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omments1.xml" ContentType="application/vnd.openxmlformats-officedocument.spreadsheetml.comments+xml"/>
  <Override PartName="/xl/threadedComments/threadedComment1.xml" ContentType="application/vnd.ms-excel.threadedcomments+xml"/>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drawings/drawing3.xml" ContentType="application/vnd.openxmlformats-officedocument.drawing+xml"/>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customProperty67.bin" ContentType="application/vnd.openxmlformats-officedocument.spreadsheetml.customProperty"/>
  <Override PartName="/xl/customProperty68.bin" ContentType="application/vnd.openxmlformats-officedocument.spreadsheetml.customProperty"/>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 Id="rId4" Type="http://schemas.openxmlformats.org/officeDocument/2006/relationships/custom-properties" Target="docProps/custom.xml" /><Relationship Id="rId5" Type="http://schemas.microsoft.com/office/2020/02/relationships/classificationlabels" Target="docMetadata/LabelInfo.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filterPrivacy="1" codeName="ThisWorkbook" defaultThemeVersion="124226"/>
  <xr:revisionPtr revIDLastSave="6174" documentId="6_{E9E659AE-1413-4751-B176-D9C4A6C06EB1}" xr6:coauthVersionLast="47" xr6:coauthVersionMax="47" xr10:uidLastSave="{DFFF5A47-C6A7-4A1A-AECF-48B9C73E7B5B}"/>
  <bookViews>
    <workbookView xWindow="-120" yWindow="-120" windowWidth="29040" windowHeight="15840" tabRatio="915" xr2:uid="{00000000-000D-0000-FFFF-FFFF00000000}"/>
  </bookViews>
  <sheets>
    <sheet name="COVER" sheetId="119" r:id="rId1"/>
    <sheet name="CONTACT INFORMATION" sheetId="15" r:id="rId2"/>
    <sheet name="CONTENTS" sheetId="198" r:id="rId3"/>
    <sheet name="ATTESTATION" sheetId="235" r:id="rId4"/>
    <sheet name="CC1" sheetId="145" r:id="rId5"/>
    <sheet name="CC2" sheetId="154" r:id="rId6"/>
    <sheet name="A01" sheetId="168" r:id="rId7"/>
    <sheet name="A03" sheetId="170" r:id="rId8"/>
    <sheet name="OV1" sheetId="9" r:id="rId9"/>
    <sheet name="KM1" sheetId="10" r:id="rId10"/>
    <sheet name="INS1" sheetId="210" r:id="rId11"/>
    <sheet name="INS2" sheetId="211" r:id="rId12"/>
    <sheet name="A02" sheetId="169" r:id="rId13"/>
    <sheet name="A04" sheetId="171" r:id="rId14"/>
    <sheet name="LI1" sheetId="212" r:id="rId15"/>
    <sheet name="LI2" sheetId="213" r:id="rId16"/>
    <sheet name="LI3" sheetId="214" r:id="rId17"/>
    <sheet name="PV1" sheetId="215" r:id="rId18"/>
    <sheet name="CQ1" sheetId="157" r:id="rId19"/>
    <sheet name="CQ3" sheetId="216" r:id="rId20"/>
    <sheet name="CQ4" sheetId="163" r:id="rId21"/>
    <sheet name="CQ5" sheetId="164" r:id="rId22"/>
    <sheet name="CQ7" sheetId="161" r:id="rId23"/>
    <sheet name="CR1" sheetId="159" r:id="rId24"/>
    <sheet name="CR1-A" sheetId="93" r:id="rId25"/>
    <sheet name="CR3" sheetId="110" r:id="rId26"/>
    <sheet name="CR4" sheetId="33" r:id="rId27"/>
    <sheet name="CR5" sheetId="34" r:id="rId28"/>
    <sheet name="CR6" sheetId="35" r:id="rId29"/>
    <sheet name="CR6-A" sheetId="222" r:id="rId30"/>
    <sheet name="CR7-A" sheetId="178" r:id="rId31"/>
    <sheet name="CR8" sheetId="13" r:id="rId32"/>
    <sheet name="CR9" sheetId="217" r:id="rId33"/>
    <sheet name="CR10" sheetId="209" r:id="rId34"/>
    <sheet name="CCR1" sheetId="37" r:id="rId35"/>
    <sheet name="CCR2" sheetId="38" r:id="rId36"/>
    <sheet name="CCR3" sheetId="40" r:id="rId37"/>
    <sheet name="CCR4" sheetId="41" r:id="rId38"/>
    <sheet name="CCR5" sheetId="183" r:id="rId39"/>
    <sheet name="CCR7" sheetId="185" r:id="rId40"/>
    <sheet name="CCR8" sheetId="39" r:id="rId41"/>
    <sheet name="MR1" sheetId="107" r:id="rId42"/>
    <sheet name="CCyB1 " sheetId="205" r:id="rId43"/>
    <sheet name="CCyB2" sheetId="204" r:id="rId44"/>
    <sheet name="LR1" sheetId="203" r:id="rId45"/>
    <sheet name="LR2" sheetId="202" r:id="rId46"/>
    <sheet name="LR3" sheetId="155" r:id="rId47"/>
    <sheet name="LIQ1" sheetId="201" r:id="rId48"/>
    <sheet name="LIQ2" sheetId="207" r:id="rId49"/>
    <sheet name="KM2" sheetId="148" r:id="rId50"/>
    <sheet name="TLAC1" sheetId="149" r:id="rId51"/>
    <sheet name="TLAC3b" sheetId="206" r:id="rId52"/>
    <sheet name="AE1" sheetId="218" r:id="rId53"/>
    <sheet name="AE2" sheetId="220" r:id="rId54"/>
    <sheet name="AE3" sheetId="219" r:id="rId55"/>
    <sheet name="OR1" sheetId="221" r:id="rId56"/>
    <sheet name="REMA" sheetId="232" r:id="rId57"/>
    <sheet name="REM1" sheetId="226" r:id="rId58"/>
    <sheet name="REM2" sheetId="228" r:id="rId59"/>
    <sheet name="REM3" sheetId="227" r:id="rId60"/>
    <sheet name="REM4" sheetId="230" r:id="rId61"/>
    <sheet name="REM5" sheetId="231" r:id="rId62"/>
    <sheet name="IRRBB1" sheetId="200" r:id="rId63"/>
    <sheet name="CCA" sheetId="120" r:id="rId64"/>
    <sheet name="CCA Footnotes" sheetId="121" r:id="rId65"/>
    <sheet name="Boligkreditt Key metrics " sheetId="223" r:id="rId66"/>
    <sheet name="Boligkreditt Credit Risk" sheetId="224" r:id="rId67"/>
    <sheet name="BACK" sheetId="17" r:id="rId68"/>
  </sheets>
  <externalReferences>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s>
  <definedNames>
    <definedName name="\a" localSheetId="52">#REF!</definedName>
    <definedName name="\a" localSheetId="53">#REF!</definedName>
    <definedName name="\a" localSheetId="54">#REF!</definedName>
    <definedName name="\a" localSheetId="66">#REF!</definedName>
    <definedName name="\a" localSheetId="19">#REF!</definedName>
    <definedName name="\a" localSheetId="32">#REF!</definedName>
    <definedName name="\a" localSheetId="10">#REF!</definedName>
    <definedName name="\a" localSheetId="11">#REF!</definedName>
    <definedName name="\a" localSheetId="14">#REF!</definedName>
    <definedName name="\a" localSheetId="15">#REF!</definedName>
    <definedName name="\a" localSheetId="16">#REF!</definedName>
    <definedName name="\a" localSheetId="55">#REF!</definedName>
    <definedName name="\a" localSheetId="17">#REF!</definedName>
    <definedName name="\a" localSheetId="57">#REF!</definedName>
    <definedName name="\a" localSheetId="58">#REF!</definedName>
    <definedName name="\a" localSheetId="59">#REF!</definedName>
    <definedName name="\a" localSheetId="51">#REF!</definedName>
    <definedName name="\a">#REF!</definedName>
    <definedName name="\b" localSheetId="52">#REF!</definedName>
    <definedName name="\b" localSheetId="53">#REF!</definedName>
    <definedName name="\b" localSheetId="54">#REF!</definedName>
    <definedName name="\b" localSheetId="66">#REF!</definedName>
    <definedName name="\b" localSheetId="19">#REF!</definedName>
    <definedName name="\b" localSheetId="32">#REF!</definedName>
    <definedName name="\b" localSheetId="10">#REF!</definedName>
    <definedName name="\b" localSheetId="11">#REF!</definedName>
    <definedName name="\b" localSheetId="14">#REF!</definedName>
    <definedName name="\b" localSheetId="15">#REF!</definedName>
    <definedName name="\b" localSheetId="16">#REF!</definedName>
    <definedName name="\b" localSheetId="55">#REF!</definedName>
    <definedName name="\b" localSheetId="17">#REF!</definedName>
    <definedName name="\b" localSheetId="57">#REF!</definedName>
    <definedName name="\b" localSheetId="58">#REF!</definedName>
    <definedName name="\b" localSheetId="59">#REF!</definedName>
    <definedName name="\b" localSheetId="51">#REF!</definedName>
    <definedName name="\b">#REF!</definedName>
    <definedName name="\c" localSheetId="52">#REF!</definedName>
    <definedName name="\c" localSheetId="53">#REF!</definedName>
    <definedName name="\c" localSheetId="54">#REF!</definedName>
    <definedName name="\c" localSheetId="66">#REF!</definedName>
    <definedName name="\c" localSheetId="19">#REF!</definedName>
    <definedName name="\c" localSheetId="32">#REF!</definedName>
    <definedName name="\c" localSheetId="10">#REF!</definedName>
    <definedName name="\c" localSheetId="11">#REF!</definedName>
    <definedName name="\c" localSheetId="14">#REF!</definedName>
    <definedName name="\c" localSheetId="15">#REF!</definedName>
    <definedName name="\c" localSheetId="16">#REF!</definedName>
    <definedName name="\c" localSheetId="55">#REF!</definedName>
    <definedName name="\c" localSheetId="17">#REF!</definedName>
    <definedName name="\c" localSheetId="57">#REF!</definedName>
    <definedName name="\c" localSheetId="58">#REF!</definedName>
    <definedName name="\c" localSheetId="59">#REF!</definedName>
    <definedName name="\c" localSheetId="51">#REF!</definedName>
    <definedName name="\c">#REF!</definedName>
    <definedName name="\d">#REF!</definedName>
    <definedName name="\e">#REF!</definedName>
    <definedName name="_xlnm._FilterDatabase" localSheetId="17" hidden="1">'PV1'!$B$12:$H$22</definedName>
    <definedName name="_ftnref1_50">'[1]Table 39_'!#REF!</definedName>
    <definedName name="_ftnref1_50_10">'[2]Table 39_'!#REF!</definedName>
    <definedName name="_ftnref1_50_15">'[2]Table 39_'!#REF!</definedName>
    <definedName name="_ftnref1_50_18">'[2]Table 39_'!#REF!</definedName>
    <definedName name="_ftnref1_50_19">'[2]Table 39_'!#REF!</definedName>
    <definedName name="_ftnref1_50_20">'[2]Table 39_'!#REF!</definedName>
    <definedName name="_ftnref1_50_21">'[2]Table 39_'!#REF!</definedName>
    <definedName name="_ftnref1_50_23">'[2]Table 39_'!#REF!</definedName>
    <definedName name="_ftnref1_50_24">'[2]Table 39_'!#REF!</definedName>
    <definedName name="_ftnref1_50_4">'[2]Table 39_'!#REF!</definedName>
    <definedName name="_ftnref1_50_5">'[2]Table 39_'!#REF!</definedName>
    <definedName name="_ftnref1_51">'[1]Table 39_'!#REF!</definedName>
    <definedName name="_ftnref1_51_10">'[2]Table 39_'!#REF!</definedName>
    <definedName name="_ftnref1_51_15">'[2]Table 39_'!#REF!</definedName>
    <definedName name="_ftnref1_51_18">'[2]Table 39_'!#REF!</definedName>
    <definedName name="_ftnref1_51_19">'[2]Table 39_'!#REF!</definedName>
    <definedName name="_ftnref1_51_20">'[2]Table 39_'!#REF!</definedName>
    <definedName name="_ftnref1_51_21">'[2]Table 39_'!#REF!</definedName>
    <definedName name="_ftnref1_51_23">'[2]Table 39_'!#REF!</definedName>
    <definedName name="_ftnref1_51_24">'[2]Table 39_'!#REF!</definedName>
    <definedName name="_ftnref1_51_4">'[2]Table 39_'!#REF!</definedName>
    <definedName name="_ftnref1_51_5">'[2]Table 39_'!#REF!</definedName>
    <definedName name="_h">'[2]Table 39_'!#REF!</definedName>
    <definedName name="a" localSheetId="57">#REF!</definedName>
    <definedName name="a" localSheetId="58">#REF!</definedName>
    <definedName name="a" localSheetId="59">#REF!</definedName>
    <definedName name="a">#REF!</definedName>
    <definedName name="Accounting">[3]Parameters!$C$109:$C$112</definedName>
    <definedName name="AP">'[4]Lists-Aux'!$D:$D</definedName>
    <definedName name="App">[5]Lists!$A$27:$A$29</definedName>
    <definedName name="AT">'[6]Lists-Aux'!$B:$B</definedName>
    <definedName name="BankType">[3]Parameters!$C$113:$C$115</definedName>
    <definedName name="BAS">'[4]Lists-Aux'!$A:$A</definedName>
    <definedName name="Basel">[7]Parameters!$C$32:$C$33</definedName>
    <definedName name="Basel12" localSheetId="57">#REF!</definedName>
    <definedName name="Basel12" localSheetId="58">#REF!</definedName>
    <definedName name="Basel12" localSheetId="59">#REF!</definedName>
    <definedName name="Basel12">#REF!</definedName>
    <definedName name="BEHOV" localSheetId="57">#REF!</definedName>
    <definedName name="BEHOV" localSheetId="58">#REF!</definedName>
    <definedName name="BEHOV" localSheetId="59">#REF!</definedName>
    <definedName name="BEHOV">#REF!</definedName>
    <definedName name="BT">'[4]Lists-Aux'!$E:$E</definedName>
    <definedName name="Carlos" localSheetId="57">#REF!</definedName>
    <definedName name="Carlos" localSheetId="58">#REF!</definedName>
    <definedName name="Carlos" localSheetId="59">#REF!</definedName>
    <definedName name="Carlos">#REF!</definedName>
    <definedName name="CCROTC" localSheetId="57">#REF!</definedName>
    <definedName name="CCROTC" localSheetId="58">#REF!</definedName>
    <definedName name="CCROTC" localSheetId="59">#REF!</definedName>
    <definedName name="CCROTC">#REF!</definedName>
    <definedName name="CCRSFT" localSheetId="57">#REF!</definedName>
    <definedName name="CCRSFT" localSheetId="58">#REF!</definedName>
    <definedName name="CCRSFT" localSheetId="59">#REF!</definedName>
    <definedName name="CCRSFT">#REF!</definedName>
    <definedName name="CHF" localSheetId="57">#REF!</definedName>
    <definedName name="CHF" localSheetId="58">#REF!</definedName>
    <definedName name="CHF" localSheetId="59">#REF!</definedName>
    <definedName name="CHF">#REF!</definedName>
    <definedName name="COF">'[6]Lists-Aux'!$G:$G</definedName>
    <definedName name="COI">'[4]Lists-Aux'!$H:$H</definedName>
    <definedName name="Control_Globals">'[8]Control sheet'!$A$2:$A$9</definedName>
    <definedName name="CP">'[4]Lists-Aux'!$I:$I</definedName>
    <definedName name="CQS">'[4]Lists-Aux'!$J:$J</definedName>
    <definedName name="CT">'[4]Lists-Aux'!$K:$K</definedName>
    <definedName name="dfd">[3]Parameters!#REF!</definedName>
    <definedName name="DimensionsNames">[6]Dimensions!$B$2:$B$79</definedName>
    <definedName name="dsa" localSheetId="57">#REF!</definedName>
    <definedName name="dsa" localSheetId="58">#REF!</definedName>
    <definedName name="dsa" localSheetId="59">#REF!</definedName>
    <definedName name="dsa">#REF!</definedName>
    <definedName name="ECU" localSheetId="57">#REF!</definedName>
    <definedName name="ECU" localSheetId="58">#REF!</definedName>
    <definedName name="ECU" localSheetId="59">#REF!</definedName>
    <definedName name="ECU">#REF!</definedName>
    <definedName name="edc">[9]Members!$D$3:E$2477</definedName>
    <definedName name="ER">'[4]Lists-Aux'!$N:$N</definedName>
    <definedName name="fdsg" localSheetId="57">'[1]Table 39_'!#REF!</definedName>
    <definedName name="fdsg" localSheetId="58">'[1]Table 39_'!#REF!</definedName>
    <definedName name="fdsg" localSheetId="59">'[1]Table 39_'!#REF!</definedName>
    <definedName name="fdsg">'[1]Table 39_'!#REF!</definedName>
    <definedName name="Frequency">[5]Lists!$A$21:$A$25</definedName>
    <definedName name="GA">'[4]Lists-Aux'!$P:$P</definedName>
    <definedName name="gg">#N/A</definedName>
    <definedName name="Group">[3]Parameters!$C$93:$C$94</definedName>
    <definedName name="Group2">[10]Parameters!$C$42:$C$43</definedName>
    <definedName name="hjå">#N/A</definedName>
    <definedName name="ho" localSheetId="57">#REF!</definedName>
    <definedName name="ho" localSheetId="58">#REF!</definedName>
    <definedName name="ho" localSheetId="59">#REF!</definedName>
    <definedName name="ho">#REF!</definedName>
    <definedName name="IM">'[4]Lists-Aux'!$Q:$Q</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edenRadekPodSestavou" localSheetId="57">#REF!</definedName>
    <definedName name="JedenRadekPodSestavou" localSheetId="58">#REF!</definedName>
    <definedName name="JedenRadekPodSestavou" localSheetId="59">#REF!</definedName>
    <definedName name="JedenRadekPodSestavou">#REF!</definedName>
    <definedName name="JedenRadekPodSestavou_11">#REF!</definedName>
    <definedName name="JedenRadekPodSestavou_2">#REF!</definedName>
    <definedName name="JedenRadekPodSestavou_28">#REF!</definedName>
    <definedName name="JedenRadekVedleSestavy">#REF!</definedName>
    <definedName name="JedenRadekVedleSestavy_11">#REF!</definedName>
    <definedName name="JedenRadekVedleSestavy_2">#REF!</definedName>
    <definedName name="JedenRadekVedleSestavy_28">#REF!</definedName>
    <definedName name="JPY">#REF!</definedName>
    <definedName name="kk">'[11]List details'!$C$5:$C$8</definedName>
    <definedName name="ll">'[11]List details'!$C$5:$C$8</definedName>
    <definedName name="LUF" localSheetId="57">#REF!</definedName>
    <definedName name="LUF" localSheetId="58">#REF!</definedName>
    <definedName name="LUF" localSheetId="59">#REF!</definedName>
    <definedName name="LUF">#REF!</definedName>
    <definedName name="MaxOblastTabulky" localSheetId="57">#REF!</definedName>
    <definedName name="MaxOblastTabulky" localSheetId="58">#REF!</definedName>
    <definedName name="MaxOblastTabulky" localSheetId="59">#REF!</definedName>
    <definedName name="MaxOblastTabulky">#REF!</definedName>
    <definedName name="MaxOblastTabulky_11" localSheetId="57">#REF!</definedName>
    <definedName name="MaxOblastTabulky_11" localSheetId="58">#REF!</definedName>
    <definedName name="MaxOblastTabulky_11" localSheetId="59">#REF!</definedName>
    <definedName name="MaxOblastTabulky_11">#REF!</definedName>
    <definedName name="MaxOblastTabulky_2">#REF!</definedName>
    <definedName name="MaxOblastTabulky_28">#REF!</definedName>
    <definedName name="MC">'[6]Lists-Aux'!$C:$C</definedName>
    <definedName name="Members">[6]Members!$D$3:E$2992</definedName>
    <definedName name="MemberStatereporting">[12]Lists!$B$2:$B$29</definedName>
    <definedName name="OblastDat2" localSheetId="57">#REF!</definedName>
    <definedName name="OblastDat2" localSheetId="58">#REF!</definedName>
    <definedName name="OblastDat2" localSheetId="59">#REF!</definedName>
    <definedName name="OblastDat2">#REF!</definedName>
    <definedName name="OblastDat2_11" localSheetId="57">#REF!</definedName>
    <definedName name="OblastDat2_11" localSheetId="58">#REF!</definedName>
    <definedName name="OblastDat2_11" localSheetId="59">#REF!</definedName>
    <definedName name="OblastDat2_11">#REF!</definedName>
    <definedName name="OblastDat2_2" localSheetId="57">#REF!</definedName>
    <definedName name="OblastDat2_2" localSheetId="58">#REF!</definedName>
    <definedName name="OblastDat2_2" localSheetId="59">#REF!</definedName>
    <definedName name="OblastDat2_2">#REF!</definedName>
    <definedName name="OblastDat2_28">#REF!</definedName>
    <definedName name="OblastNadpisuRadku">#REF!</definedName>
    <definedName name="OblastNadpisuRadku_11">#REF!</definedName>
    <definedName name="OblastNadpisuRadku_2">#REF!</definedName>
    <definedName name="OblastNadpisuRadku_28">#REF!</definedName>
    <definedName name="OblastNadpisuSloupcu">#REF!</definedName>
    <definedName name="OblastNadpisuSloupcu_11">#REF!</definedName>
    <definedName name="OblastNadpisuSloupcu_2">#REF!</definedName>
    <definedName name="OblastNadpisuSloupcu_28">#REF!</definedName>
    <definedName name="OpRisk">#REF!</definedName>
    <definedName name="PCT">'[4]Lists-Aux'!$U:$U</definedName>
    <definedName name="PI">'[4]Lists-Aux'!$V:$V</definedName>
    <definedName name="PL">'[4]Lists-Aux'!$W:$W</definedName>
    <definedName name="PR">'[4]Lists-Aux'!$X:$X</definedName>
    <definedName name="Print_Area_MI" localSheetId="52">#REF!</definedName>
    <definedName name="Print_Area_MI" localSheetId="53">#REF!</definedName>
    <definedName name="Print_Area_MI" localSheetId="54">#REF!</definedName>
    <definedName name="Print_Area_MI" localSheetId="66">#REF!</definedName>
    <definedName name="Print_Area_MI" localSheetId="19">#REF!</definedName>
    <definedName name="Print_Area_MI" localSheetId="32">#REF!</definedName>
    <definedName name="Print_Area_MI" localSheetId="10">#REF!</definedName>
    <definedName name="Print_Area_MI" localSheetId="11">#REF!</definedName>
    <definedName name="Print_Area_MI" localSheetId="14">#REF!</definedName>
    <definedName name="Print_Area_MI" localSheetId="15">#REF!</definedName>
    <definedName name="Print_Area_MI" localSheetId="16">#REF!</definedName>
    <definedName name="Print_Area_MI" localSheetId="55">#REF!</definedName>
    <definedName name="Print_Area_MI" localSheetId="17">#REF!</definedName>
    <definedName name="Print_Area_MI" localSheetId="57">#REF!</definedName>
    <definedName name="Print_Area_MI" localSheetId="58">#REF!</definedName>
    <definedName name="Print_Area_MI" localSheetId="59">#REF!</definedName>
    <definedName name="Print_Area_MI" localSheetId="51">#REF!</definedName>
    <definedName name="Print_Area_MI">#REF!</definedName>
    <definedName name="Print_Area_MI_11" localSheetId="52">#REF!</definedName>
    <definedName name="Print_Area_MI_11" localSheetId="53">#REF!</definedName>
    <definedName name="Print_Area_MI_11" localSheetId="54">#REF!</definedName>
    <definedName name="Print_Area_MI_11" localSheetId="66">#REF!</definedName>
    <definedName name="Print_Area_MI_11" localSheetId="19">#REF!</definedName>
    <definedName name="Print_Area_MI_11" localSheetId="32">#REF!</definedName>
    <definedName name="Print_Area_MI_11" localSheetId="10">#REF!</definedName>
    <definedName name="Print_Area_MI_11" localSheetId="11">#REF!</definedName>
    <definedName name="Print_Area_MI_11" localSheetId="14">#REF!</definedName>
    <definedName name="Print_Area_MI_11" localSheetId="15">#REF!</definedName>
    <definedName name="Print_Area_MI_11" localSheetId="16">#REF!</definedName>
    <definedName name="Print_Area_MI_11" localSheetId="55">#REF!</definedName>
    <definedName name="Print_Area_MI_11" localSheetId="17">#REF!</definedName>
    <definedName name="Print_Area_MI_11" localSheetId="57">#REF!</definedName>
    <definedName name="Print_Area_MI_11" localSheetId="58">#REF!</definedName>
    <definedName name="Print_Area_MI_11" localSheetId="59">#REF!</definedName>
    <definedName name="Print_Area_MI_11" localSheetId="51">#REF!</definedName>
    <definedName name="Print_Area_MI_11">#REF!</definedName>
    <definedName name="Print_Area_MI_2" localSheetId="52">#REF!</definedName>
    <definedName name="Print_Area_MI_2" localSheetId="53">#REF!</definedName>
    <definedName name="Print_Area_MI_2" localSheetId="54">#REF!</definedName>
    <definedName name="Print_Area_MI_2" localSheetId="66">#REF!</definedName>
    <definedName name="Print_Area_MI_2" localSheetId="19">#REF!</definedName>
    <definedName name="Print_Area_MI_2" localSheetId="32">#REF!</definedName>
    <definedName name="Print_Area_MI_2" localSheetId="10">#REF!</definedName>
    <definedName name="Print_Area_MI_2" localSheetId="11">#REF!</definedName>
    <definedName name="Print_Area_MI_2" localSheetId="14">#REF!</definedName>
    <definedName name="Print_Area_MI_2" localSheetId="15">#REF!</definedName>
    <definedName name="Print_Area_MI_2" localSheetId="16">#REF!</definedName>
    <definedName name="Print_Area_MI_2" localSheetId="55">#REF!</definedName>
    <definedName name="Print_Area_MI_2" localSheetId="17">#REF!</definedName>
    <definedName name="Print_Area_MI_2" localSheetId="57">#REF!</definedName>
    <definedName name="Print_Area_MI_2" localSheetId="58">#REF!</definedName>
    <definedName name="Print_Area_MI_2" localSheetId="59">#REF!</definedName>
    <definedName name="Print_Area_MI_2">#REF!</definedName>
    <definedName name="Print_Area_MI_28">#REF!</definedName>
    <definedName name="Print_Titles_MI">#REF!</definedName>
    <definedName name="Print_Titles_MI_11">#REF!</definedName>
    <definedName name="Print_Titles_MI_2">#REF!</definedName>
    <definedName name="Print_Titles_MI_28">#REF!</definedName>
    <definedName name="rfgf" localSheetId="52">'[1]Table 39_'!#REF!</definedName>
    <definedName name="rfgf" localSheetId="53">'[1]Table 39_'!#REF!</definedName>
    <definedName name="rfgf" localSheetId="54">'[1]Table 39_'!#REF!</definedName>
    <definedName name="rfgf" localSheetId="66">'[1]Table 39_'!#REF!</definedName>
    <definedName name="rfgf" localSheetId="19">'[1]Table 39_'!#REF!</definedName>
    <definedName name="rfgf" localSheetId="32">'[1]Table 39_'!#REF!</definedName>
    <definedName name="rfgf" localSheetId="10">'[1]Table 39_'!#REF!</definedName>
    <definedName name="rfgf" localSheetId="11">'[1]Table 39_'!#REF!</definedName>
    <definedName name="rfgf" localSheetId="14">'[1]Table 39_'!#REF!</definedName>
    <definedName name="rfgf" localSheetId="15">'[1]Table 39_'!#REF!</definedName>
    <definedName name="rfgf" localSheetId="16">'[1]Table 39_'!#REF!</definedName>
    <definedName name="rfgf" localSheetId="55">'[1]Table 39_'!#REF!</definedName>
    <definedName name="rfgf" localSheetId="17">'[1]Table 39_'!#REF!</definedName>
    <definedName name="rfgf" localSheetId="57">'[1]Table 39_'!#REF!</definedName>
    <definedName name="rfgf" localSheetId="58">'[1]Table 39_'!#REF!</definedName>
    <definedName name="rfgf" localSheetId="59">'[1]Table 39_'!#REF!</definedName>
    <definedName name="rfgf" localSheetId="51">'[1]Table 39_'!#REF!</definedName>
    <definedName name="rfgf">'[1]Table 39_'!#REF!</definedName>
    <definedName name="RP">'[4]Lists-Aux'!$Z:$Z</definedName>
    <definedName name="rrr">[9]Members!$D$3:E$2477</definedName>
    <definedName name="RSP">'[4]Lists-Aux'!$AA:$AA</definedName>
    <definedName name="RT">'[4]Lists-Aux'!$AB:$AB</definedName>
    <definedName name="RTT">'[4]Lists-Aux'!$AC:$AC</definedName>
    <definedName name="ST">'[4]Lists-Aux'!$AD:$AD</definedName>
    <definedName name="TA">'[6]Lists-Aux'!$AE:$AE</definedName>
    <definedName name="TD">'[4]Lists-Aux'!$AI:$AI</definedName>
    <definedName name="TI">'[4]Lists-Aux'!$AF:$AF</definedName>
    <definedName name="UES">'[4]Lists-Aux'!$AG:$AG</definedName>
    <definedName name="USD" localSheetId="57">#REF!</definedName>
    <definedName name="USD" localSheetId="58">#REF!</definedName>
    <definedName name="USD" localSheetId="59">#REF!</definedName>
    <definedName name="USD">#REF!</definedName>
    <definedName name="_xlnm.Print_Area" localSheetId="6">'A01'!$A$4:$I$63</definedName>
    <definedName name="_xlnm.Print_Area" localSheetId="12">'A02'!$A$4:$I$94</definedName>
    <definedName name="_xlnm.Print_Area" localSheetId="7">'A03'!$A$4:$I$53</definedName>
    <definedName name="_xlnm.Print_Area" localSheetId="13">'A04'!$A$4:$T$52</definedName>
    <definedName name="_xlnm.Print_Area" localSheetId="52">'AE1'!$A$4:$O$26</definedName>
    <definedName name="_xlnm.Print_Area" localSheetId="53">'AE2'!$A$4:$O$28</definedName>
    <definedName name="_xlnm.Print_Area" localSheetId="54">'AE3'!$A$4:$O$16</definedName>
    <definedName name="_xlnm.Print_Area" localSheetId="3">ATTESTATION!$A$1:$H$24</definedName>
    <definedName name="_xlnm.Print_Area" localSheetId="66">'Boligkreditt Credit Risk'!$A$4:$V$96</definedName>
    <definedName name="_xlnm.Print_Area" localSheetId="65">'Boligkreditt Key metrics '!$A$5:$I$139</definedName>
    <definedName name="_xlnm.Print_Area" localSheetId="63">CCA!$B$4:$AH$57</definedName>
    <definedName name="_xlnm.Print_Area" localSheetId="64">'CCA Footnotes'!$A$1:$CA$21</definedName>
    <definedName name="_xlnm.Print_Area" localSheetId="34">'CCR1'!$A$4:$K$28</definedName>
    <definedName name="_xlnm.Print_Area" localSheetId="35">'CCR2'!$A$4:$I$17</definedName>
    <definedName name="_xlnm.Print_Area" localSheetId="36">'CCR3'!$A$4:$P$24</definedName>
    <definedName name="_xlnm.Print_Area" localSheetId="37">'CCR4'!$A$4:$K$46</definedName>
    <definedName name="_xlnm.Print_Area" localSheetId="38">'CCR5'!$A$4:$J$19</definedName>
    <definedName name="_xlnm.Print_Area" localSheetId="39">'CCR7'!$A$4:$G$20</definedName>
    <definedName name="_xlnm.Print_Area" localSheetId="40">'CCR8'!$A$4:$I$31</definedName>
    <definedName name="_xlnm.Print_Area" localSheetId="42">'CCyB1 '!$B$4:$J$16</definedName>
    <definedName name="_xlnm.Print_Area" localSheetId="43">CCyB2!$A$4:$G$8</definedName>
    <definedName name="_xlnm.Print_Area" localSheetId="2">CONTENTS!$A$1:$G$111</definedName>
    <definedName name="_xlnm.Print_Area" localSheetId="0">COVER!$A$1:$K$18</definedName>
    <definedName name="_xlnm.Print_Area" localSheetId="33">'CR10'!$A$4:$J$24</definedName>
    <definedName name="_xlnm.Print_Area" localSheetId="24">'CR1-A'!$A$4:$L$13</definedName>
    <definedName name="_xlnm.Print_Area" localSheetId="25">'CR3'!$A$4:$H$21</definedName>
    <definedName name="_xlnm.Print_Area" localSheetId="26">'CR4'!$A$4:$L$55</definedName>
    <definedName name="_xlnm.Print_Area" localSheetId="27">'CR5'!$A$4:$U$52</definedName>
    <definedName name="_xlnm.Print_Area" localSheetId="28">'CR6'!$A$4:$P$112</definedName>
    <definedName name="_xlnm.Print_Area" localSheetId="31">'CR8'!$A$4:$H$20</definedName>
    <definedName name="_xlnm.Print_Area" localSheetId="9">'KM1'!$A$4:$H$58</definedName>
    <definedName name="_xlnm.Print_Area" localSheetId="49">'KM2'!$A$4:$H$29</definedName>
    <definedName name="_xlnm.Print_Area" localSheetId="14">'LI1'!$A$4:$L$17</definedName>
    <definedName name="_xlnm.Print_Area" localSheetId="15">'LI2'!$B$4:$I$25</definedName>
    <definedName name="_xlnm.Print_Area" localSheetId="16">'LI3'!$A$4:$M$56</definedName>
    <definedName name="_xlnm.Print_Area" localSheetId="47">'LIQ1'!$A$4:$L$45</definedName>
    <definedName name="_xlnm.Print_Area" localSheetId="44">'LR1'!$A$4:$H$27</definedName>
    <definedName name="_xlnm.Print_Area" localSheetId="45">'LR2'!$A$4:$F$11</definedName>
    <definedName name="_xlnm.Print_Area" localSheetId="46">'LR3'!$A$4:$G$22</definedName>
    <definedName name="_xlnm.Print_Area" localSheetId="41">'MR1'!$A$4:$H$23</definedName>
    <definedName name="_xlnm.Print_Area" localSheetId="55">'OR1'!$A$4:$I$56</definedName>
    <definedName name="_xlnm.Print_Area" localSheetId="8">'OV1'!$A$4:$H$44</definedName>
    <definedName name="_xlnm.Print_Area" localSheetId="51">TLAC3b!$B$7:$I$18</definedName>
    <definedName name="_xlnm.Print_Area">#N/A</definedName>
    <definedName name="_xlnm.Print_Titles" localSheetId="63">CCA!$B:$B</definedName>
    <definedName name="Valid1" localSheetId="52">#REF!</definedName>
    <definedName name="Valid1" localSheetId="53">#REF!</definedName>
    <definedName name="Valid1" localSheetId="54">#REF!</definedName>
    <definedName name="Valid1" localSheetId="66">#REF!</definedName>
    <definedName name="Valid1" localSheetId="19">#REF!</definedName>
    <definedName name="Valid1" localSheetId="32">#REF!</definedName>
    <definedName name="Valid1" localSheetId="10">#REF!</definedName>
    <definedName name="Valid1" localSheetId="11">#REF!</definedName>
    <definedName name="Valid1" localSheetId="14">#REF!</definedName>
    <definedName name="Valid1" localSheetId="15">#REF!</definedName>
    <definedName name="Valid1" localSheetId="16">#REF!</definedName>
    <definedName name="Valid1" localSheetId="55">#REF!</definedName>
    <definedName name="Valid1" localSheetId="17">#REF!</definedName>
    <definedName name="Valid1" localSheetId="57">#REF!</definedName>
    <definedName name="Valid1" localSheetId="58">#REF!</definedName>
    <definedName name="Valid1" localSheetId="59">#REF!</definedName>
    <definedName name="Valid1" localSheetId="51">#REF!</definedName>
    <definedName name="Valid1">#REF!</definedName>
    <definedName name="Valid2" localSheetId="52">#REF!</definedName>
    <definedName name="Valid2" localSheetId="53">#REF!</definedName>
    <definedName name="Valid2" localSheetId="54">#REF!</definedName>
    <definedName name="Valid2" localSheetId="66">#REF!</definedName>
    <definedName name="Valid2" localSheetId="19">#REF!</definedName>
    <definedName name="Valid2" localSheetId="32">#REF!</definedName>
    <definedName name="Valid2" localSheetId="10">#REF!</definedName>
    <definedName name="Valid2" localSheetId="11">#REF!</definedName>
    <definedName name="Valid2" localSheetId="14">#REF!</definedName>
    <definedName name="Valid2" localSheetId="15">#REF!</definedName>
    <definedName name="Valid2" localSheetId="16">#REF!</definedName>
    <definedName name="Valid2" localSheetId="55">#REF!</definedName>
    <definedName name="Valid2" localSheetId="17">#REF!</definedName>
    <definedName name="Valid2" localSheetId="57">#REF!</definedName>
    <definedName name="Valid2" localSheetId="58">#REF!</definedName>
    <definedName name="Valid2" localSheetId="59">#REF!</definedName>
    <definedName name="Valid2" localSheetId="51">#REF!</definedName>
    <definedName name="Valid2">#REF!</definedName>
    <definedName name="Valid3" localSheetId="52">#REF!</definedName>
    <definedName name="Valid3" localSheetId="53">#REF!</definedName>
    <definedName name="Valid3" localSheetId="54">#REF!</definedName>
    <definedName name="Valid3" localSheetId="66">#REF!</definedName>
    <definedName name="Valid3" localSheetId="19">#REF!</definedName>
    <definedName name="Valid3" localSheetId="32">#REF!</definedName>
    <definedName name="Valid3" localSheetId="10">#REF!</definedName>
    <definedName name="Valid3" localSheetId="11">#REF!</definedName>
    <definedName name="Valid3" localSheetId="14">#REF!</definedName>
    <definedName name="Valid3" localSheetId="15">#REF!</definedName>
    <definedName name="Valid3" localSheetId="16">#REF!</definedName>
    <definedName name="Valid3" localSheetId="55">#REF!</definedName>
    <definedName name="Valid3" localSheetId="17">#REF!</definedName>
    <definedName name="Valid3" localSheetId="57">#REF!</definedName>
    <definedName name="Valid3" localSheetId="58">#REF!</definedName>
    <definedName name="Valid3" localSheetId="59">#REF!</definedName>
    <definedName name="Valid3" localSheetId="51">#REF!</definedName>
    <definedName name="Valid3">#REF!</definedName>
    <definedName name="Valid4">#REF!</definedName>
    <definedName name="Valid5">#REF!</definedName>
    <definedName name="XBRL">[5]Lists!$A$17:$A$19</definedName>
    <definedName name="XX">[4]Dimensions!$B$2:$B$78</definedName>
    <definedName name="YesNo">[3]Parameters!$C$90:$C$91</definedName>
    <definedName name="YesNoBasel2">[3]Parameters!#REF!</definedName>
    <definedName name="YesNoNA" localSheetId="57">#REF!</definedName>
    <definedName name="YesNoNA" localSheetId="58">#REF!</definedName>
    <definedName name="YesNoNA" localSheetId="59">#REF!</definedName>
    <definedName name="YesNoNA">#REF!</definedName>
    <definedName name="zxasdafsds" localSheetId="57">#REF!</definedName>
    <definedName name="zxasdafsds" localSheetId="58">#REF!</definedName>
    <definedName name="zxasdafsds" localSheetId="59">#REF!</definedName>
    <definedName name="zxasdafsd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5" i="171" l="1"/>
  <c r="P26" i="171" s="1"/>
  <c r="T25" i="171"/>
  <c r="O26" i="171"/>
  <c r="Q26" i="171"/>
  <c r="S26" i="171"/>
  <c r="T26" i="171"/>
  <c r="D18" i="168"/>
  <c r="D19" i="13" l="1"/>
  <c r="F24" i="170" l="1"/>
  <c r="F22" i="170"/>
  <c r="F20" i="170"/>
  <c r="F12" i="170"/>
  <c r="H20" i="170" l="1"/>
  <c r="H22" i="170" s="1"/>
  <c r="H24" i="170" s="1"/>
  <c r="H26" i="170"/>
  <c r="F92" i="223"/>
  <c r="F93" i="223" s="1"/>
  <c r="G92" i="223"/>
  <c r="J49" i="171"/>
  <c r="I49" i="171"/>
  <c r="F49" i="171"/>
  <c r="E49" i="171"/>
  <c r="F26" i="171" l="1"/>
  <c r="E26" i="171"/>
  <c r="J26" i="171"/>
  <c r="I26" i="171"/>
  <c r="H19" i="223"/>
  <c r="H20" i="223" s="1"/>
  <c r="F57" i="223"/>
  <c r="F58" i="223"/>
  <c r="F56" i="223"/>
  <c r="F51" i="223"/>
  <c r="F52" i="223"/>
  <c r="F53" i="223"/>
  <c r="F50" i="223"/>
  <c r="F46" i="223"/>
  <c r="F47" i="223"/>
  <c r="F45" i="223"/>
  <c r="F20" i="223"/>
  <c r="F19" i="223"/>
  <c r="G93" i="223"/>
  <c r="H93" i="223"/>
  <c r="I93" i="223"/>
  <c r="E41" i="9"/>
  <c r="H41" i="9" s="1"/>
  <c r="E36" i="10"/>
  <c r="O22" i="215"/>
  <c r="N22" i="215"/>
  <c r="K20" i="215"/>
  <c r="L18" i="215"/>
  <c r="L22" i="215" s="1"/>
  <c r="M22" i="215"/>
  <c r="O21" i="215"/>
  <c r="M21" i="215"/>
  <c r="K22" i="215"/>
  <c r="K19" i="215"/>
  <c r="K18" i="215"/>
  <c r="K16" i="215"/>
  <c r="K15" i="215"/>
  <c r="K14" i="215"/>
  <c r="L38" i="215"/>
  <c r="K38" i="215"/>
  <c r="K31" i="215"/>
  <c r="K32" i="215"/>
  <c r="K34" i="215"/>
  <c r="K35" i="215"/>
  <c r="K30" i="215"/>
  <c r="L34" i="215"/>
  <c r="O38" i="215"/>
  <c r="N38" i="215"/>
  <c r="M38" i="215"/>
  <c r="G16" i="221" l="1"/>
  <c r="E99" i="145" l="1"/>
  <c r="D99" i="145"/>
  <c r="E85" i="145"/>
  <c r="D85" i="145"/>
  <c r="J14" i="93" l="1"/>
  <c r="E16" i="93"/>
  <c r="F16" i="93"/>
  <c r="G16" i="93"/>
  <c r="H16" i="93"/>
  <c r="I16" i="93"/>
  <c r="J15" i="93" l="1"/>
  <c r="J16" i="93" s="1"/>
  <c r="K111" i="35"/>
  <c r="K110" i="35"/>
  <c r="K91" i="35"/>
  <c r="K72" i="35"/>
  <c r="K53" i="35"/>
  <c r="K34" i="35"/>
  <c r="I111" i="35"/>
  <c r="G111" i="35"/>
  <c r="N111" i="35"/>
  <c r="L111" i="35"/>
  <c r="I218" i="35"/>
  <c r="D32" i="213" l="1"/>
  <c r="D39" i="213" s="1"/>
  <c r="J87" i="212" l="1"/>
  <c r="J43" i="205" l="1"/>
  <c r="K43" i="205"/>
  <c r="N43" i="205"/>
  <c r="O43" i="205"/>
  <c r="P43" i="205"/>
  <c r="E43" i="205"/>
  <c r="G43" i="205"/>
  <c r="L43" i="205"/>
  <c r="D43" i="205"/>
  <c r="F25" i="171" l="1"/>
  <c r="J25" i="171"/>
  <c r="D25" i="149"/>
  <c r="D24" i="149"/>
  <c r="D15" i="149"/>
  <c r="G52" i="221" l="1"/>
  <c r="H52" i="221" s="1"/>
  <c r="H40" i="221"/>
  <c r="D24" i="221"/>
  <c r="E24" i="221"/>
  <c r="C24" i="221"/>
  <c r="F22" i="107" l="1"/>
  <c r="G26" i="171" l="1"/>
  <c r="G104" i="221" l="1"/>
  <c r="H104" i="221" s="1"/>
  <c r="E88" i="221"/>
  <c r="D88" i="221"/>
  <c r="C88" i="221"/>
  <c r="G87" i="221"/>
  <c r="H87" i="221" s="1"/>
  <c r="G86" i="221"/>
  <c r="H86" i="221" s="1"/>
  <c r="G85" i="221"/>
  <c r="H85" i="221" s="1"/>
  <c r="G84" i="221"/>
  <c r="H84" i="221" s="1"/>
  <c r="G83" i="221"/>
  <c r="H83" i="221" s="1"/>
  <c r="G82" i="221"/>
  <c r="H82" i="221" s="1"/>
  <c r="G81" i="221"/>
  <c r="H81" i="221" s="1"/>
  <c r="G80" i="221"/>
  <c r="H80" i="221" s="1"/>
  <c r="G71" i="221"/>
  <c r="H71" i="221" s="1"/>
  <c r="G70" i="221"/>
  <c r="H70" i="221" s="1"/>
  <c r="G69" i="221"/>
  <c r="H69" i="221" s="1"/>
  <c r="G68" i="221"/>
  <c r="H68" i="221" s="1"/>
  <c r="G67" i="221"/>
  <c r="H67" i="221" s="1"/>
  <c r="G66" i="221"/>
  <c r="H66" i="221" s="1"/>
  <c r="G65" i="221"/>
  <c r="H65" i="221" s="1"/>
  <c r="G64" i="221"/>
  <c r="H64" i="221" s="1"/>
  <c r="G23" i="221"/>
  <c r="H23" i="221" s="1"/>
  <c r="G22" i="221"/>
  <c r="H22" i="221" s="1"/>
  <c r="G21" i="221"/>
  <c r="H21" i="221" s="1"/>
  <c r="G20" i="221"/>
  <c r="H20" i="221" s="1"/>
  <c r="G19" i="221"/>
  <c r="H19" i="221" s="1"/>
  <c r="G18" i="221"/>
  <c r="H18" i="221" s="1"/>
  <c r="G17" i="221"/>
  <c r="H17" i="221" s="1"/>
  <c r="P69" i="216"/>
  <c r="O69" i="216"/>
  <c r="N69" i="216"/>
  <c r="M69" i="216"/>
  <c r="L69" i="216"/>
  <c r="K69" i="216"/>
  <c r="J69" i="216"/>
  <c r="I69" i="216"/>
  <c r="H69" i="216"/>
  <c r="F69" i="216"/>
  <c r="E69" i="216"/>
  <c r="D69" i="216"/>
  <c r="E36" i="213"/>
  <c r="H32" i="213"/>
  <c r="I82" i="41"/>
  <c r="D82" i="41"/>
  <c r="F81" i="41"/>
  <c r="F71" i="41"/>
  <c r="F61" i="41"/>
  <c r="F82" i="41" s="1"/>
  <c r="O217" i="35"/>
  <c r="N217" i="35"/>
  <c r="L217" i="35"/>
  <c r="M217" i="35" s="1"/>
  <c r="I217" i="35"/>
  <c r="G217" i="35"/>
  <c r="E217" i="35"/>
  <c r="D217" i="35"/>
  <c r="M216" i="35"/>
  <c r="M213" i="35"/>
  <c r="M212" i="35"/>
  <c r="M211" i="35"/>
  <c r="M210" i="35"/>
  <c r="M209" i="35"/>
  <c r="M208" i="35"/>
  <c r="M207" i="35"/>
  <c r="M206" i="35"/>
  <c r="M205" i="35"/>
  <c r="M204" i="35"/>
  <c r="M203" i="35"/>
  <c r="M202" i="35"/>
  <c r="M200" i="35"/>
  <c r="N198" i="35"/>
  <c r="L198" i="35"/>
  <c r="I198" i="35"/>
  <c r="G198" i="35"/>
  <c r="F198" i="35" s="1"/>
  <c r="E198" i="35"/>
  <c r="D198" i="35"/>
  <c r="O197" i="35"/>
  <c r="O198" i="35" s="1"/>
  <c r="O218" i="35" s="1"/>
  <c r="O179" i="35"/>
  <c r="N179" i="35"/>
  <c r="N218" i="35" s="1"/>
  <c r="L179" i="35"/>
  <c r="I179" i="35"/>
  <c r="G179" i="35"/>
  <c r="E179" i="35"/>
  <c r="D179" i="35"/>
  <c r="O160" i="35"/>
  <c r="N160" i="35"/>
  <c r="L160" i="35"/>
  <c r="M160" i="35" s="1"/>
  <c r="I160" i="35"/>
  <c r="G160" i="35"/>
  <c r="E160" i="35"/>
  <c r="D160" i="35"/>
  <c r="M159" i="35"/>
  <c r="M157" i="35"/>
  <c r="M156" i="35"/>
  <c r="M155" i="35"/>
  <c r="M154" i="35"/>
  <c r="M153" i="35"/>
  <c r="M152" i="35"/>
  <c r="M151" i="35"/>
  <c r="M150" i="35"/>
  <c r="M149" i="35"/>
  <c r="M148" i="35"/>
  <c r="M147" i="35"/>
  <c r="M146" i="35"/>
  <c r="M145" i="35"/>
  <c r="M144" i="35"/>
  <c r="M143" i="35"/>
  <c r="L141" i="35"/>
  <c r="L218" i="35" s="1"/>
  <c r="I141" i="35"/>
  <c r="G141" i="35"/>
  <c r="G218" i="35" s="1"/>
  <c r="E141" i="35"/>
  <c r="E218" i="35" s="1"/>
  <c r="D141" i="35"/>
  <c r="D218" i="35" s="1"/>
  <c r="T42" i="34"/>
  <c r="D26" i="110"/>
  <c r="G24" i="221" l="1"/>
  <c r="H24" i="221" s="1"/>
  <c r="G40" i="221"/>
  <c r="G56" i="221"/>
  <c r="H56" i="221" s="1"/>
  <c r="G88" i="221"/>
  <c r="H88" i="221" s="1"/>
  <c r="G72" i="221"/>
  <c r="H72" i="221" s="1"/>
  <c r="H16" i="221"/>
  <c r="M218" i="35"/>
  <c r="M141" i="35"/>
  <c r="F44" i="41" l="1"/>
  <c r="O111" i="35" l="1"/>
  <c r="E111" i="35"/>
  <c r="D111" i="35"/>
  <c r="I44" i="41" l="1"/>
  <c r="D44"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tc={7C994B4F-9FC1-4585-8D40-422735528D21}</author>
  </authors>
  <commentList>
    <comment ref="J11" authorId="0" shapeId="0" xr:uid="{7C994B4F-9FC1-4585-8D40-422735528D21}">
      <text>
        <t>[Kommentartråd]
Din versjon av Excel lar deg lese denne kommentartråden. Eventuelle endringer i den vil imidlertid bli fjernet hvis filen åpnes i en nyere versjon av Excel. Finn ut mer: https://go.microsoft.com/fwlink/?linkid=870924
Kommentar:
    Skal det stå secured her?</t>
      </text>
    </comment>
  </commentList>
</comments>
</file>

<file path=xl/sharedStrings.xml><?xml version="1.0" encoding="utf-8"?>
<sst xmlns="http://schemas.openxmlformats.org/spreadsheetml/2006/main" count="6689" uniqueCount="2277">
  <si>
    <t>DNB Group</t>
  </si>
  <si>
    <t>Risk and capital management</t>
  </si>
  <si>
    <t>Disclosure according to Pillar 3</t>
  </si>
  <si>
    <t>Contact information</t>
  </si>
  <si>
    <t>Group Chief Executive Officer</t>
  </si>
  <si>
    <t>Kjerstin R. Braathen</t>
  </si>
  <si>
    <t>For further information, please contact</t>
  </si>
  <si>
    <t>Sverre Krog, Group Chief Risk Officer</t>
  </si>
  <si>
    <t>sverre.krog@dnb.no</t>
  </si>
  <si>
    <t>+47 93 42 03 02</t>
  </si>
  <si>
    <t>Rune Helland, head of Investor Relations</t>
  </si>
  <si>
    <t>rune.helland@dnb.no</t>
  </si>
  <si>
    <t>+47 23 26 84 00</t>
  </si>
  <si>
    <t>Mathias Bruvik, Head of Group Financial Reporting</t>
  </si>
  <si>
    <t>mathias.bruvik@dnb.no</t>
  </si>
  <si>
    <t>+47 91 75 87 74</t>
  </si>
  <si>
    <t>Address</t>
  </si>
  <si>
    <t>P.O.Box 1600 Sentrum, N-0021 Oslo</t>
  </si>
  <si>
    <t>Visiting address: Dronning Eufemias gate 30, Oslo</t>
  </si>
  <si>
    <t>Telephone numbers</t>
  </si>
  <si>
    <t>From outside Norway: +47 91 50 48 00</t>
  </si>
  <si>
    <t>In Norway: 91 50 48 00</t>
  </si>
  <si>
    <t>Investor Relations</t>
  </si>
  <si>
    <t>E-mail: investor.relations@dnb.no</t>
  </si>
  <si>
    <t>Information on the Internet</t>
  </si>
  <si>
    <t>DNB's Investor Relations page: dnb.no/ir</t>
  </si>
  <si>
    <t>DNB Risk and capital management / Pillar 3 additional disclosures</t>
  </si>
  <si>
    <t>Appendixes</t>
  </si>
  <si>
    <t>31 December 2022</t>
  </si>
  <si>
    <t>Unless otherwise stated, figures in the templates are figures for DNB Group - regulatory consolidation</t>
  </si>
  <si>
    <t>Annex</t>
  </si>
  <si>
    <t>Article in CRR II</t>
  </si>
  <si>
    <t>Updated</t>
  </si>
  <si>
    <t>Own funds</t>
  </si>
  <si>
    <t xml:space="preserve"> </t>
  </si>
  <si>
    <t>CC1</t>
  </si>
  <si>
    <t>Composition of regulatory own funds</t>
  </si>
  <si>
    <t>Annex VII</t>
  </si>
  <si>
    <t>Points (a), (d), (e) and (f) of Article 437</t>
  </si>
  <si>
    <t>CC2</t>
  </si>
  <si>
    <t>Reconciliation of regulatory own funds to balance sheet in the audited financial statements</t>
  </si>
  <si>
    <t>Point (a) of Article 437</t>
  </si>
  <si>
    <t>Semi-Annually</t>
  </si>
  <si>
    <t>A01</t>
  </si>
  <si>
    <t>Own funds and capital ratios,  DNB Bank ASA and DNB Group</t>
  </si>
  <si>
    <t>Article 437</t>
  </si>
  <si>
    <t>Quarterly</t>
  </si>
  <si>
    <t>A03</t>
  </si>
  <si>
    <t>Key metrics and overview of risk exposure amounts</t>
  </si>
  <si>
    <t>OV1</t>
  </si>
  <si>
    <t>Annex I</t>
  </si>
  <si>
    <t xml:space="preserve">Point (d) of Article 438 </t>
  </si>
  <si>
    <t>KM1</t>
  </si>
  <si>
    <t xml:space="preserve">Key metrics (at consolidated group level) </t>
  </si>
  <si>
    <t xml:space="preserve">Points (a) to (g) of Article 447 and point (b) of Article 438 </t>
  </si>
  <si>
    <t>INS1</t>
  </si>
  <si>
    <t>Insurance participations</t>
  </si>
  <si>
    <t>Point (f) of Article 438</t>
  </si>
  <si>
    <t>Annually</t>
  </si>
  <si>
    <t>INS2</t>
  </si>
  <si>
    <t>Financial conglomerates information on own funds and capital adequacy ratio</t>
  </si>
  <si>
    <t>Points (g) of Article 438</t>
  </si>
  <si>
    <t>A02</t>
  </si>
  <si>
    <t>Specification of risk exposure amounts and capital requirements, DNB Group and DNB Bank ASA</t>
  </si>
  <si>
    <t>Article 438</t>
  </si>
  <si>
    <t>A04</t>
  </si>
  <si>
    <t>Specification of risk exposure amounts and capital requirements, associated companies</t>
  </si>
  <si>
    <t>Scope of application</t>
  </si>
  <si>
    <t xml:space="preserve">LI1
</t>
  </si>
  <si>
    <t>Differences between accounting and regulatory scopes of consolidation and the mapping of financial 
  statement categories with regulatory risk categories</t>
  </si>
  <si>
    <t>Annex V</t>
  </si>
  <si>
    <t>Point (c) of Article 436</t>
  </si>
  <si>
    <t>LI2</t>
  </si>
  <si>
    <t>Main sources of differences between regulatory exposure amounts and carrying values in financial statements</t>
  </si>
  <si>
    <t>Point (d) of Article 436</t>
  </si>
  <si>
    <t>LI3</t>
  </si>
  <si>
    <t>Outline of the differences in the scopes of consolidation (entity by entity)</t>
  </si>
  <si>
    <t>Point (b) of Article 436</t>
  </si>
  <si>
    <t>PV1</t>
  </si>
  <si>
    <t>Prudent valuation adjustments (PVA)</t>
  </si>
  <si>
    <t>Point (e) of Article 436</t>
  </si>
  <si>
    <t>Credit risk quality</t>
  </si>
  <si>
    <t>CQ1</t>
  </si>
  <si>
    <t>Annex XV</t>
  </si>
  <si>
    <t xml:space="preserve">Point (c) of Article 442 </t>
  </si>
  <si>
    <t>CQ3</t>
  </si>
  <si>
    <t xml:space="preserve">Credit quality of performing and non-performing exposures by past due days </t>
  </si>
  <si>
    <t>Points (c) and (d) of Article 442</t>
  </si>
  <si>
    <t>CQ4</t>
  </si>
  <si>
    <t>Points (c) and (e) of Article 442</t>
  </si>
  <si>
    <t>CQ5</t>
  </si>
  <si>
    <t xml:space="preserve">Points (c) and (e) of Article 442 </t>
  </si>
  <si>
    <t>CQ7</t>
  </si>
  <si>
    <t xml:space="preserve">CR1 </t>
  </si>
  <si>
    <t xml:space="preserve">Points (c) and (f) of Article 442 </t>
  </si>
  <si>
    <t>CR1-A</t>
  </si>
  <si>
    <t>Maturity of exposures</t>
  </si>
  <si>
    <t xml:space="preserve">Point (g) of Article 442 </t>
  </si>
  <si>
    <t>Credit risk mitigation techniques</t>
  </si>
  <si>
    <t>CR3</t>
  </si>
  <si>
    <t>Disclosure of the use of credit risk mitigation techniques</t>
  </si>
  <si>
    <t>Annex XVII</t>
  </si>
  <si>
    <t>Point (f) of Article 453</t>
  </si>
  <si>
    <t>Standardised approach</t>
  </si>
  <si>
    <t>CR4</t>
  </si>
  <si>
    <t>Standardised approach – Credit risk exposure and CRM effects</t>
  </si>
  <si>
    <t>Annex XIX</t>
  </si>
  <si>
    <t>Points (g), (h) and (i)  of Article 453 CRR and point (e) of Article 444</t>
  </si>
  <si>
    <t>CR5</t>
  </si>
  <si>
    <t>Point (e) of Article 444</t>
  </si>
  <si>
    <t>IRB approach to credit risk</t>
  </si>
  <si>
    <t>CR6</t>
  </si>
  <si>
    <t>IRB approach – Credit risk exposures by exposure class and PD range</t>
  </si>
  <si>
    <t>Annex XXI</t>
  </si>
  <si>
    <t>Point (g) of Article 452</t>
  </si>
  <si>
    <t>CR6-A</t>
  </si>
  <si>
    <t>Scope of the use of IRB and SA approaches</t>
  </si>
  <si>
    <t>Point (b) of Article 452</t>
  </si>
  <si>
    <t>CR7-A</t>
  </si>
  <si>
    <t>IRB approach – Disclosure of the extent of the use of CRM techniques</t>
  </si>
  <si>
    <t xml:space="preserve">Point (g) of Article 453 </t>
  </si>
  <si>
    <t>CR8</t>
  </si>
  <si>
    <t xml:space="preserve">REA flow statements of credit risk exposures under the IRB approach </t>
  </si>
  <si>
    <t>Point (h) of Article 438</t>
  </si>
  <si>
    <t>CR9</t>
  </si>
  <si>
    <t>IRB approach – Back-testing of PD per exposure class (fixed PD scale)</t>
  </si>
  <si>
    <t>Point (h) of Article 452</t>
  </si>
  <si>
    <t>Disclosure on specialised lending</t>
  </si>
  <si>
    <t>CR10</t>
  </si>
  <si>
    <t>Specialised lending and equity exposures under the simple riskweighted approach</t>
  </si>
  <si>
    <t>Annex XXIII</t>
  </si>
  <si>
    <t xml:space="preserve">Point (e) of Article 438 </t>
  </si>
  <si>
    <t>Exposures to counterparty credit risk</t>
  </si>
  <si>
    <t>CCR1</t>
  </si>
  <si>
    <t>Analysis of CCR exposure by approach</t>
  </si>
  <si>
    <t>Annex XXV</t>
  </si>
  <si>
    <t>Points (f), (g), (k) and (m) of Article 439</t>
  </si>
  <si>
    <t>CCR2</t>
  </si>
  <si>
    <t xml:space="preserve">Point (h) of Article 439  </t>
  </si>
  <si>
    <t>CCR3</t>
  </si>
  <si>
    <t>Standardised approach – CCR exposures by regulatory exposure class and risk weights</t>
  </si>
  <si>
    <t xml:space="preserve">Point (l) of Article 439 referring to point (e) of Article 444   </t>
  </si>
  <si>
    <t>CCR4</t>
  </si>
  <si>
    <t>IRB approach – CCR exposures by exposure class and PD scale</t>
  </si>
  <si>
    <t xml:space="preserve">Point (l) of Article 439  referring to point (g) of Article 452  </t>
  </si>
  <si>
    <t>CCR5</t>
  </si>
  <si>
    <t>Composition of collateral for CCR exposures</t>
  </si>
  <si>
    <t xml:space="preserve">Point (e) of Article 439  </t>
  </si>
  <si>
    <t>CCR7</t>
  </si>
  <si>
    <t>REA flow statements of CCR exposures under the IMM</t>
  </si>
  <si>
    <t xml:space="preserve">Annex XXV </t>
  </si>
  <si>
    <t>CCR8</t>
  </si>
  <si>
    <t>Exposures to CCPs</t>
  </si>
  <si>
    <t xml:space="preserve">Point (i) of Article 439 </t>
  </si>
  <si>
    <t>Standardised approach and internal model for market risk</t>
  </si>
  <si>
    <t>MR1</t>
  </si>
  <si>
    <t>Market risk under the standardised approach</t>
  </si>
  <si>
    <t>Annex XXIX</t>
  </si>
  <si>
    <t>Article 445</t>
  </si>
  <si>
    <t xml:space="preserve">Key Metrics </t>
  </si>
  <si>
    <t>CCyB1</t>
  </si>
  <si>
    <t>Geographical distribution of credit exposures relevant for the calculation of the countercyclical buffer</t>
  </si>
  <si>
    <t>Annex IX</t>
  </si>
  <si>
    <t>Point (a) of Article 440</t>
  </si>
  <si>
    <t>CCyB2</t>
  </si>
  <si>
    <t>Amount of institution-specific countercyclical capital buffer</t>
  </si>
  <si>
    <t>Point (b) of Article 440</t>
  </si>
  <si>
    <t>Leverage ratio</t>
  </si>
  <si>
    <t>LR1</t>
  </si>
  <si>
    <t>Summary reconciliation of accounting assets and leverage ratio exposures</t>
  </si>
  <si>
    <t>Annex XI</t>
  </si>
  <si>
    <t>Point (b) of Article 451(1)</t>
  </si>
  <si>
    <t>LR2</t>
  </si>
  <si>
    <t xml:space="preserve">Leverage ratio common disclosure </t>
  </si>
  <si>
    <t>LR3</t>
  </si>
  <si>
    <t>Split up of on balance sheet exposures (excluding deratives, SFTs and exempted exposures)</t>
  </si>
  <si>
    <t>Liquidity requirements</t>
  </si>
  <si>
    <t>LIQ1</t>
  </si>
  <si>
    <t>Quantitative information of LCR</t>
  </si>
  <si>
    <t>Annex XIII</t>
  </si>
  <si>
    <t>LIQ2</t>
  </si>
  <si>
    <t>Net Stable Funding Ratio</t>
  </si>
  <si>
    <t>Article 451a(2)</t>
  </si>
  <si>
    <t>MREL -minimum requirement eligible liabilities</t>
  </si>
  <si>
    <t>Article 451a(3)</t>
  </si>
  <si>
    <t>KM2</t>
  </si>
  <si>
    <t>Key metrics  - MREL</t>
  </si>
  <si>
    <t>TLAC1</t>
  </si>
  <si>
    <t xml:space="preserve">Composition - MREL </t>
  </si>
  <si>
    <t>Creditor ranking - resolution entity</t>
  </si>
  <si>
    <t>Encumbered and unencumbered assets</t>
  </si>
  <si>
    <t>AE1</t>
  </si>
  <si>
    <t>Annex XXXV</t>
  </si>
  <si>
    <t>Article 443</t>
  </si>
  <si>
    <t>AE2</t>
  </si>
  <si>
    <t>Collateral received and own debt securities issued</t>
  </si>
  <si>
    <t>AE3</t>
  </si>
  <si>
    <t>Sources of encumbrance</t>
  </si>
  <si>
    <t>Operational risk</t>
  </si>
  <si>
    <t>OR1</t>
  </si>
  <si>
    <t>Operational risk own funds requirements and risk-weighted exposure amounts</t>
  </si>
  <si>
    <t>Annex XXXI</t>
  </si>
  <si>
    <t xml:space="preserve">Articles 446 and 454 </t>
  </si>
  <si>
    <t>Remuneration policy</t>
  </si>
  <si>
    <t>REM1</t>
  </si>
  <si>
    <t xml:space="preserve">Remuneration awarded for the financial year </t>
  </si>
  <si>
    <t>Annex XXXIII</t>
  </si>
  <si>
    <t xml:space="preserve">Point (h)(i)-(ii) of Article 450(1)  </t>
  </si>
  <si>
    <t>REM2</t>
  </si>
  <si>
    <t xml:space="preserve">Point (h)(v) to (vii) of Article 450(1)  </t>
  </si>
  <si>
    <t>REM3</t>
  </si>
  <si>
    <t>Deferred remuneration</t>
  </si>
  <si>
    <t>Point (h)(iii) and (iv) of Article 450(1)</t>
  </si>
  <si>
    <t>REM4</t>
  </si>
  <si>
    <t>Remuneration of 1 million EUR or more per year</t>
  </si>
  <si>
    <t xml:space="preserve">Point (i) of Article 450(1) </t>
  </si>
  <si>
    <t>REM5</t>
  </si>
  <si>
    <t>Point (g) of Article 450(1)</t>
  </si>
  <si>
    <t>Interest rate risk in the banking book</t>
  </si>
  <si>
    <t>IRRBB1</t>
  </si>
  <si>
    <t>Interest rate risks of non-trading book activities</t>
  </si>
  <si>
    <t>Annex XXXVII</t>
  </si>
  <si>
    <t>Article 448 (1)</t>
  </si>
  <si>
    <t>Additional information</t>
  </si>
  <si>
    <t>CCA</t>
  </si>
  <si>
    <t>Points (b) and (c) of Article 437</t>
  </si>
  <si>
    <t>CCA footnotes</t>
  </si>
  <si>
    <t>Disclosure of main features of regulatory capital instruments  -  footnotes</t>
  </si>
  <si>
    <t xml:space="preserve">CR2 </t>
  </si>
  <si>
    <t xml:space="preserve">Changes in the stock of non-performing loans and advances </t>
  </si>
  <si>
    <t>The level of DNB's NPL-ratio is below 5%</t>
  </si>
  <si>
    <t>CR2a</t>
  </si>
  <si>
    <t>Changes in the stock of non-performing loans and advances and related net accumulated recoveries</t>
  </si>
  <si>
    <t>CR7</t>
  </si>
  <si>
    <t>IRB approach – Effect on the RWEAs of credit derivatives used as CRM techniques</t>
  </si>
  <si>
    <t>CR9.1</t>
  </si>
  <si>
    <t>IRB approach – Back-testing of PD per exposure class (only for PD estimates according to point (f) of 
  Article 180(1) CRR)</t>
  </si>
  <si>
    <t>CQ2</t>
  </si>
  <si>
    <t>Quality of forbearance</t>
  </si>
  <si>
    <t>CQ6</t>
  </si>
  <si>
    <t xml:space="preserve">Collateral valuation - loans and advances </t>
  </si>
  <si>
    <t>CQ8</t>
  </si>
  <si>
    <t>Collateral obtained by taking possession and execution processes – vintage breakdown</t>
  </si>
  <si>
    <t xml:space="preserve">MR2-A </t>
  </si>
  <si>
    <t>Market risk under the internal Model Approach (IMA)</t>
  </si>
  <si>
    <t>DNB uses the standardised approach to market risk</t>
  </si>
  <si>
    <t xml:space="preserve">MR2-B </t>
  </si>
  <si>
    <t>REA flow statements of market risk exposures under the IMA</t>
  </si>
  <si>
    <t>MR3</t>
  </si>
  <si>
    <t>IMA values for trading portfolios</t>
  </si>
  <si>
    <t>MR4</t>
  </si>
  <si>
    <t>Comparison of VaR estimates with gains/losses</t>
  </si>
  <si>
    <t>CCR6</t>
  </si>
  <si>
    <t>Credit derivatives exposures</t>
  </si>
  <si>
    <t>SEC1</t>
  </si>
  <si>
    <t>Securitisation exposures in the non-trading book</t>
  </si>
  <si>
    <t>Annex XXVII</t>
  </si>
  <si>
    <t>DNB has no securitisation portfolios as at December 31  2022</t>
  </si>
  <si>
    <t>SEC2</t>
  </si>
  <si>
    <t>Securitisation exposures in the trading book</t>
  </si>
  <si>
    <t>SEC3</t>
  </si>
  <si>
    <t>Securitisation exposures in the non-trading book and associated regulatory capital requirements</t>
  </si>
  <si>
    <t>SEC4</t>
  </si>
  <si>
    <t xml:space="preserve"> Securitisation exposures in the non-trading book and associated regulatory capital requirements </t>
  </si>
  <si>
    <t>SEC5</t>
  </si>
  <si>
    <t>Exposures securitised by the institution - Exposures in default and specific credit risk adjustments</t>
  </si>
  <si>
    <t>TLAC2</t>
  </si>
  <si>
    <t>Creditor ranking - Entity that is not a resolution entity</t>
  </si>
  <si>
    <t>Back to contents page</t>
  </si>
  <si>
    <t>A01 - Own funds and capital ratios, DNB Bank ASA and DNB Group</t>
  </si>
  <si>
    <t>The table below gives an overview of the capital situation for DNB Bank ASA and DNB Group.</t>
  </si>
  <si>
    <t xml:space="preserve">DNB Bank ASA </t>
  </si>
  <si>
    <t xml:space="preserve">DNB Group </t>
  </si>
  <si>
    <t>Amounts in NOK million</t>
  </si>
  <si>
    <t xml:space="preserve">Total equity </t>
  </si>
  <si>
    <t>Effect from regulatory consolidation</t>
  </si>
  <si>
    <t>Adjustment to retained earnings for foreseeable dividends</t>
  </si>
  <si>
    <t>Additional Tier 1 capital instruments included in total equity</t>
  </si>
  <si>
    <t>Net accrued interest on additional Tier 1 capital instruments</t>
  </si>
  <si>
    <t>Common equity Tier 1 capital instruments</t>
  </si>
  <si>
    <t>Regulatory adjustments</t>
  </si>
  <si>
    <t>Pension funds above pension commitments</t>
  </si>
  <si>
    <t>Goodwill</t>
  </si>
  <si>
    <t>Deferred tax assets that rely on future profitability, excluding 
  temporary differences</t>
  </si>
  <si>
    <t xml:space="preserve">Other intangible assets </t>
  </si>
  <si>
    <t>Dividends payable and group contributions</t>
  </si>
  <si>
    <t>Share buy-back program</t>
  </si>
  <si>
    <t>IRB provisions shortfall (-)</t>
  </si>
  <si>
    <t>Additional value adjustments (AVA)</t>
  </si>
  <si>
    <t>Insufficient coverage for non-performing exposures</t>
  </si>
  <si>
    <t>(Gains) or losses on liabilities at fair value resulting from own credit risk</t>
  </si>
  <si>
    <t>(Gains) or losses on derivative liabilities resulting from own credit risk (DVA)</t>
  </si>
  <si>
    <t>Common equity Tier 1 capital</t>
  </si>
  <si>
    <t>Additional Tier 1 capital instruments</t>
  </si>
  <si>
    <t>Tier 1 capital</t>
  </si>
  <si>
    <t xml:space="preserve">Perpetual subordinated loan capital </t>
  </si>
  <si>
    <t>Term subordinated loan capital</t>
  </si>
  <si>
    <t>Additional Tier 2 capital instruments</t>
  </si>
  <si>
    <t>Total risk exposure amount</t>
  </si>
  <si>
    <t>Minimum capital requirement</t>
  </si>
  <si>
    <t>Capital ratios</t>
  </si>
  <si>
    <t>Common equity Tier 1 capital ratio</t>
  </si>
  <si>
    <t>Tier 1 capital ratio</t>
  </si>
  <si>
    <t>Total capital ratio</t>
  </si>
  <si>
    <t>Own funds and capital ratios excluding interim profit</t>
  </si>
  <si>
    <t xml:space="preserve">1) Deductions are made for significant investments in financial sector entities when the total value of the investments exceeds 10 per cent of common equity Tier 1 capital. The amounts that are not deducted are given a risk weight of 250 per cent. </t>
  </si>
  <si>
    <t xml:space="preserve">2) Investments in Tier 1 and Tier 2 instruments issued by the Group’s insurance companies are deducted from the Group’s Tier 1 and Tier 2 capital. </t>
  </si>
  <si>
    <t>3) Tier 1 and Tier 2 capital in subsidiaries not included in consolidated own funds in accordance with Articles 85-88 of the CRR.</t>
  </si>
  <si>
    <t>A02 – Specification of risk exposure amounts and capital requirements, DNB Group</t>
  </si>
  <si>
    <t>Specification of risk exposure amounts and capital requirements</t>
  </si>
  <si>
    <t xml:space="preserve">Original </t>
  </si>
  <si>
    <t xml:space="preserve">Exposure at </t>
  </si>
  <si>
    <t xml:space="preserve">Average risk </t>
  </si>
  <si>
    <t xml:space="preserve">Risk exposure </t>
  </si>
  <si>
    <t xml:space="preserve">exposure </t>
  </si>
  <si>
    <t xml:space="preserve">default EAD </t>
  </si>
  <si>
    <t xml:space="preserve">weights in per cent </t>
  </si>
  <si>
    <t xml:space="preserve">amount REA </t>
  </si>
  <si>
    <t xml:space="preserve">requirements </t>
  </si>
  <si>
    <t>IRB approach</t>
  </si>
  <si>
    <t>Corporate exposures</t>
  </si>
  <si>
    <t>Of which specialised lending (SL)</t>
  </si>
  <si>
    <t>Of which small and medium sized enterprises (SME)</t>
  </si>
  <si>
    <t>Of which other corporates</t>
  </si>
  <si>
    <t>Retail exposures</t>
  </si>
  <si>
    <t>Of which secured by mortgages on immovable property</t>
  </si>
  <si>
    <t>Of which other retail</t>
  </si>
  <si>
    <t>Total credit risk, IRB approach</t>
  </si>
  <si>
    <t>Central governments and central banks</t>
  </si>
  <si>
    <t>Regional governments or local authorities</t>
  </si>
  <si>
    <t>Public sector entities</t>
  </si>
  <si>
    <t>Multilateral development banks</t>
  </si>
  <si>
    <t>International organisations</t>
  </si>
  <si>
    <t>Institutions</t>
  </si>
  <si>
    <t>Corporates</t>
  </si>
  <si>
    <t>Retail</t>
  </si>
  <si>
    <t>Secured by mortgages on immovable property</t>
  </si>
  <si>
    <t>Exposures in default</t>
  </si>
  <si>
    <t>Items associated with particular high risk</t>
  </si>
  <si>
    <t>Covered bonds</t>
  </si>
  <si>
    <t>Collective investment undertakings</t>
  </si>
  <si>
    <t>Equity positions</t>
  </si>
  <si>
    <t>Other assets</t>
  </si>
  <si>
    <t>Total credit risk, standardised approach</t>
  </si>
  <si>
    <t>Total credit risk</t>
  </si>
  <si>
    <t>Market risk</t>
  </si>
  <si>
    <t>Position and general risk, debt instruments</t>
  </si>
  <si>
    <t>Position and general risk, equity instruments</t>
  </si>
  <si>
    <t>Currency risk</t>
  </si>
  <si>
    <t>Commodity risk</t>
  </si>
  <si>
    <t>Settlement risk</t>
  </si>
  <si>
    <t>Total market risk</t>
  </si>
  <si>
    <t xml:space="preserve">   Credit value adjustment risk (CVA)</t>
  </si>
  <si>
    <t xml:space="preserve">   Operational risk</t>
  </si>
  <si>
    <t xml:space="preserve">Total risk exposure amounts and capital requirements </t>
  </si>
  <si>
    <t xml:space="preserve">A02 – Specification of risk exposure amounts and capital requirements, DNB Bank ASA </t>
  </si>
  <si>
    <t>Sbanken</t>
  </si>
  <si>
    <t>Share capital</t>
  </si>
  <si>
    <t xml:space="preserve">Other equity </t>
  </si>
  <si>
    <t>Total equity</t>
  </si>
  <si>
    <t>Intangible assets including goodwill</t>
  </si>
  <si>
    <t xml:space="preserve">   Additional value adjustments (AVA)</t>
  </si>
  <si>
    <t>Group contributions</t>
  </si>
  <si>
    <t xml:space="preserve">Common equity Tier 1 capital </t>
  </si>
  <si>
    <t>Additional Tier 1 capital</t>
  </si>
  <si>
    <t>Tier 2 capital</t>
  </si>
  <si>
    <t>Common equity Tier 1 capital ratio, (in per cent)</t>
  </si>
  <si>
    <t>Tier 1 capital ratio (in per cent)</t>
  </si>
  <si>
    <t>Capital ratio (in per cent)</t>
  </si>
  <si>
    <t>Exposure at</t>
  </si>
  <si>
    <t xml:space="preserve">Capital </t>
  </si>
  <si>
    <t>default EAD</t>
  </si>
  <si>
    <t>Corporate</t>
  </si>
  <si>
    <t>Retail - secured by immovable property</t>
  </si>
  <si>
    <t xml:space="preserve">   Central and regional government</t>
  </si>
  <si>
    <t xml:space="preserve">Retail </t>
  </si>
  <si>
    <t>Equity</t>
  </si>
  <si>
    <t>Credit value adjustment (CVA)</t>
  </si>
  <si>
    <t>A04 – Specification of risk exposure amounts and capital requirements, associated companies</t>
  </si>
  <si>
    <t>Specification of risk exposure amounts and capital requirements, 31 December 2022</t>
  </si>
  <si>
    <t>DNB Poland</t>
  </si>
  <si>
    <t>DNB Luxembourg</t>
  </si>
  <si>
    <t>Central and regional government</t>
  </si>
  <si>
    <t>Credit value adjustment risk (CVA)</t>
  </si>
  <si>
    <t>DNB Boligkreditt</t>
  </si>
  <si>
    <t xml:space="preserve">Average </t>
  </si>
  <si>
    <t>Risk weight</t>
  </si>
  <si>
    <t xml:space="preserve">   Exposures in default</t>
  </si>
  <si>
    <t>KM1 – Key metrics Boligkreditt</t>
  </si>
  <si>
    <t xml:space="preserve">a </t>
  </si>
  <si>
    <t>b</t>
  </si>
  <si>
    <t>c</t>
  </si>
  <si>
    <t>Available own funds (amounts)</t>
  </si>
  <si>
    <t xml:space="preserve">Common Equity Tier 1 (CET1) capital </t>
  </si>
  <si>
    <t xml:space="preserve">Tier 1 capital </t>
  </si>
  <si>
    <t xml:space="preserve">Total capital </t>
  </si>
  <si>
    <t>Risk-weighted exposure amounts</t>
  </si>
  <si>
    <t>Capital ratios (as a percentage of risk-weighted exposure amount)</t>
  </si>
  <si>
    <t>Common Equity Tier 1 ratio (per cent)</t>
  </si>
  <si>
    <t>Tier 1 ratio (per cent)</t>
  </si>
  <si>
    <t>Total capital ratio (per cent)</t>
  </si>
  <si>
    <t xml:space="preserve">Additional own funds requirements based on SREP (as a percentage of risk-weighted exposure amount)				</t>
  </si>
  <si>
    <t>7a</t>
  </si>
  <si>
    <t xml:space="preserve">Additional own funds requirements to address risks other than the risk of excessive leverage (%) </t>
  </si>
  <si>
    <t>7b</t>
  </si>
  <si>
    <t>7c</t>
  </si>
  <si>
    <t>7d</t>
  </si>
  <si>
    <t>Total SREP own funds requirements (per cent)</t>
  </si>
  <si>
    <t xml:space="preserve">Combined buffer and overall capital requirement (as a percentage of risk-weighted exposure amount)					</t>
  </si>
  <si>
    <t>Capital conservation buffer (per cent)</t>
  </si>
  <si>
    <t>8a</t>
  </si>
  <si>
    <t>Institution specific countercyclical capital buffer (per cent)</t>
  </si>
  <si>
    <t>9a</t>
  </si>
  <si>
    <t>Systemic risk buffer (per cent)</t>
  </si>
  <si>
    <t>Global Systemically Important Institution buffer (per cent)</t>
  </si>
  <si>
    <t>10a</t>
  </si>
  <si>
    <t>Other Systemically Important Institution buffer (per cent)</t>
  </si>
  <si>
    <t>Combined buffer requirement (per cent)</t>
  </si>
  <si>
    <t>11a</t>
  </si>
  <si>
    <t>Overall capital requirements (per cent)</t>
  </si>
  <si>
    <t>CET1 available after meeting the total SREP own funds requirements (per cent)</t>
  </si>
  <si>
    <t>Total exposure measure</t>
  </si>
  <si>
    <t>Leverage ratio (per cent)</t>
  </si>
  <si>
    <t>14d</t>
  </si>
  <si>
    <t>Leverage ratio buffer requirement (per cent)</t>
  </si>
  <si>
    <t>14e</t>
  </si>
  <si>
    <t>Overall leverage ratio requirements (per cent)</t>
  </si>
  <si>
    <t>Liquidity Coverage Ratio</t>
  </si>
  <si>
    <t>Total high-quality liquid assets (HQLA) (Weighted value - average)</t>
  </si>
  <si>
    <t>16a</t>
  </si>
  <si>
    <t xml:space="preserve">Cash outflows - Total weighted value </t>
  </si>
  <si>
    <t>16b</t>
  </si>
  <si>
    <t xml:space="preserve">Cash inflows - Total weighted value </t>
  </si>
  <si>
    <t>Total net cash outflows (adjusted value)</t>
  </si>
  <si>
    <t>Liquidity coverage ratio (per cent)</t>
  </si>
  <si>
    <t>Total available stable funding</t>
  </si>
  <si>
    <t>Total required stable funding</t>
  </si>
  <si>
    <t>NSFR ratio (per cent)</t>
  </si>
  <si>
    <t>OV1 – Overview of risk exposure amounts, Boligkreditt</t>
  </si>
  <si>
    <t>REA</t>
  </si>
  <si>
    <t xml:space="preserve">Credit risk (excluding CCR) </t>
  </si>
  <si>
    <t>Of which the standardised approach</t>
  </si>
  <si>
    <t>Of which the advanced IRB (AIRB) approach</t>
  </si>
  <si>
    <t xml:space="preserve">Counterparty credit risk - CCR </t>
  </si>
  <si>
    <t xml:space="preserve">Of which the standardised approach </t>
  </si>
  <si>
    <t>Of which internal model method (IMM)</t>
  </si>
  <si>
    <t>Of which other CCR</t>
  </si>
  <si>
    <t>Securitisation exposures in the non-trading book (after the cap)</t>
  </si>
  <si>
    <t xml:space="preserve">Of which SEC-IRBA approach </t>
  </si>
  <si>
    <t>Of which SEC-ERBA (including IAA)</t>
  </si>
  <si>
    <t xml:space="preserve">Of which SEC-SA approach </t>
  </si>
  <si>
    <t>19a</t>
  </si>
  <si>
    <t>Of which 1250 per cent</t>
  </si>
  <si>
    <t>Position, foreign exchange and commodities risks (Market risk)</t>
  </si>
  <si>
    <t>Of which IMA</t>
  </si>
  <si>
    <t>22a</t>
  </si>
  <si>
    <t>Large exposures</t>
  </si>
  <si>
    <t>23a</t>
  </si>
  <si>
    <t xml:space="preserve">Of which basic indicator approach </t>
  </si>
  <si>
    <t>23b</t>
  </si>
  <si>
    <t xml:space="preserve">Of which standardised approach </t>
  </si>
  <si>
    <t>Total</t>
  </si>
  <si>
    <t>LR1 – LRSum: Summary reconciliation of accounting assets and leverage ratio exposures</t>
  </si>
  <si>
    <t>Total consolidated assets as per published financial statements</t>
  </si>
  <si>
    <t>Adjustments for derivative financial instruments</t>
  </si>
  <si>
    <t>Adjustment for securities financing transactions (ie repos and similar secured lending)</t>
  </si>
  <si>
    <t>Adjustment for off-balance sheet items (ie conversion to credit equivalent amounts of off-balance sheet exposures)</t>
  </si>
  <si>
    <t>(Adjustment for prudent valuation adjustments and general provisions (off-balance) which have reduced Tier 1 capital)</t>
  </si>
  <si>
    <t>LR2 – LRCom: Leverage ratio common disclosure</t>
  </si>
  <si>
    <t>This table shows quarterly leverage ratio calculations and includes additional breakdowns for the leverage exposure measure.</t>
  </si>
  <si>
    <t>On-balance sheet exposures (excluding derivatives and SFTs)</t>
  </si>
  <si>
    <t>On-balance sheet items (excluding derivatives, SFTs, but including collateral)</t>
  </si>
  <si>
    <t>(General credit risk adjustments to on-balance sheet items)</t>
  </si>
  <si>
    <t>(Asset amounts deducted in determining Basel III Tier 1 capital)</t>
  </si>
  <si>
    <t>Total on-balance sheet exposures (excluding derivatives and SFTs) (sum of rows 1 and 2)</t>
  </si>
  <si>
    <t>Derivative exposures</t>
  </si>
  <si>
    <t>Replacement cost associated with SA-CCR derivatives transactions (ie net of eligible cash variation margin)</t>
  </si>
  <si>
    <t xml:space="preserve">Add-on amounts for potential future exposure associated with  SA-CCR derivatives transactions </t>
  </si>
  <si>
    <t>Derogation for derivatives: Potential future exposure contribution under the simplified standardised approach</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</si>
  <si>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</si>
  <si>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</si>
  <si>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</si>
  <si>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</si>
  <si>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</si>
  <si>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Total securities financing transaction exposures</t>
  </si>
  <si>
    <t>Other off-balance sheet exposures</t>
  </si>
  <si>
    <t>Off-balance sheet exposure at gross notional amount</t>
  </si>
  <si>
    <t>(Adjustments for conversion to credit equivalent amounts)</t>
  </si>
  <si>
    <t>(General provisions deducted in determining Tier 1 capital and specific provisions associated with off-balance sheet exposures) associated with off-balance sheet 
  exposures deducted in determining Tier 1 capital)</t>
  </si>
  <si>
    <t>Off-balance sheet exposures</t>
  </si>
  <si>
    <t>Capital and total exposure measure</t>
  </si>
  <si>
    <t>Leverage ratio total Total exposure measure</t>
  </si>
  <si>
    <t>Regulatory minimum leverage ratio requirement (per cent)</t>
  </si>
  <si>
    <t>26a</t>
  </si>
  <si>
    <t xml:space="preserve">Additional own funds requirements to address the risk of excessive leverage (per cent) </t>
  </si>
  <si>
    <t>26b</t>
  </si>
  <si>
    <t>Of which: to be made up of CET1 capital (percentage points)</t>
  </si>
  <si>
    <t>Required leverage buffer (per cent) Leverage ratio buffer requirement (per cent)</t>
  </si>
  <si>
    <t>27a</t>
  </si>
  <si>
    <t>Overall leverage ratio requirement (per cent)</t>
  </si>
  <si>
    <t>LR3 – LRSpl: Split-up of on balance sheet exposures (excluding derivatives, SFTs and exempted exposures)</t>
  </si>
  <si>
    <t>The table shows a breakdown of the on-balance sheet exposures excluding derivatives, SFTs and exempted exposures, by regulatory asset class.</t>
  </si>
  <si>
    <t>CRR leverage ratio exposures</t>
  </si>
  <si>
    <t>EU-1</t>
  </si>
  <si>
    <t>Total on-balance sheet exposures (excluding derivatives, SFTs, and exempted exposures), of which:</t>
  </si>
  <si>
    <t>EU-3</t>
  </si>
  <si>
    <t>Banking book exposures, of which:</t>
  </si>
  <si>
    <t>EU-7</t>
  </si>
  <si>
    <t>EU-8</t>
  </si>
  <si>
    <t>Secured by mortgages of immovable properties</t>
  </si>
  <si>
    <t>EU-9</t>
  </si>
  <si>
    <t>EU-10</t>
  </si>
  <si>
    <t>EU-11</t>
  </si>
  <si>
    <t>EU-12</t>
  </si>
  <si>
    <t>Other exposures (eg equity, securitisations, and other non-credit obligation assets)</t>
  </si>
  <si>
    <t>CCyB2 – Amount of institution-specific countercyclical capital buffer</t>
  </si>
  <si>
    <t>Institution specific countercyclical capital buffer rate, per cent</t>
  </si>
  <si>
    <t>Institution specific countercyclical capital buffer requirement</t>
  </si>
  <si>
    <t>CQ1: Credit quality of forborne exposures</t>
  </si>
  <si>
    <t>Forborne exposures are defined as credit exposures where the loan terms have been changed as a result of the customer having financial problems. If a customer gets into financial difficulties, DNB may in some cases grant voluntary concessions in the form of less stringent financial covenants or reduced/deferred interest and instalment payments. Such measures are offered in accordance with the Group’s credit guidelines, thus aiming to help customers through a tough financial period when it is expected that they will meet their obligations on a later date. This is part of DNB’s strategy to reduce losses.The gross carrying amount of exposures with forbearance measury amounted to NOK 1 806 million at end-December 2022, up from NOK 1 647 million in the second quarter of 2022. The increase is due to performing and non-performing forborne loans and advances to households.</t>
  </si>
  <si>
    <t>a</t>
  </si>
  <si>
    <t>d</t>
  </si>
  <si>
    <t>e</t>
  </si>
  <si>
    <t>f</t>
  </si>
  <si>
    <t>g</t>
  </si>
  <si>
    <t>h</t>
  </si>
  <si>
    <t>Collateral received and financial guarantees</t>
  </si>
  <si>
    <t>received on forborne exposures</t>
  </si>
  <si>
    <t xml:space="preserve">Of which collateral </t>
  </si>
  <si>
    <t>Accumulated impairment, accumulated</t>
  </si>
  <si>
    <t xml:space="preserve">and financial </t>
  </si>
  <si>
    <t xml:space="preserve">negative changes in fair value due to credit </t>
  </si>
  <si>
    <t xml:space="preserve">guarantees received </t>
  </si>
  <si>
    <t>Gross carrying amount/nominal amount of exposures with forbearance measures</t>
  </si>
  <si>
    <t>risk and provisions</t>
  </si>
  <si>
    <t xml:space="preserve">on non-performing </t>
  </si>
  <si>
    <t>Non-performing forborne</t>
  </si>
  <si>
    <t>On performing</t>
  </si>
  <si>
    <t>On non-performing</t>
  </si>
  <si>
    <t xml:space="preserve">exposures with </t>
  </si>
  <si>
    <t>Of which</t>
  </si>
  <si>
    <t>forborne</t>
  </si>
  <si>
    <t xml:space="preserve">forbearance </t>
  </si>
  <si>
    <t xml:space="preserve">Performing forborne </t>
  </si>
  <si>
    <t>defaulted</t>
  </si>
  <si>
    <t>impaired</t>
  </si>
  <si>
    <t>exposures</t>
  </si>
  <si>
    <t xml:space="preserve">measures </t>
  </si>
  <si>
    <t>010</t>
  </si>
  <si>
    <t>Loans and advances</t>
  </si>
  <si>
    <t>040</t>
  </si>
  <si>
    <t>Credit institutions</t>
  </si>
  <si>
    <t>060</t>
  </si>
  <si>
    <t>Non-financial corporations</t>
  </si>
  <si>
    <t>070</t>
  </si>
  <si>
    <t>Households</t>
  </si>
  <si>
    <t>090</t>
  </si>
  <si>
    <t>Loan commitments given</t>
  </si>
  <si>
    <t>i</t>
  </si>
  <si>
    <t>j</t>
  </si>
  <si>
    <t>k</t>
  </si>
  <si>
    <t>l</t>
  </si>
  <si>
    <t>Gross carrying amount/nominal amount</t>
  </si>
  <si>
    <t>Performing exposures</t>
  </si>
  <si>
    <t>Non-performing exposures</t>
  </si>
  <si>
    <t>Not past due</t>
  </si>
  <si>
    <t>Past due</t>
  </si>
  <si>
    <t>Unlikely to pay that</t>
  </si>
  <si>
    <t>or past due</t>
  </si>
  <si>
    <t>&gt; 30 days</t>
  </si>
  <si>
    <t>are not past due or</t>
  </si>
  <si>
    <t>&gt; 90 days</t>
  </si>
  <si>
    <t>&gt; 180 days</t>
  </si>
  <si>
    <t>&gt; 1 year</t>
  </si>
  <si>
    <t>&gt; 2 years</t>
  </si>
  <si>
    <t>&gt; 5 years</t>
  </si>
  <si>
    <t>≤ 30 days</t>
  </si>
  <si>
    <t>≤ 90 days</t>
  </si>
  <si>
    <t>are past due ≤ 90 days</t>
  </si>
  <si>
    <t>≤ 180 days</t>
  </si>
  <si>
    <t>≤ 1 year</t>
  </si>
  <si>
    <t>≤ 2 years</t>
  </si>
  <si>
    <t>≤ 5 years</t>
  </si>
  <si>
    <t>≤ 7 years</t>
  </si>
  <si>
    <t>&gt; 7 years</t>
  </si>
  <si>
    <t>Of which SMEs</t>
  </si>
  <si>
    <t>080</t>
  </si>
  <si>
    <t>150</t>
  </si>
  <si>
    <t>Off-balance-sheet exposures</t>
  </si>
  <si>
    <t>180</t>
  </si>
  <si>
    <t>200</t>
  </si>
  <si>
    <t>210</t>
  </si>
  <si>
    <t>CR1: Performing and non-performing exposures and related provisions</t>
  </si>
  <si>
    <t>m</t>
  </si>
  <si>
    <t>n</t>
  </si>
  <si>
    <t>o</t>
  </si>
  <si>
    <t xml:space="preserve">Accumulated impairment, accumulated negative changes in fair value </t>
  </si>
  <si>
    <t xml:space="preserve"> due to credit risk and provisions</t>
  </si>
  <si>
    <t xml:space="preserve">Non-performing exposures – accumulated impairment, accumulated negative changes in fair value due to credit risk and provisions </t>
  </si>
  <si>
    <t>Performing exposures – accumulated</t>
  </si>
  <si>
    <t xml:space="preserve"> impairment, accumulated negative changes </t>
  </si>
  <si>
    <t>Collateral and financial</t>
  </si>
  <si>
    <t>impairment and provisions</t>
  </si>
  <si>
    <t xml:space="preserve">value due to credit risk and provisions </t>
  </si>
  <si>
    <t>guarantees received</t>
  </si>
  <si>
    <t xml:space="preserve">Of which </t>
  </si>
  <si>
    <t xml:space="preserve">Accumulated </t>
  </si>
  <si>
    <t xml:space="preserve">On performing </t>
  </si>
  <si>
    <t xml:space="preserve">On non-performing </t>
  </si>
  <si>
    <t xml:space="preserve">stage 1 </t>
  </si>
  <si>
    <t xml:space="preserve">stage 2 </t>
  </si>
  <si>
    <t xml:space="preserve">stage 3 </t>
  </si>
  <si>
    <t xml:space="preserve">partial write-off </t>
  </si>
  <si>
    <t xml:space="preserve">exposures </t>
  </si>
  <si>
    <t>050</t>
  </si>
  <si>
    <t>Other financial corporations</t>
  </si>
  <si>
    <t>CR1-A – Maturity of exposures</t>
  </si>
  <si>
    <t>Table EUCR1-A shows net values (corresponding to the accounting values reported in the financial statements but according to the scope of regulatory consolidation as per Part One, Title II, Chapter 2 of the CRR). The figures are on balance sheet amounts before netting and CRM.</t>
  </si>
  <si>
    <t>Net exposure value</t>
  </si>
  <si>
    <t>No stated</t>
  </si>
  <si>
    <t>On demand</t>
  </si>
  <si>
    <t>&lt;= 1 year</t>
  </si>
  <si>
    <t xml:space="preserve"> &lt;= 5 years</t>
  </si>
  <si>
    <t>maturity</t>
  </si>
  <si>
    <t>CR3 – Disclosure of the use of credit risk mitigation techniques</t>
  </si>
  <si>
    <t>secured by</t>
  </si>
  <si>
    <t>Unsecured</t>
  </si>
  <si>
    <t>Secured</t>
  </si>
  <si>
    <t xml:space="preserve">financial </t>
  </si>
  <si>
    <t>credit</t>
  </si>
  <si>
    <t>carrying amount</t>
  </si>
  <si>
    <t>collateral</t>
  </si>
  <si>
    <t>guarantees</t>
  </si>
  <si>
    <t>derivatives</t>
  </si>
  <si>
    <t>CC1 - Composition of regulatory own funds</t>
  </si>
  <si>
    <t>The table below shows the components of regulatory capital with reference to the balance sheet in template EU CC2 and to the articles in Regulation (EU) No 575/2013.</t>
  </si>
  <si>
    <t>Ref. template CC2</t>
  </si>
  <si>
    <t xml:space="preserve">Common Equity Tier 1 (CET1) capital:  instruments and reserves                                                                                       </t>
  </si>
  <si>
    <t xml:space="preserve">Capital instruments and the related share premium accounts </t>
  </si>
  <si>
    <t>a,b</t>
  </si>
  <si>
    <t>Of which: share capital</t>
  </si>
  <si>
    <t xml:space="preserve">Of which: share premium accounts </t>
  </si>
  <si>
    <t xml:space="preserve">Retained earnings </t>
  </si>
  <si>
    <t>Accumulated other comprehensive income (and other reserves)</t>
  </si>
  <si>
    <t>3a</t>
  </si>
  <si>
    <t>Funds for general banking risk</t>
  </si>
  <si>
    <t>Minority interests (amount allowed in consolidated CET1)</t>
  </si>
  <si>
    <t>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</si>
  <si>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</si>
  <si>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</si>
  <si>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</si>
  <si>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</si>
  <si>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</si>
  <si>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</si>
  <si>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</si>
  <si>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</si>
  <si>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</si>
  <si>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</si>
  <si>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and indirect holdings by an institution of own CET1 instruments (negative amount)</t>
  </si>
  <si>
    <t>20a</t>
  </si>
  <si>
    <t>20b</t>
  </si>
  <si>
    <t>Of which: qualifying holdings outside the financial sector (negative amount)</t>
  </si>
  <si>
    <t>20c</t>
  </si>
  <si>
    <t>Of which: securitisation positions (negative amount)</t>
  </si>
  <si>
    <t>20d</t>
  </si>
  <si>
    <t>Of which: free deliveries (negative amount)</t>
  </si>
  <si>
    <t>Of which: deferred tax assets arising from temporary differences</t>
  </si>
  <si>
    <t>25a</t>
  </si>
  <si>
    <t>Losses for the current financial year (negative amount)</t>
  </si>
  <si>
    <t>25b</t>
  </si>
  <si>
    <t>Qualifying AT1 deductions that exceed the AT1 items of the institution (negative amount)</t>
  </si>
  <si>
    <t>Other regulatory adjustments</t>
  </si>
  <si>
    <t>Total regulatory adjustments to Common Equity Tier 1 (CET1)</t>
  </si>
  <si>
    <t xml:space="preserve">Common Equity Tier 1 (CET1) capital </t>
  </si>
  <si>
    <t>Additional Tier 1 (AT1) capital: instruments</t>
  </si>
  <si>
    <t>Of which: classified as equity under applicable accounting standards</t>
  </si>
  <si>
    <t>Of which: classified as liabilities under applicable accounting standards</t>
  </si>
  <si>
    <t>33a</t>
  </si>
  <si>
    <t>Amount of qualifying items referred to in Article 494a(1) subject to phase out from AT1</t>
  </si>
  <si>
    <t>33b</t>
  </si>
  <si>
    <t>Amount of qualifying items referred to in Article 494b(1) subject to phase out from AT1</t>
  </si>
  <si>
    <t xml:space="preserve">Qualifying Tier 1 capital included in consolidated AT1 capital (including minority interests not included in row 5) issued by subsidiaries and held by third parties </t>
  </si>
  <si>
    <t xml:space="preserve">Of which: instruments issued by subsidiaries subject to phase out </t>
  </si>
  <si>
    <t>Additional Tier 1 (AT1) capital before regulatory adjustments</t>
  </si>
  <si>
    <t>Additional Tier 1 (AT1) capital: regulatory adjustments</t>
  </si>
  <si>
    <t>Direct and indirect holdings by an institution of own AT1 instruments (negative amount)</t>
  </si>
  <si>
    <t>Qualifying T2 deductions that exceed the T2 items of the institution (negative amount)</t>
  </si>
  <si>
    <t>42a</t>
  </si>
  <si>
    <t>Other regulatory adjusments to AT1 capital</t>
  </si>
  <si>
    <t>Total regulatory adjustments to Additional Tier 1 (AT1) capital</t>
  </si>
  <si>
    <t xml:space="preserve">Additional Tier 1 (AT1) capital </t>
  </si>
  <si>
    <t>Tier 1 capital (T1 = CET1 + AT1)</t>
  </si>
  <si>
    <t>Tier 2 (T2) capital: instruments and provisions</t>
  </si>
  <si>
    <t>Capital instruments and the related share premium accounts</t>
  </si>
  <si>
    <t>47a</t>
  </si>
  <si>
    <t>Amount of qualifying  items referred to in Article 494a (2) subject to phase out from T2</t>
  </si>
  <si>
    <t>47b</t>
  </si>
  <si>
    <t>Amount of qualifying  items referred to in Article 494b (2) subject to phase out from T2</t>
  </si>
  <si>
    <t>Of which: instruments issued by subsidiaries subject to phase out</t>
  </si>
  <si>
    <t>Credit risk adjustments</t>
  </si>
  <si>
    <t>Tier 2 (T2) capital before regulatory adjustments</t>
  </si>
  <si>
    <t>Tier 2 (T2) capital: regulatory adjustments </t>
  </si>
  <si>
    <t>Direct and indirect holdings by an institution of own T2 instruments and subordinated loans (negative amount)</t>
  </si>
  <si>
    <t>56a</t>
  </si>
  <si>
    <t>Qualifying eligible liabilities deductions that exceed the eligible liabilities items of the institution (negative amount)</t>
  </si>
  <si>
    <t>56b</t>
  </si>
  <si>
    <t>Other regulatory adjusments to T2 capital</t>
  </si>
  <si>
    <t>Total regulatory adjustments to Tier 2 (T2) capital</t>
  </si>
  <si>
    <t xml:space="preserve">Tier 2 (T2) capital </t>
  </si>
  <si>
    <t>Total capital (TC = T1 + T2)</t>
  </si>
  <si>
    <t>Capital ratios and buffers </t>
  </si>
  <si>
    <t>Common Equity Tier 1 (as a percentage of total risk exposure amount)</t>
  </si>
  <si>
    <t>Tier 1 (as a percentage of total risk exposure amount)</t>
  </si>
  <si>
    <t>Total capital (as a percentage of total risk exposure amount)</t>
  </si>
  <si>
    <t>Of which: capital conservation buffer requirement (per cent)</t>
  </si>
  <si>
    <t>Of which: countercyclical buffer requirement (per cent)</t>
  </si>
  <si>
    <t>Of which: systemic risk buffer requirement (per cent)</t>
  </si>
  <si>
    <t>67a</t>
  </si>
  <si>
    <t>Of which: Global Systemically Important Institution (G-SII) or Other Systemically Important Institution (O-SII) buffer (per cent)</t>
  </si>
  <si>
    <t>67b</t>
  </si>
  <si>
    <t>Of which: additional own funds requirements to address the risks other than the risk of excessive leverage</t>
  </si>
  <si>
    <t xml:space="preserve">Common Equity Tier 1 (as a percentage of risk-weighted assets) available after meeting the bank’s minimum capital requirements </t>
  </si>
  <si>
    <t>Amounts below the thresholds for deduction (before risk weighting) </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</si>
  <si>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</si>
  <si>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</si>
  <si>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</si>
  <si>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</si>
  <si>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</si>
  <si>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1) DNB has no capital instruments subject to phase-out arrangements.</t>
  </si>
  <si>
    <t>Current cap on CET1 instruments subject to phase out arrangements</t>
  </si>
  <si>
    <t>I/A</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</si>
  <si>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</si>
  <si>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</si>
  <si>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</si>
  <si>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</si>
  <si>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</si>
  <si>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CC2 -  Reconciliation of regulatory own funds to balance sheet in the audited financial statements</t>
  </si>
  <si>
    <t>The table shows the reconciliation between balance sheet prepared for statutory and regulatory scope of consolidation. The amount shown under the regulatory scope of consolidation is based on an accounting measure and cannot be directly reconciled to other tables in this report.</t>
  </si>
  <si>
    <t>30 June 2022</t>
  </si>
  <si>
    <t>Balance sheet</t>
  </si>
  <si>
    <t>as in published</t>
  </si>
  <si>
    <t>under regulatory</t>
  </si>
  <si>
    <t>financial statements</t>
  </si>
  <si>
    <t>scope of consolidation</t>
  </si>
  <si>
    <t>Reference CC1</t>
  </si>
  <si>
    <t>Assets</t>
  </si>
  <si>
    <t>Cash and deposits with central banks</t>
  </si>
  <si>
    <t>Due from credit institutions</t>
  </si>
  <si>
    <t>Loans to customers</t>
  </si>
  <si>
    <t xml:space="preserve">Commercial paper and bonds </t>
  </si>
  <si>
    <t>Shareholdings</t>
  </si>
  <si>
    <t>Financial assets, customers bearing the risk</t>
  </si>
  <si>
    <t>Financial derivatives</t>
  </si>
  <si>
    <t>Investment properties</t>
  </si>
  <si>
    <t>Investments accounted for by the equity method</t>
  </si>
  <si>
    <t>Investments in subsidiaries</t>
  </si>
  <si>
    <t>Intangible assets</t>
  </si>
  <si>
    <t>Deferred tax assets</t>
  </si>
  <si>
    <t>Fixed assets</t>
  </si>
  <si>
    <t>Assets held for sale</t>
  </si>
  <si>
    <t>Total assets</t>
  </si>
  <si>
    <t>Liabilites</t>
  </si>
  <si>
    <t>Due to credit institutions</t>
  </si>
  <si>
    <t>Deposits from customers</t>
  </si>
  <si>
    <t>Debt securities issued</t>
  </si>
  <si>
    <t>Insurance liabilities, customer bearing the risk</t>
  </si>
  <si>
    <t>Liabilities to life insurance policyholders</t>
  </si>
  <si>
    <t>Payable taxes</t>
  </si>
  <si>
    <t xml:space="preserve">Deferred taxes </t>
  </si>
  <si>
    <t>Other liabilities</t>
  </si>
  <si>
    <t>Liabilities held for sale</t>
  </si>
  <si>
    <t>Other provisions</t>
  </si>
  <si>
    <t>Pension commitments</t>
  </si>
  <si>
    <t>Senior non-preferred bonds</t>
  </si>
  <si>
    <t>Subordinated loan capital</t>
  </si>
  <si>
    <t>Total liabilities</t>
  </si>
  <si>
    <t>Non-controlling interest</t>
  </si>
  <si>
    <t>Share premium</t>
  </si>
  <si>
    <t>Other equity</t>
  </si>
  <si>
    <t>c,d,h</t>
  </si>
  <si>
    <t>Total liabilities and equity</t>
  </si>
  <si>
    <t>OV1 – Overview of risk exposure amounts</t>
  </si>
  <si>
    <r>
      <t>Credit risk (excluding CCR)</t>
    </r>
    <r>
      <rPr>
        <b/>
        <vertAlign val="superscript"/>
        <sz val="8"/>
        <color theme="1"/>
        <rFont val="Arial"/>
        <family val="2"/>
      </rPr>
      <t xml:space="preserve"> </t>
    </r>
  </si>
  <si>
    <t>Of which the foundation IRB (FIRB) approach</t>
  </si>
  <si>
    <t>Of which slotting approach</t>
  </si>
  <si>
    <t>4a</t>
  </si>
  <si>
    <t>Of which equities under the simple riskweighted approach</t>
  </si>
  <si>
    <t>Of which exposures to a CCP</t>
  </si>
  <si>
    <t>8b</t>
  </si>
  <si>
    <t>Of which credit valuation adjustment - CVA</t>
  </si>
  <si>
    <t>23c</t>
  </si>
  <si>
    <t xml:space="preserve">Of which advanced measurement approach </t>
  </si>
  <si>
    <t>Amounts below the thresholds for deduction (subject to 250 per cent risk weight)</t>
  </si>
  <si>
    <t>KM1 – Key metrics (at consolidated group level)</t>
  </si>
  <si>
    <t>14a</t>
  </si>
  <si>
    <t>14b</t>
  </si>
  <si>
    <t>14c</t>
  </si>
  <si>
    <t>Total SREP leverage ratio requirements (per cent)</t>
  </si>
  <si>
    <t>The table shows the exposure value and the risk-weighted exposure amount of own funds instruments held in the insurance undertakings DNB Livsforsikring and Fremtind that the Group do not deduct from own funds in accordance with Article 49 when calculating capital requirements.</t>
  </si>
  <si>
    <t>Risk exposure amount</t>
  </si>
  <si>
    <t>Exposure value</t>
  </si>
  <si>
    <t>31 December 2021</t>
  </si>
  <si>
    <t>Capital requirements for the CRD IV group</t>
  </si>
  <si>
    <t>Solvency capital requirements for the insurance companies</t>
  </si>
  <si>
    <t xml:space="preserve">Supplementary own fund requirements of the financial conglomerate (amount) </t>
  </si>
  <si>
    <t>Net primary capital for entities included in the CRD IV report</t>
  </si>
  <si>
    <t>Intercompany</t>
  </si>
  <si>
    <t>Net primary capital for the insurance companies</t>
  </si>
  <si>
    <t>Total net primary capital for the financial conglomerate</t>
  </si>
  <si>
    <t>Overfunding</t>
  </si>
  <si>
    <t>The table below shows an outline of the difference between the balance sheet for statutory and for regulatory purposes. The amounts reported under the scope of regulatory consolidation are allocated to the different risk categories. Derivatives are subject to both counterparty credit risk and market risk.</t>
  </si>
  <si>
    <t xml:space="preserve">Carrying values </t>
  </si>
  <si>
    <t>Carrying values of items subject to:</t>
  </si>
  <si>
    <t>Not subject to own</t>
  </si>
  <si>
    <t>funds  require-</t>
  </si>
  <si>
    <t>As reported</t>
  </si>
  <si>
    <t>Under scope</t>
  </si>
  <si>
    <t>ments or subject to</t>
  </si>
  <si>
    <t xml:space="preserve">in published </t>
  </si>
  <si>
    <t>of prudential</t>
  </si>
  <si>
    <t>Securisation</t>
  </si>
  <si>
    <t xml:space="preserve">deduction from </t>
  </si>
  <si>
    <t>consolidation</t>
  </si>
  <si>
    <t>Credit risk framework</t>
  </si>
  <si>
    <t>CCR framework</t>
  </si>
  <si>
    <t>framework</t>
  </si>
  <si>
    <t>own funds</t>
  </si>
  <si>
    <t>Cash and balances at central banks</t>
  </si>
  <si>
    <t>Commercial paper and bonds at fair value</t>
  </si>
  <si>
    <t>Shares at fair value</t>
  </si>
  <si>
    <t>Fincial assets, customers bearing the risk</t>
  </si>
  <si>
    <t>Investment property</t>
  </si>
  <si>
    <t>Investments in associated companies</t>
  </si>
  <si>
    <t>Assets, discontinuing operations</t>
  </si>
  <si>
    <t xml:space="preserve">Liabilities </t>
  </si>
  <si>
    <t>Insurance liabilities, customers bearing the risk</t>
  </si>
  <si>
    <t>Deferred taxes</t>
  </si>
  <si>
    <t>Provisions</t>
  </si>
  <si>
    <t xml:space="preserve">This table provides the main sources of differences between the financial statement amounts and the exposure amount used for regulatory purposes as shown in table LI1. Instruments reported according to the counterparty credit risk framework differ from the amounts in the statutory accounts due to different netting rules as well as different treatment of collateral. 
</t>
  </si>
  <si>
    <t>Items subject to</t>
  </si>
  <si>
    <t xml:space="preserve">Credit risk </t>
  </si>
  <si>
    <t>Securitisation</t>
  </si>
  <si>
    <t>CCR</t>
  </si>
  <si>
    <t xml:space="preserve">Market risk </t>
  </si>
  <si>
    <t xml:space="preserve">framework </t>
  </si>
  <si>
    <t>Asset carrying value amount under scope of regulatory consolidation (as per Template LI1)</t>
  </si>
  <si>
    <t>Liabilities carrying value amount under regulatory scope of consolidation (as per Template LI1)</t>
  </si>
  <si>
    <t>Total net amount under regulatory scope of consolidation (Row 1 – Row 2)</t>
  </si>
  <si>
    <t>Off-balance sheet amounts</t>
  </si>
  <si>
    <t xml:space="preserve">Differences in valuations </t>
  </si>
  <si>
    <t>Differences due to different netting rules, other than those already included in row 2</t>
  </si>
  <si>
    <t>Differences due to consideration of provisions</t>
  </si>
  <si>
    <t>Differences due to prudential filters</t>
  </si>
  <si>
    <t>Other differences</t>
  </si>
  <si>
    <t>Exposure amounts considered for regulatory purposes</t>
  </si>
  <si>
    <t>1) Column (a) does not equal the sum of columns (b)-(e) due to assets being risk-weighted more than once (see Template LI1).</t>
  </si>
  <si>
    <t>Method of regulatory consolidation</t>
  </si>
  <si>
    <t>Method of</t>
  </si>
  <si>
    <t>Neither</t>
  </si>
  <si>
    <t>accounting</t>
  </si>
  <si>
    <t>Full</t>
  </si>
  <si>
    <t>Proportional</t>
  </si>
  <si>
    <t>consolidated nor</t>
  </si>
  <si>
    <t>Name of the entity</t>
  </si>
  <si>
    <t>Equity method</t>
  </si>
  <si>
    <t>Deducted</t>
  </si>
  <si>
    <t>Description of the entity</t>
  </si>
  <si>
    <t>DNB Asset Management Holding AS</t>
  </si>
  <si>
    <t>Full consolidation</t>
  </si>
  <si>
    <t>X</t>
  </si>
  <si>
    <t>Asset management company</t>
  </si>
  <si>
    <t>Financial institution</t>
  </si>
  <si>
    <t>DNB Bank ASA</t>
  </si>
  <si>
    <t>Credit institution</t>
  </si>
  <si>
    <t>DNB Bank Polska S.A.</t>
  </si>
  <si>
    <t>DNB Boligkreditt AS</t>
  </si>
  <si>
    <t>Credit institution, SPV</t>
  </si>
  <si>
    <t>Real estate broking</t>
  </si>
  <si>
    <t>Financial services</t>
  </si>
  <si>
    <t>Investment company</t>
  </si>
  <si>
    <t>DNB Livsforsikring AS</t>
  </si>
  <si>
    <t>DNB Luxembourg S.A.</t>
  </si>
  <si>
    <t>Investment services</t>
  </si>
  <si>
    <t>Ancillary company</t>
  </si>
  <si>
    <t>Fremtind AS</t>
  </si>
  <si>
    <t>Eksportfinans ASA</t>
  </si>
  <si>
    <t>Credit Institution, SPV</t>
  </si>
  <si>
    <t>DNB Baltic Invest AB</t>
  </si>
  <si>
    <t>Luminor Group AB</t>
  </si>
  <si>
    <t>Financial Holding Company</t>
  </si>
  <si>
    <t xml:space="preserve">Vipps AS </t>
  </si>
  <si>
    <t>Vipps Holding AS</t>
  </si>
  <si>
    <t>DNB Eiendomsutvikling</t>
  </si>
  <si>
    <t>Eiendomsverdi AS</t>
  </si>
  <si>
    <t>Godfjellet AS</t>
  </si>
  <si>
    <t>Godgata AS</t>
  </si>
  <si>
    <t>Mosetertoppen AS</t>
  </si>
  <si>
    <t>Norsk gjeldsinformasjon AS</t>
  </si>
  <si>
    <t>Ocean Holding AS</t>
  </si>
  <si>
    <t xml:space="preserve">Rental Group Mobility AS </t>
  </si>
  <si>
    <t>Autolease</t>
  </si>
  <si>
    <t>RQ Invest AS</t>
  </si>
  <si>
    <t>Skandinaviske Handelsparker AS</t>
  </si>
  <si>
    <t>Tøcksfors Handelspark AB</t>
  </si>
  <si>
    <t xml:space="preserve">The table below provides a granular breakdown of the Prudent Valuation Adjustment (PVA). PVA is a Common Equity Tier 1 capital deduction. CRR Articles 34 &amp;105 define regulatory principles that are applied to all fair valued assets and liabilities in order to determine a prudent valuation. The Prudent Valuation Adjustment (PVA) is the difference between the financial statement fair valuation and the prudent valuation. </t>
  </si>
  <si>
    <t xml:space="preserve"> 31 December 2022</t>
  </si>
  <si>
    <t>Category level AVA - Valuation uncertainty</t>
  </si>
  <si>
    <t>Core approach</t>
  </si>
  <si>
    <t>Unearned</t>
  </si>
  <si>
    <t xml:space="preserve">Investment and </t>
  </si>
  <si>
    <t>Total category</t>
  </si>
  <si>
    <t>Risk category</t>
  </si>
  <si>
    <t>credit spreads</t>
  </si>
  <si>
    <t>funding costs AVA</t>
  </si>
  <si>
    <t>level post</t>
  </si>
  <si>
    <t>Category level AVA</t>
  </si>
  <si>
    <t>Interest rates</t>
  </si>
  <si>
    <t>Foreign exchange</t>
  </si>
  <si>
    <t>Credit</t>
  </si>
  <si>
    <t>Commodities</t>
  </si>
  <si>
    <t>AVA</t>
  </si>
  <si>
    <t>diversification</t>
  </si>
  <si>
    <t>book</t>
  </si>
  <si>
    <t>Market price uncertainty</t>
  </si>
  <si>
    <t>Close-out cost</t>
  </si>
  <si>
    <t>Concentrated positions</t>
  </si>
  <si>
    <t>Early termination</t>
  </si>
  <si>
    <t>Model risk</t>
  </si>
  <si>
    <t>Future administrative costs</t>
  </si>
  <si>
    <t xml:space="preserve"> 31 December 2021</t>
  </si>
  <si>
    <t>005</t>
  </si>
  <si>
    <t>Cash balances at central banks and 
  other demand deposits</t>
  </si>
  <si>
    <t>020</t>
  </si>
  <si>
    <t>Central banks</t>
  </si>
  <si>
    <t>030</t>
  </si>
  <si>
    <t>General governments</t>
  </si>
  <si>
    <t>Debt Securities</t>
  </si>
  <si>
    <t>Cash balances at central banks
   and other demand deposits</t>
  </si>
  <si>
    <t>Debt securities</t>
  </si>
  <si>
    <t>100</t>
  </si>
  <si>
    <t>110</t>
  </si>
  <si>
    <t>120</t>
  </si>
  <si>
    <t>130</t>
  </si>
  <si>
    <t>140</t>
  </si>
  <si>
    <t>160</t>
  </si>
  <si>
    <t>170</t>
  </si>
  <si>
    <t>190</t>
  </si>
  <si>
    <t>CQ4: Quality of non-performing exposures by geography</t>
  </si>
  <si>
    <t xml:space="preserve">The table shows quality of non-performing exposures divided into on-balance sheet and off-balance sheet exposures. Further it shows the most significant geographical areas. The geographical breakdown is based on the residence of the counterparty. Most of the credit portfolio is linked to Norway or Norwegian customers. The gross carrying amount of non-performing exposures amounted to NOK 31 086 million at end-December 2022, down from NOK 34 662 million in the second quarter of 2022. The geographical area with the highest volume of non-performing exposures is Norway, while the areas with the highest share of non-performing exposures in relation to total exposures are Other countries (3 per cent) followed by Great Britain (2 per cent). Other countries are exposures to geographical areas that are not deemed material. </t>
  </si>
  <si>
    <t>Gross carrying/Nominal amount</t>
  </si>
  <si>
    <t>sheet</t>
  </si>
  <si>
    <t>Of which: Non-performing</t>
  </si>
  <si>
    <t>Of which:</t>
  </si>
  <si>
    <t>impairment</t>
  </si>
  <si>
    <t>On balance sheet exposures</t>
  </si>
  <si>
    <t>Norway</t>
  </si>
  <si>
    <t>Germany</t>
  </si>
  <si>
    <t>Sweden</t>
  </si>
  <si>
    <t>Great Britain</t>
  </si>
  <si>
    <t>USA</t>
  </si>
  <si>
    <t>Other countries</t>
  </si>
  <si>
    <t>Off balance sheet exposures</t>
  </si>
  <si>
    <t>Denmark</t>
  </si>
  <si>
    <t>CQ5: Credit quality of loans and advances by industry</t>
  </si>
  <si>
    <t>The table shows credit quality of loans and advances to non-financial corporations broken down by NACE codes. The total of non-performing loans and advances to non-financial corporations amounted to NOK 23 151 million at end-December 2022, down from 
NOK 23 940 million in the second quarter of 2022.The industry with the highest share of non-performing loans and advances is Transport and storage industry, which includes DNBs internal industry segment oil, gas and offshore. The industry Transport and storage amounted to NOK 8 602 million at end-December 2022, down from NOK 10 904 million in the second quarter of 2022. The areas with the highest share of non-performing loans and advances in relation to total loans and advances are Mining and quarrying (22 per cent) followed by Transport and storage (11 per cent) water supply (9 per cent) and education (9 per cent).</t>
  </si>
  <si>
    <t>Gross carrying amount</t>
  </si>
  <si>
    <t xml:space="preserve">Accumulated negative changes </t>
  </si>
  <si>
    <t>of which: non-performing</t>
  </si>
  <si>
    <t xml:space="preserve">of which: loans and advances </t>
  </si>
  <si>
    <t xml:space="preserve">in fair value due to credit risk </t>
  </si>
  <si>
    <t xml:space="preserve">of which: defaulted </t>
  </si>
  <si>
    <t xml:space="preserve">subject to impairment </t>
  </si>
  <si>
    <t xml:space="preserve">on non-performing exposures </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</si>
  <si>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</si>
  <si>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</si>
  <si>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</si>
  <si>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</si>
  <si>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</si>
  <si>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</si>
  <si>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</si>
  <si>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</si>
  <si>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</si>
  <si>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</si>
  <si>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Real estate activities</t>
  </si>
  <si>
    <t>Financial and insurance actvities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</si>
  <si>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</si>
  <si>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</si>
  <si>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</si>
  <si>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</si>
  <si>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</si>
  <si>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</si>
  <si>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</si>
  <si>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CQ7: Collateral obtained by taking possession and execution processes</t>
  </si>
  <si>
    <t>The gross carrying amount of the collateral obtained by taking possession amounted to NOK 1 253 million at end-December 2022, down from NOK 1 832 million in the second quarter of 2022. The change is mainly due to decrease in movable property.</t>
  </si>
  <si>
    <t xml:space="preserve">Collateral obtained by taking possession </t>
  </si>
  <si>
    <t xml:space="preserve">Value at initial recognition </t>
  </si>
  <si>
    <t>Property, plant and equipment (PP&amp;E)</t>
  </si>
  <si>
    <t>Other than PP&amp;E</t>
  </si>
  <si>
    <t>Residential immovable property</t>
  </si>
  <si>
    <t>Commercial Immovable property</t>
  </si>
  <si>
    <t>Movable property (auto, shipping, etc.)</t>
  </si>
  <si>
    <t>Equity and debt instruments</t>
  </si>
  <si>
    <t>Other</t>
  </si>
  <si>
    <t>Cash balances at central banks</t>
  </si>
  <si>
    <t>and other demand deposits</t>
  </si>
  <si>
    <t xml:space="preserve">Total </t>
  </si>
  <si>
    <t>Of which non-performing exposures</t>
  </si>
  <si>
    <t>CR4 – Standardised approach – Credit risk exposure and CRM effects</t>
  </si>
  <si>
    <t xml:space="preserve">The increase in exposures from year-end are mainly caused by the purchase of Sbanken in March of this year in addition to volume growth and exchange rate effects. Central banks deposits increased by approximately NOK 61 billion. </t>
  </si>
  <si>
    <t>Exposures before CCF and CRM</t>
  </si>
  <si>
    <t>Exposures post CCF and CRM</t>
  </si>
  <si>
    <t>REAs and REAs density</t>
  </si>
  <si>
    <t xml:space="preserve">On-balance- </t>
  </si>
  <si>
    <t xml:space="preserve">Off-balance- </t>
  </si>
  <si>
    <t>REA density,</t>
  </si>
  <si>
    <t xml:space="preserve">sheet amount </t>
  </si>
  <si>
    <t xml:space="preserve">REAs </t>
  </si>
  <si>
    <t>in per cent</t>
  </si>
  <si>
    <t>Exposure classes</t>
  </si>
  <si>
    <t>Central governments or central banks</t>
  </si>
  <si>
    <t>Claims on institutions and corporates with a short-term credit assessment</t>
  </si>
  <si>
    <t>Equity exposures</t>
  </si>
  <si>
    <t>Other exposures</t>
  </si>
  <si>
    <t>Total standardised approach</t>
  </si>
  <si>
    <t>CR5 – Standardised approach</t>
  </si>
  <si>
    <t>Under the standardised approach, ratings assigned by External Credit Assessment Institutions (ECAIs) may be used in the calculation of REAs. DNB use credit ratings from Moody's, Standard &amp; Poors and Fitch when assessing exposures in the exposure classes governments, institutions, covered bonds, international organisations and multilateral development banks.</t>
  </si>
  <si>
    <t xml:space="preserve">o </t>
  </si>
  <si>
    <t>p</t>
  </si>
  <si>
    <t>q</t>
  </si>
  <si>
    <t>0</t>
  </si>
  <si>
    <t>2</t>
  </si>
  <si>
    <t>4</t>
  </si>
  <si>
    <t>10</t>
  </si>
  <si>
    <t>20</t>
  </si>
  <si>
    <t>35</t>
  </si>
  <si>
    <t>50</t>
  </si>
  <si>
    <t>70</t>
  </si>
  <si>
    <t>75</t>
  </si>
  <si>
    <t>250</t>
  </si>
  <si>
    <t>370</t>
  </si>
  <si>
    <t>1 250</t>
  </si>
  <si>
    <t>Others</t>
  </si>
  <si>
    <t>unrated</t>
  </si>
  <si>
    <t>Regional government or local authorities</t>
  </si>
  <si>
    <t>Corporations</t>
  </si>
  <si>
    <t>Regional governmentsor local authorities</t>
  </si>
  <si>
    <t>CR6 – IRB approach – Credit risk exposures by exposure class and PD range</t>
  </si>
  <si>
    <t>A-IRB</t>
  </si>
  <si>
    <t>Exposure</t>
  </si>
  <si>
    <t>Risk weighted</t>
  </si>
  <si>
    <t>Density of risk</t>
  </si>
  <si>
    <t>Off-balance-</t>
  </si>
  <si>
    <t>weighted</t>
  </si>
  <si>
    <t>exposure</t>
  </si>
  <si>
    <t>On-balance</t>
  </si>
  <si>
    <t>average</t>
  </si>
  <si>
    <t>amount after</t>
  </si>
  <si>
    <t>exposure amount</t>
  </si>
  <si>
    <t>Value adjust-</t>
  </si>
  <si>
    <t>post CCF and</t>
  </si>
  <si>
    <t>average PD</t>
  </si>
  <si>
    <t>Number of</t>
  </si>
  <si>
    <t>average LGD</t>
  </si>
  <si>
    <t xml:space="preserve">supporting </t>
  </si>
  <si>
    <t>amount</t>
  </si>
  <si>
    <t>Expected loss</t>
  </si>
  <si>
    <t>ments and</t>
  </si>
  <si>
    <t>PD range</t>
  </si>
  <si>
    <t>pre-CCF</t>
  </si>
  <si>
    <t>average CCF</t>
  </si>
  <si>
    <t>post CRM</t>
  </si>
  <si>
    <t>(per cent)</t>
  </si>
  <si>
    <t xml:space="preserve"> obligors</t>
  </si>
  <si>
    <t>(years)</t>
  </si>
  <si>
    <t>factors</t>
  </si>
  <si>
    <t>provisions</t>
  </si>
  <si>
    <t>Corporates, SME</t>
  </si>
  <si>
    <t>0,00 to &lt;0,15</t>
  </si>
  <si>
    <t>0,00 to &lt;0,10</t>
  </si>
  <si>
    <t>0,10  to &lt;0,15</t>
  </si>
  <si>
    <t>0,15 to &lt;0,25</t>
  </si>
  <si>
    <t>0,25 to &lt;0,50</t>
  </si>
  <si>
    <t>0,50 to &lt;0,75</t>
  </si>
  <si>
    <t>0,75 to &lt;2,50</t>
  </si>
  <si>
    <t>0,75 to &lt;1,75</t>
  </si>
  <si>
    <t>1,75 to &lt;2,50</t>
  </si>
  <si>
    <t>2,50 to &lt;10,00</t>
  </si>
  <si>
    <t>2,50 to &lt;5,00</t>
  </si>
  <si>
    <t>5,00 to &lt;10,00</t>
  </si>
  <si>
    <t>10,00 to &lt;100,00</t>
  </si>
  <si>
    <t>10,00 to &lt;20,00</t>
  </si>
  <si>
    <t>20,00 to &lt;30,00</t>
  </si>
  <si>
    <t>30,00 to &lt;100,00</t>
  </si>
  <si>
    <t>100,00 (Default)</t>
  </si>
  <si>
    <t>Sub-total corporates SME</t>
  </si>
  <si>
    <t>Corporates, Other</t>
  </si>
  <si>
    <t>Sub-total corporates other</t>
  </si>
  <si>
    <t>Specialised Lending (SL)</t>
  </si>
  <si>
    <t>Sub-total specialised Lending (SL)</t>
  </si>
  <si>
    <t>Retail - mortgage loans</t>
  </si>
  <si>
    <t>Sub-total retail - mortgage loans</t>
  </si>
  <si>
    <t>Retail - other</t>
  </si>
  <si>
    <t>Sub-total retail other</t>
  </si>
  <si>
    <t>Total (all exposure classes)</t>
  </si>
  <si>
    <t>CR6-A – Scope of the use of IRB and SA approaches</t>
  </si>
  <si>
    <t xml:space="preserve">d </t>
  </si>
  <si>
    <t xml:space="preserve"> e</t>
  </si>
  <si>
    <t xml:space="preserve">Central governments or central banks </t>
  </si>
  <si>
    <t xml:space="preserve">Of which Regional governments or local authorities </t>
  </si>
  <si>
    <t xml:space="preserve">Of which Public sector entities </t>
  </si>
  <si>
    <t>Of which Corporates - Specialised lending, excluding slotting approach</t>
  </si>
  <si>
    <t>Of which Corporates - Specialised lending under slotting approach</t>
  </si>
  <si>
    <t>Other non-credit obligation assets</t>
  </si>
  <si>
    <t>CR7-A – IRB approach – Disclosure of the extent of the use of CRM techniques</t>
  </si>
  <si>
    <t xml:space="preserve">Retail immovable property is calculated from market value with a conversion factor, and limited to DNB's part of collateral value and other encumbrances that may occur. Due to the Norwegian Mortgage Regulation the mortgage exposure is in each individual case is kept below 
85 per cent of the object value which normally gives a collateral percentage above 100 per cent. In Corporate SMEs collateral in immovable property is common, and the calculation is done by market value with a conversion factor, and limited to DNB's part of collateral value and other encumbrances that may occur. Due to the utilization of market value, it is common to have collateral in immovable property that outvalue the exposure. </t>
  </si>
  <si>
    <t>Credit risk Mitigation techniques</t>
  </si>
  <si>
    <t>Funded credit Protection (FCP)</t>
  </si>
  <si>
    <t>Part of exposures covered by other eligible collaterals (per cent)</t>
  </si>
  <si>
    <t xml:space="preserve"> Unfunded credit protection (UFCP)</t>
  </si>
  <si>
    <t>Credit risk Mitigation methods</t>
  </si>
  <si>
    <t>Part of</t>
  </si>
  <si>
    <t>(UFCP)</t>
  </si>
  <si>
    <t>in the calculation of REAs</t>
  </si>
  <si>
    <t>REA with</t>
  </si>
  <si>
    <t>covered by</t>
  </si>
  <si>
    <t>covered</t>
  </si>
  <si>
    <t>REA without</t>
  </si>
  <si>
    <t>substitution</t>
  </si>
  <si>
    <t xml:space="preserve"> covered by</t>
  </si>
  <si>
    <t>by Immovable</t>
  </si>
  <si>
    <t>by other</t>
  </si>
  <si>
    <t>Instruments</t>
  </si>
  <si>
    <t>effects (both</t>
  </si>
  <si>
    <t>financial</t>
  </si>
  <si>
    <t>other eligible</t>
  </si>
  <si>
    <t>property</t>
  </si>
  <si>
    <t>other physical</t>
  </si>
  <si>
    <t>funded credit</t>
  </si>
  <si>
    <t>cash on</t>
  </si>
  <si>
    <t>life insurance</t>
  </si>
  <si>
    <t>held by a</t>
  </si>
  <si>
    <t>by credit</t>
  </si>
  <si>
    <t>effects</t>
  </si>
  <si>
    <t>reduction and</t>
  </si>
  <si>
    <t>collaterals</t>
  </si>
  <si>
    <t>receivables</t>
  </si>
  <si>
    <t>protection</t>
  </si>
  <si>
    <t>deposit</t>
  </si>
  <si>
    <t>policies</t>
  </si>
  <si>
    <t>third party</t>
  </si>
  <si>
    <t>(reduction</t>
  </si>
  <si>
    <t>sustitution</t>
  </si>
  <si>
    <t>Amounts in  NOK million</t>
  </si>
  <si>
    <t>(per  cent)</t>
  </si>
  <si>
    <t>effects only)</t>
  </si>
  <si>
    <t>effects)</t>
  </si>
  <si>
    <t>3.1</t>
  </si>
  <si>
    <t>Of which Corporates – SMEs</t>
  </si>
  <si>
    <t>3.2</t>
  </si>
  <si>
    <t>Of which Corporates – Specialised lending</t>
  </si>
  <si>
    <t>3.3</t>
  </si>
  <si>
    <t>Of which Corporates – Other</t>
  </si>
  <si>
    <t>4.1</t>
  </si>
  <si>
    <t>Of which Retail –  Immovable property SMEs</t>
  </si>
  <si>
    <t>4.2</t>
  </si>
  <si>
    <t>Of which Retail – Immovable property non-SMEs</t>
  </si>
  <si>
    <t>4.3</t>
  </si>
  <si>
    <t>Of which Retail – Qualifying revolving</t>
  </si>
  <si>
    <t>4.4</t>
  </si>
  <si>
    <t>Of which Retail – Other SMEs</t>
  </si>
  <si>
    <t>4.5</t>
  </si>
  <si>
    <t>Of which Retail – Other non-SMEs</t>
  </si>
  <si>
    <t xml:space="preserve"> Unfunded credit protection</t>
  </si>
  <si>
    <t xml:space="preserve">CR8 – REA flow statements of credit risk exposures under the IRB approach  </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</si>
  <si>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</si>
  <si>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</si>
  <si>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</si>
  <si>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</si>
  <si>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</si>
  <si>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</si>
  <si>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</si>
  <si>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</si>
  <si>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</si>
  <si>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Exposure class</t>
  </si>
  <si>
    <t>Corporates - SME with own estimates of LGD or conversion factors</t>
  </si>
  <si>
    <t xml:space="preserve">     5 to &lt;10</t>
  </si>
  <si>
    <t>10 to &lt;100</t>
  </si>
  <si>
    <t xml:space="preserve">     10 to &lt;20</t>
  </si>
  <si>
    <t xml:space="preserve">     20 to &lt;30</t>
  </si>
  <si>
    <t xml:space="preserve">     30 to &lt;100</t>
  </si>
  <si>
    <t>100 (Default)</t>
  </si>
  <si>
    <t>Corporates - Specialised Lending with own estimates of LGD or conversion factors</t>
  </si>
  <si>
    <t>Corporates - Other with own estimates of LGD or conversion factors</t>
  </si>
  <si>
    <t>Retail - Secured by immovable property non-SME - with own estimates of LGD or conversion factors</t>
  </si>
  <si>
    <t>Retail - Other non-SME - with own estimates of LGD or conversion factors</t>
  </si>
  <si>
    <t>Total with own estimates of LGD and/or conversion factors</t>
  </si>
  <si>
    <t>CR10 – Specialised lending and equity exposures under the simple riskweighted approach</t>
  </si>
  <si>
    <t>Regulatory</t>
  </si>
  <si>
    <t>On balance sheet</t>
  </si>
  <si>
    <t>Off balance sheet</t>
  </si>
  <si>
    <t>categories</t>
  </si>
  <si>
    <t>Remaining maturity</t>
  </si>
  <si>
    <t>value</t>
  </si>
  <si>
    <t>Less than 2,5 years</t>
  </si>
  <si>
    <t>Equal to or more than 2,5 years</t>
  </si>
  <si>
    <t>CCR1 – Analysis of CCR exposure by approach</t>
  </si>
  <si>
    <t>Alpha used for</t>
  </si>
  <si>
    <t>Replacement</t>
  </si>
  <si>
    <t>Potential future</t>
  </si>
  <si>
    <t>computing regulatory</t>
  </si>
  <si>
    <t>cost (RC)</t>
  </si>
  <si>
    <t>exposure (PFE)</t>
  </si>
  <si>
    <t>EEPE</t>
  </si>
  <si>
    <t>exposure value</t>
  </si>
  <si>
    <t>pre-CRM</t>
  </si>
  <si>
    <t>post-CRM</t>
  </si>
  <si>
    <t>EU - Original Exposure Method (for derivatives)</t>
  </si>
  <si>
    <t>EU-2</t>
  </si>
  <si>
    <t>EU - Simplified SA-CCR (for derivatives)</t>
  </si>
  <si>
    <t>SA-CCR (for derivatives)</t>
  </si>
  <si>
    <t>IMM (for derivatives and SFTs)</t>
  </si>
  <si>
    <t>2a</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</si>
  <si>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</si>
  <si>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</si>
  <si>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</si>
  <si>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</si>
  <si>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</si>
  <si>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</si>
  <si>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</si>
  <si>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</si>
  <si>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CCR2 – Transactions subject to own funds requirements for CVA risk</t>
  </si>
  <si>
    <t>Total transactions subject to the Advanced method</t>
  </si>
  <si>
    <t xml:space="preserve">   (i) VaR component (including the 3× multiplier)</t>
  </si>
  <si>
    <t xml:space="preserve">   (ii) stressed VaR component (including the 3× multiplier)</t>
  </si>
  <si>
    <t>Transactions subject to the Standardised method</t>
  </si>
  <si>
    <t>EU4</t>
  </si>
  <si>
    <t>Transactions subject to the Alternative approach (Based on the Original Exposure Method)</t>
  </si>
  <si>
    <t xml:space="preserve">Total transactions subject to own funds requirements for CVA risk </t>
  </si>
  <si>
    <t>CCR3 – Standardised approach – CCR exposures by regulatory exposure class and risk weights</t>
  </si>
  <si>
    <t>This table shows exposure at default, broken down by exposure class and risk weight. This table includes exposures subject to the standardised approach only.</t>
  </si>
  <si>
    <t>Total exposure</t>
  </si>
  <si>
    <t>Institutions and corporates with a short-term credit assessment</t>
  </si>
  <si>
    <t>Other items</t>
  </si>
  <si>
    <t>Total exposure value</t>
  </si>
  <si>
    <t>CCR4 – IRB approach – CCR exposures by exposure class and PD scale</t>
  </si>
  <si>
    <t>The increase in exposure value for CCR is mainly due to the introduction of CRR2 which replaces CEM with SA-CCR methodology for calculating EAD for derivatives. Simultanously an IMM has been introduced for FX- and IR- derivatives.</t>
  </si>
  <si>
    <t>The following tables show counterparty credit risk exposure at default post-CRM for the advanced IRB approach.</t>
  </si>
  <si>
    <t>Exposure weighted</t>
  </si>
  <si>
    <t>average maturity</t>
  </si>
  <si>
    <t>exposure amounts</t>
  </si>
  <si>
    <t>weighted exposure</t>
  </si>
  <si>
    <t>PD scale</t>
  </si>
  <si>
    <t>Number of obligors</t>
  </si>
  <si>
    <t>amounts (per cent)</t>
  </si>
  <si>
    <t>Corporates (SME)</t>
  </si>
  <si>
    <t/>
  </si>
  <si>
    <t>Sub-total corporates (SME)</t>
  </si>
  <si>
    <t>Specialised lending (SL)</t>
  </si>
  <si>
    <t>Sub-total specialised lending</t>
  </si>
  <si>
    <t>v</t>
  </si>
  <si>
    <t>Other corporates</t>
  </si>
  <si>
    <t>Sub-total other corporates</t>
  </si>
  <si>
    <t>Total (all CCR relevant exposure classes)</t>
  </si>
  <si>
    <t>CCR5 – Composition of collateral for CCR exposures</t>
  </si>
  <si>
    <t>This table shows the impact on exposures from netting and collateral held for derivatives and SFTs.</t>
  </si>
  <si>
    <t>Collateral used in derivative transactions</t>
  </si>
  <si>
    <t>Collateral used in SFT's</t>
  </si>
  <si>
    <t>Fair value of collateral received</t>
  </si>
  <si>
    <t>Fair value of posted collateral</t>
  </si>
  <si>
    <t>Segregated</t>
  </si>
  <si>
    <t>Unsegregated</t>
  </si>
  <si>
    <t>Collateral type</t>
  </si>
  <si>
    <t>Cash – domestic currency</t>
  </si>
  <si>
    <t>Cash – other currencies</t>
  </si>
  <si>
    <t>Domestic sovereign debt</t>
  </si>
  <si>
    <t>Other sovereign debt</t>
  </si>
  <si>
    <t>Government agency debt</t>
  </si>
  <si>
    <t>Corporate bonds</t>
  </si>
  <si>
    <t>Equity securities</t>
  </si>
  <si>
    <t>Other collateral</t>
  </si>
  <si>
    <t>CCR7– REA flow statements of CCR exposures under the IMM</t>
  </si>
  <si>
    <t xml:space="preserve">REA </t>
  </si>
  <si>
    <t>REA as at the end of the previous reporting period</t>
  </si>
  <si>
    <t>Asset size</t>
  </si>
  <si>
    <t>Credit quality of counterparties</t>
  </si>
  <si>
    <t>Model updates (IMM only)</t>
  </si>
  <si>
    <t>Methodology and policy (IMM only)</t>
  </si>
  <si>
    <t>Acquisitions and disposals</t>
  </si>
  <si>
    <t>Foreign exchange movements</t>
  </si>
  <si>
    <t>REA as at the end of the current reporting period</t>
  </si>
  <si>
    <t>CCR8 – Exposures to CCPs</t>
  </si>
  <si>
    <t xml:space="preserve">Exposure value </t>
  </si>
  <si>
    <t>Exposures to QCCPs (total)</t>
  </si>
  <si>
    <t>Exposures for trades at QCCPs (excluding initial margin and default fund contributions); of which</t>
  </si>
  <si>
    <t>(i) OTC derivatives</t>
  </si>
  <si>
    <t>(ii) Exchange-traded derivatives</t>
  </si>
  <si>
    <t>(iii) SFTs</t>
  </si>
  <si>
    <t>(iv)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</si>
  <si>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</si>
  <si>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</si>
  <si>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</si>
  <si>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</si>
  <si>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</si>
  <si>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</si>
  <si>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MR1 – Market risk under the standardised approach</t>
  </si>
  <si>
    <t>REAs</t>
  </si>
  <si>
    <t>Outright products</t>
  </si>
  <si>
    <t>Interest rate risk (general and specific)</t>
  </si>
  <si>
    <t>Equity risk (general and specific)</t>
  </si>
  <si>
    <t>Foreign exchange risk</t>
  </si>
  <si>
    <t>Options</t>
  </si>
  <si>
    <t>Simplified approach</t>
  </si>
  <si>
    <t>Delta-plus method</t>
  </si>
  <si>
    <t>Scenario approach</t>
  </si>
  <si>
    <t>Securitisation (specific risk)</t>
  </si>
  <si>
    <t>CCyB1 – Geographical distribution of credit exposures relevant for the calculation of the countercyclical buffer</t>
  </si>
  <si>
    <t xml:space="preserve">Own fund requirements			
			</t>
  </si>
  <si>
    <t>Relevant credit exposures</t>
  </si>
  <si>
    <t>Relevant credit</t>
  </si>
  <si>
    <t>General credit exposures</t>
  </si>
  <si>
    <t>- market risk</t>
  </si>
  <si>
    <t>Sum of long and</t>
  </si>
  <si>
    <t>Value of trading</t>
  </si>
  <si>
    <t>- securitisation</t>
  </si>
  <si>
    <t>Own fund</t>
  </si>
  <si>
    <t>under the</t>
  </si>
  <si>
    <t>short positions</t>
  </si>
  <si>
    <t>book exposures</t>
  </si>
  <si>
    <t>positions in the</t>
  </si>
  <si>
    <t>Risk</t>
  </si>
  <si>
    <t>requirements</t>
  </si>
  <si>
    <t>Countercyclical</t>
  </si>
  <si>
    <t>standardised</t>
  </si>
  <si>
    <t>under the IRB</t>
  </si>
  <si>
    <t>of trading book</t>
  </si>
  <si>
    <t>for internal</t>
  </si>
  <si>
    <t>for non-trading</t>
  </si>
  <si>
    <t>risk exposures</t>
  </si>
  <si>
    <t>non-trading</t>
  </si>
  <si>
    <t>weights</t>
  </si>
  <si>
    <t>buffer rate</t>
  </si>
  <si>
    <t>approach</t>
  </si>
  <si>
    <t>exposures for SA</t>
  </si>
  <si>
    <t>models</t>
  </si>
  <si>
    <t>- credit risk</t>
  </si>
  <si>
    <t>amounts</t>
  </si>
  <si>
    <t>United Kingdom</t>
  </si>
  <si>
    <t>Poland</t>
  </si>
  <si>
    <t>Luxembourg</t>
  </si>
  <si>
    <t>Finland</t>
  </si>
  <si>
    <t>Lithuania</t>
  </si>
  <si>
    <t xml:space="preserve">Leverage ratio is a non-risk supplement to the risk-weighted capital adequacy regime. The basis for the calculation consists of assets and off-balance sheet items converted by means of the conversion factors used in the standardised approach for calculating ordinary capital adequacy. In addition, some special adjustments are made for derivatives and repo transactions. </t>
  </si>
  <si>
    <t>(Adjustment for securitised exposures that meet the operational requirements for the recognition of risk transference)</t>
  </si>
  <si>
    <t>(Adjustment for temporary exemption of exposures to central banks (if applicable))</t>
  </si>
  <si>
    <t>Adjustment for regular-way purchases and sales of financial assets subject to trade date accounting</t>
  </si>
  <si>
    <t>Adjustment for eligible cash pooling transactions</t>
  </si>
  <si>
    <t>11b</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</si>
  <si>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</si>
  <si>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</si>
  <si>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</si>
  <si>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Derogation for derivatives: replacement costs contribution under the simplified standardised approach</t>
  </si>
  <si>
    <t>9b</t>
  </si>
  <si>
    <t>Exposure determined under Original Exposure Method</t>
  </si>
  <si>
    <t>(Exempted CCP leg of client-cleared trade exposures) (SA-CCR)</t>
  </si>
  <si>
    <t>(Exempted CCP leg of client-cleared trade exposures) (simplified standardised approach)</t>
  </si>
  <si>
    <t>10b</t>
  </si>
  <si>
    <t>(Exempted CCP leg of client-cleared trade exposures) (original eExposure mMethod)</t>
  </si>
  <si>
    <t>Adjusted effective notional amount of written credit derivatives</t>
  </si>
  <si>
    <t>(Adjusted effective notional offsets and add-on deductions for written credit derivatives)</t>
  </si>
  <si>
    <t xml:space="preserve">Derogation for SFTs: Counterparty credit risk exposure in accordance with Articles 429e(5) and 222 CRR </t>
  </si>
  <si>
    <t>Agent transaction exposures</t>
  </si>
  <si>
    <t>17a</t>
  </si>
  <si>
    <t>(Exempted CCP leg of client-cleared SFT exposure)</t>
  </si>
  <si>
    <t>Excluded exposures</t>
  </si>
  <si>
    <t>(Exposures excluded from the total exposure measure in accordance with point (c ) of Article 429a(1) CRR)</t>
  </si>
  <si>
    <t>22b</t>
  </si>
  <si>
    <t>(Exposures exempted in accordance with point (j) of Article 429a (1) CRR (on and off balance sheet))</t>
  </si>
  <si>
    <t>22c</t>
  </si>
  <si>
    <t>(Excluded exposures of public development banks (or units) - Public sector investments)</t>
  </si>
  <si>
    <t>22d</t>
  </si>
  <si>
    <t xml:space="preserve"> (Excluded exposures of public development banks (or units) - Promotional loans)</t>
  </si>
  <si>
    <t>22e</t>
  </si>
  <si>
    <t xml:space="preserve">(Excluded promotional loans exposures of public development banks (or units) </t>
  </si>
  <si>
    <t>22f</t>
  </si>
  <si>
    <t>(Excluded guaranteed parts of exposures arising from export credits )</t>
  </si>
  <si>
    <t>22g</t>
  </si>
  <si>
    <t>(Excluded excess collateral deposited at triparty agents )</t>
  </si>
  <si>
    <t>22h</t>
  </si>
  <si>
    <t>(Excluded CSD related services of CSD/institutions in accordance with point (o) of Article 429a(1) CRR)</t>
  </si>
  <si>
    <t>22i</t>
  </si>
  <si>
    <t>(Excluded CSD related services of designated institutions in accordance with point (p) of Article 429a(1) CRR)</t>
  </si>
  <si>
    <t>22j</t>
  </si>
  <si>
    <t>(Reduction of the exposure value of pre-financing or intermediate loans )</t>
  </si>
  <si>
    <t>22k</t>
  </si>
  <si>
    <t>(Total exempted exposures)</t>
  </si>
  <si>
    <t>Trading book exposures</t>
  </si>
  <si>
    <t>EU-4</t>
  </si>
  <si>
    <t>EU-5</t>
  </si>
  <si>
    <t>Exposures treated as sovereigns</t>
  </si>
  <si>
    <t>EU-6</t>
  </si>
  <si>
    <t>LIQ1 - Quantitative information of LCR</t>
  </si>
  <si>
    <t xml:space="preserve">b </t>
  </si>
  <si>
    <t xml:space="preserve">c </t>
  </si>
  <si>
    <t xml:space="preserve">e </t>
  </si>
  <si>
    <t xml:space="preserve">f </t>
  </si>
  <si>
    <t xml:space="preserve">g </t>
  </si>
  <si>
    <t xml:space="preserve">h </t>
  </si>
  <si>
    <t>Total unweighted value (average)</t>
  </si>
  <si>
    <t>Total weighted value (average)</t>
  </si>
  <si>
    <t>Number of data points used in the calculation of averages</t>
  </si>
  <si>
    <t>High-quality liquid assets</t>
  </si>
  <si>
    <t>Cash outflows</t>
  </si>
  <si>
    <t>Retail deposits and deposits from small business customers, of which:</t>
  </si>
  <si>
    <t>Stable deposits</t>
  </si>
  <si>
    <t>Less stable deposits</t>
  </si>
  <si>
    <t>Unsecured wholesale funding</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</si>
  <si>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</si>
  <si>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</si>
  <si>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</si>
  <si>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</si>
  <si>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</si>
  <si>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</si>
  <si>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</si>
  <si>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</si>
  <si>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</si>
  <si>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</si>
  <si>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inflows</t>
  </si>
  <si>
    <t>Secured lending (eg reverse repos)</t>
  </si>
  <si>
    <t>Inflows from fully performing exposures</t>
  </si>
  <si>
    <t>Other cash inflows</t>
  </si>
  <si>
    <t>19b</t>
  </si>
  <si>
    <t>(Excess inflows from a related specialised credit institution)</t>
  </si>
  <si>
    <t>TOTAL CASH INFLOWS</t>
  </si>
  <si>
    <t>Fully exempt inflows</t>
  </si>
  <si>
    <t>Inflows subject to 90 per cent cap</t>
  </si>
  <si>
    <t>Inflows subject to 75 per cent cap</t>
  </si>
  <si>
    <t>Total adjusted value</t>
  </si>
  <si>
    <t>Liquidity buffer</t>
  </si>
  <si>
    <t>Total net cash outflows</t>
  </si>
  <si>
    <t>Liquidity Coverage Ratio (in per cent)</t>
  </si>
  <si>
    <t xml:space="preserve">LIQ2 -  Net Stable Funding Ratio </t>
  </si>
  <si>
    <t>Unweighted value by residual maturity</t>
  </si>
  <si>
    <t xml:space="preserve">No maturity </t>
  </si>
  <si>
    <t>&lt;6 months</t>
  </si>
  <si>
    <t>6 months to &lt;1 year</t>
  </si>
  <si>
    <t>≥ 1 year</t>
  </si>
  <si>
    <t>Weighted value</t>
  </si>
  <si>
    <t>Available stable funding (ASF) items</t>
  </si>
  <si>
    <t>Capital items and instruments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</si>
  <si>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</si>
  <si>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</si>
  <si>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</si>
  <si>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</si>
  <si>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</si>
  <si>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</si>
  <si>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</si>
  <si>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</si>
  <si>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</si>
  <si>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</si>
  <si>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Total high-quality liquid assets (HQLA)</t>
  </si>
  <si>
    <t>EU-15a</t>
  </si>
  <si>
    <t>Assets encumbered for more than 12m in cover pool</t>
  </si>
  <si>
    <t>Deposits held at other financial institutions for operational purposes</t>
  </si>
  <si>
    <t>Performing loans and securities:</t>
  </si>
  <si>
    <t>Performing securities financing transactions with financial customerscollateralised by Level 1 HQLA subject to 0 per cent haircut</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</si>
  <si>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</si>
  <si>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</si>
  <si>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With a risk weight of less than or equal to 35 per cent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</si>
  <si>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</si>
  <si>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</si>
  <si>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</si>
  <si>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</si>
  <si>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</si>
  <si>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</si>
  <si>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NSFR derivative assets </t>
  </si>
  <si>
    <t xml:space="preserve">NSFR derivative liabilities before deduction of variation margin posted </t>
  </si>
  <si>
    <t>All other assets not included in the above categories</t>
  </si>
  <si>
    <t>Off-balance sheet items</t>
  </si>
  <si>
    <t>Net Stable Funding Ratio (per cent)</t>
  </si>
  <si>
    <t xml:space="preserve">KM2: Key metrics - MREL </t>
  </si>
  <si>
    <t>Minimum requirement for own funds and eligible liabilities (MREL)</t>
  </si>
  <si>
    <t>Own funds and eligible liabilities, ratios and components</t>
  </si>
  <si>
    <t>1</t>
  </si>
  <si>
    <t xml:space="preserve">Own funds and eligible liabilities </t>
  </si>
  <si>
    <t>EU-1a</t>
  </si>
  <si>
    <t xml:space="preserve">Of which own funds and subordinated liabilities </t>
  </si>
  <si>
    <t>Total risk exposure amount of the resolution group (TREA)</t>
  </si>
  <si>
    <t>3</t>
  </si>
  <si>
    <t>Own funds and eligible liabilities as a percentage of TREA (row1/row2)</t>
  </si>
  <si>
    <t>EU-3a</t>
  </si>
  <si>
    <t>Of which own funds and subordinated liabilities, per cent</t>
  </si>
  <si>
    <t>Total exposure measure of the resolution group</t>
  </si>
  <si>
    <t>5</t>
  </si>
  <si>
    <t>Own funds and eligible liabilities as percentage of the total exposure measure</t>
  </si>
  <si>
    <t>EU-5a</t>
  </si>
  <si>
    <t xml:space="preserve">Of which own funds or subordinated liabilities </t>
  </si>
  <si>
    <t>MREL requirement expressed as percentage of the total risk exposure amount</t>
  </si>
  <si>
    <t>Of which to be met with own funds, subordinated liabilities or other eligible liabilities</t>
  </si>
  <si>
    <t>MREL requirement expressed as percentage of the total exposure measure</t>
  </si>
  <si>
    <t>Of which to be met with own funds or subordinated liabilities</t>
  </si>
  <si>
    <t>The quarterly figures are excluding interim profits.</t>
  </si>
  <si>
    <t>TLAC1 - Composition - MREL</t>
  </si>
  <si>
    <t>This table shows the composition of the Group’s own funds and eligible liabilities and ratios.</t>
  </si>
  <si>
    <t>Own funds and eligible liabilities and adjustments</t>
  </si>
  <si>
    <t xml:space="preserve">Common Equity Tier 1 capital (CET1) </t>
  </si>
  <si>
    <t xml:space="preserve">Additional Tier 1 capital (AT1) </t>
  </si>
  <si>
    <t xml:space="preserve">Tier 2 capital (T2) </t>
  </si>
  <si>
    <t>Own funds for the purpose of Articles 92a CRR and 45 BRRD</t>
  </si>
  <si>
    <r>
      <t>Own funds and eligible liabilities: Non-regulatory capital elements</t>
    </r>
    <r>
      <rPr>
        <b/>
        <sz val="8"/>
        <color rgb="FF7030A0"/>
        <rFont val="Arial"/>
        <family val="2"/>
      </rPr>
      <t xml:space="preserve"> </t>
    </r>
  </si>
  <si>
    <r>
      <t>Eligible liabilities instruments</t>
    </r>
    <r>
      <rPr>
        <strike/>
        <sz val="8"/>
        <rFont val="Arial"/>
        <family val="2"/>
      </rPr>
      <t xml:space="preserve"> </t>
    </r>
    <r>
      <rPr>
        <sz val="8"/>
        <rFont val="Arial"/>
        <family val="2"/>
      </rPr>
      <t>issued directly by the resolution entity that are subordinated to excluded liabilities (not grandfathered)</t>
    </r>
  </si>
  <si>
    <t>EU-12a</t>
  </si>
  <si>
    <t>Eligible liabilities instruments issued by other entities within the resolution group that are subordinated to excluded liabilities (not grandfathered)</t>
  </si>
  <si>
    <t>EU-12b</t>
  </si>
  <si>
    <t>Eligible liabilities instruments that are subordinated to excluded liabilities, issued prior to 27 June 2019 (subordinated grandfathered)</t>
  </si>
  <si>
    <t>EU-12c</t>
  </si>
  <si>
    <t>Tier 2 instruments with a residual maturity of at least one year to the extent they do not qualify as Tier 2 items</t>
  </si>
  <si>
    <t>Eligible liabilities that are not subordinated to excluded liabilities (not grandfathered pre cap)</t>
  </si>
  <si>
    <t>EU-13a</t>
  </si>
  <si>
    <t>Eligible liabilities that are not subordinated to excluded liabilities  issued prior to 27 June 2019 (pre-cap)</t>
  </si>
  <si>
    <t xml:space="preserve">Amount of non subordinated instruments eligible, where applicable after application of Article 72b (3) CRR </t>
  </si>
  <si>
    <t>Eligible liabilities items before adjustments</t>
  </si>
  <si>
    <t>EU-17a</t>
  </si>
  <si>
    <t>Of which subordinated</t>
  </si>
  <si>
    <t xml:space="preserve">Own funds and eligible liabilities: Adjustments to non-regulatory capital elements </t>
  </si>
  <si>
    <t>Own funds and eligible liabilities items before adjustments</t>
  </si>
  <si>
    <t>Own funds and eligible liabilities after adjustments</t>
  </si>
  <si>
    <t>EU-22a</t>
  </si>
  <si>
    <t>Of which own funds and subordinated</t>
  </si>
  <si>
    <t xml:space="preserve">Risk-weighted exposure amount and leverage exposure measure of the resolution group </t>
  </si>
  <si>
    <t>Ratio of own funds and eligible liabilities</t>
  </si>
  <si>
    <t>Own funds and eligible liabilities (as a percentage of total risk exposure amount)</t>
  </si>
  <si>
    <t>EU-25a</t>
  </si>
  <si>
    <t>Of which own funds and subordinated, per cent</t>
  </si>
  <si>
    <t>Own funds and eligible liabilities (as a percentage of total exposure measure)</t>
  </si>
  <si>
    <t>EU-26a</t>
  </si>
  <si>
    <t>CET1 (as a percentage of TREA) available after meeting the resolution group’s requirements</t>
  </si>
  <si>
    <t>(Most senior)</t>
  </si>
  <si>
    <t>(Most junior)</t>
  </si>
  <si>
    <t>Additional Tier 1</t>
  </si>
  <si>
    <t>Non-preferred</t>
  </si>
  <si>
    <t>Unsecured and</t>
  </si>
  <si>
    <t>CET1 capital</t>
  </si>
  <si>
    <t>capital instruments</t>
  </si>
  <si>
    <t>instruments</t>
  </si>
  <si>
    <t>senior debt</t>
  </si>
  <si>
    <t>unsubordinated debt</t>
  </si>
  <si>
    <t xml:space="preserve">Description of insolvency rank </t>
  </si>
  <si>
    <t>Of which residual maturity  ≥ 1 year &lt; 2 years</t>
  </si>
  <si>
    <t>Of which residual maturity  ≥ 2 year &lt; 5 years</t>
  </si>
  <si>
    <t>Of which residual maturity ≥ 5 years &lt; 10 years</t>
  </si>
  <si>
    <t>Of which residual maturity ≥ 10 years, but excluding perpetual securities</t>
  </si>
  <si>
    <t>Of which  perpetual securities</t>
  </si>
  <si>
    <t>Asset encumbrance arises from collateral pledged against secured funding and other collateralised obligations. Encumbered assets have been defined consistently with the Group’s reporting requirements under Article 100 of the CRR. Assets are considered encumbered when they have been pledged or used to secure, collateralise or credit enhance a transaction which impacts their transferability and free use. This includes external repurchase or other similar agreements with market counterparties.</t>
  </si>
  <si>
    <t>Carrying amount of encumbered assets</t>
  </si>
  <si>
    <t>Fair value of encumbered assets</t>
  </si>
  <si>
    <t>Carrying amount of unencumbered assets</t>
  </si>
  <si>
    <t>Fair value of unencumbered assets</t>
  </si>
  <si>
    <t>eligible EHQLA</t>
  </si>
  <si>
    <t>and HQLA</t>
  </si>
  <si>
    <t xml:space="preserve"> and HQLA</t>
  </si>
  <si>
    <t>EHQLA and HQLA</t>
  </si>
  <si>
    <t>Assets of the reporting institution</t>
  </si>
  <si>
    <t>Equity instruments</t>
  </si>
  <si>
    <t>Of which: covered bonds</t>
  </si>
  <si>
    <t>Of which: securitisations</t>
  </si>
  <si>
    <t>Of which: issued by general governments</t>
  </si>
  <si>
    <t>Of which: issued by financial corporations</t>
  </si>
  <si>
    <t>Of which: issued by non-financial corporations</t>
  </si>
  <si>
    <t>Unencumbered</t>
  </si>
  <si>
    <t>Fair value of encumbered collateral</t>
  </si>
  <si>
    <t xml:space="preserve">Fair value of collateral received or own debt </t>
  </si>
  <si>
    <t>received or own debt securities issued</t>
  </si>
  <si>
    <t>securities issued available for encumbrance</t>
  </si>
  <si>
    <t>Collateral received by the disclosing institution</t>
  </si>
  <si>
    <t>Loans on demand</t>
  </si>
  <si>
    <t>of which: covered bonds</t>
  </si>
  <si>
    <t>of which: securitisations</t>
  </si>
  <si>
    <t>of which: issued by general governments</t>
  </si>
  <si>
    <t>of which: issued by financial corporations</t>
  </si>
  <si>
    <t>of which: issued by non-financial corporations</t>
  </si>
  <si>
    <t>Loans and advances other than loans on demand</t>
  </si>
  <si>
    <t>Other collateral received</t>
  </si>
  <si>
    <t>Own debt securities issued other than own covered bonds or securitisations</t>
  </si>
  <si>
    <t>Own covered bonds and securitisation issued and not yet pledged</t>
  </si>
  <si>
    <t>Carrying amount of selected financial liabilities</t>
  </si>
  <si>
    <t>DNB uses the standardised approach to calculate capital requirements for operational risk. The following tables detail operational risk capital requirements for DNB Group, DNB Bank ASA and DNB Boligkreditt AS.</t>
  </si>
  <si>
    <t>Relevant indicator</t>
  </si>
  <si>
    <t>Risk weights</t>
  </si>
  <si>
    <t>Year-3</t>
  </si>
  <si>
    <t>Year-2</t>
  </si>
  <si>
    <t>Last year</t>
  </si>
  <si>
    <t>Banking activities subject to standardised approach</t>
  </si>
  <si>
    <t>Corporate finance</t>
  </si>
  <si>
    <t>Trading and sales</t>
  </si>
  <si>
    <t>Retail brokerage</t>
  </si>
  <si>
    <t>Commercial banking</t>
  </si>
  <si>
    <t>Retail banking</t>
  </si>
  <si>
    <t>Payment and settlements</t>
  </si>
  <si>
    <t>Agency services</t>
  </si>
  <si>
    <t>Asset management</t>
  </si>
  <si>
    <t>Total operational risk</t>
  </si>
  <si>
    <t>IRRBB1 - Interest rate risks of non-trading book activities</t>
  </si>
  <si>
    <t>All figures in the table are based on underlying positions and simulations at the end of the period.
The changes of economic value of equity (dEVE) presented in the table below represent the changes in the net present value of the interest rate sensitive instruments included in the non-trading book, over their remaining life and resulting from interest rate movements, applying the standard EVE outlier tests 1 to 6 as set out in the EBA/GL/2018/02, under the assumption of a run-off balance sheet.
The changes of the net interest income (dNII) presented in the table below represent the changes in expected future profitability within a one year time horizon resulting from interest rate movements, applying a sudden parallel +/-200 basis points shift of the yield curve, under the assumption of a constant balance sheet. The bank has set assumptions for the investment term of equity capital that are explicitly short term: the dNII figures reported also include the effects from interest rate movements related to equity capital in addition to the other IRRBB risk factors.</t>
  </si>
  <si>
    <t>Supervisory shock scenarios</t>
  </si>
  <si>
    <t xml:space="preserve">
Changes of the economic value of equity</t>
  </si>
  <si>
    <t xml:space="preserve">Changes of the net interest income	</t>
  </si>
  <si>
    <t>Parallel up</t>
  </si>
  <si>
    <t xml:space="preserve">Parallel down </t>
  </si>
  <si>
    <t xml:space="preserve">Steepener </t>
  </si>
  <si>
    <t>Flattener</t>
  </si>
  <si>
    <t>Short rates up</t>
  </si>
  <si>
    <t>Short rates down</t>
  </si>
  <si>
    <t>Ordinary shares</t>
  </si>
  <si>
    <t>NOK Notes</t>
  </si>
  <si>
    <t>USD Notes</t>
  </si>
  <si>
    <t>NOK loan</t>
  </si>
  <si>
    <t>SEK loan</t>
  </si>
  <si>
    <t>EUR loan</t>
  </si>
  <si>
    <t>JPY Loan</t>
  </si>
  <si>
    <t>Issuer</t>
  </si>
  <si>
    <t>Sbanken ASA</t>
  </si>
  <si>
    <t>Unique identifier (e.g. CUSIP, ISIN, or Bloomberg identifier for private placement)</t>
  </si>
  <si>
    <t>NO0010031479</t>
  </si>
  <si>
    <t>NO0010858749</t>
  </si>
  <si>
    <t>NO0012618984</t>
  </si>
  <si>
    <t>NO0012618992</t>
  </si>
  <si>
    <t>NO0012740119</t>
  </si>
  <si>
    <t>NO0012740101</t>
  </si>
  <si>
    <t>XS2075280995</t>
  </si>
  <si>
    <t>NO0010847213</t>
  </si>
  <si>
    <t>NO0010871494</t>
  </si>
  <si>
    <t>NO0010885205</t>
  </si>
  <si>
    <t>NO0010891914</t>
  </si>
  <si>
    <t>NO0011204125</t>
  </si>
  <si>
    <t>NO0010883341</t>
  </si>
  <si>
    <t>NO0011151672</t>
  </si>
  <si>
    <t>NO0011151680</t>
  </si>
  <si>
    <t>NO0011203374</t>
  </si>
  <si>
    <t>XS2180002409</t>
  </si>
  <si>
    <t>XS2408970759</t>
  </si>
  <si>
    <t>XS2408967375</t>
  </si>
  <si>
    <t>XS2560328648</t>
  </si>
  <si>
    <t>XS2521023965</t>
  </si>
  <si>
    <t>NO0010847205</t>
  </si>
  <si>
    <t>NO0010871502</t>
  </si>
  <si>
    <t>NO010885197</t>
  </si>
  <si>
    <t>NO0010891922</t>
  </si>
  <si>
    <t>NO0011203598</t>
  </si>
  <si>
    <t>Governing law(s) of the instrument</t>
  </si>
  <si>
    <t>Norwegian</t>
  </si>
  <si>
    <t>Regulatory treatment:</t>
  </si>
  <si>
    <t>Current treatment taking into account, where applicable, transitional CRR rules</t>
  </si>
  <si>
    <t>Common Equity Tier 1</t>
  </si>
  <si>
    <t>Tier 2</t>
  </si>
  <si>
    <t>Post-transitional CRR rules</t>
  </si>
  <si>
    <t xml:space="preserve">Eligible at ind. company/group/group &amp; ind. company level </t>
  </si>
  <si>
    <t>Ind. company and group</t>
  </si>
  <si>
    <t>Instrument type</t>
  </si>
  <si>
    <t>Common shares</t>
  </si>
  <si>
    <t>Other additional Tier 1</t>
  </si>
  <si>
    <t>Tier 2 subordinated debt</t>
  </si>
  <si>
    <t>Amount recognised in regulatory capital or eligible liabilities  (Currency in million, as of most recent reporting date)</t>
  </si>
  <si>
    <t xml:space="preserve">Nominal amount of instrument </t>
  </si>
  <si>
    <t>N/A</t>
  </si>
  <si>
    <t>NOK 2 700</t>
  </si>
  <si>
    <t>NOK 2 750</t>
  </si>
  <si>
    <t>NOK 500</t>
  </si>
  <si>
    <t>NOK 950</t>
  </si>
  <si>
    <t>NOK 600</t>
  </si>
  <si>
    <t>USD 850, NOK 7 774</t>
  </si>
  <si>
    <t>NOK 100</t>
  </si>
  <si>
    <t>NOK 300</t>
  </si>
  <si>
    <t>NOK 2 500</t>
  </si>
  <si>
    <t>NOK 2 350</t>
  </si>
  <si>
    <t>NOK 450</t>
  </si>
  <si>
    <t>SEK 1 500, NOK 1 544</t>
  </si>
  <si>
    <t>SEK 1 600, NOK 1 579</t>
  </si>
  <si>
    <t>SEK 500, NOK 494</t>
  </si>
  <si>
    <t>EUR 750, NOK 7 772</t>
  </si>
  <si>
    <t>JPY 9 000, NOK 638</t>
  </si>
  <si>
    <t>NOK 125</t>
  </si>
  <si>
    <t>NOK 350</t>
  </si>
  <si>
    <t>NOK 150</t>
  </si>
  <si>
    <t>Issue price</t>
  </si>
  <si>
    <t>Various</t>
  </si>
  <si>
    <t>Redemption price</t>
  </si>
  <si>
    <t>Accounting classification</t>
  </si>
  <si>
    <t>Shareholder's equity</t>
  </si>
  <si>
    <t>Subordinated loan capital - amortised cost</t>
  </si>
  <si>
    <t>Original date of issuance</t>
  </si>
  <si>
    <t>27 June 2019</t>
  </si>
  <si>
    <t>15 March 2019</t>
  </si>
  <si>
    <t>19 December 2019</t>
  </si>
  <si>
    <t>17 June 2020</t>
  </si>
  <si>
    <t>28 August 2020</t>
  </si>
  <si>
    <t>11 January 2022</t>
  </si>
  <si>
    <t>28 May 2020</t>
  </si>
  <si>
    <t>19 January 2022</t>
  </si>
  <si>
    <t>Perpetual or dated</t>
  </si>
  <si>
    <t>Perpetual</t>
  </si>
  <si>
    <t>Dated</t>
  </si>
  <si>
    <t>Original maturity date</t>
  </si>
  <si>
    <t>28 May 2030</t>
  </si>
  <si>
    <t>25 February 2033</t>
  </si>
  <si>
    <t>21 March 2029</t>
  </si>
  <si>
    <t>19 December 2029</t>
  </si>
  <si>
    <t>17 June 2030</t>
  </si>
  <si>
    <t>28 August 2030</t>
  </si>
  <si>
    <t>14 January 2032</t>
  </si>
  <si>
    <t>Issuer call subject to prior supervisory approval</t>
  </si>
  <si>
    <t>No</t>
  </si>
  <si>
    <t>Yes</t>
  </si>
  <si>
    <t>Optional call date, contingent call dates and redemption amount</t>
  </si>
  <si>
    <t>27 June 2024 at par</t>
  </si>
  <si>
    <t>On any date from and including 18 August 2027 and ending on (and including) 18 February 2028, at par</t>
  </si>
  <si>
    <t>On any date from and including 4 November 2027 and ending on (and including) 4 May 2028, at par</t>
  </si>
  <si>
    <t>12 November 2024 at par</t>
  </si>
  <si>
    <t>21 March 2024 at par</t>
  </si>
  <si>
    <t>19 December 2024 at par</t>
  </si>
  <si>
    <t xml:space="preserve">17 June 2025 at par </t>
  </si>
  <si>
    <t>28 August 2025 at par</t>
  </si>
  <si>
    <t xml:space="preserve">14 January 2027 at par </t>
  </si>
  <si>
    <t>The interest payment date falling in (or nearest to) May 2025, at par</t>
  </si>
  <si>
    <t>On any date from and including 17 November 2026 and ending on (and including) 17 February 2027, at par</t>
  </si>
  <si>
    <t>On any date from and including 19 January 2027 and ending on (and including) 19 April 2027, at par</t>
  </si>
  <si>
    <t>On any date from and including 28 November 2027  and ending on (and including) 28 Februar 2028</t>
  </si>
  <si>
    <t>On any date from and including 25 November 2027 and ending on (and including) 25 February 2028</t>
  </si>
  <si>
    <t xml:space="preserve">21 March 2024 </t>
  </si>
  <si>
    <t xml:space="preserve">19 December 2024 </t>
  </si>
  <si>
    <t>17 June 2025</t>
  </si>
  <si>
    <t>Subsequent call dates, if applicable</t>
  </si>
  <si>
    <t>Any interest payment date after 27 June 2024</t>
  </si>
  <si>
    <t>Any interest payment date after 18 February 2028</t>
  </si>
  <si>
    <t>Any interest payment date after 4 May 2028</t>
  </si>
  <si>
    <t>Any interest payment date after 12 November 2024</t>
  </si>
  <si>
    <t>Any interest payment date after 21 March 2024</t>
  </si>
  <si>
    <t>Any interest payment date after 19 December 2024</t>
  </si>
  <si>
    <t>Any interest payment date after 17 June 2025</t>
  </si>
  <si>
    <t>Any interest payment date after 28 August 2025</t>
  </si>
  <si>
    <t>Any interest payment date after 14 January 2027</t>
  </si>
  <si>
    <t>Any interest payment date after the interest payment date in May 2025</t>
  </si>
  <si>
    <t>Any interest payment date after 17 February 2027</t>
  </si>
  <si>
    <t>Any interest payment date after 19 April 2027</t>
  </si>
  <si>
    <t xml:space="preserve">Any interest payment date after the interest date at (or nearest to) May 2025
</t>
  </si>
  <si>
    <t>None</t>
  </si>
  <si>
    <t>Coupons/dividends:</t>
  </si>
  <si>
    <t>Fixed or floating dividend/coupon</t>
  </si>
  <si>
    <t>Floating</t>
  </si>
  <si>
    <t>Fixed to floating</t>
  </si>
  <si>
    <t>Fixed</t>
  </si>
  <si>
    <t>Coupon rate and any related index</t>
  </si>
  <si>
    <t>3-month NIBOR + 350 bps</t>
  </si>
  <si>
    <t>3-month NIBOR + 375 bps</t>
  </si>
  <si>
    <t>6.72% until 18 Februray 2028. Thereafter 3-month NIBOR + 375 bps</t>
  </si>
  <si>
    <t>7.75% until 4 May 2028. Thereafter 3-month NIBOR + 400 bps</t>
  </si>
  <si>
    <t>3-month NIBOR + 400 bps</t>
  </si>
  <si>
    <t>4.875%. Fixed interest reset every 5 years at 5y USD T + 314 bps</t>
  </si>
  <si>
    <t>3-month NIBOR + 360 bps</t>
  </si>
  <si>
    <t>3-month NIBOR + 315 bps</t>
  </si>
  <si>
    <t>3-month NIBOR + 310 bps</t>
  </si>
  <si>
    <t>3-month NIBOR + 300 bps</t>
  </si>
  <si>
    <t>3-month NIBOR + 260 bps</t>
  </si>
  <si>
    <t>3-month NIBOR + 230 bps</t>
  </si>
  <si>
    <t>3-month NIBOR + 100 bps</t>
  </si>
  <si>
    <t>Fixed 2.72%. Reset after 17 February 2027: 3-month NIBOR + 100 bps</t>
  </si>
  <si>
    <t>3-month NIBOR + 105 bps</t>
  </si>
  <si>
    <t>3-month STIBOR + 235 bps</t>
  </si>
  <si>
    <t>3-month STIBOR + 95 bps</t>
  </si>
  <si>
    <t>Fixed 1.598%. 
Reset after 17 February 2027: 3-month STIBOR + 95 bps</t>
  </si>
  <si>
    <t>Fixed 4.625%
Reset after call date: 5-year EUR Mid-swap + 200 bps</t>
  </si>
  <si>
    <t>Fixed 1.350%. Reset after first call date: JGB 0.2 06/20/32 (JB367) + 135.4 bps</t>
  </si>
  <si>
    <t>3-month NIBOR + 160 bps</t>
  </si>
  <si>
    <t>3-month NIBOR + 130 bps</t>
  </si>
  <si>
    <t>3-month NIBOR + 125 bps</t>
  </si>
  <si>
    <t>3-month NIBOR + 108 bps</t>
  </si>
  <si>
    <t>Existence of a dividend stopper</t>
  </si>
  <si>
    <t>Fully discretionary, partially discretionary or mandatory (in terms of timing)</t>
  </si>
  <si>
    <t xml:space="preserve">Fully discretionary </t>
  </si>
  <si>
    <t>Fully discretionary</t>
  </si>
  <si>
    <t>Mandatory</t>
  </si>
  <si>
    <t>Fully discretionary, partially discretionary or mandatory (in terms of amount)</t>
  </si>
  <si>
    <t>Existence of a step-up or other incentive to redeem</t>
  </si>
  <si>
    <t>Non-cumulative or cumulative</t>
  </si>
  <si>
    <t>Non-cumulative</t>
  </si>
  <si>
    <t>Cumulative</t>
  </si>
  <si>
    <t>Convertible or non-convertible:</t>
  </si>
  <si>
    <r>
      <t>Convertible or non-convertible</t>
    </r>
    <r>
      <rPr>
        <vertAlign val="superscript"/>
        <sz val="20"/>
        <color theme="1"/>
        <rFont val="Arial"/>
        <family val="2"/>
      </rPr>
      <t xml:space="preserve"> 3)</t>
    </r>
  </si>
  <si>
    <t>If convertible, conversion trigger(s)</t>
  </si>
  <si>
    <t>See footnote 3</t>
  </si>
  <si>
    <t>If convertible, fully or partially</t>
  </si>
  <si>
    <t>If convertible, conversion rate</t>
  </si>
  <si>
    <t>If convertible, mandatory or optional conversion</t>
  </si>
  <si>
    <t>If convertible, specify instrument type convertible into</t>
  </si>
  <si>
    <t>If convertible, specify issuer of instrument it converts into</t>
  </si>
  <si>
    <t>Write-down features</t>
  </si>
  <si>
    <t xml:space="preserve">If write-down, write-down trigger (s) </t>
  </si>
  <si>
    <t>CET1 below 5.125%</t>
  </si>
  <si>
    <t>If write-down, full or partial</t>
  </si>
  <si>
    <t>Either full or partial</t>
  </si>
  <si>
    <t>If write-down, permanent or temporary</t>
  </si>
  <si>
    <t>NA</t>
  </si>
  <si>
    <t>Temporary</t>
  </si>
  <si>
    <t>If temporary write-down, description of revaluation mechanism</t>
  </si>
  <si>
    <t>See footnote 4</t>
  </si>
  <si>
    <t>Position in subordination hierarchy in liquidation (specify
instrument type immediately senior to instrument)</t>
  </si>
  <si>
    <t>Subordinated loans</t>
  </si>
  <si>
    <t>Non-compliant transitioned features</t>
  </si>
  <si>
    <t>If yes, specify non-compliant features</t>
  </si>
  <si>
    <t>See footnotes on separate page.</t>
  </si>
  <si>
    <t>1) Except for (i) the status and ranking/subordination clause, (ii) the loss absortion following trigger event clause, (iii) the discretionary reinstatement of the notes clause, (iv) any other write-down or conversion of the notes and (v) the meetings of holders clause, which are governed by the laws of Norway.</t>
  </si>
  <si>
    <t>2) Except for (i) the status and ranking/subordination clause, (ii) the no right of set-off clause, (iii) the contractual recognition of Norwegian loss absorption powers clause and (iv) any other write-down or conversion of the notes, which are governed by the laws of Norway.</t>
  </si>
  <si>
    <t>3) Additional Tier 1 Capital and subordinated loans may be written down or converted in accordance with the Financial Institutions Act and the Financial Institutions Regulation, subject to a decision by the Financial Supervisory Authority of Norway or another competent public agency</t>
  </si>
  <si>
    <t xml:space="preserve">4) Fully discretionary reinstatement pro rata with any written-down AT1 instruments that are to be reinstated out of the same profits. Subject to the maximum write-up amount and to the maximum distributable amount. </t>
  </si>
  <si>
    <t>Article 447 (h)</t>
  </si>
  <si>
    <t>DNB has no credit derivatives as at December 31 2022</t>
  </si>
  <si>
    <t>DNB does not apply article 180(1)</t>
  </si>
  <si>
    <t>Article 433a (2)</t>
  </si>
  <si>
    <t>Central governments</t>
  </si>
  <si>
    <t>Regional governments</t>
  </si>
  <si>
    <t>Multilateral Development Banks</t>
  </si>
  <si>
    <t xml:space="preserve">Minimum capital </t>
  </si>
  <si>
    <t>Total remuneration (2 + 10)</t>
  </si>
  <si>
    <t>Of which: deferred</t>
  </si>
  <si>
    <t>Of which: other forms</t>
  </si>
  <si>
    <t>EU-14y</t>
  </si>
  <si>
    <t>Of which: other instruments</t>
  </si>
  <si>
    <t>EU-14x</t>
  </si>
  <si>
    <t>EU-14b</t>
  </si>
  <si>
    <t xml:space="preserve">Of which: share-linked instruments or equivalent non-cash instruments </t>
  </si>
  <si>
    <t>EU-13b</t>
  </si>
  <si>
    <t>EU-14a</t>
  </si>
  <si>
    <t>Of which: shares or equivalent ownership interests</t>
  </si>
  <si>
    <t>Of which: cash-based</t>
  </si>
  <si>
    <t>Total variable remuneration</t>
  </si>
  <si>
    <t>Number of identified staff</t>
  </si>
  <si>
    <t>Variable remuneration</t>
  </si>
  <si>
    <t>(Not applicable in the EU)</t>
  </si>
  <si>
    <t>EU-5x</t>
  </si>
  <si>
    <t>EU-4a</t>
  </si>
  <si>
    <t>Total fixed remuneration</t>
  </si>
  <si>
    <t>Fixed remuneration</t>
  </si>
  <si>
    <t>Other identified staff</t>
  </si>
  <si>
    <t>Other senior management</t>
  </si>
  <si>
    <t xml:space="preserve">MB Management function </t>
  </si>
  <si>
    <t>MB Supervisory function</t>
  </si>
  <si>
    <t>EU - g</t>
  </si>
  <si>
    <t>EU - h</t>
  </si>
  <si>
    <t>Cash-based</t>
  </si>
  <si>
    <t>Shares or equivalent ownership interests
Shares or equivalent ownership interests</t>
  </si>
  <si>
    <t xml:space="preserve">Share-linked instruments or equivalent non-cash instruments </t>
  </si>
  <si>
    <t>Other instruments</t>
  </si>
  <si>
    <t>Other forms</t>
  </si>
  <si>
    <t>MB Management function</t>
  </si>
  <si>
    <t>Shares or equivalent ownership interests</t>
  </si>
  <si>
    <t>Total amount</t>
  </si>
  <si>
    <t xml:space="preserve">Guaranteed variable remuneration awards </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</si>
  <si>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</si>
  <si>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</si>
  <si>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</si>
  <si>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</si>
  <si>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</si>
  <si>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</si>
  <si>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</si>
  <si>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</si>
  <si>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Severance payments awarded during the financial year - Total amount</t>
  </si>
  <si>
    <t xml:space="preserve">Of which paid during the financial year </t>
  </si>
  <si>
    <t>Of which deferred</t>
  </si>
  <si>
    <t>Of which severance payments paid during the financial year, that are not taken into account in the bonus cap</t>
  </si>
  <si>
    <t>Of which highest payment that has been awarded to a single person</t>
  </si>
  <si>
    <t xml:space="preserve">REM1 - Remuneration awarded for the financial year </t>
  </si>
  <si>
    <t>REM2 - Special payments  to staff whose professional activities have a material impact on institutions’ risk profile (identified staff)</t>
  </si>
  <si>
    <t xml:space="preserve">REM3 - Deferred remuneration </t>
  </si>
  <si>
    <t>EUR</t>
  </si>
  <si>
    <t>1 000 000 to below 1 500 000</t>
  </si>
  <si>
    <t>1 500 000 to below 2 000 000</t>
  </si>
  <si>
    <t>2 000 000 to below 2 500 000</t>
  </si>
  <si>
    <t>2 500 000 to below 3 000 000</t>
  </si>
  <si>
    <t>3 000 000 to below 3 500 000</t>
  </si>
  <si>
    <t>3 500 000 to below 4 000 000</t>
  </si>
  <si>
    <t>4 000 000 to below 4 500 000</t>
  </si>
  <si>
    <t>4 500 000 to below 5 000 000</t>
  </si>
  <si>
    <t>5 000 000 to below 6 000 000</t>
  </si>
  <si>
    <t>6 000 000 to below 7 000 000</t>
  </si>
  <si>
    <t>7 000 000 to below 8 000 000</t>
  </si>
  <si>
    <t>REM4 - Remuneration of 1 million EUR or more per year</t>
  </si>
  <si>
    <t>Total number of identified staff</t>
  </si>
  <si>
    <t>Of which: members of the MB</t>
  </si>
  <si>
    <t>Of which: other senior management</t>
  </si>
  <si>
    <t>Of which: other identified staff</t>
  </si>
  <si>
    <t>Total remuneration of identified staff</t>
  </si>
  <si>
    <t xml:space="preserve">Of which: variable remuneration </t>
  </si>
  <si>
    <t xml:space="preserve">Of which: fixed remuneration </t>
  </si>
  <si>
    <t>Management body remuneration</t>
  </si>
  <si>
    <t>Business areas</t>
  </si>
  <si>
    <t>Total MB</t>
  </si>
  <si>
    <t>Investment banking</t>
  </si>
  <si>
    <t>Corporate functions</t>
  </si>
  <si>
    <t>All other</t>
  </si>
  <si>
    <t>REMA</t>
  </si>
  <si>
    <t>Point a-f, j and k of Article 450(1) , 450(2)</t>
  </si>
  <si>
    <t>Own funds and liabilities potentially eligible for meeting MREL</t>
  </si>
  <si>
    <t>TLAC3b - Creditor ranking - resolution entity</t>
  </si>
  <si>
    <t>TLAC3b</t>
  </si>
  <si>
    <t>Countries with existing CCyB rate:</t>
  </si>
  <si>
    <t>Estonia</t>
  </si>
  <si>
    <t>Iceland</t>
  </si>
  <si>
    <t>Bulgaria, Czech R, Croatia, Slovakia</t>
  </si>
  <si>
    <t>Latvia</t>
  </si>
  <si>
    <t>Netherlands</t>
  </si>
  <si>
    <t>Countries with no excisting CCyB rate:</t>
  </si>
  <si>
    <t>Bermuda</t>
  </si>
  <si>
    <t>Chile</t>
  </si>
  <si>
    <t>Marshall Islands</t>
  </si>
  <si>
    <t>Subtotal</t>
  </si>
  <si>
    <t>DNB Asset Management AS</t>
  </si>
  <si>
    <t>DNB Asset Management  AB</t>
  </si>
  <si>
    <t>DNB Asset Management  S.A</t>
  </si>
  <si>
    <t>Godskipet 7 AS</t>
  </si>
  <si>
    <t>Credit institution, parent</t>
  </si>
  <si>
    <t>DNB Boligkreditt is the DNB Group’s vehicle for the issue of covered bonds based on residential mortgages. The primary objectives of the company’s capital management policy are to ensure that the company complies with externally imposed capital ratios and that the company maintains strong credit ratings and healthy capital ratios in order to support its business.</t>
  </si>
  <si>
    <t xml:space="preserve">The table shows REAs for credit, counterparty, market and operational risk at the end of the previous and current quarter. </t>
  </si>
  <si>
    <t xml:space="preserve">Capital adequacy is calculated and reported in accordance with the EU capital requirements regulations for banks and investment firms (CRR/CRD). The regulatory consolidation deviates from consolidation in the statutory accounts and comprises the parent company, subsidiaries and associated companies within the financial sector in addition to ancillary companies. The consolidation does not include insurance companies. DNB Livsforsikring and Fremtind are thus not included in the calculations while associated companies like Luminor Group AB, VIPPS  and Eksportfinans are consolidated pro rata. Subsidiaries engaged in non-financial activities that are fully consolidated in the statutory accounts are not consolidated for regulatory purposes. These subsidiaries mainly represent repossessed assets through restructuring of financial commitments. Repurchase transactions and securities lending are reported according to the counterparty credit risk framework.                                                        </t>
  </si>
  <si>
    <t>DNB calculates REA for specialised lending according to the IRB approach. The specialised lending exposures reported under the simple riskweighted approach represent exposures with unsufficient data to do the IRB calculation.</t>
  </si>
  <si>
    <t>The table shows regulatory exposures, REAs and parameters used for REA calculations for all exposures subject to the CCR framework (excluding CVA charges or exposures cleared through a CCP).</t>
  </si>
  <si>
    <t>It is a regulatory requirement that European banks must have a minimum amount of own funds and eligible liabilities (MREL) that can be written down or converted into equity (bail-in) when a bank is potentially facing a situation close to liquidation. Part of the MREL requirement must be met with senior non-preferred (SNP) bonds. Senior debt that has a minimum of one year left until maturity is considered qualifying debt until the end of 2023. From 1 January 2024, after a phase-in period of three years, the eligible liabilities to meet the subordination requirement must be subordinated to senior preferred debt.</t>
  </si>
  <si>
    <t>A new debt class between senior debt and Tier 2 capital, consisting of SNP bonds, will be used to meet the requirement for subordination. The subordination requirement is capped to a maximum of two times the capital requirements in Pillar 1 and Pillar 2 plus the combined buffer requirements.</t>
  </si>
  <si>
    <t xml:space="preserve">Collateral is used to mitigate credit risk. Collateral primarily consists of physical assets such as homes, commercial properties or vessels, or in the form of guarantees, cash deposits, netting agreements or credit insurance. As a rule, physical assets must be insured. In addition, the bank uses negative pledge clauses, which prohibit customers from pledging assets to other lenders. The value of collateral assets is assessed continuously during the term of the credit and haircuts are applied to most collateral categories. </t>
  </si>
  <si>
    <t xml:space="preserve">The table below shows carrying values net of allowances/impairments for on balance sheet exposures. All Collateral and financial guarantees are included. Guarantees by ECA's are used to mitigate credit risk in the corporate exposure classes.                          
</t>
  </si>
  <si>
    <t xml:space="preserve">To minimise counterparty credit risk against individual counterparties, DNB may enter into netting agreements. These agreements make it possible to net the positive and negative market values linked to contracts with the same counterparty. For repurchase agreements and securities financing transactions, the counterparty can only borrow against part of the market value of the collateral. The loan-to-value ratio is set conservatively to ensure that the bank’s exposure is very limited. The value of the collateral exceeds the bank’s exposure. </t>
  </si>
  <si>
    <t>Market risk is the risk of losses due to unhedged positions in the foreign exchange, interest rate, commodity and equity markets. The risk reflects potential fluctuations in profits due to volatility in market prices or exchange rates. Market risk occurs in several segments of DNB and includes both risk which arises through ordinary trading activities and risks that arise as parts of banking activities and other business operations.</t>
  </si>
  <si>
    <t>Credit Value Adjustment (CVA) is an adjustment of the market value of Over-the- counter (OTC) derivatives in order to account for impaired creditworthiness of the counterparty. Provisions are calculated for CVA and recognised in the income statement. The capital requirement for CVA should cover the risk associated with the volatility of CVA provisions. DNB calculates capital adequacy requirements under Pillar 1 for CVA risk according to the standardised approach in CRR/CRD. counterparty. DNB uses the standardised approach when calculating CVA risk. This approach takes account of the external credit rating of each counterparty, EAD from the calculation of the CCR and the effective maturity.</t>
  </si>
  <si>
    <t>A03 – Own funds and capital ratios, Sbanken</t>
  </si>
  <si>
    <t>Eksportfinans 40 per cent</t>
  </si>
  <si>
    <t>Conservation buffer due to macro-prudential or systemic risk identified at the level of a Member State (per cent)</t>
  </si>
  <si>
    <t xml:space="preserve">Non-performing exposures – accumulated impairment, </t>
  </si>
  <si>
    <t xml:space="preserve">accumulated negative changes </t>
  </si>
  <si>
    <t xml:space="preserve">The table shows gross carrying amount of performing and non-performing exposures and related provisions by stages. Further it shows collateral and financial guarantees received on performing and non-performing exposures. Gross carrying amount of performing exposures amounted to NOK 785 813 million at end-December 2022, up from 
NOK 781 191 million in the second quarter of 2022. Gross carrying amount of non-performing exposures amounted to NOK 1 734 million at end-December 2022, up from NOK 1 599 million in the second quarter of 2022. </t>
  </si>
  <si>
    <t>Amount exceeding the 17,65 per cent threshold (negative amount)</t>
  </si>
  <si>
    <t>Amount of qualifying items referred to in Article 484 (3) CRR and the related share premium accounts subject to phase out from CET1</t>
  </si>
  <si>
    <t>1) Method according to articles 36 and 48 of the CRR. Significant investments in financial sector entities above the threshold of 10 per cent of own Common (CET1), are deducted from capital and the amount 
    below the threshold is risk weighted 250 per cent Equity Tier 1.</t>
  </si>
  <si>
    <t>Total Additional Valuation Adjustments (AVAs)</t>
  </si>
  <si>
    <t>trading book</t>
  </si>
  <si>
    <t>In the</t>
  </si>
  <si>
    <t>banking book</t>
  </si>
  <si>
    <t>Of which: Defaulted</t>
  </si>
  <si>
    <t>Subject to impairment</t>
  </si>
  <si>
    <t>Accumulated impairment</t>
  </si>
  <si>
    <t>and financial guarantee given</t>
  </si>
  <si>
    <t>Provisions on off-balance</t>
  </si>
  <si>
    <t>sheet commitments</t>
  </si>
  <si>
    <t>Accumulated negative changes</t>
  </si>
  <si>
    <t>in fair value due to credit risk</t>
  </si>
  <si>
    <t>on non-performing exposures</t>
  </si>
  <si>
    <t>Unsecured carrying amount</t>
  </si>
  <si>
    <t>Secured carrying amount</t>
  </si>
  <si>
    <t>by financial guarantees</t>
  </si>
  <si>
    <t>Of which secured</t>
  </si>
  <si>
    <t>by credit derivatives</t>
  </si>
  <si>
    <t>partial use of the SA (per cent)</t>
  </si>
  <si>
    <t>value subject to the permanent</t>
  </si>
  <si>
    <t xml:space="preserve">Percentage of total exposure </t>
  </si>
  <si>
    <t>exposures subject to IRB approach</t>
  </si>
  <si>
    <t>defined in Article166 CRR for</t>
  </si>
  <si>
    <t>Exposure value as</t>
  </si>
  <si>
    <t>Exposures subject to the</t>
  </si>
  <si>
    <t>and to the IRB approach</t>
  </si>
  <si>
    <t>to a roll-out plan (per cent)</t>
  </si>
  <si>
    <t>to IRB Approach (per cent)</t>
  </si>
  <si>
    <t>Percentage of total</t>
  </si>
  <si>
    <t>exposure value subject</t>
  </si>
  <si>
    <t>1.1</t>
  </si>
  <si>
    <t>1.2</t>
  </si>
  <si>
    <t>Number of obligors at the end of the previous year</t>
  </si>
  <si>
    <t>during the year</t>
  </si>
  <si>
    <t>default rate per cent</t>
  </si>
  <si>
    <t xml:space="preserve">Observed average </t>
  </si>
  <si>
    <t>average PD per cent</t>
  </si>
  <si>
    <t xml:space="preserve"> Exposure weighted</t>
  </si>
  <si>
    <t>Average PD per cent</t>
  </si>
  <si>
    <t>Average historical annual</t>
  </si>
  <si>
    <t>(Adjustment for exposures excluded from the leverage ratio total exposure measure in accordance with point (c ) of Article 429a(1) CRR)</t>
  </si>
  <si>
    <t>(Adjustment for exposures excluded from the leverage ratio total exposure measure in accordance with point (j) of Article 429a(1) CRR)</t>
  </si>
  <si>
    <t>Adjustment for investments in banking, financial, insurance or commercial entities that are consolidated for accounting purposes but 
  outside the scope of prudential consolidation</t>
  </si>
  <si>
    <t>(Adjustment for fiduciary assets recognised on the balance sheet pursuant to the applicable accounting framework but excluded from the 
  leverage ratio total exposure measure in accordance with point (i) of Article 429a(1) CRR)</t>
  </si>
  <si>
    <r>
      <t xml:space="preserve">Exposures to regional governments, MDB, international organisations and PSE </t>
    </r>
    <r>
      <rPr>
        <b/>
        <i/>
        <sz val="8"/>
        <rFont val="Arial"/>
        <family val="2"/>
      </rPr>
      <t xml:space="preserve">not </t>
    </r>
    <r>
      <rPr>
        <i/>
        <sz val="8"/>
        <rFont val="Arial"/>
        <family val="2"/>
      </rPr>
      <t>treated as sovereigns</t>
    </r>
  </si>
  <si>
    <t>Operational deposits (all counterparties) and deposits in networks of cooperative banks</t>
  </si>
  <si>
    <t>(Difference between total weighted inflows and total weighted outflows arising from transactions in third countries where there are 
  transfer restrictions or which are denominated in non-convertible currencies)</t>
  </si>
  <si>
    <t>Total high-quality liquid assets (HQLA), after application of haircuts in line with Article 9 of regulation (EU) 2015/61</t>
  </si>
  <si>
    <t xml:space="preserve">30 June 2022 </t>
  </si>
  <si>
    <t xml:space="preserve">31 March 2022 </t>
  </si>
  <si>
    <t>eligible EHQLA and HQLA</t>
  </si>
  <si>
    <t>Of which notionally</t>
  </si>
  <si>
    <t>liabilities or securities lent</t>
  </si>
  <si>
    <t xml:space="preserve"> Matching liabilities, contingent</t>
  </si>
  <si>
    <t>and securitisations encumbered</t>
  </si>
  <si>
    <t>issued other than covered bonds</t>
  </si>
  <si>
    <t>and own debt securities</t>
  </si>
  <si>
    <t>Assets, collateral received</t>
  </si>
  <si>
    <t>Countercyclical capital buffer is calculated only for the relevant credit exposure classes as defined in Article 140(4) of the Capital Requirement Directive. Exposure classes not included in the calculation are exposures to a) central governments or central banks; b) regional governments or local authorities;   c) public sector entities; d) multilateral development banks; e) international organisations; f) institutions.</t>
  </si>
  <si>
    <t>REMA - Remuneration policy</t>
  </si>
  <si>
    <t>Information on DNB’s remuneration scheme</t>
  </si>
  <si>
    <t xml:space="preserve">DNB’s governance, principles and structures for remuneration are regulated by the Board’s guidelines for the remuneration of senior executives, the Group’s global instructions for remuneration and the instructions for the identification and treatment of risk takers. DNB’s remuneration scheme is intended to promote achievement of the Group’s objectives and sustainable value creation. The remuneration is meant to support the Group’s business strategy, long-term interests and financial capacity. </t>
  </si>
  <si>
    <t xml:space="preserve">The purpose of variable remuneration associated with DNB’s financial and strategic objectives is to ensure that the remuneration scheme fosters performance that is consistent with the business strategy and risk appetite framework. </t>
  </si>
  <si>
    <t>The instructions for remuneration in the DNB Group apply to the total remuneration of all permanent employees in the DNB Group and is approved annually by the Board of Directors. The instructions comprise total remuneration (fixed salary, short and long-term incentives) and employee benefits (pension, personnel insurance and other employee benefits). No significant changes were made to the content of the instructions in 2022.</t>
  </si>
  <si>
    <t xml:space="preserve">The Group instructions ensure that the use of variable remuneration complies with the regulatory provisions that apply to the Group’s various areas of operation and geographical locations. Special instructions have been adopted for the identification and treatment of risk takers. </t>
  </si>
  <si>
    <t xml:space="preserve">DNB’s variable remuneration scheme applies globally, though non-Norwegian branches and subsidiaries will also be required to comply with local legislation, regulations and guidelines. </t>
  </si>
  <si>
    <t>Decision-making process</t>
  </si>
  <si>
    <t>The Board’s Compensation and Organisation Committee held six meetings in 2022.</t>
  </si>
  <si>
    <t>Remuneration structure</t>
  </si>
  <si>
    <t xml:space="preserve">Fixed salary elements should normally constitute the main part of the total remuneration and be of such a size that, in some years, a decision may be made not to pay out variable remuneration. The individual salary level is determined on the basis of the responsibilities and complexity of each position, as well as the current market level for similar positions and competence. </t>
  </si>
  <si>
    <t xml:space="preserve">To ensure the necessary flexibility and to be an attractive employer in the competition for sought-after competence, supplementary pay related to the position or market conditions may be added to the agreed fixed salary. The overall remuneration structure should be of such a nature that it does not contribute to unwanted risk-taking on the part of the individual employee. </t>
  </si>
  <si>
    <t xml:space="preserve">After a briefing by the Board’s Compensation and Organisation Committee, the CEO sets an upper total limit for variable remuneration for the Group based on the results achieved, taking into account regulatory capital in the last two years. All limits are determined on the basis of results achieved, combined with a comprehensive assessment of, inter alia, compliance with the risk appetite framework and the Group’s financial capacity. The limit will be allocated to the organisation based on the individual units’ target attainment and contributions to the Group’s performance. With respect to DNB Markets and investment managers in DNB Asset Management, separate limits will be determined for variable remuneration based on the profits achieved by the unit, as well as an overall assessment as in the rest of the Group, which is in line with market practice for these types of operations. </t>
  </si>
  <si>
    <t>Special rules for senior executives, identified risk takers and employees responsible for independent control functions</t>
  </si>
  <si>
    <t>DNB surveys the entire organisation annually to identify risk takers based on new criteria resulting from the circular on remuneration issued by Finanstilsynet and commission delegated regulation (EU) No 604/2014 For risk takers, the following main principles apply to variable remuneration:</t>
  </si>
  <si>
    <t>The remuneration is earned over a period of two years.</t>
  </si>
  <si>
    <t xml:space="preserve">Employees in independent control functions will receive no variable remuneration. </t>
  </si>
  <si>
    <t xml:space="preserve">50 per cent of the earned variable remuneration after tax is deferred and conditional and paid in the form of DNB shares. The remuneration paid in the form of shares is divided into three, subject to minimum holding periods, with one-third payable each year over a period of three years, following ‘ex post’ assessments. </t>
  </si>
  <si>
    <t>All variable remuneration is determined ‘ex ante’ on the basis of the best judgement of the known risk situation at the closing of the accounts, assessed on the basis of all statutory risk categories. In subsequent years, risk and compliance incidents that have been uncovered ‘ex post’ are assessed and a determination is made as to whether these are of such a nature that previous years’ allocations should be reduced or withdrawn in their entirety.</t>
  </si>
  <si>
    <t>MB Supervisory</t>
  </si>
  <si>
    <t>function</t>
  </si>
  <si>
    <t>MB Management</t>
  </si>
  <si>
    <t xml:space="preserve">function </t>
  </si>
  <si>
    <t>management</t>
  </si>
  <si>
    <t>Other senior</t>
  </si>
  <si>
    <t>performance periods</t>
  </si>
  <si>
    <t>awarded for previous</t>
  </si>
  <si>
    <t>deferred remuneration</t>
  </si>
  <si>
    <t>Total amount of</t>
  </si>
  <si>
    <t>that was due to vest in</t>
  </si>
  <si>
    <t>Amount of performance</t>
  </si>
  <si>
    <t xml:space="preserve"> (i.e.changes of value</t>
  </si>
  <si>
    <t>financial year due to ex</t>
  </si>
  <si>
    <t>adjustment during the</t>
  </si>
  <si>
    <t>Total of amount of</t>
  </si>
  <si>
    <t>in Article 450(i) CRR</t>
  </si>
  <si>
    <t xml:space="preserve">Identified staff that are high earners as set out </t>
  </si>
  <si>
    <t>financial years</t>
  </si>
  <si>
    <t>in the financial year to</t>
  </si>
  <si>
    <t xml:space="preserve"> adjustment made</t>
  </si>
  <si>
    <t>in the financial year</t>
  </si>
  <si>
    <t>due to be released</t>
  </si>
  <si>
    <t>to vest in the financial year</t>
  </si>
  <si>
    <t>remuneration that was due</t>
  </si>
  <si>
    <t>financial year to deferred</t>
  </si>
  <si>
    <t>adjustment made in the</t>
  </si>
  <si>
    <t>released in subsequent</t>
  </si>
  <si>
    <t>future performance years</t>
  </si>
  <si>
    <t>prices of instruments)</t>
  </si>
  <si>
    <t>due to the changes of</t>
  </si>
  <si>
    <t>of deferred remuneration</t>
  </si>
  <si>
    <t>post implicit adjustments</t>
  </si>
  <si>
    <t>out in the financial year</t>
  </si>
  <si>
    <t>year actually paid</t>
  </si>
  <si>
    <t>before the financial</t>
  </si>
  <si>
    <t>remuneration awarded</t>
  </si>
  <si>
    <t>Total amount of deferred</t>
  </si>
  <si>
    <t>to retention periods</t>
  </si>
  <si>
    <t>has vested but is subject</t>
  </si>
  <si>
    <t>performance period that</t>
  </si>
  <si>
    <t>control functions</t>
  </si>
  <si>
    <t>Independent internal</t>
  </si>
  <si>
    <t>3) The non-financial companies that are neither consolidated nor deducted mainly represent repossessed assets through restructuring of financial commitments.</t>
  </si>
  <si>
    <t>2) The derogation referred to in Article 7 is applied to these entities</t>
  </si>
  <si>
    <t>Amounts i NOK 1000</t>
  </si>
  <si>
    <t xml:space="preserve">Total assets, collateral received and own debt securities issued  </t>
  </si>
  <si>
    <t>Forborne exposures are defined as credit exposures where the loan terms have been changed as a result of the customer having financial problems. If a customer gets into financial difficulties, DNB may in some cases grant voluntary concessions in the form of less stringent financial covenants or reduced/deferred interest and instalment payments. Such measures are offered in accordance with the Group’s credit guidelines, thus aiming to help customers through a tough financial period when it is expected that they will meet their obligations on a later date. This is part of DNB’s strategy to reduce losses.The gross carrying amount of exposures with forbearance measury amounted to NOK 32 784 million at end-December 2022, down from NOK 40 003 million in the second quarter of 2022. The decrease is due to performing and non-performing forborne loans and advances to non-financial corporations.</t>
  </si>
  <si>
    <t>Amount of qualifying  items referred to in Article 484 (5) CRR and the related share premium accounts subject to phase out from T2 as described in Article 486 (4) CRR</t>
  </si>
  <si>
    <t>Deferred tax assets that rely on future profitability excluding those arising from temporary differences (net of related tax liability where the conditions in Article 38 (3) are met) (negative amount)</t>
  </si>
  <si>
    <t>Of which: direct, indirect and synthetic holdings by the institution of the CET1 instruments of financial sector entities where the institution has a significant  investment in those entities</t>
  </si>
  <si>
    <t>Amount of qualifying items referred to in Article 484 (4) and the related share premium accounts subject to phase out from AT1 as described in Article 486 (3) of CRR</t>
  </si>
  <si>
    <t xml:space="preserve">Qualifying own funds instruments included in consolidated T2 capital (including minority interests and AT1 instruments not included in rows 5 or 34) issued by subsidiaries and held by third parties </t>
  </si>
  <si>
    <t>Direct, indirect and synthetic holdings by the institution of the AT1 instruments of financial sector entities where the institution has a significant investment in those entities (net of eligible short positions)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</si>
  <si>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</si>
  <si>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and indirect holdings of the T2 instruments and subordinated loans of financial sector entities where the institution does not have a significant investment in those entities (amount above 10 per cent 
  threshold and net of eligible short positions) (negative amount)  </t>
  </si>
  <si>
    <t>Institution CET1 overall capital requirement (CET1 requirement in accordance with article 92 (1) of Regulation (EU) No 575/2013, plus additional CET1 requirement which the institution is required to hold in 
  accordance with Article 104 (1) (a) of Directive 2013/36/EU,  plus combined buffer requirement in accordance with Article 128 (6) of Directive 2013/36/EU) expressed as a percentage of risk exposure amount)</t>
  </si>
  <si>
    <t xml:space="preserve">Direct and indirect holdings of own funds and eligible liabilities of financial sector entities where the institution does not have a significant investment in those entities (amount below 10 per cent and 17,65 per cent 
  thresholds and net of eligible short positions)   </t>
  </si>
  <si>
    <t xml:space="preserve">Direct and indirect holdings by the institution of the CET1 instruments of financial sector entities where the institution has a significant investment in those entities (amount below 17,65 per cent thresholds and net of 
  eligible short positions) </t>
  </si>
  <si>
    <t>Deferred tax assets arising from temporary differences (amount below 10 per cent threshold, net of related tax liability where the conditions in Article 38 (3) are met)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</si>
  <si>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</si>
  <si>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per cent 
  threshold and net of eligible short positions) (negative amount)</t>
  </si>
  <si>
    <t>Foreseeable tax charges relating to CET1 items except where the institution suitably adjusts the amount of CET1 items insofar as such tax charges reduce the amount up to which those items may be used to cover 
  risks or losses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</si>
  <si>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</si>
  <si>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per cent threshold and net of 
  eligible short positions) (negative amount)</t>
  </si>
  <si>
    <t>Direct and indirect holdings by the institution of the T2 instruments and subordinated loans of financial sector entities where the institution has a significant investment in those entities (net of eligible short positions) 
  (negative amount)</t>
  </si>
  <si>
    <t>Additional own funds requirements to address the risk of excessive leverage (as a percentage of total exposure measure)</t>
  </si>
  <si>
    <t>Leverage ratio buffer and overall leverage ratio requirement (as a percentage of total exposure measure)</t>
  </si>
  <si>
    <t>Own fund instruments held in insurance or re-insurance undertakings or  insurance holding company not deducted from own funds</t>
  </si>
  <si>
    <t xml:space="preserve">Own fund instruments held in insurance or re-insurance undertakings or insurance holding company not deducted from own funds                      </t>
  </si>
  <si>
    <t xml:space="preserve">Financial groups that consist of both a credit institution and an insurance undertaking and have been defined by the authorities as a “financial conglomerate” or cross-sectoral financial group, have to report capital adequacy on a consolidated basis. The cross-sectoral calculation tests that the DNB Group complies with both sectoral requirements, the “capital adequacy requirement in accordance with "CRD” and “the Solvency II requirement”. Intra group capital is excluded from the calculation. </t>
  </si>
  <si>
    <t>The table shows performing and non-performing exposures by past due days. Past due exposures are overdue amounts on loans and overdrafts on credits, assuming a deterioration of customer solvency or unwillingness to pay. Financial assets qualify as past due when any amount of principal, interest or fee has not been paid at the date it was due. Past due exposures are reported for their entire carrying amount. Past due loans and overdrafts on creditlines/deposit accounts are monitored on an ongoing basis. Performing exposures amounted to 
NOK 3 350 111 million at end-December 2022, up from NOK 3 066 275 million at end-December 2021. The increase is due to exposures not past due or past due less than 30 days. Non-performing exposures amounted to NOK 31 086 million at end-December 2022, down from 
NOK 36 823 million at end-December 2021. The decrease is due to non-financial corporations.</t>
  </si>
  <si>
    <t>Of which Retail – Secured by real estate SMEs</t>
  </si>
  <si>
    <t>Of which Retail – Secured by real estate non-SMEs</t>
  </si>
  <si>
    <t>Of which: to be made up of Tier 1 capital (percentage points)</t>
  </si>
  <si>
    <t>This table provides a breakdown of DNBs’ exposures and REAs to CCPs.</t>
  </si>
  <si>
    <t>Required stable funding (RSF)</t>
  </si>
  <si>
    <t>Total required stable funding (RSF)</t>
  </si>
  <si>
    <t>The covered-bond entities are excluded from the MREL-requirement. The Group risk exposure amount, which includes the risk exposure amounts in the covered bond-entities DNB Boligkreditt and Sbanken Boligkreditt, are therefore adjusted. Likewise, when calculating own funds to be included in the fulfillment of MREL, The Group's own funds in DNB Boligkreditt and Sbanken Boligkreditt are excluded.</t>
  </si>
  <si>
    <t>Own funds and eligible liabilities reported</t>
  </si>
  <si>
    <t>Not eligible due to prudential filters</t>
  </si>
  <si>
    <t>Capital in Sbanken and in the covered bond entity DNB Boligkreditt is deducted</t>
  </si>
  <si>
    <t>Capital in the covered bond entities is deducted</t>
  </si>
  <si>
    <t>The use of covered bonds has contributed to raising awareness of asset encumbrance. The proportion of loans secured by pledged assets is high in Norway. This is because Norway does not have an effective securitisation market and almost all loans are kept on the banks’ balance sheet. In addition, there is a high rate of home ownership in Norway and this ownership is loan-financed. DNB’s current level of pledged assets is comfortable considering the Group’s diversification, capitalisation and liquidity. At the end of 2022, pledged assets amounted to NOK 508 billion, corresponding to 17 per cent of the DNB Bank Group’s balance sheet, compared with NOK 483 billion and 19 per cent, respectively, the previous year.</t>
  </si>
  <si>
    <t>Portfolios under the fall-back</t>
  </si>
  <si>
    <t>Diversification</t>
  </si>
  <si>
    <t>effects (-)</t>
  </si>
  <si>
    <t xml:space="preserve">Total category </t>
  </si>
  <si>
    <t>level pre-</t>
  </si>
  <si>
    <t>e1</t>
  </si>
  <si>
    <t>e2</t>
  </si>
  <si>
    <t>f1</t>
  </si>
  <si>
    <t xml:space="preserve"> f2</t>
  </si>
  <si>
    <r>
      <t>English</t>
    </r>
    <r>
      <rPr>
        <vertAlign val="superscript"/>
        <sz val="20"/>
        <rFont val="Arial"/>
        <family val="2"/>
      </rPr>
      <t xml:space="preserve"> 1)</t>
    </r>
  </si>
  <si>
    <r>
      <t>Convertible</t>
    </r>
    <r>
      <rPr>
        <vertAlign val="superscript"/>
        <sz val="20"/>
        <color theme="1"/>
        <rFont val="Arial"/>
        <family val="2"/>
      </rPr>
      <t xml:space="preserve"> 3)</t>
    </r>
  </si>
  <si>
    <t>The exposure value subject to a roll-out plan is Sbankens portfolio of lending sucured by residential real estate.</t>
  </si>
  <si>
    <t>Article 451(3) - Rows 28 to 31a Points (a), (b) and (c) of Article 451(1) and Article 451(2) - Rows up to row 28. Annual (for rows 28 to 31a)</t>
  </si>
  <si>
    <t>Disclosure of mean values</t>
  </si>
  <si>
    <t>Mean value of gross SFT assets, after adjustment for sale accounting transactions and netted of amounts of associated cash payables and cash receivables</t>
  </si>
  <si>
    <t>Quarter-end value of gross SFT assets, after adjustment for sale accounting transactions and netted of amounts of associated cash payables and cash receivables</t>
  </si>
  <si>
    <t>30a</t>
  </si>
  <si>
    <t>31a</t>
  </si>
  <si>
    <t>Direct, indirect and synthetic holdings by the institution of the CET1 instruments of financial sector entities where the institution has a significant investment in those entities (amount above 10 per cent threshold and net 
  of eligible short positions) (negative amount)</t>
  </si>
  <si>
    <t xml:space="preserve">Additional own funds requirements to address risks other than the risk of excessive leverage (per cent) </t>
  </si>
  <si>
    <t xml:space="preserve">The table shows gross carrying amount of performing and non-performing exposures and related provisions by stages. Further it shows collateral and financial guarantees received on performing and non-performing exposures. Gross carrying amount of performing exposures amounted to NOK 3 350 111 million at end-December 2022, down from 
NOK 3 374 888 million in the second quarter of 2022. The change is mainly due to decrease in performing exposures in stage 1. Gross carrying amount of non-performing exposures amounted to NOK 31 017 million at end-December 2022, down from NOK 34 579 million in the second quarter of 2022. Related provisions are mainly on the same level as the 
second quarter of 2022. Overall, the credit portfolio remained robust and well diversified. </t>
  </si>
  <si>
    <t>Accumulated impairment, accumulated negative changes in fair value due to credit risk and provisions</t>
  </si>
  <si>
    <t xml:space="preserve">Of which stage 1 </t>
  </si>
  <si>
    <t xml:space="preserve">Of which stage 2 </t>
  </si>
  <si>
    <t xml:space="preserve">Of which stage 3 </t>
  </si>
  <si>
    <t xml:space="preserve"> by collateral</t>
  </si>
  <si>
    <t>Countries with own funds requirement below 0,4 per cent</t>
  </si>
  <si>
    <t>Countries with 0 per cent CCyB rate:</t>
  </si>
  <si>
    <t>Luminor 19,95 per cent</t>
  </si>
  <si>
    <t>31 March 2022</t>
  </si>
  <si>
    <t xml:space="preserve">The Board of Directors of DNB Bank ASA has established a Compensation and Organisation Committee consisting of four members: the Chair of the Board, the Vice Chair, a board member and an employee representative board member. The Committee is a sub-committee of the Board of Directors of DNB Bank ASA and serves as a joint Committee for the entire Group. The Committee is responsible for preparing guidelines, frameworks and matters concerning remuneration that require the approval of the Board, including variable remuneration for employees in all or part of the Group and other important personnel-related matters concerning senior executives. The Committee is also responsible for preparing selected matters for the Board relating to culture, management and succession planning. </t>
  </si>
  <si>
    <t>Variable remuneration is based on an overall performance assessment of the results achieved within defined target areas for the Group, the unit and the individual. The long-term and common interests of senior executives and shareholders are safeguarded through means that include conditional share acquisition for senior executives with a minimum holding period, and setting variable remuneration based on results and performance over a two-year period. Variable remuneration may not exceed 50 per cent of fixed salary for senior executives or 100 per cent for other risk takers. For further information, see the Remuneration report (to be published on dnb.no in late March 2023).</t>
  </si>
  <si>
    <t>REM5 -  Information on remuneration of staff whose professional activities have a material impact on institutions’ risk profile (identified staff)</t>
  </si>
  <si>
    <t xml:space="preserve">The long-term structural liquidity risk target Net Stable Funding Ratio (NSFR) defines illiquid assets, including lending to customers, which must be funded by stable sources. Customer deposits, equity and borrowing with more than 12 months of residual maturity are considered to be stable sources of funding. NSFR is required to be at least 100 per cent at all times. NSFR for the Group was 114 per cent at the end of 2022, compared to 117 per cent in June 2022. </t>
  </si>
  <si>
    <t>Exposure amount of the following items which qualify for a RW of 1250 per cent, where the institution opts for the deduction alternative</t>
  </si>
  <si>
    <t>Deferred tax assets arising from temporary differences (amount above 10 per cent threshold, net of related tax liability where the conditions in Article 38 (3) are met) (negative amount)</t>
  </si>
  <si>
    <t>DNB reports market risk according to the standardised approach. According to CRR/CRD, capital requirements for interest and share price risks associated with the trading portfolio are calculated under Pillar 1. The capital requirement for market risk in Pillar 1 was slightly reduced from the second quarter.</t>
  </si>
  <si>
    <t>The countercyclical buffer in Norway was raised to 2 per cent in the fourth quarter. The requirement for DNB is the weighted average of the buffer rates for the countries where the bank has credit exposures. Several countries in which DNB has exposures have set the requriement to 0 per cent, and as a result, DNB's effective countercyclical buffer at end 2022 was 1,68 per cent up from 1,15 in the second quarter and 0,77 at year-end 2021.</t>
  </si>
  <si>
    <t>The banking package was implemented in Norway in the second quarter 2022 which means that the leverage ratio was calculated and reported according to CRR II from that point in time.</t>
  </si>
  <si>
    <t>1)  Other adjustments include asset amounts deducted in capital and cash variation margin.</t>
  </si>
  <si>
    <t>The leverage ratio was 6,8 per cent at the end of 2022, down 5 bps from 7,3 per cent from the year before and up by 7 bps from the third quarter. The exposure values with the highest volatility during the year are deposits with central banks and derivative exposures.                                                   DNB meets the minimum requirement of 3 per cent by a good margin.</t>
  </si>
  <si>
    <t xml:space="preserve">3rd quarter </t>
  </si>
  <si>
    <t xml:space="preserve">2nd quarter </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</si>
  <si>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</si>
  <si>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</si>
  <si>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</si>
  <si>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</si>
  <si>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 xml:space="preserve">     0,10  to &lt;0,15</t>
  </si>
  <si>
    <t>0,75 to &lt;2,5</t>
  </si>
  <si>
    <t xml:space="preserve">     0,75 to &lt;1,75</t>
  </si>
  <si>
    <t xml:space="preserve">     1,75 to &lt;2,5</t>
  </si>
  <si>
    <t>2,5 to &lt;10</t>
  </si>
  <si>
    <t xml:space="preserve">     2,5 to &lt;5</t>
  </si>
  <si>
    <t xml:space="preserve">     0,00 to &lt;0,10</t>
  </si>
  <si>
    <t>30 September 2022</t>
  </si>
  <si>
    <t xml:space="preserve">31 December  2022 </t>
  </si>
  <si>
    <t xml:space="preserve">31 December 2021 </t>
  </si>
  <si>
    <t>Nominal exposure</t>
  </si>
  <si>
    <t xml:space="preserve">31 December 2022 </t>
  </si>
  <si>
    <t>Please note: For the exposure classes under the IRB approach, the following tables show a comprehensive overview of exposures as well as statistics on the inputs used for their computation, such as EAD, average PD and average LGD. The amounts are broken down by exposure class and obligor grade, The volumes presented here do not include CCR exposures, which are found specified separately in template CCR4.</t>
  </si>
  <si>
    <t>The EAD of the IRB mortgage portfolio has an over all increase of 1,3 per cent. The mortgage portfolio has strong credit quality with 99,0 per cent of the volume categorized as low or moderate risk (PD &lt; 3 per cent), the same as previous year. Finanstilsynet does not allow agreements in the retail mortgage loans portfolio to have a PD lower than 0,2 per cent. The performing mortgage portfolio has an increase of 2,7 per cent EAD, while the default portfolio has increased by 2,9 per cent compared with previous year. The defaulted portion of the total IRB mortgage EAD portfolio is limited to 0,2 per cent.
The EAD of the IRB corporate portefolio has an over all increase of 10,3 per cent, of which 3,1 per cent is due to currency effects. The corporate portfolio has a strong credit quality with 92,6 per cent of the volum categorized as low or medium risk 
(PD &lt; 3,0 per cent), which is an increase from previous year. The defaulted corporate portfolio has decreased to 2,8 per cent of the total corporate IRB portfolio, compared to 3,4 per cent previous year.</t>
  </si>
  <si>
    <t xml:space="preserve">The table shows performing and non-performing exposures by past due days. Past due exposures are overdue amounts on loans and overdrafts on credits, assuming a deterioration of customer solvency or unwillingness to pay. Financial assets qualify as past due when any amount of principal, interest or fee has not been paid at the date it was due. Past due exposures are reported for their entire carrying amount. Past due loans and overdrafts on creditlines/deposit accounts are monitored on an ongoing basis. Performing exposures amounted to NOK 785 813 million at end-December 2022 up from 780 NOK 658 million at end-December 2021. Non-performing exposures amounted to NOK 1 734 million at end-December 2022, up from NOK 1 682 million at end-December 2021. </t>
  </si>
  <si>
    <t xml:space="preserve">30 September 2022 </t>
  </si>
  <si>
    <t>Risk exposure</t>
  </si>
  <si>
    <t xml:space="preserve">DNB Boligkreditt </t>
  </si>
  <si>
    <t>DNB Boligkreditt - Key metrics</t>
  </si>
  <si>
    <t>DNB Boligkreditt - Credit Risk</t>
  </si>
  <si>
    <t>Own funds and capital ratios, Sbanken</t>
  </si>
  <si>
    <t>Overview of risk exposure amounts</t>
  </si>
  <si>
    <t>Specification of risk exposure amounts and capital requirements, Sbanken</t>
  </si>
  <si>
    <t>Credit quality of forborne exposures</t>
  </si>
  <si>
    <t>Quality of non-performing exposures by geography</t>
  </si>
  <si>
    <t>Credit quality of loans and advances by industry</t>
  </si>
  <si>
    <t>Collateral obtained by taking possession and execution processes</t>
  </si>
  <si>
    <t>Performing and non-performing exposures and related provisions</t>
  </si>
  <si>
    <t>Transactions subject to own funds requirements for CVA risk</t>
  </si>
  <si>
    <t>Special payments  to staff whose professional activities have a material impact on institutions’ risk profile 
  (identified staff)</t>
  </si>
  <si>
    <t>Information on remuneration of staff whose professional activities have a material impact on institutions’ risk 
  profile (identified staff)</t>
  </si>
  <si>
    <t>Disclosure of main features of regulatory capital instruments as at 31 December 2022</t>
  </si>
  <si>
    <t>INS1 -  Insurance participations</t>
  </si>
  <si>
    <t>INS2-  Financial conglomerates information on own funds and capital adequacy ratio</t>
  </si>
  <si>
    <t>LI1 – Differences between accounting and regulatory scopes of consolidation and the mapping of financial statement categories with regulatory risk categories</t>
  </si>
  <si>
    <t>LI2 – Main sources of differences between regulatory exposure amounts and carrying values in financial statements</t>
  </si>
  <si>
    <t>LI3 – Outline of the differences in the scopes of consolidation (entity by entity)</t>
  </si>
  <si>
    <t>PV1: Prudent valuation adjustments (PVA)</t>
  </si>
  <si>
    <t xml:space="preserve">CQ3: Credit quality of performing and non-performing exposures by past due days </t>
  </si>
  <si>
    <t>CR9 - IRB approach – Backtesting of PD per exposure class (fixed PD scale)</t>
  </si>
  <si>
    <t>AE1 – Encumbered and unencumbered assets</t>
  </si>
  <si>
    <t>AE2 - Collateral received and own debt securities issued</t>
  </si>
  <si>
    <t>AE3 - Sources of encumbrance</t>
  </si>
  <si>
    <t>OR1 – Operational risk own funds requirements and risk exposure amounts</t>
  </si>
  <si>
    <t xml:space="preserve">EAD from derivatives accounts for 86 per cent of EAD from counterparty credit risk and the remainder from securities financing transactions and repurchase agreements. DNB enters derivative contracts on the basis of customer demand for hedging instruments and to hedge its own market positions resulting from customer activity. In addition, derivatives are used to hedge positions in the trading portfolio, for general positiontaking and to hedge foreign exchange and interest rate risks that arise in connection with funding and lending. </t>
  </si>
  <si>
    <t xml:space="preserve">With the war in Ukraine, commodity markets remained extremely volatile through 2022, which had a particularly strong impact on gas prices. This led to fluctuations in the bank’s derivative exposure throughout the year. </t>
  </si>
  <si>
    <t xml:space="preserve">MREL is measured as a percentage of an adjusted risk exposure amount, and shall at all times be met by own funds instruments or debt instruments with lower priority than senior unsecured debt (subordination requirement) and should be issued from the Group parent to external investors.     </t>
  </si>
  <si>
    <t>2023 Q1</t>
  </si>
  <si>
    <t xml:space="preserve">The following EU templates are not currently applicable for DNB </t>
  </si>
  <si>
    <t>31 March 2023</t>
  </si>
  <si>
    <t>Specification of risk exposure amounts and capital requirements as at 31 March 2023, Sbanken</t>
  </si>
  <si>
    <t xml:space="preserve">31 March 2023 </t>
  </si>
  <si>
    <t xml:space="preserve">1st quarter </t>
  </si>
  <si>
    <t>4th quarter</t>
  </si>
  <si>
    <r>
      <t>Deduction for investments in insurance companies</t>
    </r>
    <r>
      <rPr>
        <vertAlign val="superscript"/>
        <sz val="8"/>
        <rFont val="Arial"/>
        <family val="2"/>
      </rPr>
      <t>1</t>
    </r>
  </si>
  <si>
    <r>
      <t>Deduction of holdings of Tier 1 instruments in insurance companies</t>
    </r>
    <r>
      <rPr>
        <vertAlign val="superscript"/>
        <sz val="8"/>
        <rFont val="Arial"/>
        <family val="2"/>
      </rPr>
      <t>2</t>
    </r>
  </si>
  <si>
    <r>
      <t>Non-eligible Tier 1 capital, DNB Group</t>
    </r>
    <r>
      <rPr>
        <vertAlign val="superscript"/>
        <sz val="8"/>
        <rFont val="Arial"/>
        <family val="2"/>
      </rPr>
      <t>2</t>
    </r>
  </si>
  <si>
    <r>
      <t>Non-eligible Tier 2 capital, DNB Group</t>
    </r>
    <r>
      <rPr>
        <vertAlign val="superscript"/>
        <sz val="8"/>
        <rFont val="Arial"/>
        <family val="2"/>
      </rPr>
      <t>3</t>
    </r>
  </si>
  <si>
    <r>
      <t>Capital instruments subject to phase-out arrangements (only applicable between 1 January 2014 and 1 January 2022)</t>
    </r>
    <r>
      <rPr>
        <b/>
        <vertAlign val="superscript"/>
        <sz val="8"/>
        <rFont val="Arial"/>
        <family val="2"/>
      </rPr>
      <t>1</t>
    </r>
  </si>
  <si>
    <r>
      <t>Total</t>
    </r>
    <r>
      <rPr>
        <vertAlign val="superscript"/>
        <sz val="8"/>
        <color theme="1"/>
        <rFont val="Arial"/>
        <family val="2"/>
      </rPr>
      <t>1</t>
    </r>
  </si>
  <si>
    <r>
      <t>deducted</t>
    </r>
    <r>
      <rPr>
        <vertAlign val="superscript"/>
        <sz val="8"/>
        <color theme="1"/>
        <rFont val="Arial"/>
        <family val="2"/>
      </rPr>
      <t>3</t>
    </r>
  </si>
  <si>
    <r>
      <t>DNB Auto Finance Oy</t>
    </r>
    <r>
      <rPr>
        <vertAlign val="superscript"/>
        <sz val="8"/>
        <color theme="1"/>
        <rFont val="Arial"/>
        <family val="2"/>
      </rPr>
      <t>3</t>
    </r>
  </si>
  <si>
    <r>
      <t>DNB Capital LLC, New York</t>
    </r>
    <r>
      <rPr>
        <vertAlign val="superscript"/>
        <sz val="8"/>
        <color theme="1"/>
        <rFont val="Arial"/>
        <family val="2"/>
      </rPr>
      <t>3</t>
    </r>
  </si>
  <si>
    <r>
      <t>DNB Eiendom AS</t>
    </r>
    <r>
      <rPr>
        <vertAlign val="superscript"/>
        <sz val="8"/>
        <color theme="1"/>
        <rFont val="Arial"/>
        <family val="2"/>
      </rPr>
      <t>3</t>
    </r>
  </si>
  <si>
    <r>
      <t>DNB Gjenstandsadministrasjon AS</t>
    </r>
    <r>
      <rPr>
        <vertAlign val="superscript"/>
        <sz val="8"/>
        <color theme="1"/>
        <rFont val="Arial"/>
        <family val="2"/>
      </rPr>
      <t>3</t>
    </r>
  </si>
  <si>
    <r>
      <t>DNB Invest Denmark AS</t>
    </r>
    <r>
      <rPr>
        <vertAlign val="superscript"/>
        <sz val="8"/>
        <color theme="1"/>
        <rFont val="Arial"/>
        <family val="2"/>
      </rPr>
      <t>3</t>
    </r>
  </si>
  <si>
    <r>
      <t>DNB Invest Holding</t>
    </r>
    <r>
      <rPr>
        <vertAlign val="superscript"/>
        <sz val="8"/>
        <color theme="1"/>
        <rFont val="Arial"/>
        <family val="2"/>
      </rPr>
      <t>3</t>
    </r>
  </si>
  <si>
    <r>
      <t>DNB Invest Sweden AB</t>
    </r>
    <r>
      <rPr>
        <vertAlign val="superscript"/>
        <sz val="8"/>
        <color theme="1"/>
        <rFont val="Arial"/>
        <family val="2"/>
      </rPr>
      <t>3</t>
    </r>
  </si>
  <si>
    <r>
      <t>DNB Markets Inc. / USA subsiduary</t>
    </r>
    <r>
      <rPr>
        <vertAlign val="superscript"/>
        <sz val="8"/>
        <color theme="1"/>
        <rFont val="Arial"/>
        <family val="2"/>
      </rPr>
      <t>3</t>
    </r>
  </si>
  <si>
    <r>
      <t>DNB Næringsmegling</t>
    </r>
    <r>
      <rPr>
        <vertAlign val="superscript"/>
        <sz val="8"/>
        <color theme="1"/>
        <rFont val="Arial"/>
        <family val="2"/>
      </rPr>
      <t>3</t>
    </r>
  </si>
  <si>
    <r>
      <t>DNB Sweden AB</t>
    </r>
    <r>
      <rPr>
        <vertAlign val="superscript"/>
        <sz val="8"/>
        <color theme="1"/>
        <rFont val="Arial"/>
        <family val="2"/>
      </rPr>
      <t>3</t>
    </r>
  </si>
  <si>
    <r>
      <t>DNB UK</t>
    </r>
    <r>
      <rPr>
        <vertAlign val="superscript"/>
        <sz val="8"/>
        <color theme="1"/>
        <rFont val="Arial"/>
        <family val="2"/>
      </rPr>
      <t>3</t>
    </r>
  </si>
  <si>
    <r>
      <t>DNB Ventures AS</t>
    </r>
    <r>
      <rPr>
        <vertAlign val="superscript"/>
        <sz val="8"/>
        <color theme="1"/>
        <rFont val="Arial"/>
        <family val="2"/>
      </rPr>
      <t>3</t>
    </r>
  </si>
  <si>
    <r>
      <t>B&amp;R Holding AS (UniMicro)</t>
    </r>
    <r>
      <rPr>
        <vertAlign val="superscript"/>
        <sz val="8"/>
        <color theme="1"/>
        <rFont val="Arial"/>
        <family val="2"/>
      </rPr>
      <t>3</t>
    </r>
  </si>
  <si>
    <r>
      <t>Life insurance company</t>
    </r>
    <r>
      <rPr>
        <vertAlign val="superscript"/>
        <sz val="8"/>
        <color theme="1"/>
        <rFont val="Arial"/>
        <family val="2"/>
      </rPr>
      <t>1</t>
    </r>
  </si>
  <si>
    <r>
      <t>Insurance company</t>
    </r>
    <r>
      <rPr>
        <vertAlign val="superscript"/>
        <sz val="8"/>
        <color theme="1"/>
        <rFont val="Arial"/>
        <family val="2"/>
      </rPr>
      <t>1</t>
    </r>
  </si>
  <si>
    <r>
      <t>Non-financial</t>
    </r>
    <r>
      <rPr>
        <vertAlign val="superscript"/>
        <sz val="8"/>
        <color theme="1"/>
        <rFont val="Arial"/>
        <family val="2"/>
      </rPr>
      <t>2</t>
    </r>
  </si>
  <si>
    <r>
      <t>Other adjustments</t>
    </r>
    <r>
      <rPr>
        <vertAlign val="superscript"/>
        <sz val="8"/>
        <color theme="1"/>
        <rFont val="Arial"/>
        <family val="2"/>
      </rPr>
      <t>1</t>
    </r>
  </si>
  <si>
    <t>Specification of risk exposure amounts and capital requirements, 31 March 2023</t>
  </si>
  <si>
    <t>CCA – Disclosure of main features of regulatory capital instruments as at 31 March 2023</t>
  </si>
  <si>
    <t>30 Desember 2022</t>
  </si>
  <si>
    <t>31 Mach 2023</t>
  </si>
  <si>
    <t>Specification of risk exposure amounts and capital requirements as at 31 March 2023</t>
  </si>
  <si>
    <t xml:space="preserve"> - </t>
  </si>
  <si>
    <t xml:space="preserve">- </t>
  </si>
  <si>
    <t>Sverre Krog</t>
  </si>
  <si>
    <t>Chief Risk Officer</t>
  </si>
  <si>
    <t>Attestation</t>
  </si>
  <si>
    <t xml:space="preserve">The common equity Tier 1 (CET1) capital ratio requirement for DNB Boligkreditt is 16,30 per cent. Including a management buffer of 0,75 the CET1 requirement is 17,05 per cent. The Tier 1 requirement is 18,55 per cent, including an additional Tier 1 requirement of 1,50 per cent and a management buffer of 0,75 per cent. The total capital requirement is 20,55 per cent. Included in the requirement is a counter-cyclical capital buffer of 2,5 per cent. 
</t>
  </si>
  <si>
    <t xml:space="preserve">DNB Boligkreditt is DNB Group's only significant subsidiariy as at 31 March 2023. Large subsidiaries of EU (EEC) parent institutions shall disclose information specified in Articles 437, 438, 440, 442, 450, 451, 451a and 453 on an individual basis. </t>
  </si>
  <si>
    <t>NO0012811829</t>
  </si>
  <si>
    <t>English1</t>
  </si>
  <si>
    <t>NOK 2 300</t>
  </si>
  <si>
    <t>On any date from and including 20 January 2028 and ending on (and including) 20 July 2028, at par</t>
  </si>
  <si>
    <t>Any interest payment date after 20 July 2028</t>
  </si>
  <si>
    <t>Convertible3</t>
  </si>
  <si>
    <t>NO0012850603</t>
  </si>
  <si>
    <t>NO0012850611</t>
  </si>
  <si>
    <t>NO0012850629</t>
  </si>
  <si>
    <t>NO0012850637</t>
  </si>
  <si>
    <t>XS2589799407</t>
  </si>
  <si>
    <r>
      <t>English</t>
    </r>
    <r>
      <rPr>
        <vertAlign val="superscript"/>
        <sz val="20"/>
        <color theme="1"/>
        <rFont val="Arial"/>
        <family val="2"/>
      </rPr>
      <t>2</t>
    </r>
  </si>
  <si>
    <t>NOK 650</t>
  </si>
  <si>
    <t>Interest Payment Date falling in or nearest to May 2033</t>
  </si>
  <si>
    <t>On any date from and including 23 February 2028 and ending on (and including) 23 May 2028</t>
  </si>
  <si>
    <t>On any date from and including 24 February 2028 and ending on (and including) 24 May 2028</t>
  </si>
  <si>
    <t>3-month NIBOR + 175 bps</t>
  </si>
  <si>
    <t>Fixed 5.01%. 
Reset after 23 May 2028: 3-month NIBOR + 175 bps</t>
  </si>
  <si>
    <t>3-month STIBOR + 180 bps</t>
  </si>
  <si>
    <t>Fixed 4.905%. 
Reset after 23 May 2028: 3-month STIBOR + 180 bps</t>
  </si>
  <si>
    <t>Fixed 1.650%. Reset after first call date: JGB 0.5 12/20/32 (JB369) + 146.1 bps</t>
  </si>
  <si>
    <r>
      <t>Convertible</t>
    </r>
    <r>
      <rPr>
        <vertAlign val="superscript"/>
        <sz val="20"/>
        <color theme="1"/>
        <rFont val="Arial"/>
        <family val="2"/>
      </rPr>
      <t>3</t>
    </r>
  </si>
  <si>
    <t>NOK 1 100</t>
  </si>
  <si>
    <t>24 May 2033</t>
  </si>
  <si>
    <t>SEK 700, NOK 691</t>
  </si>
  <si>
    <t>JPY 12 500, NOK 953</t>
  </si>
  <si>
    <t>Oslo, 27 April 2023</t>
  </si>
  <si>
    <t>Q</t>
  </si>
  <si>
    <t>The Chief Risk Officer hereby attests the Pillar 3 disclosures. The disclosures have been prepared in accordance with the Capital Requirements Regulation and Directive (CRR and CRD). The Pillar 3 disclosures provide the basis for the risk and capital management statement as at 31 March 2023, for the DNB Group, and for DNB Boligkreditt AS where applicable, as required in this legislation and the European Banking Authority (EBA) ‘Guidelines on disclosure requirements under Part Eight of Regulation (EU) No 575/2013’.</t>
  </si>
  <si>
    <t>The risk exposure amount increased by NOK 18,1 billion from end-December 2022, to NOK 1 080 billion at end-March 2023, mainly due to volume growth and exchange rate effects.</t>
  </si>
  <si>
    <r>
      <t>The leverage ratio was</t>
    </r>
    <r>
      <rPr>
        <sz val="8"/>
        <color rgb="FFFF0000"/>
        <rFont val="Arial"/>
        <family val="2"/>
      </rPr>
      <t xml:space="preserve"> </t>
    </r>
    <r>
      <rPr>
        <sz val="8"/>
        <rFont val="Arial"/>
        <family val="2"/>
      </rPr>
      <t xml:space="preserve">6,32 per cent at end-March, at the same level compared with the year-earlier period, and down from 6,82 per cent at end-December 2022. </t>
    </r>
  </si>
  <si>
    <t xml:space="preserve">The risk exposure amount increased by NOK 18,1 billion from end-December 2022, to NOK 1 080 billion at end-March 2023, mainly due to volume growth and exchange rate effects. The change in counterparty credit risk and CVA-risk was also caused by exchange rate fluctuations. </t>
  </si>
  <si>
    <t>The common equity Tier 1 (CET1) capital ratio for the DNB Group was 18,1 per cent at end-March, up from 17,7 per cent a year earlier, and down from 18,28 per cent at end-December 2022. Including 50 per cent of interim profits, the common equity Tier 1 (CET1) capital ratio was 18,6 per cent at end-March, up from 18,1 per cent a year earlier, and from 18,3 per cent at end-December 2022. Retained profits increased the CET1 ratio in the quarter, and was partly offset by volume growth and exchange rate effects.</t>
  </si>
  <si>
    <t xml:space="preserve">The Norwegian counter-cyclical capital buffer requirement was increased by 0,5 per cent to 2,5 per cent with effect from 31 March 2023. Hence, the CET1 requirement for DNB at end-March was 15,46 per cent, while the expectation from the supervisory authorities was 16,96 per cent including Pillar 2 Guidance. </t>
  </si>
  <si>
    <t xml:space="preserve">Asset size: Increased REA due to increased credit volume in large corporate portfolio. 
Asset quality:  The decrease was mainly caused by defaulted exposures returned to non-defaulted status and to restructuring of exposures.
Methodology and policy: Adjustment to the risk exposure amount amount due to the infrastructure supporting factor was introduced in the first quarter of 2023.
Foreign exchange movements: Net increase in REA due to a weaker NOK against USD, EUR and SEK.
</t>
  </si>
  <si>
    <t>This table presents the breakdown of DNBs cash outflows and cash inflows, as well as its available high-quality liquid assets (HQLA). The average Liquidity Coverage Ratio (LCR) in the first quarter of 2023 is 142,6 per cent which is calculated based on monthly observations over the past twelve months.</t>
  </si>
  <si>
    <r>
      <t>Deduction of holdings of Tier 2 instruments in insurance companies</t>
    </r>
    <r>
      <rPr>
        <vertAlign val="superscript"/>
        <sz val="8"/>
        <rFont val="Arial"/>
        <family val="2"/>
      </rPr>
      <t>2</t>
    </r>
  </si>
  <si>
    <t>The Pillar 3 disclosures for Boligkreditt have been prepared in accordance with the Capital Requirements Regulation and Capital Requirements Directive CRR and CRD and the European Banking Authority (EBA) “Guidelines on materiality, proprietary and confidentiality under article 432(1) and 432(2).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</si>
</sst>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6">
    <numFmt numFmtId="42" formatCode="_-&quot;kr&quot;\ * #,##0_-;\-&quot;kr&quot;\ * #,##0_-;_-&quot;kr&quot;\ * &quot;-&quot;_-;_-@_-"/>
    <numFmt numFmtId="41" formatCode="_-* #,##0_-;\-* #,##0_-;_-* &quot;-&quot;_-;_-@_-"/>
    <numFmt numFmtId="44" formatCode="_-&quot;kr&quot;\ * #,##0.00_-;\-&quot;kr&quot;\ * #,##0.00_-;_-&quot;kr&quot;\ * &quot;-&quot;??_-;_-@_-"/>
    <numFmt numFmtId="43" formatCode="_-* #,##0.00_-;\-* #,##0.00_-;_-* &quot;-&quot;??_-;_-@_-"/>
    <numFmt numFmtId="164" formatCode="&quot;kr&quot;\ #,##0.00;[Red]&quot;kr&quot;\ \-#,##0.00"/>
    <numFmt numFmtId="165" formatCode="_ * #,##0.00_ ;_ * \-#,##0.00_ ;_ * &quot;-&quot;??_ ;_ @_ "/>
    <numFmt numFmtId="166" formatCode="_-&quot;£&quot;* #,##0.00_-;\-&quot;£&quot;* #,##0.00_-;_-&quot;£&quot;* &quot;-&quot;??_-;_-@_-"/>
    <numFmt numFmtId="167" formatCode="_(* #,##0_);_(* \(#,##0\);_(* &quot;-&quot;_);_(@_)"/>
    <numFmt numFmtId="168" formatCode="_(* #,##0.00_);_(* \(#,##0.00\);_(* &quot;-&quot;??_);_(@_)"/>
    <numFmt numFmtId="169" formatCode="#,##0_);\(#,##0\);&quot;&quot;\ "/>
    <numFmt numFmtId="170" formatCode="#,##0_);\(#,##0\);&quot;&quot;"/>
    <numFmt numFmtId="171" formatCode="_(* #,##0_);_(* \(#,##0\);_(* &quot;0&quot;_);_(@_)"/>
    <numFmt numFmtId="172" formatCode="_(* #,##0_);_(* \(#,##0\);_(* &quot;-&quot;??_);_(@_)"/>
    <numFmt numFmtId="173" formatCode="_(* #,##0.0_);_(* \(#,##0.0\);_(* &quot;0&quot;_);_(@_)"/>
    <numFmt numFmtId="174" formatCode="_ * #,##0_ ;_ * \-#,##0_ ;_ * &quot;-&quot;??_ ;_ @_ "/>
    <numFmt numFmtId="175" formatCode="_ * #,##0.0_ ;_ * \-#,##0.0_ ;_ * &quot;-&quot;??_ ;_ @_ "/>
    <numFmt numFmtId="176" formatCode="###0;###0"/>
    <numFmt numFmtId="177" formatCode="0.0"/>
    <numFmt numFmtId="178" formatCode="#,##0.0_);\(#,##0.0\)"/>
    <numFmt numFmtId="179" formatCode="&quot;£&quot;_(#,##0.00_);&quot;£&quot;\(#,##0.00\)"/>
    <numFmt numFmtId="180" formatCode="#,##0.0_)\x;\(#,##0.0\)\x"/>
    <numFmt numFmtId="181" formatCode="#,##0.0_)_x;\(#,##0.0\)_x"/>
    <numFmt numFmtId="182" formatCode="0.0_)\%;\(0.0\)\%"/>
    <numFmt numFmtId="183" formatCode="#,##0.0_)_%;\(#,##0.0\)_%"/>
    <numFmt numFmtId="184" formatCode="#,##0;\(#,##0\)"/>
    <numFmt numFmtId="185" formatCode="0\A"/>
    <numFmt numFmtId="186" formatCode="_(* #,##0.0_);_(* \(#,##0.0\);_(* &quot;-&quot;?_);@_)"/>
    <numFmt numFmtId="187" formatCode="0.0%"/>
    <numFmt numFmtId="188" formatCode="_(* #,##0.0_);_(* \(#,##0.00\);_(* &quot;-&quot;??_);_(@_)"/>
    <numFmt numFmtId="189" formatCode="General_)"/>
    <numFmt numFmtId="190" formatCode="0.000"/>
    <numFmt numFmtId="191" formatCode="&quot;fl&quot;#,##0_);\(&quot;fl&quot;#,##0\)"/>
    <numFmt numFmtId="192" formatCode="&quot;fl&quot;#,##0_);[Red]\(&quot;fl&quot;#,##0\)"/>
    <numFmt numFmtId="193" formatCode="&quot;fl&quot;#,##0.00_);\(&quot;fl&quot;#,##0.00\)"/>
    <numFmt numFmtId="194" formatCode="###0.0;\(###0.0\)"/>
    <numFmt numFmtId="195" formatCode="_-* #,##0.00\ _L_t_-;\-* #,##0.00\ _L_t_-;_-* &quot;-&quot;??\ _L_t_-;_-@_-"/>
    <numFmt numFmtId="196" formatCode="_(&quot;kr&quot;* #,##0.00_);_(&quot;kr&quot;* \(#,##0.00\);_(&quot;kr&quot;* &quot;-&quot;??_);_(@_)"/>
    <numFmt numFmtId="197" formatCode="_(&quot;kr&quot;* #,##0_);_(&quot;kr&quot;* \(#,##0\);_(&quot;kr&quot;* &quot;-&quot;_);_(@_)"/>
    <numFmt numFmtId="198" formatCode="m/d/yy\ h:mm"/>
    <numFmt numFmtId="199" formatCode="dd/mm/yyyy;@"/>
    <numFmt numFmtId="200" formatCode="###0;\(###0\)"/>
    <numFmt numFmtId="201" formatCode="_-* #,##0\ _€_-;\-* #,##0\ _€_-;_-* &quot;-&quot;\ _€_-;_-@_-"/>
    <numFmt numFmtId="202" formatCode="_-* #,##0.00\ _€_-;\-* #,##0.00\ _€_-;_-* &quot;-&quot;??\ _€_-;_-@_-"/>
    <numFmt numFmtId="203" formatCode="\$0.00;\(\$0.00\)"/>
    <numFmt numFmtId="204" formatCode="_-* #,##0.00\ [$€-1]_-;\-* #,##0.00\ [$€-1]_-;_-* &quot;-&quot;??\ [$€-1]_-"/>
    <numFmt numFmtId="205" formatCode="0.0&quot;  &quot;"/>
    <numFmt numFmtId="206" formatCode="_-* #,##0_-;\(#,##0\);_-* &quot;–&quot;_-;_-@_-"/>
    <numFmt numFmtId="207" formatCode="_-&quot;$&quot;* #,##0.00_-;\-&quot;$&quot;* #,##0.00_-;_-&quot;$&quot;* &quot;-&quot;??_-;_-@_-"/>
    <numFmt numFmtId="208" formatCode="_-&quot;$&quot;* #,##0_-;\-&quot;$&quot;* #,##0_-;_-&quot;$&quot;* &quot;-&quot;_-;_-@_-"/>
    <numFmt numFmtId="209" formatCode="yyyy\-mm\-dd;@"/>
    <numFmt numFmtId="210" formatCode="0.0000"/>
    <numFmt numFmtId="211" formatCode="0.0000%"/>
    <numFmt numFmtId="212" formatCode="_-* #,##0.00_-;\-* #,##0.00_-;_-* \-??_-;_-@_-"/>
    <numFmt numFmtId="213" formatCode="_-* #,##0\ &quot;€&quot;_-;\-* #,##0\ &quot;€&quot;_-;_-* &quot;-&quot;\ &quot;€&quot;_-;_-@_-"/>
    <numFmt numFmtId="214" formatCode="_-* #,##0.00\ &quot;€&quot;_-;\-* #,##0.00\ &quot;€&quot;_-;_-* &quot;-&quot;??\ &quot;€&quot;_-;_-@_-"/>
    <numFmt numFmtId="215" formatCode="###0.0&quot;x&quot;;\(###0.0\)&quot;x&quot;"/>
    <numFmt numFmtId="216" formatCode="###0.0_x;\(###0.0\)_x"/>
    <numFmt numFmtId="217" formatCode="0.00%;\(0.00\)%"/>
    <numFmt numFmtId="218" formatCode="&quot;Yes&quot;;[Red]&quot;No&quot;"/>
    <numFmt numFmtId="219" formatCode="0.00000"/>
    <numFmt numFmtId="220" formatCode="[&gt;0]General"/>
    <numFmt numFmtId="221" formatCode="\_x0000_\_x0000__ * #,##0.00_ ;_ * \-#,##0.00_ ;_ * &quot;-&quot;??_ ;_ @"/>
    <numFmt numFmtId="222" formatCode="\_x0000_\_x0000__ &quot;kr&quot;\ * #,##0_ ;_ &quot;kr&quot;\ * \-#,##0_ ;_ &quot;kr&quot;\ * &quot;-&quot;_ ;_ @"/>
    <numFmt numFmtId="223" formatCode="\_x0000_\_x0000__ &quot;kr&quot;\ * #,##0.00_ ;_ &quot;kr&quot;\ * \-#,##0.00_ ;_ &quot;kr&quot;\ * &quot;-&quot;??_ ;_ @"/>
    <numFmt numFmtId="224" formatCode="\_x0000_\_x0000__(* #,##0.00_);_(* \(#,##0.00\);_(* &quot;-&quot;??_);_(@"/>
    <numFmt numFmtId="225" formatCode="mmm\ dd\,\ yyyy"/>
    <numFmt numFmtId="226" formatCode="mmm\-yyyy"/>
    <numFmt numFmtId="227" formatCode="yyyy"/>
    <numFmt numFmtId="228" formatCode="&quot;£&quot;\ #,##0.00_);[Red]\(&quot;£&quot;\ #,##0.00\)"/>
    <numFmt numFmtId="229" formatCode="#,##0;\(#,##0\);\–;@"/>
    <numFmt numFmtId="230" formatCode="0.0_)\%;\(0.0\)\%;0.0_)\%;@_)_%"/>
    <numFmt numFmtId="231" formatCode="#,##0.0_)_%;\(#,##0.0\)_%;0.0_)_%;@_)_%"/>
    <numFmt numFmtId="232" formatCode="#,##0.0_);\(#,##0.0\);#,##0.0_);@_)"/>
    <numFmt numFmtId="233" formatCode="&quot;£&quot;_(#,##0.00_);&quot;£&quot;\(#,##0.00\);&quot;£&quot;_(0.00_);@_)"/>
    <numFmt numFmtId="234" formatCode="#,##0.00_);\(#,##0.00\);0.00_);@_)"/>
    <numFmt numFmtId="235" formatCode="\€_(#,##0.00_);\€\(#,##0.00\);\€_(0.00_);@_)"/>
    <numFmt numFmtId="236" formatCode="#,##0_)\x;\(#,##0\)\x;0_)\x;@_)_x"/>
    <numFmt numFmtId="237" formatCode="#,##0_)_x;\(#,##0\)_x;0_)_x;@_)_x"/>
    <numFmt numFmtId="238" formatCode="_([$€-2]* #,##0.00_);_([$€-2]* \(#,##0.00\);_([$€-2]* &quot;-&quot;??_)"/>
    <numFmt numFmtId="239" formatCode="#,##0_ ;\-#,##0\ "/>
    <numFmt numFmtId="240" formatCode="[$-809]d\ mmmm\ yyyy;@"/>
    <numFmt numFmtId="241" formatCode="@&quot;%&quot;"/>
    <numFmt numFmtId="242" formatCode="_-* #,##0_-;\-* #,##0_-;_-* &quot;-&quot;??_-;_-@_-"/>
    <numFmt numFmtId="243" formatCode="yyyy\-mm\-dd\ h:mm:ss"/>
    <numFmt numFmtId="244" formatCode="0000"/>
    <numFmt numFmtId="245" formatCode="_-* #,##0.00_р_._-;\-* #,##0.00_р_._-;_-* &quot;-&quot;??_р_._-;_-@_-"/>
    <numFmt numFmtId="246" formatCode="###0_);\(###0\);&quot;&quot;\ "/>
    <numFmt numFmtId="247" formatCode="#,##0.00_%_);\(#,##0.00\)_%;#,##0.00_%_);@_%_)"/>
    <numFmt numFmtId="248" formatCode="_-[$€-2]* #,##0.00_-;\-[$€-2]* #,##0.00_-;_-[$€-2]* &quot;-&quot;??_-"/>
    <numFmt numFmtId="249" formatCode="_([$€]* #,##0.00_);_([$€]* \(#,##0.00\);_([$€]* &quot;-&quot;??_);_(@_)"/>
    <numFmt numFmtId="250" formatCode="_([$€-2]\ * #.##0.00_);_([$€-2]\ * \(#.##0.00\);_([$€-2]\ * &quot;-&quot;??_)"/>
    <numFmt numFmtId="251" formatCode="#,##0;\-#,##0;&quot;&quot;"/>
    <numFmt numFmtId="252" formatCode="#,##0\x_);\(#,##0\x\)"/>
    <numFmt numFmtId="253" formatCode="#,##0_);\(#,##0\)"/>
    <numFmt numFmtId="254" formatCode="#,##0.0\%_);\(#,##0.0\%\);#,##0.0\%_);@_)"/>
    <numFmt numFmtId="255" formatCode="_-* #,##0.00\ _k_r_-;\-* #,##0.00\ _k_r_-;_-* &quot;-&quot;??\ _k_r_-;_-@_-"/>
    <numFmt numFmtId="256" formatCode="#,##0.000_);\(#,##0.000\);&quot;&quot;\ "/>
    <numFmt numFmtId="257" formatCode="0\.00_);\(0\.00\);&quot; &quot;"/>
    <numFmt numFmtId="258" formatCode="0\.0_);\(0\.0\);&quot; &quot;"/>
    <numFmt numFmtId="259" formatCode="#,##0;\(#,##0\);&quot;&quot;\ "/>
    <numFmt numFmtId="260" formatCode="#,##0.00_);\(#,##0.00\);&quot;&quot;\ "/>
    <numFmt numFmtId="261" formatCode="#,##0.00;\(#,##0.00\);&quot;&quot;\ "/>
    <numFmt numFmtId="262" formatCode="#,##0.0000;\(#,##0.0000\);&quot;&quot;\ "/>
    <numFmt numFmtId="263" formatCode="#,##0.0_);\(#,##0.0\);&quot;&quot;\ "/>
    <numFmt numFmtId="264" formatCode="_(* #,##0_);_(* \(#,##0\);_(* &quot;-&quot;_);@_)"/>
    <numFmt numFmtId="265" formatCode="_ * #,##0.00000000_ ;_ * \-#,##0.00000000_ ;_ * &quot;-&quot;??_ ;_ @_ "/>
    <numFmt numFmtId="266" formatCode="_ * ###0_ ;_ * \-###0_ ;_ * &quot;-&quot;??_ ;_ @_ "/>
    <numFmt numFmtId="267" formatCode="_-* #,##0_-;\-* #,##0_-;_-* &quot;-&quot;????_-;_-@_-"/>
    <numFmt numFmtId="268" formatCode="_(* #,##0.00_);_(* \(#,##0.00\);_(* &quot;-&quot;_);_(@_)"/>
    <numFmt numFmtId="269" formatCode="_-* #,##0.0_-;\-* #,##0.0_-;_-* &quot;-&quot;??_-;_-@_-"/>
    <numFmt numFmtId="270" formatCode="_ * #,##0_ ;_ * \(#,##0\)_ ;_ * &quot;-&quot;??_ ;_ @_ "/>
    <numFmt numFmtId="271" formatCode="_(* #,##0.0000_);_(* \(#,##0.0000\);_(* &quot;-&quot;??_);_(@_)"/>
    <numFmt numFmtId="272" formatCode="_-* #,##0.0000_-;\-* #,##0.0000_-;_-* &quot;-&quot;??_-;_-@_-"/>
    <numFmt numFmtId="273" formatCode="_-* #,##0.00000_-;\-* #,##0.00000_-;_-* &quot;-&quot;??_-;_-@_-"/>
    <numFmt numFmtId="274" formatCode="_-* #,##0.000_-;\-* #,##0.000_-;_-* &quot;-&quot;??_-;_-@_-"/>
    <numFmt numFmtId="275" formatCode="_-* #,##0.000_-;\-* #,##0.000_-;_-* &quot;-&quot;???_-;_-@_-"/>
  </numFmts>
  <fonts count="362">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u/>
      <sz val="8"/>
      <name val="Arial"/>
      <family val="2"/>
    </font>
    <font>
      <u/>
      <sz val="10"/>
      <name val="Arial"/>
      <family val="2"/>
    </font>
    <font>
      <sz val="8"/>
      <name val="Arial"/>
      <family val="2"/>
    </font>
    <font>
      <b/>
      <sz val="8"/>
      <name val="Arial"/>
      <family val="2"/>
    </font>
    <font>
      <b/>
      <u/>
      <sz val="12"/>
      <color indexed="21"/>
      <name val="Arial"/>
      <family val="2"/>
    </font>
    <font>
      <sz val="8"/>
      <color theme="1"/>
      <name val="Arial"/>
      <family val="2"/>
    </font>
    <font>
      <b/>
      <u/>
      <sz val="8"/>
      <name val="Arial"/>
      <family val="2"/>
    </font>
    <font>
      <b/>
      <sz val="8"/>
      <color theme="1"/>
      <name val="Arial"/>
      <family val="2"/>
    </font>
    <font>
      <vertAlign val="superscript"/>
      <sz val="8"/>
      <name val="Arial"/>
      <family val="2"/>
    </font>
    <font>
      <sz val="10"/>
      <name val="Arial"/>
      <family val="2"/>
    </font>
    <font>
      <b/>
      <sz val="8"/>
      <color rgb="FFFF0000"/>
      <name val="Arial"/>
      <family val="2"/>
    </font>
    <font>
      <sz val="9"/>
      <name val="Arial"/>
      <family val="2"/>
    </font>
    <font>
      <sz val="10"/>
      <name val="Courier"/>
      <family val="3"/>
    </font>
    <font>
      <b/>
      <sz val="15"/>
      <color indexed="62"/>
      <name val="Calibri"/>
      <family val="2"/>
      <charset val="186"/>
    </font>
    <font>
      <b/>
      <sz val="13"/>
      <color indexed="62"/>
      <name val="Calibri"/>
      <family val="2"/>
      <charset val="186"/>
    </font>
    <font>
      <sz val="11"/>
      <color indexed="8"/>
      <name val="Calibri"/>
      <family val="2"/>
    </font>
    <font>
      <sz val="9"/>
      <color theme="1"/>
      <name val="Arial"/>
      <family val="2"/>
    </font>
    <font>
      <sz val="10"/>
      <color indexed="8"/>
      <name val="Arial"/>
      <family val="2"/>
    </font>
    <font>
      <sz val="9"/>
      <color indexed="8"/>
      <name val="Arial"/>
      <family val="2"/>
    </font>
    <font>
      <sz val="11"/>
      <color indexed="8"/>
      <name val="Calibri"/>
      <family val="2"/>
      <charset val="186"/>
    </font>
    <font>
      <b/>
      <sz val="11"/>
      <color indexed="62"/>
      <name val="Calibri"/>
      <family val="2"/>
      <charset val="186"/>
    </font>
    <font>
      <sz val="11"/>
      <color indexed="9"/>
      <name val="Calibri"/>
      <family val="2"/>
    </font>
    <font>
      <sz val="9"/>
      <color theme="0"/>
      <name val="Arial"/>
      <family val="2"/>
    </font>
    <font>
      <sz val="11"/>
      <color indexed="9"/>
      <name val="Calibri"/>
      <family val="2"/>
      <charset val="186"/>
    </font>
    <font>
      <sz val="9"/>
      <color indexed="8"/>
      <name val="Times New Roman"/>
      <family val="1"/>
    </font>
    <font>
      <b/>
      <sz val="10"/>
      <color indexed="8"/>
      <name val="Times New Roman"/>
      <family val="1"/>
    </font>
    <font>
      <sz val="8"/>
      <name val="Times"/>
    </font>
    <font>
      <i/>
      <sz val="11"/>
      <color indexed="23"/>
      <name val="Calibri"/>
      <family val="2"/>
      <charset val="186"/>
    </font>
    <font>
      <sz val="9"/>
      <color rgb="FF9C0006"/>
      <name val="Arial"/>
      <family val="2"/>
    </font>
    <font>
      <sz val="11"/>
      <color indexed="36"/>
      <name val="Calibri"/>
      <family val="2"/>
    </font>
    <font>
      <b/>
      <sz val="11"/>
      <color indexed="52"/>
      <name val="Calibri"/>
      <family val="2"/>
    </font>
    <font>
      <b/>
      <sz val="11"/>
      <color indexed="33"/>
      <name val="Calibri"/>
      <family val="2"/>
    </font>
    <font>
      <sz val="11"/>
      <color indexed="62"/>
      <name val="Calibri"/>
      <family val="2"/>
    </font>
    <font>
      <sz val="9"/>
      <color indexed="9"/>
      <name val="Times New Roman"/>
      <family val="1"/>
    </font>
    <font>
      <b/>
      <sz val="12"/>
      <name val="Helv"/>
    </font>
    <font>
      <sz val="11"/>
      <color indexed="20"/>
      <name val="Calibri"/>
      <family val="2"/>
      <charset val="186"/>
    </font>
    <font>
      <b/>
      <sz val="8"/>
      <color indexed="24"/>
      <name val="Arial"/>
      <family val="2"/>
    </font>
    <font>
      <b/>
      <sz val="9"/>
      <color indexed="24"/>
      <name val="Arial"/>
      <family val="2"/>
    </font>
    <font>
      <b/>
      <sz val="11"/>
      <color indexed="24"/>
      <name val="Arial"/>
      <family val="2"/>
    </font>
    <font>
      <sz val="11"/>
      <color indexed="17"/>
      <name val="Calibri"/>
      <family val="2"/>
    </font>
    <font>
      <sz val="9"/>
      <name val="Times New Roman"/>
      <family val="1"/>
    </font>
    <font>
      <b/>
      <sz val="9"/>
      <color rgb="FFFA7D00"/>
      <name val="Arial"/>
      <family val="2"/>
    </font>
    <font>
      <b/>
      <sz val="11"/>
      <color indexed="9"/>
      <name val="Calibri"/>
      <family val="2"/>
    </font>
    <font>
      <sz val="11"/>
      <color indexed="52"/>
      <name val="Calibri"/>
      <family val="2"/>
    </font>
    <font>
      <sz val="11"/>
      <color theme="9" tint="-0.24924466689046906"/>
      <name val="Calibri"/>
      <family val="2"/>
      <scheme val="minor"/>
    </font>
    <font>
      <b/>
      <sz val="9"/>
      <color theme="0"/>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theme="1"/>
      <name val="Calibri"/>
      <family val="2"/>
      <charset val="186"/>
      <scheme val="minor"/>
    </font>
    <font>
      <sz val="10"/>
      <name val="Verdana"/>
      <family val="2"/>
    </font>
    <font>
      <sz val="9"/>
      <name val="Verdana"/>
      <family val="2"/>
    </font>
    <font>
      <sz val="11"/>
      <color indexed="63"/>
      <name val="Arial"/>
      <family val="2"/>
    </font>
    <font>
      <sz val="11"/>
      <color theme="1"/>
      <name val="Arial"/>
      <family val="2"/>
    </font>
    <font>
      <sz val="9"/>
      <color indexed="63"/>
      <name val="Arial"/>
      <family val="2"/>
    </font>
    <font>
      <sz val="9"/>
      <color theme="1"/>
      <name val="Calibri"/>
      <family val="2"/>
      <scheme val="minor"/>
    </font>
    <font>
      <sz val="10"/>
      <color indexed="22"/>
      <name val="Arial"/>
      <family val="2"/>
    </font>
    <font>
      <sz val="10"/>
      <name val="BERNHARD"/>
    </font>
    <font>
      <sz val="10"/>
      <name val="Helv"/>
    </font>
    <font>
      <b/>
      <sz val="24"/>
      <name val="Times New Roman"/>
      <family val="1"/>
    </font>
    <font>
      <sz val="10"/>
      <name val="MS Sans Serif"/>
      <family val="2"/>
    </font>
    <font>
      <sz val="1"/>
      <color indexed="8"/>
      <name val="Courier"/>
      <family val="3"/>
    </font>
    <font>
      <sz val="11"/>
      <color indexed="20"/>
      <name val="Calibri"/>
      <family val="2"/>
    </font>
    <font>
      <b/>
      <sz val="1"/>
      <color indexed="8"/>
      <name val="Courier"/>
      <family val="3"/>
    </font>
    <font>
      <sz val="10"/>
      <name val="Times New Roman Baltic"/>
      <charset val="186"/>
    </font>
    <font>
      <i/>
      <sz val="9"/>
      <color rgb="FF7F7F7F"/>
      <name val="Arial"/>
      <family val="2"/>
    </font>
    <font>
      <i/>
      <sz val="11"/>
      <color indexed="23"/>
      <name val="Calibri"/>
      <family val="2"/>
    </font>
    <font>
      <sz val="8"/>
      <color indexed="8"/>
      <name val="Arial"/>
      <family val="2"/>
    </font>
    <font>
      <sz val="11"/>
      <color indexed="10"/>
      <name val="Calibri"/>
      <family val="2"/>
    </font>
    <font>
      <u/>
      <sz val="10.1"/>
      <color indexed="36"/>
      <name val="Arial"/>
      <family val="2"/>
    </font>
    <font>
      <b/>
      <sz val="20"/>
      <color indexed="57"/>
      <name val="Times New Roman"/>
      <family val="1"/>
    </font>
    <font>
      <b/>
      <sz val="12"/>
      <color indexed="8"/>
      <name val="Arial"/>
      <family val="2"/>
    </font>
    <font>
      <sz val="8"/>
      <color indexed="9"/>
      <name val="Arial"/>
      <family val="2"/>
    </font>
    <font>
      <sz val="8"/>
      <color indexed="22"/>
      <name val="Arial"/>
      <family val="2"/>
    </font>
    <font>
      <b/>
      <sz val="10"/>
      <name val="Arial"/>
      <family val="2"/>
    </font>
    <font>
      <b/>
      <sz val="8.5"/>
      <color indexed="17"/>
      <name val="Arial"/>
      <family val="2"/>
    </font>
    <font>
      <sz val="11"/>
      <color indexed="17"/>
      <name val="Calibri"/>
      <family val="2"/>
      <charset val="186"/>
    </font>
    <font>
      <sz val="11"/>
      <color indexed="58"/>
      <name val="Calibri"/>
      <family val="2"/>
    </font>
    <font>
      <sz val="9"/>
      <color rgb="FF006100"/>
      <name val="Arial"/>
      <family val="2"/>
    </font>
    <font>
      <sz val="10"/>
      <name val="Times New Roman"/>
      <family val="1"/>
    </font>
    <font>
      <sz val="7"/>
      <name val="Arial"/>
      <family val="2"/>
    </font>
    <font>
      <b/>
      <sz val="7"/>
      <color indexed="17"/>
      <name val="Arial"/>
      <family val="2"/>
    </font>
    <font>
      <sz val="8.5"/>
      <color indexed="8"/>
      <name val="Arial"/>
      <family val="2"/>
    </font>
    <font>
      <sz val="11"/>
      <name val="Times New Roman"/>
      <family val="1"/>
    </font>
    <font>
      <b/>
      <sz val="12"/>
      <name val="Arial"/>
      <family val="2"/>
    </font>
    <font>
      <b/>
      <sz val="15"/>
      <color theme="3"/>
      <name val="Arial"/>
      <family val="2"/>
    </font>
    <font>
      <b/>
      <sz val="15"/>
      <color indexed="62"/>
      <name val="Calibri"/>
      <family val="2"/>
    </font>
    <font>
      <b/>
      <sz val="13"/>
      <color theme="3"/>
      <name val="Arial"/>
      <family val="2"/>
    </font>
    <font>
      <b/>
      <sz val="13"/>
      <color indexed="62"/>
      <name val="Calibri"/>
      <family val="2"/>
    </font>
    <font>
      <b/>
      <sz val="11"/>
      <color theme="3"/>
      <name val="Arial"/>
      <family val="2"/>
    </font>
    <font>
      <b/>
      <sz val="11"/>
      <color indexed="62"/>
      <name val="Calibri"/>
      <family val="2"/>
    </font>
    <font>
      <u/>
      <sz val="10"/>
      <color indexed="12"/>
      <name val="Arial"/>
      <family val="2"/>
    </font>
    <font>
      <u/>
      <sz val="8"/>
      <color indexed="12"/>
      <name val="Arial"/>
      <family val="2"/>
    </font>
    <font>
      <u/>
      <sz val="11"/>
      <color theme="10"/>
      <name val="Calibri"/>
      <family val="2"/>
      <scheme val="minor"/>
    </font>
    <font>
      <u/>
      <sz val="10.1"/>
      <color indexed="12"/>
      <name val="Arial"/>
      <family val="2"/>
    </font>
    <font>
      <u/>
      <sz val="9"/>
      <color theme="10"/>
      <name val="Arial"/>
      <family val="2"/>
    </font>
    <font>
      <sz val="9"/>
      <color rgb="FF3F3F76"/>
      <name val="Arial"/>
      <family val="2"/>
    </font>
    <font>
      <sz val="11"/>
      <color indexed="10"/>
      <name val="Calibri"/>
      <family val="2"/>
      <charset val="186"/>
    </font>
    <font>
      <b/>
      <sz val="11"/>
      <color indexed="63"/>
      <name val="Calibri"/>
      <family val="2"/>
      <charset val="186"/>
    </font>
    <font>
      <sz val="11"/>
      <color indexed="62"/>
      <name val="Calibri"/>
      <family val="2"/>
      <charset val="186"/>
    </font>
    <font>
      <b/>
      <sz val="11"/>
      <color indexed="63"/>
      <name val="Calibri"/>
      <family val="2"/>
    </font>
    <font>
      <sz val="11"/>
      <color indexed="33"/>
      <name val="Calibri"/>
      <family val="2"/>
    </font>
    <font>
      <b/>
      <sz val="10"/>
      <color indexed="8"/>
      <name val="Arial"/>
      <family val="2"/>
    </font>
    <font>
      <b/>
      <sz val="9"/>
      <name val="Helv"/>
    </font>
    <font>
      <sz val="9"/>
      <name val="Helv"/>
    </font>
    <font>
      <u/>
      <sz val="6.5"/>
      <color indexed="12"/>
      <name val="Arial"/>
      <family val="2"/>
    </font>
    <font>
      <sz val="9"/>
      <color rgb="FFFA7D00"/>
      <name val="Arial"/>
      <family val="2"/>
    </font>
    <font>
      <b/>
      <sz val="14"/>
      <name val="Arial"/>
      <family val="2"/>
    </font>
    <font>
      <sz val="9"/>
      <color rgb="FF9C6500"/>
      <name val="Arial"/>
      <family val="2"/>
    </font>
    <font>
      <sz val="11"/>
      <color indexed="60"/>
      <name val="Calibri"/>
      <family val="2"/>
    </font>
    <font>
      <sz val="11"/>
      <color indexed="19"/>
      <name val="Calibri"/>
      <family val="2"/>
      <charset val="186"/>
    </font>
    <font>
      <b/>
      <sz val="11"/>
      <color rgb="FF00B050"/>
      <name val="Calibri"/>
      <family val="2"/>
      <scheme val="minor"/>
    </font>
    <font>
      <b/>
      <sz val="11"/>
      <color indexed="17"/>
      <name val="Calibri"/>
      <family val="2"/>
    </font>
    <font>
      <sz val="10"/>
      <color rgb="FF000000"/>
      <name val="Times New Roman"/>
      <family val="1"/>
    </font>
    <font>
      <i/>
      <sz val="10"/>
      <name val="Helv"/>
    </font>
    <font>
      <b/>
      <sz val="9"/>
      <color rgb="FF3F3F3F"/>
      <name val="Arial"/>
      <family val="2"/>
    </font>
    <font>
      <b/>
      <sz val="14"/>
      <name val="Times New Roman"/>
      <family val="1"/>
    </font>
    <font>
      <b/>
      <sz val="18"/>
      <color indexed="62"/>
      <name val="Cambria"/>
      <family val="2"/>
      <charset val="186"/>
    </font>
    <font>
      <sz val="12"/>
      <name val="Helvetica"/>
    </font>
    <font>
      <sz val="9"/>
      <color indexed="8"/>
      <name val="Verdana"/>
      <family val="2"/>
    </font>
    <font>
      <b/>
      <sz val="11"/>
      <color indexed="10"/>
      <name val="Calibri"/>
      <family val="2"/>
      <charset val="186"/>
    </font>
    <font>
      <sz val="11"/>
      <name val="Arial"/>
      <family val="2"/>
    </font>
    <font>
      <sz val="10"/>
      <name val="Arial"/>
      <family val="1"/>
    </font>
    <font>
      <sz val="10"/>
      <color indexed="64"/>
      <name val="Arial"/>
      <family val="2"/>
    </font>
    <font>
      <sz val="8"/>
      <color indexed="64"/>
      <name val="Arial"/>
      <family val="2"/>
    </font>
    <font>
      <b/>
      <sz val="8"/>
      <name val="HelveticaNeue Condensed"/>
    </font>
    <font>
      <sz val="8"/>
      <name val="HelveticaNeue LightCond"/>
      <family val="2"/>
    </font>
    <font>
      <b/>
      <sz val="7"/>
      <name val="HelveticaNeue Condensed"/>
      <family val="2"/>
    </font>
    <font>
      <b/>
      <sz val="9"/>
      <name val="Times New Roman"/>
      <family val="1"/>
    </font>
    <font>
      <b/>
      <sz val="11"/>
      <color indexed="8"/>
      <name val="Calibri"/>
      <family val="2"/>
      <charset val="186"/>
    </font>
    <font>
      <b/>
      <sz val="10"/>
      <name val="Helv"/>
    </font>
    <font>
      <b/>
      <sz val="11"/>
      <name val="Times New Roman"/>
      <family val="1"/>
    </font>
    <font>
      <b/>
      <sz val="8.5"/>
      <color indexed="8"/>
      <name val="Arial"/>
      <family val="2"/>
    </font>
    <font>
      <sz val="11"/>
      <name val="Helv"/>
    </font>
    <font>
      <b/>
      <sz val="11"/>
      <color indexed="9"/>
      <name val="Calibri"/>
      <family val="2"/>
      <charset val="186"/>
    </font>
    <font>
      <b/>
      <sz val="18"/>
      <color indexed="62"/>
      <name val="Cambria"/>
      <family val="2"/>
    </font>
    <font>
      <b/>
      <sz val="18"/>
      <color theme="3"/>
      <name val="Arial"/>
      <family val="2"/>
    </font>
    <font>
      <b/>
      <sz val="9"/>
      <color theme="1"/>
      <name val="Arial"/>
      <family val="2"/>
    </font>
    <font>
      <b/>
      <sz val="11"/>
      <color indexed="8"/>
      <name val="Calibri"/>
      <family val="2"/>
    </font>
    <font>
      <sz val="9"/>
      <color rgb="FFFF0000"/>
      <name val="Arial"/>
      <family val="2"/>
    </font>
    <font>
      <b/>
      <sz val="10"/>
      <name val="Times New Roman"/>
      <family val="1"/>
    </font>
    <font>
      <sz val="8"/>
      <color indexed="12"/>
      <name val="Arial"/>
      <family val="2"/>
    </font>
    <font>
      <b/>
      <sz val="11"/>
      <name val="Times CE"/>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1"/>
      <color indexed="8"/>
      <name val="Arial"/>
      <family val="2"/>
    </font>
    <font>
      <sz val="8"/>
      <color rgb="FF000000"/>
      <name val="Arial"/>
      <family val="2"/>
    </font>
    <font>
      <sz val="8"/>
      <color indexed="63"/>
      <name val="Arial"/>
      <family val="2"/>
    </font>
    <font>
      <u/>
      <sz val="10"/>
      <color indexed="21"/>
      <name val="Arial"/>
      <family val="2"/>
    </font>
    <font>
      <b/>
      <u/>
      <sz val="8"/>
      <color indexed="59"/>
      <name val="Arial"/>
      <family val="2"/>
    </font>
    <font>
      <b/>
      <sz val="8"/>
      <color indexed="21"/>
      <name val="Arial"/>
      <family val="2"/>
    </font>
    <font>
      <sz val="8"/>
      <color rgb="FFFF0000"/>
      <name val="Arial"/>
      <family val="2"/>
    </font>
    <font>
      <b/>
      <sz val="8"/>
      <color rgb="FF000000"/>
      <name val="Arial"/>
      <family val="2"/>
    </font>
    <font>
      <sz val="10"/>
      <color rgb="FF000000"/>
      <name val="Arial"/>
      <family val="2"/>
    </font>
    <font>
      <i/>
      <sz val="8"/>
      <name val="Arial"/>
      <family val="2"/>
    </font>
    <font>
      <sz val="20"/>
      <color theme="1"/>
      <name val="Arial"/>
      <family val="2"/>
    </font>
    <font>
      <b/>
      <sz val="20"/>
      <name val="Arial"/>
      <family val="2"/>
    </font>
    <font>
      <sz val="9"/>
      <color indexed="9"/>
      <name val="Arial"/>
      <family val="2"/>
    </font>
    <font>
      <sz val="8"/>
      <name val="Times"/>
      <family val="2"/>
    </font>
    <font>
      <sz val="11"/>
      <color indexed="55"/>
      <name val="Calibri"/>
      <family val="2"/>
    </font>
    <font>
      <sz val="9"/>
      <color indexed="55"/>
      <name val="Arial"/>
      <family val="2"/>
    </font>
    <font>
      <b/>
      <sz val="12"/>
      <name val="Helv"/>
      <family val="2"/>
    </font>
    <font>
      <b/>
      <sz val="9"/>
      <color indexed="33"/>
      <name val="Arial"/>
      <family val="2"/>
    </font>
    <font>
      <sz val="11"/>
      <color indexed="32"/>
      <name val="Calibri"/>
      <family val="2"/>
    </font>
    <font>
      <b/>
      <sz val="9"/>
      <color indexed="9"/>
      <name val="Arial"/>
      <family val="2"/>
    </font>
    <font>
      <i/>
      <sz val="11"/>
      <color indexed="63"/>
      <name val="Calibri"/>
      <family val="2"/>
    </font>
    <font>
      <i/>
      <sz val="9"/>
      <color indexed="63"/>
      <name val="Arial"/>
      <family val="2"/>
    </font>
    <font>
      <sz val="9"/>
      <color indexed="58"/>
      <name val="Arial"/>
      <family val="2"/>
    </font>
    <font>
      <b/>
      <sz val="15"/>
      <color indexed="62"/>
      <name val="Arial"/>
      <family val="2"/>
    </font>
    <font>
      <b/>
      <sz val="13"/>
      <color indexed="62"/>
      <name val="Arial"/>
      <family val="2"/>
    </font>
    <font>
      <b/>
      <sz val="11"/>
      <color indexed="62"/>
      <name val="Arial"/>
      <family val="2"/>
    </font>
    <font>
      <u/>
      <sz val="11"/>
      <color indexed="34"/>
      <name val="Calibri"/>
      <family val="2"/>
    </font>
    <font>
      <sz val="9"/>
      <color indexed="62"/>
      <name val="Arial"/>
      <family val="2"/>
    </font>
    <font>
      <b/>
      <sz val="9"/>
      <name val="Helv"/>
      <family val="2"/>
    </font>
    <font>
      <sz val="9"/>
      <color indexed="8"/>
      <name val="Calibri"/>
      <family val="2"/>
    </font>
    <font>
      <sz val="9"/>
      <name val="Helv"/>
      <family val="2"/>
    </font>
    <font>
      <sz val="9"/>
      <color indexed="33"/>
      <name val="Arial"/>
      <family val="2"/>
    </font>
    <font>
      <sz val="9"/>
      <color indexed="11"/>
      <name val="Arial"/>
      <family val="2"/>
    </font>
    <font>
      <sz val="11"/>
      <color indexed="19"/>
      <name val="Calibri"/>
      <family val="2"/>
    </font>
    <font>
      <b/>
      <u/>
      <sz val="12"/>
      <name val="Arial"/>
      <family val="2"/>
    </font>
    <font>
      <b/>
      <sz val="14"/>
      <color theme="1"/>
      <name val="Arial"/>
      <family val="2"/>
    </font>
    <font>
      <b/>
      <sz val="11"/>
      <color theme="1"/>
      <name val="Arial"/>
      <family val="2"/>
    </font>
    <font>
      <b/>
      <sz val="11"/>
      <color theme="0"/>
      <name val="Arial"/>
      <family val="2"/>
    </font>
    <font>
      <b/>
      <sz val="20"/>
      <color theme="1"/>
      <name val="Arial"/>
      <family val="2"/>
    </font>
    <font>
      <strike/>
      <sz val="8"/>
      <name val="Arial"/>
      <family val="2"/>
    </font>
    <font>
      <sz val="8"/>
      <color theme="1"/>
      <name val="Calibri"/>
      <family val="2"/>
      <scheme val="minor"/>
    </font>
    <font>
      <sz val="11"/>
      <color rgb="FF000000"/>
      <name val="Calibri"/>
      <family val="2"/>
    </font>
    <font>
      <u/>
      <sz val="9"/>
      <color theme="10"/>
      <name val="Calibri"/>
      <family val="2"/>
      <scheme val="minor"/>
    </font>
    <font>
      <sz val="12"/>
      <name val="Arial"/>
      <family val="2"/>
    </font>
    <font>
      <sz val="10"/>
      <name val="Arial"/>
      <family val="2"/>
    </font>
    <font>
      <b/>
      <sz val="16"/>
      <color indexed="21"/>
      <name val="Arial"/>
      <family val="2"/>
    </font>
    <font>
      <sz val="7"/>
      <color theme="1"/>
      <name val="Arial"/>
      <family val="2"/>
    </font>
    <font>
      <b/>
      <sz val="10"/>
      <color theme="1"/>
      <name val="Arial"/>
      <family val="2"/>
    </font>
    <font>
      <sz val="7"/>
      <color theme="1"/>
      <name val="Calibri"/>
      <family val="2"/>
      <scheme val="minor"/>
    </font>
    <font>
      <i/>
      <sz val="8"/>
      <color theme="1"/>
      <name val="Arial"/>
      <family val="2"/>
    </font>
    <font>
      <i/>
      <sz val="8"/>
      <color rgb="FF000000"/>
      <name val="Arial"/>
      <family val="2"/>
    </font>
    <font>
      <i/>
      <sz val="11"/>
      <color theme="1"/>
      <name val="Calibri"/>
      <family val="2"/>
      <scheme val="minor"/>
    </font>
    <font>
      <sz val="8"/>
      <color indexed="21"/>
      <name val="Arial"/>
      <family val="2"/>
    </font>
    <font>
      <sz val="9"/>
      <color rgb="FF333333"/>
      <name val="Arial"/>
      <family val="2"/>
    </font>
    <font>
      <sz val="11"/>
      <color indexed="8"/>
      <name val="Czcionka tekstu podstawowego"/>
      <family val="2"/>
    </font>
    <font>
      <sz val="8"/>
      <name val="Times"/>
      <family val="1"/>
    </font>
    <font>
      <u/>
      <sz val="10"/>
      <color indexed="36"/>
      <name val="Arial"/>
      <family val="2"/>
    </font>
    <font>
      <b/>
      <sz val="9"/>
      <color indexed="52"/>
      <name val="Arial"/>
      <family val="2"/>
    </font>
    <font>
      <sz val="9"/>
      <color indexed="20"/>
      <name val="Arial"/>
      <family val="2"/>
    </font>
    <font>
      <sz val="9"/>
      <color indexed="20"/>
      <name val="Verdana"/>
      <family val="2"/>
    </font>
    <font>
      <i/>
      <sz val="9"/>
      <color indexed="23"/>
      <name val="Arial"/>
      <family val="2"/>
    </font>
    <font>
      <sz val="9"/>
      <color indexed="17"/>
      <name val="Arial"/>
      <family val="2"/>
    </font>
    <font>
      <sz val="9"/>
      <color indexed="17"/>
      <name val="Verdana"/>
      <family val="2"/>
    </font>
    <font>
      <sz val="9"/>
      <color indexed="52"/>
      <name val="Arial"/>
      <family val="2"/>
    </font>
    <font>
      <sz val="9"/>
      <color indexed="60"/>
      <name val="Arial"/>
      <family val="2"/>
    </font>
    <font>
      <b/>
      <sz val="15"/>
      <color indexed="56"/>
      <name val="Arial"/>
      <family val="2"/>
    </font>
    <font>
      <b/>
      <sz val="13"/>
      <color indexed="56"/>
      <name val="Arial"/>
      <family val="2"/>
    </font>
    <font>
      <b/>
      <sz val="11"/>
      <color indexed="56"/>
      <name val="Arial"/>
      <family val="2"/>
    </font>
    <font>
      <b/>
      <sz val="9"/>
      <color indexed="8"/>
      <name val="Arial"/>
      <family val="2"/>
    </font>
    <font>
      <b/>
      <sz val="9"/>
      <color indexed="63"/>
      <name val="Arial"/>
      <family val="2"/>
    </font>
    <font>
      <sz val="9"/>
      <color indexed="10"/>
      <name val="Arial"/>
      <family val="2"/>
    </font>
    <font>
      <sz val="11"/>
      <color indexed="62"/>
      <name val="Calibri"/>
      <family val="2"/>
      <charset val="204"/>
    </font>
    <font>
      <b/>
      <sz val="13"/>
      <color theme="1"/>
      <name val="Arial"/>
      <family val="2"/>
    </font>
    <font>
      <sz val="20"/>
      <name val="Arial"/>
      <family val="2"/>
    </font>
    <font>
      <vertAlign val="superscript"/>
      <sz val="20"/>
      <color theme="1"/>
      <name val="Arial"/>
      <family val="2"/>
    </font>
    <font>
      <sz val="10"/>
      <color indexed="63"/>
      <name val="Verdana"/>
      <family val="2"/>
    </font>
    <font>
      <sz val="9"/>
      <color indexed="63"/>
      <name val="Verdana"/>
      <family val="2"/>
    </font>
    <font>
      <sz val="10"/>
      <color indexed="9"/>
      <name val="Verdana"/>
      <family val="2"/>
    </font>
    <font>
      <sz val="10"/>
      <color indexed="9"/>
      <name val="Arial"/>
      <family val="2"/>
    </font>
    <font>
      <b/>
      <sz val="10"/>
      <color indexed="52"/>
      <name val="Arial"/>
      <family val="2"/>
    </font>
    <font>
      <sz val="8"/>
      <name val="Palatino"/>
      <family val="1"/>
    </font>
    <font>
      <sz val="12"/>
      <name val="Tms Rmn"/>
    </font>
    <font>
      <sz val="10"/>
      <color indexed="20"/>
      <name val="Arial"/>
      <family val="2"/>
    </font>
    <font>
      <sz val="11"/>
      <color indexed="20"/>
      <name val="Arial"/>
      <family val="2"/>
    </font>
    <font>
      <sz val="9"/>
      <name val="Tms Rmn"/>
    </font>
    <font>
      <i/>
      <sz val="9"/>
      <name val="Helv"/>
    </font>
    <font>
      <i/>
      <sz val="10"/>
      <color indexed="23"/>
      <name val="Arial"/>
      <family val="2"/>
    </font>
    <font>
      <i/>
      <sz val="11"/>
      <color indexed="23"/>
      <name val="Arial"/>
      <family val="2"/>
    </font>
    <font>
      <b/>
      <sz val="15"/>
      <color indexed="56"/>
      <name val="Calibri"/>
      <family val="2"/>
      <charset val="186"/>
    </font>
    <font>
      <b/>
      <sz val="13"/>
      <color indexed="56"/>
      <name val="Calibri"/>
      <family val="2"/>
      <charset val="186"/>
    </font>
    <font>
      <b/>
      <sz val="11"/>
      <color indexed="56"/>
      <name val="Calibri"/>
      <family val="2"/>
      <charset val="186"/>
    </font>
    <font>
      <sz val="14"/>
      <name val="Tms Rmn"/>
    </font>
    <font>
      <u/>
      <sz val="11"/>
      <color indexed="12"/>
      <name val="Times New Roman"/>
      <family val="1"/>
    </font>
    <font>
      <sz val="8"/>
      <color indexed="12"/>
      <name val="Palatino"/>
      <family val="1"/>
    </font>
    <font>
      <sz val="10"/>
      <color indexed="52"/>
      <name val="Arial"/>
      <family val="2"/>
    </font>
    <font>
      <sz val="9"/>
      <color theme="1"/>
      <name val="Verdana"/>
      <family val="2"/>
    </font>
    <font>
      <sz val="10"/>
      <name val="Tms Rmn"/>
    </font>
    <font>
      <b/>
      <sz val="10"/>
      <color indexed="9"/>
      <name val="Arial"/>
      <family val="2"/>
    </font>
    <font>
      <sz val="10"/>
      <color indexed="17"/>
      <name val="Arial"/>
      <family val="2"/>
    </font>
    <font>
      <sz val="11"/>
      <color indexed="60"/>
      <name val="Calibri"/>
      <family val="2"/>
      <charset val="186"/>
    </font>
    <font>
      <sz val="11"/>
      <name val="Calibri"/>
      <family val="2"/>
    </font>
    <font>
      <sz val="9"/>
      <color indexed="63"/>
      <name val="Calibri"/>
      <family val="2"/>
    </font>
    <font>
      <sz val="10"/>
      <color indexed="60"/>
      <name val="Arial"/>
      <family val="2"/>
    </font>
    <font>
      <sz val="8"/>
      <name val="Times New Roman"/>
      <family val="1"/>
    </font>
    <font>
      <i/>
      <sz val="12"/>
      <name val="Tms Rmn"/>
    </font>
    <font>
      <b/>
      <sz val="11"/>
      <name val="Helv"/>
    </font>
    <font>
      <b/>
      <sz val="18"/>
      <name val="Times New Roman"/>
      <family val="1"/>
    </font>
    <font>
      <i/>
      <sz val="8"/>
      <name val="Tms Rmn"/>
    </font>
    <font>
      <b/>
      <sz val="8"/>
      <name val="Tms Rmn"/>
    </font>
    <font>
      <sz val="11"/>
      <color indexed="8"/>
      <name val="Calibri"/>
      <family val="2"/>
      <charset val="204"/>
    </font>
    <font>
      <b/>
      <sz val="20"/>
      <color rgb="FF007272"/>
      <name val="Arial"/>
      <family val="2"/>
    </font>
    <font>
      <sz val="15"/>
      <color rgb="FF333333"/>
      <name val="Arial"/>
      <family val="2"/>
    </font>
    <font>
      <sz val="15"/>
      <color theme="1"/>
      <name val="Arial"/>
      <family val="2"/>
    </font>
    <font>
      <sz val="15"/>
      <color rgb="FF000000"/>
      <name val="Arial"/>
      <family val="2"/>
    </font>
    <font>
      <sz val="28"/>
      <name val="Arial"/>
      <family val="2"/>
    </font>
    <font>
      <b/>
      <u/>
      <sz val="28"/>
      <color indexed="21"/>
      <name val="Arial"/>
      <family val="2"/>
    </font>
    <font>
      <sz val="28"/>
      <color theme="1"/>
      <name val="Calibri"/>
      <family val="2"/>
      <scheme val="minor"/>
    </font>
    <font>
      <u/>
      <sz val="20"/>
      <name val="Arial"/>
      <family val="2"/>
    </font>
    <font>
      <b/>
      <sz val="20"/>
      <color rgb="FF008080"/>
      <name val="Arial"/>
      <family val="2"/>
    </font>
    <font>
      <b/>
      <u/>
      <sz val="20"/>
      <color rgb="FF008080"/>
      <name val="Arial"/>
      <family val="2"/>
    </font>
    <font>
      <sz val="14"/>
      <color theme="1"/>
      <name val="Arial"/>
      <family val="2"/>
    </font>
    <font>
      <sz val="18"/>
      <color theme="1"/>
      <name val="Arial"/>
      <family val="2"/>
    </font>
    <font>
      <sz val="9"/>
      <color rgb="FF008080"/>
      <name val="Arial"/>
      <family val="2"/>
    </font>
    <font>
      <sz val="200"/>
      <color rgb="FF008080"/>
      <name val="Arial"/>
      <family val="2"/>
    </font>
    <font>
      <sz val="100"/>
      <color rgb="FF008080"/>
      <name val="Arial"/>
      <family val="2"/>
    </font>
    <font>
      <sz val="11"/>
      <color rgb="FF000000"/>
      <name val="Calibri"/>
      <family val="2"/>
      <scheme val="minor"/>
    </font>
    <font>
      <sz val="8"/>
      <name val="Calibri"/>
      <family val="2"/>
      <scheme val="minor"/>
    </font>
    <font>
      <b/>
      <sz val="9"/>
      <name val="Verdana"/>
      <family val="2"/>
    </font>
    <font>
      <b/>
      <sz val="8"/>
      <color rgb="FF7030A0"/>
      <name val="Arial"/>
      <family val="2"/>
    </font>
    <font>
      <b/>
      <i/>
      <sz val="8"/>
      <color theme="1"/>
      <name val="Arial"/>
      <family val="2"/>
    </font>
    <font>
      <sz val="12"/>
      <color theme="1"/>
      <name val="Calibri"/>
      <family val="2"/>
      <scheme val="minor"/>
    </font>
    <font>
      <sz val="10"/>
      <color theme="1"/>
      <name val="Calibri"/>
      <family val="2"/>
      <scheme val="minor"/>
    </font>
    <font>
      <sz val="7"/>
      <color theme="1"/>
      <name val="Arial"/>
      <family val="2"/>
    </font>
    <font>
      <sz val="7"/>
      <color indexed="63"/>
      <name val="Arial"/>
      <family val="2"/>
    </font>
    <font>
      <b/>
      <sz val="7"/>
      <name val="Arial"/>
      <family val="2"/>
    </font>
    <font>
      <b/>
      <sz val="7"/>
      <color theme="1"/>
      <name val="Arial"/>
      <family val="2"/>
    </font>
    <font>
      <i/>
      <sz val="7"/>
      <name val="Arial"/>
      <family val="2"/>
    </font>
    <font>
      <sz val="12"/>
      <name val="Helvetica"/>
      <family val="2"/>
    </font>
    <font>
      <b/>
      <sz val="11"/>
      <color indexed="10"/>
      <name val="Calibri"/>
      <family val="2"/>
    </font>
    <font>
      <b/>
      <sz val="8"/>
      <name val="HelveticaNeue Condensed"/>
      <family val="2"/>
    </font>
    <font>
      <sz val="7"/>
      <color rgb="FF000000"/>
      <name val="Arial"/>
      <family val="2"/>
    </font>
    <font>
      <b/>
      <sz val="8"/>
      <color theme="1"/>
      <name val="Calibri"/>
      <family val="2"/>
      <scheme val="minor"/>
    </font>
    <font>
      <sz val="12"/>
      <color theme="1"/>
      <name val="Arial"/>
      <family val="2"/>
    </font>
    <font>
      <sz val="11"/>
      <name val="Calibri"/>
      <family val="2"/>
      <scheme val="minor"/>
    </font>
    <font>
      <b/>
      <vertAlign val="superscript"/>
      <sz val="8"/>
      <color theme="1"/>
      <name val="Arial"/>
      <family val="2"/>
    </font>
    <font>
      <i/>
      <sz val="8"/>
      <color rgb="FFFF0000"/>
      <name val="Arial"/>
      <family val="2"/>
    </font>
    <font>
      <b/>
      <sz val="9"/>
      <name val="Arial"/>
      <family val="2"/>
    </font>
    <font>
      <sz val="8"/>
      <name val="Verdana"/>
      <family val="2"/>
    </font>
    <font>
      <i/>
      <sz val="9"/>
      <color theme="1"/>
      <name val="Verdana"/>
      <family val="2"/>
    </font>
    <font>
      <b/>
      <vertAlign val="superscript"/>
      <sz val="8"/>
      <name val="Arial"/>
      <family val="2"/>
    </font>
    <font>
      <b/>
      <sz val="10"/>
      <color theme="1"/>
      <name val="Arial"/>
      <family val="2"/>
    </font>
    <font>
      <sz val="8"/>
      <color theme="1"/>
      <name val="Arial"/>
      <family val="2"/>
    </font>
    <font>
      <sz val="10"/>
      <name val="Arial"/>
      <family val="2"/>
    </font>
    <font>
      <sz val="8"/>
      <name val="Arial"/>
      <family val="2"/>
    </font>
    <font>
      <vertAlign val="superscript"/>
      <sz val="8"/>
      <color theme="1"/>
      <name val="Arial"/>
      <family val="2"/>
    </font>
    <font>
      <i/>
      <strike/>
      <sz val="8"/>
      <name val="Arial"/>
      <family val="2"/>
    </font>
    <font>
      <sz val="8"/>
      <color theme="1"/>
      <name val="Arial"/>
      <family val="2"/>
    </font>
    <font>
      <sz val="8"/>
      <name val="Arial"/>
      <family val="2"/>
    </font>
    <font>
      <sz val="7"/>
      <color theme="1"/>
      <name val="Arial"/>
      <family val="2"/>
    </font>
    <font>
      <b/>
      <i/>
      <sz val="8"/>
      <name val="Arial"/>
      <family val="2"/>
    </font>
    <font>
      <sz val="8"/>
      <color rgb="FF000000"/>
      <name val="Arial"/>
      <family val="2"/>
    </font>
    <font>
      <sz val="15"/>
      <color theme="1"/>
      <name val="Calibri"/>
      <family val="2"/>
      <scheme val="minor"/>
    </font>
    <font>
      <b/>
      <sz val="15"/>
      <color rgb="FF000000"/>
      <name val="Arial"/>
      <family val="2"/>
    </font>
    <font>
      <u/>
      <sz val="15"/>
      <color rgb="FF000000"/>
      <name val="Arial"/>
      <family val="2"/>
    </font>
    <font>
      <b/>
      <u/>
      <sz val="26"/>
      <color indexed="21"/>
      <name val="Arial"/>
      <family val="2"/>
    </font>
    <font>
      <b/>
      <sz val="20"/>
      <color rgb="FF000000"/>
      <name val="Arial"/>
      <family val="2"/>
    </font>
    <font>
      <u/>
      <sz val="18"/>
      <color rgb="FF000000"/>
      <name val="Arial"/>
      <family val="2"/>
    </font>
    <font>
      <i/>
      <sz val="8"/>
      <color rgb="FF000000"/>
      <name val="Arial"/>
      <family val="2"/>
    </font>
    <font>
      <i/>
      <sz val="8"/>
      <color theme="1"/>
      <name val="Arial"/>
      <family val="2"/>
    </font>
    <font>
      <strike/>
      <sz val="8"/>
      <name val="Arial"/>
      <family val="2"/>
    </font>
    <font>
      <sz val="9"/>
      <name val="Verdana"/>
      <family val="2"/>
    </font>
    <font>
      <i/>
      <sz val="8"/>
      <name val="Arial"/>
      <family val="2"/>
    </font>
    <font>
      <b/>
      <sz val="8"/>
      <color theme="1"/>
      <name val="Arial"/>
      <family val="2"/>
    </font>
    <font>
      <sz val="8"/>
      <color theme="1"/>
      <name val="Arial"/>
      <family val="2"/>
    </font>
    <font>
      <vertAlign val="superscript"/>
      <sz val="20"/>
      <name val="Arial"/>
      <family val="2"/>
    </font>
    <font>
      <sz val="8"/>
      <color theme="1"/>
      <name val="Arial"/>
      <family val="2"/>
    </font>
    <font>
      <sz val="8"/>
      <name val="Arial"/>
      <family val="2"/>
    </font>
    <font>
      <sz val="10"/>
      <name val="Arial"/>
      <family val="2"/>
    </font>
    <font>
      <b/>
      <sz val="8"/>
      <name val="Arial"/>
      <family val="2"/>
    </font>
    <font>
      <b/>
      <sz val="20"/>
      <color theme="1"/>
      <name val="Arial"/>
      <family val="2"/>
    </font>
    <font>
      <b/>
      <sz val="8"/>
      <name val="Arial"/>
      <family val="2"/>
    </font>
    <font>
      <sz val="8"/>
      <color theme="1"/>
      <name val="Arial"/>
      <family val="2"/>
    </font>
    <font>
      <b/>
      <sz val="8"/>
      <color theme="1"/>
      <name val="Arial"/>
      <family val="2"/>
    </font>
    <font>
      <sz val="8"/>
      <name val="Arial"/>
      <family val="2"/>
    </font>
    <font>
      <sz val="10"/>
      <color theme="1"/>
      <name val="Verdana"/>
      <family val="2"/>
    </font>
    <font>
      <sz val="8"/>
      <name val="Arial"/>
    </font>
    <font>
      <b/>
      <sz val="8"/>
      <name val="Arial"/>
    </font>
    <font>
      <b/>
      <sz val="10"/>
      <color theme="0"/>
      <name val="Arial"/>
      <family val="2"/>
    </font>
    <font>
      <b/>
      <sz val="16"/>
      <color rgb="FF007272"/>
      <name val="Arial"/>
      <family val="2"/>
    </font>
    <font>
      <b/>
      <sz val="18"/>
      <color rgb="FF007272"/>
      <name val="Arial"/>
      <family val="2"/>
    </font>
    <font>
      <b/>
      <u/>
      <sz val="12"/>
      <color rgb="FF007272"/>
      <name val="Arial"/>
      <family val="2"/>
    </font>
    <font>
      <sz val="200"/>
      <color rgb="FF007272"/>
      <name val="Arial"/>
      <family val="2"/>
    </font>
    <font>
      <sz val="26"/>
      <color rgb="FF007272"/>
      <name val="Arial"/>
      <family val="2"/>
    </font>
    <font>
      <u/>
      <sz val="10"/>
      <color rgb="FF007272"/>
      <name val="Arial"/>
      <family val="2"/>
    </font>
  </fonts>
  <fills count="1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15"/>
      </patternFill>
    </fill>
    <fill>
      <patternFill patternType="solid">
        <fgColor indexed="9"/>
        <bgColor indexed="64"/>
      </patternFill>
    </fill>
    <fill>
      <patternFill patternType="solid">
        <fgColor indexed="44"/>
        <bgColor indexed="64"/>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27"/>
      </patternFill>
    </fill>
    <fill>
      <patternFill patternType="solid">
        <fgColor theme="9" tint="0.79985961485641044"/>
        <bgColor indexed="64"/>
      </patternFill>
    </fill>
    <fill>
      <patternFill patternType="solid">
        <fgColor indexed="44"/>
      </patternFill>
    </fill>
    <fill>
      <patternFill patternType="solid">
        <fgColor indexed="29"/>
      </patternFill>
    </fill>
    <fill>
      <patternFill patternType="solid">
        <fgColor theme="4" tint="0.79985961485641044"/>
        <bgColor indexed="64"/>
      </patternFill>
    </fill>
    <fill>
      <patternFill patternType="solid">
        <fgColor indexed="31"/>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indexed="22"/>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49"/>
      </patternFill>
    </fill>
    <fill>
      <patternFill patternType="solid">
        <fgColor indexed="61"/>
      </patternFill>
    </fill>
    <fill>
      <patternFill patternType="solid">
        <fgColor indexed="53"/>
      </patternFill>
    </fill>
    <fill>
      <patternFill patternType="solid">
        <fgColor indexed="30"/>
      </patternFill>
    </fill>
    <fill>
      <patternFill patternType="solid">
        <fgColor indexed="36"/>
      </patternFill>
    </fill>
    <fill>
      <patternFill patternType="solid">
        <fgColor indexed="52"/>
      </patternFill>
    </fill>
    <fill>
      <patternFill patternType="solid">
        <fgColor indexed="21"/>
      </patternFill>
    </fill>
    <fill>
      <patternFill patternType="solid">
        <fgColor indexed="62"/>
        <bgColor indexed="64"/>
      </patternFill>
    </fill>
    <fill>
      <patternFill patternType="solid">
        <fgColor indexed="20"/>
      </patternFill>
    </fill>
    <fill>
      <patternFill patternType="solid">
        <fgColor indexed="10"/>
        <bgColor indexed="64"/>
      </patternFill>
    </fill>
    <fill>
      <patternFill patternType="solid">
        <fgColor indexed="57"/>
        <bgColor indexed="64"/>
      </patternFill>
    </fill>
    <fill>
      <patternFill patternType="solid">
        <fgColor indexed="23"/>
      </patternFill>
    </fill>
    <fill>
      <patternFill patternType="solid">
        <fgColor indexed="62"/>
      </patternFill>
    </fill>
    <fill>
      <patternFill patternType="solid">
        <fgColor indexed="53"/>
        <bgColor indexed="64"/>
      </patternFill>
    </fill>
    <fill>
      <patternFill patternType="gray0625">
        <fgColor indexed="10"/>
        <bgColor indexed="9"/>
      </patternFill>
    </fill>
    <fill>
      <patternFill patternType="solid">
        <fgColor indexed="55"/>
      </patternFill>
    </fill>
    <fill>
      <patternFill patternType="lightGray">
        <fgColor indexed="14"/>
        <bgColor indexed="9"/>
      </patternFill>
    </fill>
    <fill>
      <patternFill patternType="solid">
        <fgColor indexed="55"/>
        <bgColor indexed="64"/>
      </patternFill>
    </fill>
    <fill>
      <patternFill patternType="lightGray">
        <fgColor indexed="12"/>
        <bgColor indexed="9"/>
      </patternFill>
    </fill>
    <fill>
      <patternFill patternType="solid">
        <fgColor indexed="63"/>
        <bgColor indexed="64"/>
      </patternFill>
    </fill>
    <fill>
      <patternFill patternType="solid">
        <fgColor indexed="17"/>
        <bgColor indexed="64"/>
      </patternFill>
    </fill>
    <fill>
      <patternFill patternType="solid">
        <fgColor indexed="23"/>
        <bgColor indexed="64"/>
      </patternFill>
    </fill>
    <fill>
      <patternFill patternType="solid">
        <fgColor indexed="11"/>
        <bgColor indexed="9"/>
      </patternFill>
    </fill>
    <fill>
      <patternFill patternType="solid">
        <fgColor indexed="13"/>
        <bgColor indexed="64"/>
      </patternFill>
    </fill>
    <fill>
      <patternFill patternType="solid">
        <fgColor indexed="26"/>
        <bgColor indexed="64"/>
      </patternFill>
    </fill>
    <fill>
      <patternFill patternType="solid">
        <fgColor rgb="FFFFFFCC"/>
        <bgColor indexed="64"/>
      </patternFill>
    </fill>
    <fill>
      <patternFill patternType="solid">
        <fgColor indexed="43"/>
        <bgColor indexed="64"/>
      </patternFill>
    </fill>
    <fill>
      <patternFill patternType="solid">
        <fgColor indexed="56"/>
      </patternFill>
    </fill>
    <fill>
      <patternFill patternType="solid">
        <fgColor indexed="54"/>
      </patternFill>
    </fill>
    <fill>
      <patternFill patternType="solid">
        <fgColor indexed="10"/>
      </patternFill>
    </fill>
    <fill>
      <patternFill patternType="lightGray">
        <fgColor indexed="22"/>
        <bgColor indexed="9"/>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mediumGray">
        <fgColor indexed="45"/>
        <bgColor indexed="9"/>
      </patternFill>
    </fill>
    <fill>
      <patternFill patternType="lightGray">
        <fgColor indexed="45"/>
        <bgColor indexed="9"/>
      </patternFill>
    </fill>
    <fill>
      <patternFill patternType="solid">
        <fgColor indexed="57"/>
      </patternFill>
    </fill>
    <fill>
      <patternFill patternType="solid">
        <fgColor indexed="15"/>
        <bgColor indexed="64"/>
      </patternFill>
    </fill>
    <fill>
      <patternFill patternType="solid">
        <fgColor indexed="16"/>
        <bgColor indexed="64"/>
      </patternFill>
    </fill>
    <fill>
      <patternFill patternType="solid">
        <fgColor indexed="38"/>
        <bgColor indexed="64"/>
      </patternFill>
    </fill>
    <fill>
      <patternFill patternType="solid">
        <fgColor theme="0" tint="-0.14999847407452621"/>
        <bgColor indexed="64"/>
      </patternFill>
    </fill>
    <fill>
      <patternFill patternType="solid">
        <fgColor indexed="61"/>
        <bgColor indexed="64"/>
      </patternFill>
    </fill>
    <fill>
      <patternFill patternType="solid">
        <fgColor indexed="35"/>
        <bgColor indexed="64"/>
      </patternFill>
    </fill>
    <fill>
      <patternFill patternType="solid">
        <fgColor indexed="21"/>
        <bgColor indexed="64"/>
      </patternFill>
    </fill>
    <fill>
      <patternFill patternType="solid">
        <fgColor indexed="37"/>
        <bgColor indexed="64"/>
      </patternFill>
    </fill>
    <fill>
      <patternFill patternType="solid">
        <fgColor indexed="20"/>
        <bgColor indexed="64"/>
      </patternFill>
    </fill>
    <fill>
      <patternFill patternType="solid">
        <fgColor indexed="33"/>
        <bgColor indexed="64"/>
      </patternFill>
    </fill>
    <fill>
      <patternFill patternType="solid">
        <fgColor rgb="FFFFFFFF"/>
        <bgColor indexed="64"/>
      </patternFill>
    </fill>
    <fill>
      <patternFill patternType="solid">
        <fgColor indexed="59"/>
        <bgColor indexed="64"/>
      </patternFill>
    </fill>
    <fill>
      <patternFill patternType="solid">
        <fgColor indexed="25"/>
        <bgColor indexed="64"/>
      </patternFill>
    </fill>
    <fill>
      <patternFill patternType="solid">
        <fgColor rgb="FFFFFFFF"/>
        <bgColor rgb="FF000000"/>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2F2F2"/>
        <bgColor indexed="64"/>
      </patternFill>
    </fill>
    <fill>
      <patternFill patternType="solid">
        <fgColor rgb="FFC6EFCE"/>
        <bgColor indexed="64"/>
      </patternFill>
    </fill>
    <fill>
      <patternFill patternType="solid">
        <fgColor rgb="FFFFEB9C"/>
        <bgColor indexed="64"/>
      </patternFill>
    </fill>
    <fill>
      <patternFill patternType="solid">
        <fgColor indexed="56"/>
        <bgColor indexed="64"/>
      </patternFill>
    </fill>
    <fill>
      <patternFill patternType="solid">
        <fgColor indexed="54"/>
        <bgColor indexed="64"/>
      </patternFill>
    </fill>
    <fill>
      <patternFill patternType="solid">
        <fgColor rgb="FFD9D9D9"/>
        <bgColor rgb="FF000000"/>
      </patternFill>
    </fill>
    <fill>
      <patternFill patternType="solid">
        <fgColor theme="0" tint="-0.249977111117893"/>
        <bgColor indexed="64"/>
      </patternFill>
    </fill>
    <fill>
      <patternFill patternType="solid">
        <fgColor rgb="FFF4F4F5"/>
        <bgColor indexed="64"/>
      </patternFill>
    </fill>
    <fill>
      <patternFill patternType="solid">
        <fgColor rgb="FF007272"/>
        <bgColor indexed="64"/>
      </patternFill>
    </fill>
  </fills>
  <borders count="13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rgb="FF000000"/>
      </top>
      <bottom style="thin">
        <color rgb="FF000000"/>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medium">
        <color indexed="2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indexed="64"/>
      </top>
      <bottom style="double">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right/>
      <top/>
      <bottom style="thick">
        <color indexed="21"/>
      </bottom>
      <diagonal/>
    </border>
    <border>
      <left/>
      <right/>
      <top/>
      <bottom style="thick">
        <color indexed="15"/>
      </bottom>
      <diagonal/>
    </border>
    <border>
      <left/>
      <right/>
      <top/>
      <bottom style="medium">
        <color indexed="49"/>
      </bottom>
      <diagonal/>
    </border>
    <border>
      <left/>
      <right/>
      <top/>
      <bottom style="double">
        <color indexed="33"/>
      </bottom>
      <diagonal/>
    </border>
    <border>
      <left/>
      <right/>
      <top/>
      <bottom style="medium">
        <color indexed="8"/>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indexed="56"/>
      </top>
      <bottom style="double">
        <color indexed="56"/>
      </bottom>
      <diagonal/>
    </border>
    <border>
      <left/>
      <right/>
      <top/>
      <bottom style="double">
        <color indexed="10"/>
      </bottom>
      <diagonal/>
    </border>
    <border>
      <left/>
      <right/>
      <top style="thin">
        <color indexed="64"/>
      </top>
      <bottom style="medium">
        <color indexed="64"/>
      </bottom>
      <diagonal/>
    </border>
    <border>
      <left/>
      <right/>
      <top style="thin">
        <color indexed="21"/>
      </top>
      <bottom style="double">
        <color indexed="21"/>
      </bottom>
      <diagonal/>
    </border>
    <border>
      <left/>
      <right/>
      <top style="thin">
        <color indexed="62"/>
      </top>
      <bottom style="double">
        <color indexed="62"/>
      </bottom>
      <diagonal/>
    </border>
    <border>
      <left/>
      <right/>
      <top/>
      <bottom style="thin">
        <color rgb="FF000000"/>
      </bottom>
      <diagonal/>
    </border>
    <border>
      <left/>
      <right/>
      <top style="hair">
        <color indexed="8"/>
      </top>
      <bottom style="hair">
        <color indexed="8"/>
      </bottom>
      <diagonal/>
    </border>
    <border>
      <left/>
      <right/>
      <top/>
      <bottom style="medium">
        <color indexed="18"/>
      </bottom>
      <diagonal/>
    </border>
    <border>
      <left/>
      <right/>
      <top/>
      <bottom style="thick">
        <color indexed="35"/>
      </bottom>
      <diagonal/>
    </border>
    <border>
      <left/>
      <right/>
      <top/>
      <bottom style="thick">
        <color indexed="16"/>
      </bottom>
      <diagonal/>
    </border>
    <border>
      <left/>
      <right/>
      <top/>
      <bottom style="medium">
        <color indexed="16"/>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right/>
      <top/>
      <bottom style="thin">
        <color auto="1"/>
      </bottom>
      <diagonal/>
    </border>
    <border>
      <left/>
      <right/>
      <top style="thin">
        <color rgb="FF000000"/>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hair">
        <color indexed="64"/>
      </left>
      <right style="hair">
        <color indexed="64"/>
      </right>
      <top/>
      <bottom style="hair">
        <color indexed="64"/>
      </bottom>
      <diagonal/>
    </border>
    <border>
      <left/>
      <right/>
      <top style="hair">
        <color indexed="8"/>
      </top>
      <bottom style="hair">
        <color indexed="8"/>
      </bottom>
      <diagonal/>
    </border>
    <border>
      <left/>
      <right/>
      <top/>
      <bottom style="dotted">
        <color indexed="64"/>
      </bottom>
      <diagonal/>
    </border>
    <border>
      <left style="thick">
        <color indexed="9"/>
      </left>
      <right style="thick">
        <color indexed="9"/>
      </right>
      <top/>
      <bottom/>
      <diagonal/>
    </border>
    <border>
      <left style="thin">
        <color indexed="64"/>
      </left>
      <right style="thin">
        <color indexed="64"/>
      </right>
      <top style="medium">
        <color indexed="64"/>
      </top>
      <bottom style="thin">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8"/>
      </top>
      <bottom style="hair">
        <color indexed="8"/>
      </bottom>
      <diagonal/>
    </border>
    <border>
      <left/>
      <right/>
      <top/>
      <bottom style="thin">
        <color indexed="21"/>
      </bottom>
      <diagonal/>
    </border>
    <border>
      <left/>
      <right/>
      <top/>
      <bottom style="thick">
        <color theme="4" tint="0.49967955565050204"/>
      </bottom>
      <diagonal/>
    </border>
    <border>
      <left style="hair">
        <color auto="1"/>
      </left>
      <right style="hair">
        <color auto="1"/>
      </right>
      <top style="hair">
        <color auto="1"/>
      </top>
      <bottom style="hair">
        <color auto="1"/>
      </bottom>
      <diagonal/>
    </border>
    <border>
      <left/>
      <right style="hair">
        <color auto="1"/>
      </right>
      <top style="hair">
        <color indexed="64"/>
      </top>
      <bottom style="hair">
        <color auto="1"/>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thin">
        <color indexed="64"/>
      </left>
      <right/>
      <top style="thin">
        <color auto="1"/>
      </top>
      <bottom style="thin">
        <color indexed="64"/>
      </bottom>
      <diagonal/>
    </border>
    <border>
      <left style="hair">
        <color indexed="64"/>
      </left>
      <right/>
      <top/>
      <bottom/>
      <diagonal/>
    </border>
    <border>
      <left style="hair">
        <color indexed="64"/>
      </left>
      <right style="hair">
        <color indexed="64"/>
      </right>
      <top/>
      <bottom/>
      <diagonal/>
    </border>
    <border>
      <left/>
      <right/>
      <top/>
      <bottom style="hair">
        <color auto="1"/>
      </bottom>
      <diagonal/>
    </border>
    <border>
      <left/>
      <right/>
      <top style="hair">
        <color auto="1"/>
      </top>
      <bottom/>
      <diagonal/>
    </border>
    <border>
      <left/>
      <right/>
      <top style="thin">
        <color indexed="21"/>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right/>
      <top style="hair">
        <color indexed="8"/>
      </top>
      <bottom style="hair">
        <color indexed="8"/>
      </bottom>
      <diagonal/>
    </border>
    <border>
      <left style="hair">
        <color auto="1"/>
      </left>
      <right style="hair">
        <color auto="1"/>
      </right>
      <top style="hair">
        <color auto="1"/>
      </top>
      <bottom style="hair">
        <color auto="1"/>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s>
  <cellStyleXfs count="55812">
    <xf numFmtId="0" fontId="0" fillId="0" borderId="0"/>
    <xf numFmtId="0" fontId="28" fillId="0" borderId="0"/>
    <xf numFmtId="0" fontId="28" fillId="0" borderId="0" applyNumberFormat="0" applyFill="0" applyBorder="0" applyAlignment="0" applyProtection="0"/>
    <xf numFmtId="0" fontId="28" fillId="0" borderId="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0" fontId="28" fillId="0" borderId="0" applyNumberForma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30" fillId="0" borderId="0" applyFill="0" applyProtection="0">
      <alignment horizontal="center"/>
    </xf>
    <xf numFmtId="183" fontId="28" fillId="0" borderId="0" applyFont="0" applyFill="0" applyBorder="0" applyAlignment="0" applyProtection="0"/>
    <xf numFmtId="183"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2" fillId="0" borderId="22" applyNumberFormat="0" applyFill="0" applyAlignment="0" applyProtection="0"/>
    <xf numFmtId="0" fontId="33" fillId="0" borderId="23" applyNumberFormat="0" applyFill="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1" fillId="10"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1"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1" fillId="14" borderId="0" applyNumberFormat="0" applyBorder="0" applyAlignment="0" applyProtection="0"/>
    <xf numFmtId="0" fontId="34" fillId="43"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1" fillId="18" borderId="0" applyNumberFormat="0" applyBorder="0" applyAlignment="0" applyProtection="0"/>
    <xf numFmtId="0" fontId="34" fillId="45"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1" fillId="22" borderId="0" applyNumberFormat="0" applyBorder="0" applyAlignment="0" applyProtection="0"/>
    <xf numFmtId="0" fontId="34" fillId="47"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1" fillId="26" borderId="0" applyNumberFormat="0" applyBorder="0" applyAlignment="0" applyProtection="0"/>
    <xf numFmtId="0" fontId="34" fillId="40"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1" fillId="30" borderId="0" applyNumberFormat="0" applyBorder="0" applyAlignment="0" applyProtection="0"/>
    <xf numFmtId="0" fontId="34" fillId="43"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5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45" borderId="0" applyNumberFormat="0" applyBorder="0" applyAlignment="0" applyProtection="0"/>
    <xf numFmtId="0" fontId="38" fillId="43" borderId="0" applyNumberFormat="0" applyBorder="0" applyAlignment="0" applyProtection="0"/>
    <xf numFmtId="0" fontId="38" fillId="49" borderId="0" applyNumberFormat="0" applyBorder="0" applyAlignment="0" applyProtection="0"/>
    <xf numFmtId="0" fontId="38" fillId="45"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4"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34" fillId="4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1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4" fillId="4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8"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4" fillId="4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2"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4" fillId="4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26"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34" fillId="43"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3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39" fillId="0" borderId="24" applyNumberFormat="0" applyFill="0" applyAlignment="0" applyProtection="0"/>
    <xf numFmtId="0" fontId="39" fillId="0" borderId="0" applyNumberFormat="0" applyFill="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1"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1" fillId="11" borderId="0" applyNumberFormat="0" applyBorder="0" applyAlignment="0" applyProtection="0"/>
    <xf numFmtId="0" fontId="34" fillId="40"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1" fillId="15" borderId="0" applyNumberFormat="0" applyBorder="0" applyAlignment="0" applyProtection="0"/>
    <xf numFmtId="0" fontId="34" fillId="52"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1" fillId="19" borderId="0" applyNumberFormat="0" applyBorder="0" applyAlignment="0" applyProtection="0"/>
    <xf numFmtId="0" fontId="34" fillId="62"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1" fillId="23" borderId="0" applyNumberFormat="0" applyBorder="0" applyAlignment="0" applyProtection="0"/>
    <xf numFmtId="0" fontId="34" fillId="64"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1" fillId="27" borderId="0" applyNumberFormat="0" applyBorder="0" applyAlignment="0" applyProtection="0"/>
    <xf numFmtId="0" fontId="34" fillId="40"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1" fillId="31" borderId="0" applyNumberFormat="0" applyBorder="0" applyAlignment="0" applyProtection="0"/>
    <xf numFmtId="0" fontId="34" fillId="43"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31"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8" fillId="49" borderId="0" applyNumberFormat="0" applyBorder="0" applyAlignment="0" applyProtection="0"/>
    <xf numFmtId="0" fontId="38" fillId="52" borderId="0" applyNumberFormat="0" applyBorder="0" applyAlignment="0" applyProtection="0"/>
    <xf numFmtId="0" fontId="38" fillId="62" borderId="0" applyNumberFormat="0" applyBorder="0" applyAlignment="0" applyProtection="0"/>
    <xf numFmtId="0" fontId="38" fillId="44" borderId="0" applyNumberFormat="0" applyBorder="0" applyAlignment="0" applyProtection="0"/>
    <xf numFmtId="0" fontId="38" fillId="49" borderId="0" applyNumberFormat="0" applyBorder="0" applyAlignment="0" applyProtection="0"/>
    <xf numFmtId="0" fontId="38" fillId="45"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34" fillId="5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1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34" fillId="52"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34" fillId="63"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1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34" fillId="48"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23"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34" fillId="5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27"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34" fillId="65"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1"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49" fontId="28" fillId="0" borderId="0" applyFont="0" applyFill="0" applyBorder="0" applyAlignment="0" applyProtection="0"/>
    <xf numFmtId="0" fontId="40" fillId="73"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6" borderId="0" applyNumberFormat="0" applyBorder="0" applyAlignment="0" applyProtection="0"/>
    <xf numFmtId="0" fontId="17" fillId="12" borderId="0" applyNumberFormat="0" applyBorder="0" applyAlignment="0" applyProtection="0"/>
    <xf numFmtId="0" fontId="41" fillId="12" borderId="0" applyNumberFormat="0" applyBorder="0" applyAlignment="0" applyProtection="0"/>
    <xf numFmtId="0" fontId="17" fillId="12" borderId="0" applyNumberFormat="0" applyBorder="0" applyAlignment="0" applyProtection="0"/>
    <xf numFmtId="0" fontId="40" fillId="77" borderId="0" applyNumberFormat="0" applyBorder="0" applyAlignment="0" applyProtection="0"/>
    <xf numFmtId="0" fontId="41" fillId="12"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17" fillId="16" borderId="0" applyNumberFormat="0" applyBorder="0" applyAlignment="0" applyProtection="0"/>
    <xf numFmtId="0" fontId="41" fillId="16" borderId="0" applyNumberFormat="0" applyBorder="0" applyAlignment="0" applyProtection="0"/>
    <xf numFmtId="0" fontId="17" fillId="16" borderId="0" applyNumberFormat="0" applyBorder="0" applyAlignment="0" applyProtection="0"/>
    <xf numFmtId="0" fontId="40" fillId="52" borderId="0" applyNumberFormat="0" applyBorder="0" applyAlignment="0" applyProtection="0"/>
    <xf numFmtId="0" fontId="41" fillId="16"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17" fillId="20" borderId="0" applyNumberFormat="0" applyBorder="0" applyAlignment="0" applyProtection="0"/>
    <xf numFmtId="0" fontId="41" fillId="20" borderId="0" applyNumberFormat="0" applyBorder="0" applyAlignment="0" applyProtection="0"/>
    <xf numFmtId="0" fontId="17" fillId="20" borderId="0" applyNumberFormat="0" applyBorder="0" applyAlignment="0" applyProtection="0"/>
    <xf numFmtId="0" fontId="40" fillId="78" borderId="0" applyNumberFormat="0" applyBorder="0" applyAlignment="0" applyProtection="0"/>
    <xf numFmtId="0" fontId="41" fillId="2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17" fillId="24" borderId="0" applyNumberFormat="0" applyBorder="0" applyAlignment="0" applyProtection="0"/>
    <xf numFmtId="0" fontId="41" fillId="24" borderId="0" applyNumberFormat="0" applyBorder="0" applyAlignment="0" applyProtection="0"/>
    <xf numFmtId="0" fontId="17" fillId="24" borderId="0" applyNumberFormat="0" applyBorder="0" applyAlignment="0" applyProtection="0"/>
    <xf numFmtId="0" fontId="40" fillId="64" borderId="0" applyNumberFormat="0" applyBorder="0" applyAlignment="0" applyProtection="0"/>
    <xf numFmtId="0" fontId="41" fillId="2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17" fillId="28" borderId="0" applyNumberFormat="0" applyBorder="0" applyAlignment="0" applyProtection="0"/>
    <xf numFmtId="0" fontId="41" fillId="28" borderId="0" applyNumberFormat="0" applyBorder="0" applyAlignment="0" applyProtection="0"/>
    <xf numFmtId="0" fontId="17" fillId="28" borderId="0" applyNumberFormat="0" applyBorder="0" applyAlignment="0" applyProtection="0"/>
    <xf numFmtId="0" fontId="40" fillId="77" borderId="0" applyNumberFormat="0" applyBorder="0" applyAlignment="0" applyProtection="0"/>
    <xf numFmtId="0" fontId="41" fillId="28"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17" fillId="32" borderId="0" applyNumberFormat="0" applyBorder="0" applyAlignment="0" applyProtection="0"/>
    <xf numFmtId="0" fontId="41" fillId="32" borderId="0" applyNumberFormat="0" applyBorder="0" applyAlignment="0" applyProtection="0"/>
    <xf numFmtId="0" fontId="17" fillId="32" borderId="0" applyNumberFormat="0" applyBorder="0" applyAlignment="0" applyProtection="0"/>
    <xf numFmtId="0" fontId="40" fillId="43" borderId="0" applyNumberFormat="0" applyBorder="0" applyAlignment="0" applyProtection="0"/>
    <xf numFmtId="0" fontId="41" fillId="32"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73"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6" borderId="0" applyNumberFormat="0" applyBorder="0" applyAlignment="0" applyProtection="0"/>
    <xf numFmtId="0" fontId="42" fillId="49" borderId="0" applyNumberFormat="0" applyBorder="0" applyAlignment="0" applyProtection="0"/>
    <xf numFmtId="0" fontId="42" fillId="79" borderId="0" applyNumberFormat="0" applyBorder="0" applyAlignment="0" applyProtection="0"/>
    <xf numFmtId="0" fontId="42" fillId="65" borderId="0" applyNumberFormat="0" applyBorder="0" applyAlignment="0" applyProtection="0"/>
    <xf numFmtId="0" fontId="42" fillId="44" borderId="0" applyNumberFormat="0" applyBorder="0" applyAlignment="0" applyProtection="0"/>
    <xf numFmtId="0" fontId="42" fillId="49" borderId="0" applyNumberFormat="0" applyBorder="0" applyAlignment="0" applyProtection="0"/>
    <xf numFmtId="0" fontId="42" fillId="52" borderId="0" applyNumberFormat="0" applyBorder="0" applyAlignment="0" applyProtection="0"/>
    <xf numFmtId="0" fontId="40" fillId="80" borderId="0" applyNumberFormat="0" applyBorder="0" applyAlignment="0" applyProtection="0"/>
    <xf numFmtId="0" fontId="40" fillId="52" borderId="0" applyNumberFormat="0" applyBorder="0" applyAlignment="0" applyProtection="0"/>
    <xf numFmtId="0" fontId="40" fillId="63" borderId="0" applyNumberFormat="0" applyBorder="0" applyAlignment="0" applyProtection="0"/>
    <xf numFmtId="0" fontId="40" fillId="81" borderId="0" applyNumberFormat="0" applyBorder="0" applyAlignment="0" applyProtection="0"/>
    <xf numFmtId="0" fontId="40" fillId="77" borderId="0" applyNumberFormat="0" applyBorder="0" applyAlignment="0" applyProtection="0"/>
    <xf numFmtId="0" fontId="40" fillId="82" borderId="0" applyNumberFormat="0" applyBorder="0" applyAlignment="0" applyProtection="0"/>
    <xf numFmtId="0" fontId="17" fillId="9" borderId="0" applyNumberFormat="0" applyBorder="0" applyAlignment="0" applyProtection="0"/>
    <xf numFmtId="0" fontId="41" fillId="9" borderId="0" applyNumberFormat="0" applyBorder="0" applyAlignment="0" applyProtection="0"/>
    <xf numFmtId="0" fontId="17" fillId="9" borderId="0" applyNumberFormat="0" applyBorder="0" applyAlignment="0" applyProtection="0"/>
    <xf numFmtId="0" fontId="40" fillId="83" borderId="0" applyNumberFormat="0" applyBorder="0" applyAlignment="0" applyProtection="0"/>
    <xf numFmtId="0" fontId="41" fillId="9"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17" fillId="13" borderId="0" applyNumberFormat="0" applyBorder="0" applyAlignment="0" applyProtection="0"/>
    <xf numFmtId="0" fontId="41" fillId="13" borderId="0" applyNumberFormat="0" applyBorder="0" applyAlignment="0" applyProtection="0"/>
    <xf numFmtId="0" fontId="17" fillId="13" borderId="0" applyNumberFormat="0" applyBorder="0" applyAlignment="0" applyProtection="0"/>
    <xf numFmtId="0" fontId="40" fillId="85" borderId="0" applyNumberFormat="0" applyBorder="0" applyAlignment="0" applyProtection="0"/>
    <xf numFmtId="0" fontId="41" fillId="13"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17" fillId="17" borderId="0" applyNumberFormat="0" applyBorder="0" applyAlignment="0" applyProtection="0"/>
    <xf numFmtId="0" fontId="41" fillId="17" borderId="0" applyNumberFormat="0" applyBorder="0" applyAlignment="0" applyProtection="0"/>
    <xf numFmtId="0" fontId="17" fillId="17" borderId="0" applyNumberFormat="0" applyBorder="0" applyAlignment="0" applyProtection="0"/>
    <xf numFmtId="0" fontId="40" fillId="78" borderId="0" applyNumberFormat="0" applyBorder="0" applyAlignment="0" applyProtection="0"/>
    <xf numFmtId="0" fontId="41" fillId="17"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17" fillId="21" borderId="0" applyNumberFormat="0" applyBorder="0" applyAlignment="0" applyProtection="0"/>
    <xf numFmtId="0" fontId="41" fillId="21" borderId="0" applyNumberFormat="0" applyBorder="0" applyAlignment="0" applyProtection="0"/>
    <xf numFmtId="0" fontId="17" fillId="21" borderId="0" applyNumberFormat="0" applyBorder="0" applyAlignment="0" applyProtection="0"/>
    <xf numFmtId="0" fontId="40" fillId="88" borderId="0" applyNumberFormat="0" applyBorder="0" applyAlignment="0" applyProtection="0"/>
    <xf numFmtId="0" fontId="41" fillId="21"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17" fillId="25" borderId="0" applyNumberFormat="0" applyBorder="0" applyAlignment="0" applyProtection="0"/>
    <xf numFmtId="0" fontId="41" fillId="25" borderId="0" applyNumberFormat="0" applyBorder="0" applyAlignment="0" applyProtection="0"/>
    <xf numFmtId="0" fontId="17" fillId="25" borderId="0" applyNumberFormat="0" applyBorder="0" applyAlignment="0" applyProtection="0"/>
    <xf numFmtId="0" fontId="40" fillId="83" borderId="0" applyNumberFormat="0" applyBorder="0" applyAlignment="0" applyProtection="0"/>
    <xf numFmtId="0" fontId="41" fillId="25"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17" fillId="29" borderId="0" applyNumberFormat="0" applyBorder="0" applyAlignment="0" applyProtection="0"/>
    <xf numFmtId="0" fontId="41" fillId="29" borderId="0" applyNumberFormat="0" applyBorder="0" applyAlignment="0" applyProtection="0"/>
    <xf numFmtId="0" fontId="17" fillId="29" borderId="0" applyNumberFormat="0" applyBorder="0" applyAlignment="0" applyProtection="0"/>
    <xf numFmtId="0" fontId="40" fillId="85" borderId="0" applyNumberFormat="0" applyBorder="0" applyAlignment="0" applyProtection="0"/>
    <xf numFmtId="0" fontId="41" fillId="29"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184" fontId="43" fillId="91" borderId="0" applyNumberFormat="0" applyFont="0" applyBorder="0" applyAlignment="0">
      <alignment horizontal="right"/>
    </xf>
    <xf numFmtId="184" fontId="43" fillId="91" borderId="0" applyNumberFormat="0" applyFont="0" applyBorder="0" applyAlignme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0" fontId="21" fillId="0" borderId="0" applyNumberFormat="0" applyFill="0" applyBorder="0" applyAlignment="0" applyProtection="0"/>
    <xf numFmtId="0" fontId="21" fillId="0" borderId="0" applyNumberFormat="0" applyFill="0" applyBorder="0" applyAlignment="0" applyProtection="0"/>
    <xf numFmtId="0" fontId="45" fillId="0" borderId="0"/>
    <xf numFmtId="0" fontId="46" fillId="0" borderId="0" applyNumberFormat="0" applyFill="0" applyBorder="0" applyAlignment="0" applyProtection="0"/>
    <xf numFmtId="0" fontId="7" fillId="3" borderId="0" applyNumberFormat="0" applyBorder="0" applyAlignment="0" applyProtection="0"/>
    <xf numFmtId="0" fontId="47" fillId="3" borderId="0" applyNumberFormat="0" applyBorder="0" applyAlignment="0" applyProtection="0"/>
    <xf numFmtId="0" fontId="7" fillId="3" borderId="0" applyNumberFormat="0" applyBorder="0" applyAlignment="0" applyProtection="0"/>
    <xf numFmtId="0" fontId="48" fillId="44" borderId="0" applyNumberFormat="0" applyBorder="0" applyAlignment="0" applyProtection="0"/>
    <xf numFmtId="0" fontId="47" fillId="3"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2" fillId="0" borderId="0" applyNumberFormat="0" applyFill="0" applyBorder="0" applyAlignment="0"/>
    <xf numFmtId="0" fontId="52" fillId="0" borderId="0" applyNumberFormat="0" applyFill="0" applyBorder="0" applyAlignment="0"/>
    <xf numFmtId="0" fontId="53" fillId="0" borderId="0" applyNumberFormat="0" applyFill="0" applyBorder="0">
      <alignment horizontal="left"/>
    </xf>
    <xf numFmtId="0" fontId="54" fillId="48" borderId="0" applyNumberFormat="0" applyBorder="0" applyAlignment="0" applyProtection="0"/>
    <xf numFmtId="49" fontId="55" fillId="0" borderId="0" applyFont="0" applyFill="0" applyBorder="0" applyAlignment="0" applyProtection="0">
      <alignment horizontal="left"/>
    </xf>
    <xf numFmtId="186" fontId="30" fillId="0" borderId="0" applyAlignment="0" applyProtection="0"/>
    <xf numFmtId="187" fontId="21" fillId="0" borderId="0" applyFill="0" applyBorder="0" applyAlignment="0" applyProtection="0"/>
    <xf numFmtId="49" fontId="21" fillId="0" borderId="0" applyNumberFormat="0" applyAlignment="0" applyProtection="0">
      <alignment horizontal="left"/>
    </xf>
    <xf numFmtId="49" fontId="56" fillId="0" borderId="27" applyNumberFormat="0" applyAlignment="0" applyProtection="0">
      <alignment horizontal="left" wrapText="1"/>
    </xf>
    <xf numFmtId="49" fontId="56" fillId="0" borderId="0" applyNumberFormat="0" applyAlignment="0" applyProtection="0">
      <alignment horizontal="left" wrapText="1"/>
    </xf>
    <xf numFmtId="49" fontId="57" fillId="0" borderId="0" applyAlignment="0" applyProtection="0">
      <alignment horizontal="left"/>
    </xf>
    <xf numFmtId="0" fontId="58" fillId="36" borderId="0" applyNumberFormat="0" applyBorder="0" applyAlignment="0" applyProtection="0"/>
    <xf numFmtId="2" fontId="21" fillId="93" borderId="0" applyNumberFormat="0" applyFont="0" applyBorder="0" applyAlignment="0" applyProtection="0"/>
    <xf numFmtId="2" fontId="21" fillId="93" borderId="0" applyNumberFormat="0" applyFont="0" applyBorder="0" applyAlignment="0" applyProtection="0"/>
    <xf numFmtId="188" fontId="59" fillId="0" borderId="0" applyFill="0" applyBorder="0" applyAlignment="0"/>
    <xf numFmtId="189" fontId="59" fillId="0" borderId="0" applyFill="0" applyBorder="0" applyAlignment="0"/>
    <xf numFmtId="190" fontId="59" fillId="0" borderId="0" applyFill="0" applyBorder="0" applyAlignment="0"/>
    <xf numFmtId="191" fontId="59" fillId="0" borderId="0" applyFill="0" applyBorder="0" applyAlignment="0"/>
    <xf numFmtId="192" fontId="59" fillId="0" borderId="0" applyFill="0" applyBorder="0" applyAlignment="0"/>
    <xf numFmtId="188" fontId="59" fillId="0" borderId="0" applyFill="0" applyBorder="0" applyAlignment="0"/>
    <xf numFmtId="193" fontId="59" fillId="0" borderId="0" applyFill="0" applyBorder="0" applyAlignment="0"/>
    <xf numFmtId="189" fontId="59" fillId="0" borderId="0" applyFill="0" applyBorder="0" applyAlignment="0"/>
    <xf numFmtId="0" fontId="11" fillId="6" borderId="4" applyNumberFormat="0" applyAlignment="0" applyProtection="0"/>
    <xf numFmtId="0" fontId="11" fillId="6" borderId="4" applyNumberFormat="0" applyAlignment="0" applyProtection="0"/>
    <xf numFmtId="0" fontId="49" fillId="47" borderId="25" applyNumberFormat="0" applyAlignment="0" applyProtection="0"/>
    <xf numFmtId="0" fontId="60" fillId="6" borderId="4"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60"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61" fillId="94" borderId="28" applyNumberFormat="0" applyAlignment="0" applyProtection="0"/>
    <xf numFmtId="0" fontId="62" fillId="0" borderId="29" applyNumberFormat="0" applyFill="0" applyAlignment="0" applyProtection="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13" fillId="7" borderId="7" applyNumberFormat="0" applyAlignment="0" applyProtection="0"/>
    <xf numFmtId="0" fontId="64" fillId="7" borderId="7" applyNumberFormat="0" applyAlignment="0" applyProtection="0"/>
    <xf numFmtId="0" fontId="13" fillId="7" borderId="7" applyNumberFormat="0" applyAlignment="0" applyProtection="0"/>
    <xf numFmtId="0" fontId="61" fillId="92" borderId="28" applyNumberFormat="0" applyAlignment="0" applyProtection="0"/>
    <xf numFmtId="0" fontId="64" fillId="7" borderId="7"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3" fontId="65" fillId="41" borderId="17" applyFont="0" applyFill="0" applyProtection="0">
      <alignment horizontal="right" vertical="center"/>
    </xf>
    <xf numFmtId="0" fontId="66" fillId="0" borderId="0" applyNumberFormat="0" applyFill="0" applyBorder="0" applyAlignment="0" applyProtection="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9" fillId="0" borderId="0" applyNumberFormat="0" applyFill="0" applyBorder="0" applyAlignment="0" applyProtection="0"/>
    <xf numFmtId="194" fontId="28" fillId="0" borderId="0"/>
    <xf numFmtId="194" fontId="28" fillId="0" borderId="0"/>
    <xf numFmtId="167" fontId="28" fillId="0" borderId="0" applyFont="0" applyFill="0" applyBorder="0" applyAlignment="0" applyProtection="0"/>
    <xf numFmtId="167" fontId="28" fillId="0" borderId="0" applyFont="0" applyFill="0" applyBorder="0" applyAlignment="0" applyProtection="0"/>
    <xf numFmtId="188" fontId="59"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195" fontId="7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68" fontId="71"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68" fontId="7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21" fillId="0" borderId="0" applyFont="0" applyFill="0" applyBorder="0" applyAlignment="0" applyProtection="0"/>
    <xf numFmtId="165" fontId="73"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28"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8"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4"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36"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5" fontId="76" fillId="0" borderId="0" applyFont="0" applyFill="0" applyBorder="0" applyAlignment="0" applyProtection="0"/>
    <xf numFmtId="165" fontId="75" fillId="0" borderId="0" applyFont="0" applyFill="0" applyBorder="0" applyAlignment="0" applyProtection="0"/>
    <xf numFmtId="168" fontId="21"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3" fontId="77" fillId="0" borderId="0" applyFont="0" applyFill="0" applyBorder="0" applyAlignment="0" applyProtection="0"/>
    <xf numFmtId="0" fontId="78" fillId="0" borderId="0"/>
    <xf numFmtId="0" fontId="79" fillId="0" borderId="0"/>
    <xf numFmtId="3" fontId="77" fillId="0" borderId="0" applyFont="0" applyFill="0" applyBorder="0" applyAlignment="0" applyProtection="0"/>
    <xf numFmtId="0" fontId="78" fillId="0" borderId="0"/>
    <xf numFmtId="0" fontId="79" fillId="0" borderId="0"/>
    <xf numFmtId="0" fontId="80" fillId="0" borderId="0" applyNumberFormat="0" applyFill="0" applyBorder="0">
      <alignment horizontal="right"/>
    </xf>
    <xf numFmtId="196"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89" fontId="59"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4" fontId="36" fillId="0" borderId="0" applyFill="0" applyBorder="0" applyAlignment="0"/>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9" fontId="37" fillId="0" borderId="0"/>
    <xf numFmtId="199" fontId="37" fillId="0" borderId="0"/>
    <xf numFmtId="200" fontId="28" fillId="0" borderId="0"/>
    <xf numFmtId="200" fontId="28" fillId="0" borderId="0"/>
    <xf numFmtId="0" fontId="14" fillId="55" borderId="0">
      <alignment vertical="center"/>
    </xf>
    <xf numFmtId="38" fontId="81" fillId="0" borderId="33">
      <alignment vertical="center"/>
    </xf>
    <xf numFmtId="201" fontId="28" fillId="0" borderId="0" applyFont="0" applyFill="0" applyBorder="0" applyAlignment="0" applyProtection="0"/>
    <xf numFmtId="202" fontId="28" fillId="0" borderId="0" applyFont="0" applyFill="0" applyBorder="0" applyAlignment="0" applyProtection="0"/>
    <xf numFmtId="0" fontId="82" fillId="0" borderId="0">
      <protection locked="0"/>
    </xf>
    <xf numFmtId="203" fontId="59" fillId="0" borderId="0" applyFont="0" applyFill="0" applyBorder="0" applyAlignment="0" applyProtection="0">
      <alignment horizontal="right"/>
    </xf>
    <xf numFmtId="203" fontId="59" fillId="0" borderId="0" applyFont="0" applyFill="0" applyBorder="0" applyAlignment="0" applyProtection="0">
      <alignment horizontal="right"/>
    </xf>
    <xf numFmtId="168" fontId="28" fillId="0" borderId="0" applyFont="0" applyFill="0" applyBorder="0" applyAlignment="0" applyProtection="0"/>
    <xf numFmtId="0" fontId="83" fillId="44" borderId="0" applyNumberFormat="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61" fillId="94" borderId="28" applyNumberFormat="0" applyAlignment="0" applyProtection="0"/>
    <xf numFmtId="0" fontId="84" fillId="0" borderId="0">
      <protection locked="0"/>
    </xf>
    <xf numFmtId="0" fontId="84" fillId="0" borderId="0">
      <protection locked="0"/>
    </xf>
    <xf numFmtId="0" fontId="69" fillId="0" borderId="0" applyNumberFormat="0" applyFill="0" applyBorder="0" applyAlignment="0" applyProtection="0"/>
    <xf numFmtId="0" fontId="40" fillId="84" borderId="0" applyNumberFormat="0" applyBorder="0" applyAlignment="0" applyProtection="0"/>
    <xf numFmtId="0" fontId="40" fillId="86" borderId="0" applyNumberFormat="0" applyBorder="0" applyAlignment="0" applyProtection="0"/>
    <xf numFmtId="0" fontId="40" fillId="87"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90" borderId="0" applyNumberFormat="0" applyBorder="0" applyAlignment="0" applyProtection="0"/>
    <xf numFmtId="188" fontId="59" fillId="0" borderId="0" applyFill="0" applyBorder="0" applyAlignment="0"/>
    <xf numFmtId="189" fontId="59" fillId="0" borderId="0" applyFill="0" applyBorder="0" applyAlignment="0"/>
    <xf numFmtId="188" fontId="59" fillId="0" borderId="0" applyFill="0" applyBorder="0" applyAlignment="0"/>
    <xf numFmtId="193" fontId="59" fillId="0" borderId="0" applyFill="0" applyBorder="0" applyAlignment="0"/>
    <xf numFmtId="189" fontId="59" fillId="0" borderId="0" applyFill="0" applyBorder="0" applyAlignment="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204" fontId="85" fillId="0" borderId="0" applyFont="0" applyFill="0" applyBorder="0" applyAlignment="0" applyProtection="0"/>
    <xf numFmtId="0" fontId="15" fillId="0" borderId="0" applyNumberFormat="0" applyFill="0" applyBorder="0" applyAlignment="0" applyProtection="0"/>
    <xf numFmtId="0" fontId="86" fillId="0" borderId="0" applyNumberFormat="0" applyFill="0" applyBorder="0" applyAlignment="0" applyProtection="0"/>
    <xf numFmtId="0" fontId="15" fillId="0" borderId="0" applyNumberFormat="0" applyFill="0" applyBorder="0" applyAlignment="0" applyProtection="0"/>
    <xf numFmtId="0" fontId="87" fillId="0" borderId="0" applyNumberForma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0" fontId="82" fillId="0" borderId="0">
      <protection locked="0"/>
    </xf>
    <xf numFmtId="0" fontId="82" fillId="0" borderId="0">
      <protection locked="0"/>
    </xf>
    <xf numFmtId="0" fontId="82" fillId="0" borderId="0">
      <protection locked="0"/>
    </xf>
    <xf numFmtId="0" fontId="82" fillId="0" borderId="0">
      <protection locked="0"/>
    </xf>
    <xf numFmtId="0" fontId="82" fillId="0" borderId="0">
      <protection locked="0"/>
    </xf>
    <xf numFmtId="0" fontId="82" fillId="0" borderId="0">
      <protection locked="0"/>
    </xf>
    <xf numFmtId="0" fontId="82" fillId="0" borderId="0">
      <protection locked="0"/>
    </xf>
    <xf numFmtId="190" fontId="36" fillId="70" borderId="34">
      <protection locked="0"/>
    </xf>
    <xf numFmtId="3" fontId="36" fillId="70" borderId="34">
      <alignment wrapText="1"/>
      <protection locked="0"/>
    </xf>
    <xf numFmtId="0" fontId="88" fillId="96" borderId="35">
      <alignment horizontal="center" vertical="center"/>
    </xf>
    <xf numFmtId="0" fontId="89" fillId="0" borderId="0" applyNumberFormat="0" applyFill="0" applyBorder="0" applyAlignment="0" applyProtection="0"/>
    <xf numFmtId="0" fontId="82" fillId="0" borderId="0">
      <protection locked="0"/>
    </xf>
    <xf numFmtId="0" fontId="82" fillId="0" borderId="0">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1" fontId="21" fillId="0" borderId="0" applyNumberFormat="0" applyBorder="0" applyAlignment="0" applyProtection="0"/>
    <xf numFmtId="1" fontId="21" fillId="0" borderId="0" applyNumberFormat="0" applyBorder="0" applyAlignment="0" applyProtection="0"/>
    <xf numFmtId="0" fontId="87" fillId="0" borderId="0" applyNumberFormat="0" applyFill="0" applyBorder="0" applyAlignment="0" applyProtection="0"/>
    <xf numFmtId="0" fontId="91" fillId="0" borderId="0"/>
    <xf numFmtId="0" fontId="92" fillId="0" borderId="0"/>
    <xf numFmtId="3" fontId="21" fillId="36" borderId="17">
      <alignment horizontal="right" vertical="center" indent="1"/>
    </xf>
    <xf numFmtId="0" fontId="93" fillId="87" borderId="17">
      <alignment horizontal="center" vertical="center" wrapText="1"/>
    </xf>
    <xf numFmtId="0" fontId="93" fillId="97" borderId="17">
      <alignment horizontal="center" vertical="center" wrapText="1"/>
    </xf>
    <xf numFmtId="0" fontId="21" fillId="0" borderId="0">
      <alignment vertical="center"/>
    </xf>
    <xf numFmtId="0" fontId="94" fillId="70" borderId="17">
      <alignment vertical="center"/>
    </xf>
    <xf numFmtId="3" fontId="21" fillId="0" borderId="17" applyBorder="0">
      <alignment horizontal="right" vertical="center" indent="1"/>
      <protection locked="0"/>
    </xf>
    <xf numFmtId="49" fontId="21" fillId="35" borderId="0">
      <alignment horizontal="center" vertical="center"/>
    </xf>
    <xf numFmtId="0" fontId="95" fillId="0" borderId="0">
      <alignment horizontal="left" vertical="center"/>
    </xf>
    <xf numFmtId="0" fontId="21" fillId="0" borderId="0">
      <alignment horizontal="left" vertical="center" wrapText="1"/>
    </xf>
    <xf numFmtId="0" fontId="93" fillId="94" borderId="0">
      <alignment horizontal="left" vertical="center" wrapText="1"/>
    </xf>
    <xf numFmtId="206" fontId="96" fillId="0" borderId="0">
      <alignment vertical="center"/>
    </xf>
    <xf numFmtId="0" fontId="97" fillId="49" borderId="0" applyNumberFormat="0" applyBorder="0" applyAlignment="0" applyProtection="0"/>
    <xf numFmtId="0" fontId="58" fillId="46"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8" fillId="46" borderId="0" applyNumberFormat="0" applyBorder="0" applyAlignment="0" applyProtection="0"/>
    <xf numFmtId="0" fontId="99" fillId="2" borderId="0" applyNumberFormat="0" applyBorder="0" applyAlignment="0" applyProtection="0"/>
    <xf numFmtId="0" fontId="99"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28" fillId="70" borderId="17" applyNumberFormat="0" applyFont="0" applyBorder="0" applyProtection="0">
      <alignment horizontal="center" vertical="center"/>
    </xf>
    <xf numFmtId="0" fontId="28" fillId="70" borderId="17" applyNumberFormat="0" applyFont="0" applyBorder="0">
      <alignment horizontal="center" vertical="center"/>
    </xf>
    <xf numFmtId="0" fontId="36" fillId="98" borderId="0" applyNumberFormat="0" applyBorder="0">
      <alignment vertical="top"/>
    </xf>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49" fontId="101" fillId="0" borderId="0">
      <alignment horizontal="right"/>
    </xf>
    <xf numFmtId="49" fontId="101" fillId="0" borderId="0">
      <alignment horizontal="right"/>
    </xf>
    <xf numFmtId="0" fontId="34" fillId="0" borderId="0"/>
    <xf numFmtId="0" fontId="34" fillId="0" borderId="0"/>
    <xf numFmtId="0" fontId="34" fillId="0" borderId="0"/>
    <xf numFmtId="0" fontId="34" fillId="0" borderId="0"/>
    <xf numFmtId="49" fontId="102" fillId="0" borderId="0">
      <alignment horizontal="right"/>
    </xf>
    <xf numFmtId="0" fontId="34" fillId="0" borderId="0"/>
    <xf numFmtId="0" fontId="34" fillId="0" borderId="0"/>
    <xf numFmtId="206" fontId="103" fillId="0" borderId="0">
      <alignment vertical="center"/>
    </xf>
    <xf numFmtId="1" fontId="104" fillId="0" borderId="0"/>
    <xf numFmtId="0" fontId="105" fillId="0" borderId="37" applyNumberFormat="0" applyAlignment="0" applyProtection="0">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3" fillId="0" borderId="1" applyNumberFormat="0" applyFill="0" applyAlignment="0" applyProtection="0"/>
    <xf numFmtId="0" fontId="106" fillId="0" borderId="1" applyNumberFormat="0" applyFill="0" applyAlignment="0" applyProtection="0"/>
    <xf numFmtId="0" fontId="3" fillId="0" borderId="1" applyNumberFormat="0" applyFill="0" applyAlignment="0" applyProtection="0"/>
    <xf numFmtId="0" fontId="107" fillId="0" borderId="38" applyNumberFormat="0" applyFill="0" applyAlignment="0" applyProtection="0"/>
    <xf numFmtId="0" fontId="106" fillId="0" borderId="1"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4" fillId="0" borderId="2" applyNumberFormat="0" applyFill="0" applyAlignment="0" applyProtection="0"/>
    <xf numFmtId="0" fontId="108" fillId="0" borderId="2" applyNumberFormat="0" applyFill="0" applyAlignment="0" applyProtection="0"/>
    <xf numFmtId="0" fontId="4" fillId="0" borderId="2" applyNumberFormat="0" applyFill="0" applyAlignment="0" applyProtection="0"/>
    <xf numFmtId="0" fontId="109" fillId="0" borderId="39" applyNumberFormat="0" applyFill="0" applyAlignment="0" applyProtection="0"/>
    <xf numFmtId="0" fontId="108" fillId="0" borderId="2"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5" fillId="0" borderId="3" applyNumberFormat="0" applyFill="0" applyAlignment="0" applyProtection="0"/>
    <xf numFmtId="0" fontId="110" fillId="0" borderId="3" applyNumberFormat="0" applyFill="0" applyAlignment="0" applyProtection="0"/>
    <xf numFmtId="0" fontId="5" fillId="0" borderId="3" applyNumberFormat="0" applyFill="0" applyAlignment="0" applyProtection="0"/>
    <xf numFmtId="0" fontId="111" fillId="0" borderId="40" applyNumberFormat="0" applyFill="0" applyAlignment="0" applyProtection="0"/>
    <xf numFmtId="0" fontId="110" fillId="0" borderId="3"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5" fillId="0" borderId="0" applyNumberFormat="0" applyFill="0" applyBorder="0" applyAlignment="0" applyProtection="0"/>
    <xf numFmtId="0" fontId="110" fillId="0" borderId="0" applyNumberFormat="0" applyFill="0" applyBorder="0" applyAlignment="0" applyProtection="0"/>
    <xf numFmtId="0" fontId="5"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05" fillId="0" borderId="0"/>
    <xf numFmtId="0" fontId="95" fillId="41" borderId="16" applyFont="0" applyBorder="0">
      <alignment horizontal="center" wrapText="1"/>
    </xf>
    <xf numFmtId="3" fontId="28" fillId="39" borderId="17" applyFont="0" applyProtection="0">
      <alignment horizontal="right" vertical="center"/>
    </xf>
    <xf numFmtId="10" fontId="28" fillId="39" borderId="17" applyFont="0" applyProtection="0">
      <alignment horizontal="right" vertical="center"/>
    </xf>
    <xf numFmtId="9" fontId="28" fillId="39" borderId="17" applyFont="0" applyProtection="0">
      <alignment horizontal="right" vertical="center"/>
    </xf>
    <xf numFmtId="0" fontId="28" fillId="39" borderId="16" applyNumberFormat="0" applyFont="0" applyBorder="0" applyProtection="0">
      <alignment horizontal="left" vertical="center"/>
    </xf>
    <xf numFmtId="0" fontId="28" fillId="39" borderId="16" applyNumberFormat="0" applyFont="0" applyBorder="0" applyProtection="0">
      <alignment horizontal="left" vertical="center"/>
    </xf>
    <xf numFmtId="0" fontId="112" fillId="0" borderId="0" applyNumberFormat="0" applyFill="0" applyBorder="0">
      <protection locked="0"/>
    </xf>
    <xf numFmtId="0" fontId="112" fillId="0" borderId="0" applyNumberFormat="0" applyFill="0" applyBorder="0">
      <protection locked="0"/>
    </xf>
    <xf numFmtId="0" fontId="62" fillId="0" borderId="29" applyNumberFormat="0" applyFill="0" applyAlignment="0" applyProtection="0"/>
    <xf numFmtId="0" fontId="113" fillId="0" borderId="0" applyNumberFormat="0" applyFill="0" applyBorder="0" applyAlignment="0" applyProtection="0">
      <alignment vertical="top"/>
      <protection locked="0"/>
    </xf>
    <xf numFmtId="0" fontId="112" fillId="0" borderId="0" applyNumberFormat="0" applyFill="0" applyBorder="0">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protection locked="0"/>
    </xf>
    <xf numFmtId="0" fontId="114" fillId="0" borderId="0" applyNumberFormat="0" applyFill="0" applyBorder="0" applyAlignment="0" applyProtection="0"/>
    <xf numFmtId="0" fontId="115"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protection locked="0"/>
    </xf>
    <xf numFmtId="207" fontId="28" fillId="0" borderId="0" applyFont="0" applyFill="0" applyBorder="0" applyAlignment="0" applyProtection="0"/>
    <xf numFmtId="208" fontId="28" fillId="0" borderId="0" applyFont="0" applyFill="0" applyBorder="0" applyAlignment="0" applyProtection="0"/>
    <xf numFmtId="0" fontId="83" fillId="35" borderId="0" applyNumberFormat="0" applyBorder="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9" fillId="5" borderId="4" applyNumberFormat="0" applyAlignment="0" applyProtection="0"/>
    <xf numFmtId="0" fontId="9" fillId="5" borderId="4" applyNumberFormat="0" applyAlignment="0" applyProtection="0"/>
    <xf numFmtId="0" fontId="51" fillId="43" borderId="25" applyNumberFormat="0" applyAlignment="0" applyProtection="0"/>
    <xf numFmtId="0" fontId="117" fillId="5" borderId="4"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117"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81" fillId="99" borderId="0" applyNumberFormat="0" applyFont="0" applyBorder="0" applyAlignment="0" applyProtection="0"/>
    <xf numFmtId="0" fontId="81" fillId="99" borderId="0" applyNumberFormat="0" applyFont="0" applyBorder="0" applyAlignment="0" applyProtection="0"/>
    <xf numFmtId="209" fontId="28" fillId="100" borderId="17" applyFont="0">
      <alignment vertical="center"/>
      <protection locked="0"/>
    </xf>
    <xf numFmtId="3" fontId="28" fillId="100" borderId="17" applyFont="0">
      <alignment horizontal="right" vertical="center"/>
      <protection locked="0"/>
    </xf>
    <xf numFmtId="177" fontId="28" fillId="100" borderId="17" applyFont="0">
      <alignment horizontal="right" vertical="center"/>
      <protection locked="0"/>
    </xf>
    <xf numFmtId="210" fontId="28" fillId="100" borderId="17" applyFont="0">
      <alignment vertical="center"/>
      <protection locked="0"/>
    </xf>
    <xf numFmtId="10" fontId="28" fillId="100" borderId="17" applyFont="0">
      <alignment horizontal="right" vertical="center"/>
      <protection locked="0"/>
    </xf>
    <xf numFmtId="9" fontId="28" fillId="100" borderId="13" applyFont="0">
      <alignment horizontal="right" vertical="center"/>
      <protection locked="0"/>
    </xf>
    <xf numFmtId="211" fontId="28" fillId="100" borderId="17" applyFont="0">
      <alignment horizontal="right" vertical="center"/>
      <protection locked="0"/>
    </xf>
    <xf numFmtId="187" fontId="28" fillId="100" borderId="13" applyFont="0">
      <alignment horizontal="right" vertical="center"/>
      <protection locked="0"/>
    </xf>
    <xf numFmtId="0" fontId="28" fillId="100" borderId="17" applyFont="0">
      <alignment horizontal="center" vertical="center" wrapText="1"/>
      <protection locked="0"/>
    </xf>
    <xf numFmtId="49" fontId="28" fillId="100" borderId="17" applyFont="0">
      <alignment vertical="center"/>
      <protection locked="0"/>
    </xf>
    <xf numFmtId="0" fontId="118" fillId="0" borderId="0" applyNumberFormat="0" applyFill="0" applyBorder="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40" fillId="84" borderId="0" applyNumberFormat="0" applyBorder="0" applyAlignment="0" applyProtection="0"/>
    <xf numFmtId="0" fontId="40" fillId="86" borderId="0" applyNumberFormat="0" applyBorder="0" applyAlignment="0" applyProtection="0"/>
    <xf numFmtId="0" fontId="40" fillId="87"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90" borderId="0" applyNumberFormat="0" applyBorder="0" applyAlignment="0" applyProtection="0"/>
    <xf numFmtId="0" fontId="58" fillId="36" borderId="0" applyNumberFormat="0" applyBorder="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62" fillId="0" borderId="29" applyNumberFormat="0" applyFill="0" applyAlignment="0" applyProtection="0"/>
    <xf numFmtId="0" fontId="37" fillId="70" borderId="0">
      <alignment horizontal="right"/>
    </xf>
    <xf numFmtId="0" fontId="37" fillId="70" borderId="0">
      <alignment horizontal="right"/>
    </xf>
    <xf numFmtId="0" fontId="123" fillId="0" borderId="0" applyNumberFormat="0" applyBorder="0">
      <alignment vertical="top" wrapText="1"/>
    </xf>
    <xf numFmtId="0" fontId="124" fillId="0" borderId="17" applyNumberFormat="0" applyFill="0" applyBorder="0">
      <alignment horizontal="center"/>
    </xf>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3" fillId="0" borderId="0" applyFont="0" applyFill="0" applyBorder="0" applyAlignment="0" applyProtection="0"/>
    <xf numFmtId="168" fontId="28"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2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4"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4"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4"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4" fillId="0" borderId="0"/>
    <xf numFmtId="165" fontId="1" fillId="0" borderId="0" applyFont="0" applyFill="0" applyBorder="0" applyAlignment="0" applyProtection="0"/>
    <xf numFmtId="165" fontId="1" fillId="0" borderId="0" applyFont="0" applyFill="0" applyBorder="0" applyAlignment="0" applyProtection="0"/>
    <xf numFmtId="0" fontId="34"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28" fillId="0" borderId="0" applyFont="0" applyFill="0" applyBorder="0" applyAlignment="0" applyProtection="0"/>
    <xf numFmtId="168" fontId="7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1" fillId="0" borderId="0" applyFont="0" applyFill="0" applyBorder="0" applyAlignment="0" applyProtection="0"/>
    <xf numFmtId="165" fontId="76" fillId="0" borderId="0" applyFont="0" applyFill="0" applyBorder="0" applyAlignment="0" applyProtection="0"/>
    <xf numFmtId="165" fontId="3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100"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34" fillId="0" borderId="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3" fillId="0" borderId="0" applyFont="0" applyFill="0" applyBorder="0" applyAlignment="0" applyProtection="0"/>
    <xf numFmtId="0" fontId="61" fillId="92" borderId="28" applyNumberFormat="0" applyAlignment="0" applyProtection="0"/>
    <xf numFmtId="0" fontId="125" fillId="0" borderId="17" applyNumberFormat="0" applyFill="0" applyBorder="0">
      <alignment horizontal="left"/>
    </xf>
    <xf numFmtId="0" fontId="112" fillId="0" borderId="0" applyNumberFormat="0" applyFill="0" applyBorder="0">
      <protection locked="0"/>
    </xf>
    <xf numFmtId="0" fontId="112" fillId="0" borderId="0" applyNumberFormat="0" applyFill="0" applyBorder="0">
      <protection locked="0"/>
    </xf>
    <xf numFmtId="0" fontId="126" fillId="0" borderId="0" applyNumberFormat="0" applyFill="0" applyBorder="0">
      <protection locked="0"/>
    </xf>
    <xf numFmtId="188" fontId="59" fillId="0" borderId="0" applyFill="0" applyBorder="0" applyAlignment="0"/>
    <xf numFmtId="189" fontId="59" fillId="0" borderId="0" applyFill="0" applyBorder="0" applyAlignment="0"/>
    <xf numFmtId="188" fontId="59" fillId="0" borderId="0" applyFill="0" applyBorder="0" applyAlignment="0"/>
    <xf numFmtId="193" fontId="59" fillId="0" borderId="0" applyFill="0" applyBorder="0" applyAlignment="0"/>
    <xf numFmtId="189" fontId="59" fillId="0" borderId="0" applyFill="0" applyBorder="0" applyAlignment="0"/>
    <xf numFmtId="0" fontId="12" fillId="0" borderId="6" applyNumberFormat="0" applyFill="0" applyAlignment="0" applyProtection="0"/>
    <xf numFmtId="0" fontId="12" fillId="0" borderId="6" applyNumberFormat="0" applyFill="0" applyAlignment="0" applyProtection="0"/>
    <xf numFmtId="0" fontId="62" fillId="0" borderId="29" applyNumberFormat="0" applyFill="0" applyAlignment="0" applyProtection="0"/>
    <xf numFmtId="0" fontId="127" fillId="0" borderId="6" applyNumberFormat="0" applyFill="0" applyAlignment="0" applyProtection="0"/>
    <xf numFmtId="0" fontId="127"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87" fillId="0" borderId="0" applyNumberFormat="0" applyFill="0" applyBorder="0" applyAlignment="0" applyProtection="0"/>
    <xf numFmtId="0" fontId="128" fillId="0" borderId="0"/>
    <xf numFmtId="0" fontId="28" fillId="45" borderId="36"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1" fillId="8" borderId="8" applyNumberFormat="0" applyFont="0" applyAlignment="0" applyProtection="0"/>
    <xf numFmtId="167" fontId="28" fillId="0" borderId="0" applyFont="0" applyFill="0" applyBorder="0" applyAlignment="0" applyProtection="0"/>
    <xf numFmtId="212" fontId="28" fillId="0" borderId="0" applyFill="0" applyBorder="0" applyAlignment="0" applyProtection="0"/>
    <xf numFmtId="212"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01" fontId="28" fillId="0" borderId="0" applyFont="0" applyFill="0" applyBorder="0" applyAlignment="0" applyProtection="0"/>
    <xf numFmtId="202" fontId="28" fillId="0" borderId="0" applyFont="0" applyFill="0" applyBorder="0" applyAlignment="0" applyProtection="0"/>
    <xf numFmtId="213" fontId="28" fillId="0" borderId="0" applyFont="0" applyFill="0" applyBorder="0" applyAlignment="0" applyProtection="0"/>
    <xf numFmtId="214" fontId="28" fillId="0" borderId="0" applyFont="0" applyFill="0" applyBorder="0" applyAlignment="0" applyProtection="0"/>
    <xf numFmtId="215" fontId="28" fillId="0" borderId="0"/>
    <xf numFmtId="215" fontId="28" fillId="0" borderId="0"/>
    <xf numFmtId="0" fontId="28" fillId="0" borderId="0"/>
    <xf numFmtId="0" fontId="8" fillId="4" borderId="0" applyNumberFormat="0" applyBorder="0" applyAlignment="0" applyProtection="0"/>
    <xf numFmtId="0" fontId="129" fillId="4" borderId="0" applyNumberFormat="0" applyBorder="0" applyAlignment="0" applyProtection="0"/>
    <xf numFmtId="0" fontId="8" fillId="4" borderId="0" applyNumberFormat="0" applyBorder="0" applyAlignment="0" applyProtection="0"/>
    <xf numFmtId="0" fontId="130" fillId="62" borderId="0" applyNumberFormat="0" applyBorder="0" applyAlignment="0" applyProtection="0"/>
    <xf numFmtId="0" fontId="129" fillId="4"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1" fillId="62" borderId="0" applyNumberFormat="0" applyBorder="0" applyAlignment="0" applyProtection="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3" fillId="36" borderId="11" applyFont="0" applyBorder="0"/>
    <xf numFmtId="216" fontId="28" fillId="0" borderId="0"/>
    <xf numFmtId="216" fontId="28" fillId="0" borderId="0"/>
    <xf numFmtId="0" fontId="28" fillId="0" borderId="0"/>
    <xf numFmtId="0" fontId="34" fillId="0" borderId="0"/>
    <xf numFmtId="0" fontId="95" fillId="0" borderId="0"/>
    <xf numFmtId="0" fontId="95" fillId="0" borderId="0"/>
    <xf numFmtId="0" fontId="95" fillId="0" borderId="0"/>
    <xf numFmtId="0" fontId="95"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8" fillId="0" borderId="0"/>
    <xf numFmtId="0" fontId="28" fillId="0" borderId="0"/>
    <xf numFmtId="0" fontId="28"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 fillId="0" borderId="0"/>
    <xf numFmtId="0" fontId="1" fillId="0" borderId="0"/>
    <xf numFmtId="0" fontId="1" fillId="0" borderId="0"/>
    <xf numFmtId="0" fontId="34"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95" fillId="0" borderId="0"/>
    <xf numFmtId="0" fontId="36" fillId="0" borderId="0"/>
    <xf numFmtId="0" fontId="36" fillId="0" borderId="0"/>
    <xf numFmtId="0" fontId="36" fillId="0" borderId="0"/>
    <xf numFmtId="0" fontId="36" fillId="0" borderId="0"/>
    <xf numFmtId="0" fontId="34" fillId="0" borderId="0"/>
    <xf numFmtId="0" fontId="34"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95" fillId="0" borderId="0"/>
    <xf numFmtId="0" fontId="28" fillId="0" borderId="0"/>
    <xf numFmtId="0" fontId="28" fillId="0" borderId="0"/>
    <xf numFmtId="0" fontId="28" fillId="0" borderId="0"/>
    <xf numFmtId="0" fontId="28" fillId="0" borderId="0"/>
    <xf numFmtId="0" fontId="36" fillId="0" borderId="0"/>
    <xf numFmtId="0" fontId="36" fillId="0" borderId="0"/>
    <xf numFmtId="0" fontId="36" fillId="0" borderId="0"/>
    <xf numFmtId="0" fontId="28" fillId="0" borderId="0"/>
    <xf numFmtId="0" fontId="21"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1" fillId="0" borderId="0"/>
    <xf numFmtId="0" fontId="1" fillId="0" borderId="0"/>
    <xf numFmtId="0" fontId="1" fillId="0" borderId="0"/>
    <xf numFmtId="0" fontId="34" fillId="0" borderId="0"/>
    <xf numFmtId="0" fontId="1" fillId="0" borderId="0"/>
    <xf numFmtId="0" fontId="28" fillId="0" borderId="0"/>
    <xf numFmtId="0" fontId="28" fillId="0" borderId="0"/>
    <xf numFmtId="0" fontId="28" fillId="0" borderId="0"/>
    <xf numFmtId="0" fontId="95" fillId="0" borderId="0"/>
    <xf numFmtId="0" fontId="28" fillId="0" borderId="0"/>
    <xf numFmtId="0" fontId="95"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34"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34" fillId="0" borderId="0"/>
    <xf numFmtId="0" fontId="28"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95" fillId="0" borderId="0"/>
    <xf numFmtId="0" fontId="34" fillId="0" borderId="0"/>
    <xf numFmtId="0" fontId="34" fillId="0" borderId="0"/>
    <xf numFmtId="0" fontId="34" fillId="0" borderId="0"/>
    <xf numFmtId="0" fontId="34" fillId="0" borderId="0"/>
    <xf numFmtId="0" fontId="24" fillId="0" borderId="0"/>
    <xf numFmtId="0" fontId="7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95"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35" fillId="0" borderId="0"/>
    <xf numFmtId="0" fontId="28" fillId="0" borderId="0"/>
    <xf numFmtId="0" fontId="95" fillId="0" borderId="0"/>
    <xf numFmtId="0" fontId="95" fillId="0" borderId="0"/>
    <xf numFmtId="0" fontId="95" fillId="0" borderId="0"/>
    <xf numFmtId="0" fontId="95" fillId="0" borderId="0"/>
    <xf numFmtId="0" fontId="28" fillId="0" borderId="0"/>
    <xf numFmtId="0" fontId="95" fillId="0" borderId="0"/>
    <xf numFmtId="0" fontId="95"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9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5" fillId="0" borderId="0"/>
    <xf numFmtId="0" fontId="95" fillId="0" borderId="0"/>
    <xf numFmtId="0" fontId="95" fillId="0" borderId="0"/>
    <xf numFmtId="0" fontId="34" fillId="0" borderId="0"/>
    <xf numFmtId="0" fontId="9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5" fillId="0" borderId="0"/>
    <xf numFmtId="0" fontId="95" fillId="0" borderId="0"/>
    <xf numFmtId="0" fontId="9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5" fillId="0" borderId="0"/>
    <xf numFmtId="0" fontId="95" fillId="0" borderId="0"/>
    <xf numFmtId="0" fontId="95"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1" fillId="0" borderId="0"/>
    <xf numFmtId="0" fontId="28" fillId="0" borderId="0"/>
    <xf numFmtId="0" fontId="28" fillId="0" borderId="0"/>
    <xf numFmtId="0" fontId="28" fillId="0" borderId="0"/>
    <xf numFmtId="0" fontId="28" fillId="0" borderId="0"/>
    <xf numFmtId="0" fontId="28" fillId="0" borderId="0"/>
    <xf numFmtId="0" fontId="28" fillId="0" borderId="0" applyBorder="0"/>
    <xf numFmtId="0" fontId="72" fillId="0" borderId="0"/>
    <xf numFmtId="0" fontId="35" fillId="0" borderId="0"/>
    <xf numFmtId="0" fontId="35" fillId="0" borderId="0"/>
    <xf numFmtId="0" fontId="35" fillId="0" borderId="0"/>
    <xf numFmtId="0" fontId="35" fillId="0" borderId="0"/>
    <xf numFmtId="0" fontId="35" fillId="0" borderId="0"/>
    <xf numFmtId="0" fontId="35" fillId="0" borderId="0"/>
    <xf numFmtId="0" fontId="21" fillId="0" borderId="0"/>
    <xf numFmtId="0" fontId="21" fillId="0" borderId="0"/>
    <xf numFmtId="0" fontId="7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2"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21"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95" fillId="0" borderId="0"/>
    <xf numFmtId="0" fontId="95" fillId="0" borderId="0"/>
    <xf numFmtId="0" fontId="34" fillId="0" borderId="0"/>
    <xf numFmtId="0" fontId="34" fillId="0" borderId="0"/>
    <xf numFmtId="0" fontId="28" fillId="0" borderId="0" applyBorder="0"/>
    <xf numFmtId="0" fontId="28" fillId="0" borderId="0" applyBorder="0"/>
    <xf numFmtId="0" fontId="28" fillId="0" borderId="0"/>
    <xf numFmtId="0" fontId="72" fillId="0" borderId="0"/>
    <xf numFmtId="0" fontId="72" fillId="0" borderId="0"/>
    <xf numFmtId="0" fontId="28" fillId="0" borderId="0"/>
    <xf numFmtId="0" fontId="28" fillId="0" borderId="0"/>
    <xf numFmtId="0" fontId="28" fillId="0" borderId="0" applyBorder="0"/>
    <xf numFmtId="0" fontId="28" fillId="0" borderId="0"/>
    <xf numFmtId="0" fontId="28" fillId="0" borderId="0"/>
    <xf numFmtId="0" fontId="72" fillId="0" borderId="0"/>
    <xf numFmtId="0" fontId="28" fillId="0" borderId="0"/>
    <xf numFmtId="0" fontId="28" fillId="0" borderId="0"/>
    <xf numFmtId="0" fontId="28" fillId="0" borderId="0"/>
    <xf numFmtId="0" fontId="28" fillId="0" borderId="0"/>
    <xf numFmtId="0" fontId="72" fillId="0" borderId="0"/>
    <xf numFmtId="0" fontId="28" fillId="0" borderId="0" applyProtection="0"/>
    <xf numFmtId="0" fontId="95" fillId="0" borderId="0"/>
    <xf numFmtId="0" fontId="95" fillId="0" borderId="0"/>
    <xf numFmtId="0" fontId="95" fillId="0" borderId="0"/>
    <xf numFmtId="0" fontId="74" fillId="0" borderId="0"/>
    <xf numFmtId="0" fontId="74" fillId="0" borderId="0"/>
    <xf numFmtId="0" fontId="74" fillId="0" borderId="0"/>
    <xf numFmtId="0" fontId="7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28" fillId="0" borderId="0"/>
    <xf numFmtId="0" fontId="95" fillId="0" borderId="0"/>
    <xf numFmtId="0" fontId="74" fillId="0" borderId="0"/>
    <xf numFmtId="0" fontId="74" fillId="0" borderId="0"/>
    <xf numFmtId="0" fontId="74" fillId="0" borderId="0"/>
    <xf numFmtId="0" fontId="74" fillId="0" borderId="0"/>
    <xf numFmtId="0" fontId="95" fillId="0" borderId="0"/>
    <xf numFmtId="0" fontId="74" fillId="0" borderId="0"/>
    <xf numFmtId="0" fontId="74" fillId="0" borderId="0"/>
    <xf numFmtId="0" fontId="74" fillId="0" borderId="0"/>
    <xf numFmtId="0" fontId="1" fillId="0" borderId="0"/>
    <xf numFmtId="0" fontId="1" fillId="0" borderId="0"/>
    <xf numFmtId="0" fontId="34" fillId="0" borderId="0"/>
    <xf numFmtId="0" fontId="34" fillId="0" borderId="0"/>
    <xf numFmtId="0" fontId="74" fillId="0" borderId="0"/>
    <xf numFmtId="0" fontId="1"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applyBorder="0"/>
    <xf numFmtId="0" fontId="28" fillId="0" borderId="0"/>
    <xf numFmtId="0" fontId="1" fillId="0" borderId="0"/>
    <xf numFmtId="0" fontId="1" fillId="0" borderId="0"/>
    <xf numFmtId="0" fontId="34" fillId="0" borderId="0"/>
    <xf numFmtId="0" fontId="28" fillId="0" borderId="0" applyBorder="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6" fillId="0" borderId="0"/>
    <xf numFmtId="0" fontId="36" fillId="0" borderId="0"/>
    <xf numFmtId="0" fontId="36" fillId="0" borderId="0"/>
    <xf numFmtId="0" fontId="28" fillId="0" borderId="0"/>
    <xf numFmtId="0" fontId="36" fillId="0" borderId="0"/>
    <xf numFmtId="0" fontId="36"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6" fillId="0" borderId="0"/>
    <xf numFmtId="0" fontId="36" fillId="0" borderId="0"/>
    <xf numFmtId="0" fontId="35" fillId="0" borderId="0"/>
    <xf numFmtId="0" fontId="35" fillId="0" borderId="0"/>
    <xf numFmtId="0" fontId="35" fillId="0" borderId="0"/>
    <xf numFmtId="0" fontId="35" fillId="0" borderId="0"/>
    <xf numFmtId="0" fontId="7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4" fillId="0" borderId="0"/>
    <xf numFmtId="0" fontId="34" fillId="0" borderId="0"/>
    <xf numFmtId="0" fontId="28" fillId="0" borderId="0"/>
    <xf numFmtId="0" fontId="36" fillId="0" borderId="0"/>
    <xf numFmtId="0" fontId="36" fillId="0" borderId="0"/>
    <xf numFmtId="0" fontId="36" fillId="0" borderId="0"/>
    <xf numFmtId="0" fontId="28" fillId="0" borderId="0"/>
    <xf numFmtId="0" fontId="36" fillId="0" borderId="0"/>
    <xf numFmtId="0" fontId="28" fillId="0" borderId="0"/>
    <xf numFmtId="0" fontId="28" fillId="0" borderId="0"/>
    <xf numFmtId="0" fontId="28"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6" fillId="0" borderId="0"/>
    <xf numFmtId="0" fontId="24"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34"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0" fillId="0" borderId="0"/>
    <xf numFmtId="0" fontId="28" fillId="0" borderId="0"/>
    <xf numFmtId="0" fontId="28" fillId="0" borderId="0"/>
    <xf numFmtId="0" fontId="7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4" fillId="0" borderId="0"/>
    <xf numFmtId="0" fontId="74" fillId="0" borderId="0"/>
    <xf numFmtId="0" fontId="1" fillId="0" borderId="0"/>
    <xf numFmtId="0" fontId="1" fillId="0" borderId="0"/>
    <xf numFmtId="0" fontId="34" fillId="0" borderId="0"/>
    <xf numFmtId="0" fontId="74" fillId="0" borderId="0"/>
    <xf numFmtId="0" fontId="74" fillId="0" borderId="0"/>
    <xf numFmtId="0" fontId="74" fillId="0" borderId="0"/>
    <xf numFmtId="0" fontId="7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00" fillId="0" borderId="0"/>
    <xf numFmtId="0" fontId="74" fillId="0" borderId="0"/>
    <xf numFmtId="0" fontId="74" fillId="0" borderId="0"/>
    <xf numFmtId="0" fontId="74" fillId="0" borderId="0"/>
    <xf numFmtId="0" fontId="74" fillId="0" borderId="0"/>
    <xf numFmtId="0" fontId="74" fillId="0" borderId="0"/>
    <xf numFmtId="0" fontId="74" fillId="0" borderId="0"/>
    <xf numFmtId="0" fontId="28" fillId="0" borderId="0"/>
    <xf numFmtId="0" fontId="74" fillId="0" borderId="0"/>
    <xf numFmtId="0" fontId="74"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28" fillId="0" borderId="0"/>
    <xf numFmtId="0" fontId="28"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1" fillId="0" borderId="0"/>
    <xf numFmtId="0" fontId="21" fillId="0" borderId="0"/>
    <xf numFmtId="0" fontId="1" fillId="0" borderId="0"/>
    <xf numFmtId="0" fontId="1" fillId="0" borderId="0"/>
    <xf numFmtId="0" fontId="21" fillId="0" borderId="0"/>
    <xf numFmtId="0" fontId="1" fillId="0" borderId="0"/>
    <xf numFmtId="0" fontId="1" fillId="0" borderId="0"/>
    <xf numFmtId="0" fontId="21"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6" fillId="0" borderId="0"/>
    <xf numFmtId="0" fontId="36" fillId="0" borderId="0"/>
    <xf numFmtId="0" fontId="7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34"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34" fillId="0" borderId="0"/>
    <xf numFmtId="0" fontId="34" fillId="0" borderId="0"/>
    <xf numFmtId="0" fontId="35" fillId="0" borderId="0"/>
    <xf numFmtId="0" fontId="35" fillId="0" borderId="0"/>
    <xf numFmtId="0" fontId="35" fillId="0" borderId="0"/>
    <xf numFmtId="0" fontId="35" fillId="0" borderId="0"/>
    <xf numFmtId="0" fontId="35" fillId="0" borderId="0"/>
    <xf numFmtId="0" fontId="35" fillId="0" borderId="0"/>
    <xf numFmtId="0" fontId="1" fillId="0" borderId="0"/>
    <xf numFmtId="0" fontId="1" fillId="0" borderId="0"/>
    <xf numFmtId="0" fontId="1" fillId="0" borderId="0"/>
    <xf numFmtId="0" fontId="28" fillId="0" borderId="0"/>
    <xf numFmtId="0" fontId="1" fillId="0" borderId="0"/>
    <xf numFmtId="0" fontId="1" fillId="0" borderId="0"/>
    <xf numFmtId="0" fontId="13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8" fillId="0" borderId="0"/>
    <xf numFmtId="0" fontId="28" fillId="0" borderId="0"/>
    <xf numFmtId="0" fontId="74" fillId="0" borderId="0"/>
    <xf numFmtId="0" fontId="74" fillId="0" borderId="0"/>
    <xf numFmtId="0" fontId="74" fillId="0" borderId="0"/>
    <xf numFmtId="0" fontId="74" fillId="0" borderId="0"/>
    <xf numFmtId="0" fontId="28" fillId="0" borderId="0"/>
    <xf numFmtId="0" fontId="1" fillId="0" borderId="0"/>
    <xf numFmtId="0" fontId="1"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74" fillId="0" borderId="0"/>
    <xf numFmtId="0" fontId="74" fillId="0" borderId="0"/>
    <xf numFmtId="0" fontId="74" fillId="0" borderId="0"/>
    <xf numFmtId="0" fontId="76" fillId="0" borderId="0"/>
    <xf numFmtId="0" fontId="74" fillId="0" borderId="0"/>
    <xf numFmtId="0" fontId="74" fillId="0" borderId="0"/>
    <xf numFmtId="0" fontId="74" fillId="0" borderId="0"/>
    <xf numFmtId="0" fontId="74" fillId="0" borderId="0"/>
    <xf numFmtId="0" fontId="74" fillId="0" borderId="0"/>
    <xf numFmtId="0" fontId="74" fillId="0" borderId="0"/>
    <xf numFmtId="2" fontId="81" fillId="0" borderId="0" applyBorder="0" applyProtection="0"/>
    <xf numFmtId="2" fontId="81" fillId="0" borderId="0" applyBorder="0" applyProtection="0"/>
    <xf numFmtId="0" fontId="28"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1" fillId="8" borderId="8" applyNumberFormat="0" applyFont="0" applyAlignment="0" applyProtection="0"/>
    <xf numFmtId="0" fontId="1" fillId="8" borderId="8"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34" fillId="0" borderId="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34" fillId="0" borderId="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35" fillId="8" borderId="8"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5" fillId="8" borderId="8" applyNumberFormat="0" applyFont="0" applyAlignment="0" applyProtection="0"/>
    <xf numFmtId="0" fontId="7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35" fillId="0" borderId="15"/>
    <xf numFmtId="0" fontId="130" fillId="62" borderId="0" applyNumberFormat="0" applyBorder="0" applyAlignment="0" applyProtection="0"/>
    <xf numFmtId="3" fontId="28" fillId="36" borderId="17" applyFont="0">
      <alignment horizontal="right" vertical="center"/>
      <protection locked="0"/>
    </xf>
    <xf numFmtId="177" fontId="28" fillId="36" borderId="17" applyFont="0">
      <alignment horizontal="right" vertical="center"/>
      <protection locked="0"/>
    </xf>
    <xf numFmtId="10" fontId="28" fillId="36" borderId="17" applyFont="0">
      <alignment horizontal="right" vertical="center"/>
      <protection locked="0"/>
    </xf>
    <xf numFmtId="9" fontId="28" fillId="36" borderId="17" applyFont="0">
      <alignment horizontal="right" vertical="center"/>
      <protection locked="0"/>
    </xf>
    <xf numFmtId="211" fontId="28" fillId="36" borderId="17" applyFont="0">
      <alignment horizontal="right" vertical="center"/>
      <protection locked="0"/>
    </xf>
    <xf numFmtId="187" fontId="28" fillId="36" borderId="13" applyFont="0">
      <alignment horizontal="right" vertical="center"/>
      <protection locked="0"/>
    </xf>
    <xf numFmtId="0" fontId="28" fillId="36" borderId="17" applyFont="0">
      <alignment horizontal="center" vertical="center" wrapText="1"/>
      <protection locked="0"/>
    </xf>
    <xf numFmtId="0" fontId="28" fillId="36" borderId="17" applyNumberFormat="0" applyFont="0">
      <alignment horizontal="center" vertical="center" wrapText="1"/>
      <protection locked="0"/>
    </xf>
    <xf numFmtId="0" fontId="10" fillId="6" borderId="5" applyNumberFormat="0" applyAlignment="0" applyProtection="0"/>
    <xf numFmtId="0" fontId="136" fillId="6" borderId="5" applyNumberFormat="0" applyAlignment="0" applyProtection="0"/>
    <xf numFmtId="0" fontId="10" fillId="6" borderId="5" applyNumberFormat="0" applyAlignment="0" applyProtection="0"/>
    <xf numFmtId="0" fontId="121" fillId="47" borderId="26" applyNumberFormat="0" applyAlignment="0" applyProtection="0"/>
    <xf numFmtId="0" fontId="136" fillId="6" borderId="5"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9" fillId="0" borderId="0" applyNumberFormat="0" applyFill="0" applyBorder="0" applyAlignment="0" applyProtection="0"/>
    <xf numFmtId="0" fontId="137" fillId="0" borderId="0" applyNumberFormat="0" applyFill="0" applyBorder="0">
      <alignment horizontal="left"/>
    </xf>
    <xf numFmtId="0" fontId="137" fillId="0" borderId="0" applyNumberFormat="0" applyFill="0" applyBorder="0">
      <alignment horizontal="left"/>
    </xf>
    <xf numFmtId="0" fontId="42" fillId="104" borderId="0" applyNumberFormat="0" applyBorder="0" applyAlignment="0" applyProtection="0"/>
    <xf numFmtId="0" fontId="42" fillId="79" borderId="0" applyNumberFormat="0" applyBorder="0" applyAlignment="0" applyProtection="0"/>
    <xf numFmtId="0" fontId="42" fillId="65" borderId="0" applyNumberFormat="0" applyBorder="0" applyAlignment="0" applyProtection="0"/>
    <xf numFmtId="0" fontId="42" fillId="105" borderId="0" applyNumberFormat="0" applyBorder="0" applyAlignment="0" applyProtection="0"/>
    <xf numFmtId="0" fontId="42" fillId="77" borderId="0" applyNumberFormat="0" applyBorder="0" applyAlignment="0" applyProtection="0"/>
    <xf numFmtId="0" fontId="42" fillId="106" borderId="0" applyNumberFormat="0" applyBorder="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138" fillId="0" borderId="0" applyNumberForma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1" fillId="0" borderId="0" applyFont="0" applyFill="0" applyBorder="0" applyAlignment="0" applyProtection="0"/>
    <xf numFmtId="9" fontId="70"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6"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1" fillId="0" borderId="0" applyFont="0" applyFill="0" applyBorder="0" applyAlignment="0" applyProtection="0"/>
    <xf numFmtId="9" fontId="74" fillId="0" borderId="0" applyFont="0" applyFill="0" applyBorder="0" applyAlignment="0" applyProtection="0"/>
    <xf numFmtId="217" fontId="30" fillId="0" borderId="0">
      <protection locked="0"/>
    </xf>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139"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35" fillId="0" borderId="0" applyFont="0" applyFill="0" applyBorder="0" applyAlignment="0" applyProtection="0"/>
    <xf numFmtId="9" fontId="75"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4" fillId="0" borderId="0"/>
    <xf numFmtId="9" fontId="73"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40" fillId="0" borderId="0" applyFont="0" applyFill="0" applyBorder="0" applyAlignment="0" applyProtection="0"/>
    <xf numFmtId="9" fontId="72" fillId="0" borderId="0" applyFont="0" applyFill="0" applyBorder="0" applyAlignment="0" applyProtection="0"/>
    <xf numFmtId="9" fontId="21" fillId="0" borderId="0" applyFont="0" applyFill="0" applyBorder="0" applyAlignment="0" applyProtection="0"/>
    <xf numFmtId="9" fontId="28" fillId="0" borderId="0" applyFont="0" applyFill="0" applyBorder="0" applyAlignment="0" applyProtection="0"/>
    <xf numFmtId="9" fontId="75"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75"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28"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6"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28" fillId="0" borderId="0" applyNumberFormat="0" applyFont="0" applyBorder="0" applyAlignment="0"/>
    <xf numFmtId="0" fontId="37" fillId="70" borderId="0"/>
    <xf numFmtId="0" fontId="37" fillId="70" borderId="0"/>
    <xf numFmtId="0" fontId="28" fillId="94" borderId="34" applyNumberFormat="0">
      <alignment vertical="top" wrapText="1"/>
    </xf>
    <xf numFmtId="0" fontId="28" fillId="94" borderId="34" applyNumberFormat="0">
      <alignment vertical="top" wrapText="1"/>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3" fontId="28" fillId="38" borderId="17" applyFont="0">
      <alignment horizontal="right" vertical="center"/>
      <protection locked="0"/>
    </xf>
    <xf numFmtId="0" fontId="83" fillId="35" borderId="0" applyNumberFormat="0" applyBorder="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30" fillId="103" borderId="0" applyNumberFormat="0" applyBorder="0" applyAlignment="0" applyProtection="0"/>
    <xf numFmtId="1" fontId="139" fillId="107" borderId="0" applyNumberFormat="0" applyFont="0" applyBorder="0" applyAlignment="0">
      <alignment horizontal="left"/>
    </xf>
    <xf numFmtId="218" fontId="28" fillId="41" borderId="17" applyFont="0">
      <alignment horizontal="center" vertical="center"/>
    </xf>
    <xf numFmtId="3" fontId="28" fillId="41" borderId="17" applyFont="0">
      <alignment horizontal="right" vertical="center"/>
    </xf>
    <xf numFmtId="219" fontId="28" fillId="41" borderId="17" applyFont="0">
      <alignment horizontal="right" vertical="center"/>
    </xf>
    <xf numFmtId="177" fontId="28" fillId="41" borderId="17" applyFont="0">
      <alignment horizontal="right" vertical="center"/>
    </xf>
    <xf numFmtId="10" fontId="28" fillId="41" borderId="17" applyFont="0">
      <alignment horizontal="right" vertical="center"/>
    </xf>
    <xf numFmtId="9" fontId="28" fillId="41" borderId="17" applyFont="0">
      <alignment horizontal="right" vertical="center"/>
    </xf>
    <xf numFmtId="220" fontId="28" fillId="41" borderId="17" applyFont="0">
      <alignment horizontal="center" vertical="center" wrapText="1"/>
    </xf>
    <xf numFmtId="0" fontId="28" fillId="64" borderId="42" applyNumberFormat="0" applyFont="0" applyBorder="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142" fillId="0" borderId="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3" fillId="0" borderId="0" applyNumberFormat="0" applyFont="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3" fillId="0" borderId="0" applyNumberFormat="0" applyFont="0" applyBorder="0" applyAlignment="0" applyProtection="0"/>
    <xf numFmtId="0" fontId="143" fillId="0" borderId="0" applyNumberFormat="0" applyFont="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2" fontId="28" fillId="0" borderId="0" applyFont="0" applyFill="0" applyBorder="0" applyAlignment="0" applyProtection="0"/>
    <xf numFmtId="0" fontId="28" fillId="0" borderId="0" applyFont="0" applyFill="0" applyBorder="0" applyAlignment="0" applyProtection="0"/>
    <xf numFmtId="223" fontId="28" fillId="0" borderId="0" applyFont="0" applyFill="0" applyBorder="0" applyAlignment="0" applyProtection="0"/>
    <xf numFmtId="0" fontId="112" fillId="0" borderId="0" applyNumberFormat="0" applyFill="0" applyBorder="0" applyAlignment="0" applyProtection="0">
      <alignment vertical="top"/>
      <protection locked="0"/>
    </xf>
    <xf numFmtId="0" fontId="28" fillId="0" borderId="0" applyNumberFormat="0" applyFill="0" applyBorder="0" applyAlignment="0" applyProtection="0"/>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44" fillId="0" borderId="0"/>
    <xf numFmtId="0" fontId="144" fillId="0" borderId="0"/>
    <xf numFmtId="0" fontId="28" fillId="0" borderId="0"/>
    <xf numFmtId="0" fontId="28" fillId="0" borderId="0"/>
    <xf numFmtId="0" fontId="28" fillId="0" borderId="0"/>
    <xf numFmtId="0" fontId="28" fillId="0" borderId="0"/>
    <xf numFmtId="0" fontId="144" fillId="0" borderId="0"/>
    <xf numFmtId="0" fontId="28" fillId="0" borderId="0" applyNumberFormat="0" applyFill="0" applyBorder="0" applyAlignment="0" applyProtection="0"/>
    <xf numFmtId="0" fontId="144" fillId="0" borderId="0"/>
    <xf numFmtId="0" fontId="28" fillId="64" borderId="42" applyNumberFormat="0" applyFont="0" applyBorder="0" applyAlignment="0" applyProtection="0"/>
    <xf numFmtId="0" fontId="28" fillId="64" borderId="42" applyNumberFormat="0" applyFont="0" applyBorder="0" applyAlignment="0" applyProtection="0"/>
    <xf numFmtId="0" fontId="28" fillId="64" borderId="42" applyNumberFormat="0" applyFont="0" applyBorder="0" applyAlignment="0" applyProtection="0"/>
    <xf numFmtId="0" fontId="28" fillId="64" borderId="42" applyNumberFormat="0" applyFont="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224" fontId="145"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0" fontId="105" fillId="0" borderId="0" applyNumberFormat="0" applyFill="0" applyBorder="0">
      <alignment horizontal="left" wrapText="1"/>
    </xf>
    <xf numFmtId="0" fontId="105" fillId="0" borderId="0" applyNumberFormat="0" applyFill="0" applyBorder="0">
      <alignment horizontal="left" wrapText="1"/>
    </xf>
    <xf numFmtId="0" fontId="105" fillId="0" borderId="0" applyNumberFormat="0" applyFill="0" applyBorder="0">
      <alignment horizontal="left" wrapText="1"/>
    </xf>
    <xf numFmtId="0" fontId="105" fillId="0" borderId="0" applyNumberFormat="0" applyFill="0" applyBorder="0">
      <alignment horizontal="left"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229" fontId="146" fillId="0" borderId="0" applyNumberFormat="0" applyFill="0" applyBorder="0" applyAlignment="0" applyProtection="0">
      <alignment horizontal="right" vertical="center" wrapText="1"/>
    </xf>
    <xf numFmtId="0" fontId="147" fillId="0" borderId="0" applyNumberFormat="0" applyFill="0" applyBorder="0" applyAlignment="0" applyProtection="0"/>
    <xf numFmtId="0" fontId="148" fillId="0" borderId="0" applyNumberFormat="0" applyFill="0" applyBorder="0" applyAlignment="0" applyProtection="0">
      <protection locked="0"/>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209" fontId="28" fillId="111" borderId="17" applyFont="0">
      <alignment vertical="center"/>
    </xf>
    <xf numFmtId="1" fontId="28" fillId="111" borderId="17" applyFont="0">
      <alignment horizontal="right" vertical="center"/>
    </xf>
    <xf numFmtId="210" fontId="28" fillId="111" borderId="17" applyFont="0">
      <alignment vertical="center"/>
    </xf>
    <xf numFmtId="9" fontId="28" fillId="111" borderId="17" applyFont="0">
      <alignment horizontal="right" vertical="center"/>
    </xf>
    <xf numFmtId="211" fontId="28" fillId="111" borderId="17" applyFont="0">
      <alignment horizontal="right" vertical="center"/>
    </xf>
    <xf numFmtId="10" fontId="28" fillId="111" borderId="17" applyFont="0">
      <alignment horizontal="right" vertical="center"/>
    </xf>
    <xf numFmtId="0" fontId="28" fillId="111" borderId="17" applyFont="0">
      <alignment horizontal="center" vertical="center" wrapText="1"/>
    </xf>
    <xf numFmtId="49" fontId="28" fillId="111" borderId="17" applyFont="0">
      <alignment vertical="center"/>
    </xf>
    <xf numFmtId="210" fontId="28" fillId="112" borderId="17" applyFont="0">
      <alignment vertical="center"/>
    </xf>
    <xf numFmtId="9" fontId="28" fillId="112" borderId="17" applyFont="0">
      <alignment horizontal="right" vertical="center"/>
    </xf>
    <xf numFmtId="209" fontId="28" fillId="35" borderId="17">
      <alignment vertical="center"/>
    </xf>
    <xf numFmtId="210" fontId="28" fillId="35" borderId="17" applyFont="0">
      <alignment horizontal="right" vertical="center"/>
    </xf>
    <xf numFmtId="1" fontId="28" fillId="35" borderId="17" applyFont="0">
      <alignment horizontal="right" vertical="center"/>
    </xf>
    <xf numFmtId="210" fontId="28" fillId="35" borderId="17" applyFont="0">
      <alignment vertical="center"/>
    </xf>
    <xf numFmtId="177" fontId="28" fillId="35" borderId="17" applyFont="0">
      <alignment vertical="center"/>
    </xf>
    <xf numFmtId="10" fontId="28" fillId="35" borderId="17" applyFont="0">
      <alignment horizontal="right" vertical="center"/>
    </xf>
    <xf numFmtId="9" fontId="28" fillId="35" borderId="17" applyFont="0">
      <alignment horizontal="right" vertical="center"/>
    </xf>
    <xf numFmtId="211" fontId="28" fillId="35" borderId="17" applyFont="0">
      <alignment horizontal="right" vertical="center"/>
    </xf>
    <xf numFmtId="10" fontId="28" fillId="35" borderId="20" applyFont="0">
      <alignment horizontal="right" vertical="center"/>
    </xf>
    <xf numFmtId="0" fontId="28" fillId="35" borderId="17" applyFont="0">
      <alignment horizontal="center" vertical="center" wrapText="1"/>
    </xf>
    <xf numFmtId="49" fontId="28" fillId="35" borderId="17" applyFont="0">
      <alignment vertical="center"/>
    </xf>
    <xf numFmtId="0" fontId="118" fillId="0" borderId="47" applyNumberFormat="0" applyFill="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95" fillId="41" borderId="0"/>
    <xf numFmtId="0" fontId="149" fillId="0" borderId="48" applyNumberFormat="0" applyProtection="0">
      <alignment horizontal="right"/>
    </xf>
    <xf numFmtId="0" fontId="149" fillId="0" borderId="48" applyNumberFormat="0" applyProtection="0">
      <alignment horizontal="right"/>
    </xf>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3" fillId="0" borderId="0">
      <alignment vertical="center"/>
    </xf>
    <xf numFmtId="0" fontId="153" fillId="0" borderId="0">
      <alignment vertical="center"/>
    </xf>
    <xf numFmtId="0" fontId="96" fillId="0" borderId="0">
      <alignment vertical="center"/>
    </xf>
    <xf numFmtId="0" fontId="96" fillId="0" borderId="0">
      <alignment vertical="center"/>
    </xf>
    <xf numFmtId="0" fontId="103" fillId="0" borderId="0">
      <alignment vertical="center"/>
    </xf>
    <xf numFmtId="0" fontId="103" fillId="0" borderId="0">
      <alignment vertical="center"/>
    </xf>
    <xf numFmtId="0" fontId="154" fillId="0" borderId="0" applyNumberFormat="0" applyFill="0" applyBorder="0">
      <alignment horizontal="left"/>
    </xf>
    <xf numFmtId="0" fontId="89" fillId="0" borderId="0" applyNumberFormat="0" applyFill="0" applyBorder="0" applyAlignment="0" applyProtection="0"/>
    <xf numFmtId="0" fontId="87" fillId="0" borderId="0" applyNumberFormat="0" applyFill="0" applyBorder="0" applyAlignment="0" applyProtection="0"/>
    <xf numFmtId="0" fontId="155" fillId="92" borderId="28" applyNumberFormat="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6" fillId="0" borderId="0" applyNumberFormat="0" applyFill="0" applyBorder="0" applyAlignment="0" applyProtection="0"/>
    <xf numFmtId="0" fontId="16" fillId="0" borderId="9" applyNumberFormat="0" applyFill="0" applyAlignment="0" applyProtection="0"/>
    <xf numFmtId="0" fontId="158" fillId="0" borderId="9" applyNumberFormat="0" applyFill="0" applyAlignment="0" applyProtection="0"/>
    <xf numFmtId="0" fontId="16" fillId="0" borderId="9" applyNumberFormat="0" applyFill="0" applyAlignment="0" applyProtection="0"/>
    <xf numFmtId="0" fontId="159" fillId="0" borderId="49" applyNumberFormat="0" applyFill="0" applyAlignment="0" applyProtection="0"/>
    <xf numFmtId="0" fontId="158" fillId="0" borderId="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168" fontId="28" fillId="0" borderId="0" applyFont="0" applyFill="0" applyBorder="0" applyAlignment="0" applyProtection="0"/>
    <xf numFmtId="165" fontId="28" fillId="0" borderId="0" applyFont="0" applyFill="0" applyBorder="0" applyAlignment="0" applyProtection="0"/>
    <xf numFmtId="168" fontId="72" fillId="0" borderId="0" applyFont="0" applyFill="0" applyBorder="0" applyAlignment="0" applyProtection="0"/>
    <xf numFmtId="168" fontId="28" fillId="0" borderId="0" applyFont="0" applyFill="0" applyBorder="0" applyAlignment="0" applyProtection="0"/>
    <xf numFmtId="165" fontId="28" fillId="0" borderId="0" applyFont="0" applyFill="0" applyBorder="0" applyAlignment="0" applyProtection="0"/>
    <xf numFmtId="168" fontId="28"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35"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40" fillId="89" borderId="0" applyNumberFormat="0" applyBorder="0" applyAlignment="0" applyProtection="0"/>
    <xf numFmtId="0" fontId="40" fillId="106" borderId="0" applyNumberFormat="0" applyBorder="0" applyAlignment="0" applyProtection="0"/>
    <xf numFmtId="0" fontId="40" fillId="113" borderId="0" applyNumberFormat="0" applyBorder="0" applyAlignment="0" applyProtection="0"/>
    <xf numFmtId="0" fontId="40" fillId="81" borderId="0" applyNumberFormat="0" applyBorder="0" applyAlignment="0" applyProtection="0"/>
    <xf numFmtId="0" fontId="40" fillId="77" borderId="0" applyNumberFormat="0" applyBorder="0" applyAlignment="0" applyProtection="0"/>
    <xf numFmtId="0" fontId="40" fillId="79" borderId="0" applyNumberFormat="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89"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89"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13" fontId="28" fillId="0" borderId="0" applyFont="0" applyFill="0" applyBorder="0" applyAlignment="0" applyProtection="0"/>
    <xf numFmtId="214" fontId="28" fillId="0" borderId="0" applyFont="0" applyFill="0" applyBorder="0" applyAlignment="0" applyProtection="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9" fontId="162" fillId="0" borderId="0">
      <alignment horizontal="right"/>
    </xf>
    <xf numFmtId="1" fontId="163" fillId="0" borderId="0" applyFont="0" applyFill="0" applyBorder="0" applyAlignment="0">
      <protection locked="0"/>
    </xf>
    <xf numFmtId="0" fontId="28" fillId="0" borderId="0"/>
    <xf numFmtId="0" fontId="28" fillId="0" borderId="0"/>
    <xf numFmtId="0" fontId="28" fillId="0" borderId="0"/>
    <xf numFmtId="230" fontId="21" fillId="0" borderId="0" applyFont="0" applyFill="0" applyBorder="0" applyAlignment="0" applyProtection="0"/>
    <xf numFmtId="230" fontId="21"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35" fontId="21" fillId="0" borderId="0" applyFont="0" applyFill="0" applyBorder="0" applyAlignment="0" applyProtection="0"/>
    <xf numFmtId="235" fontId="21"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181" fontId="28" fillId="0" borderId="0" applyFont="0" applyFill="0" applyBorder="0" applyAlignment="0" applyProtection="0"/>
    <xf numFmtId="18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65" fillId="0" borderId="0" applyNumberFormat="0" applyFill="0" applyBorder="0" applyProtection="0">
      <alignment vertical="top"/>
    </xf>
    <xf numFmtId="0" fontId="165" fillId="0" borderId="0" applyNumberFormat="0" applyFill="0" applyBorder="0" applyProtection="0">
      <alignment vertical="top"/>
    </xf>
    <xf numFmtId="0" fontId="165" fillId="0" borderId="0" applyNumberFormat="0" applyFill="0" applyBorder="0" applyProtection="0">
      <alignment vertical="top"/>
    </xf>
    <xf numFmtId="0" fontId="165" fillId="0" borderId="0" applyNumberFormat="0" applyFill="0" applyBorder="0" applyProtection="0">
      <alignment vertical="top"/>
    </xf>
    <xf numFmtId="0" fontId="165" fillId="0" borderId="0" applyNumberFormat="0" applyFill="0" applyBorder="0" applyProtection="0">
      <alignment vertical="top"/>
    </xf>
    <xf numFmtId="0" fontId="28" fillId="0" borderId="0"/>
    <xf numFmtId="0" fontId="28" fillId="0" borderId="0"/>
    <xf numFmtId="0" fontId="28" fillId="0" borderId="0"/>
    <xf numFmtId="0" fontId="37" fillId="0" borderId="52" applyNumberFormat="0" applyFill="0" applyAlignment="0" applyProtection="0"/>
    <xf numFmtId="0" fontId="37" fillId="0" borderId="52" applyNumberFormat="0" applyFill="0" applyAlignment="0" applyProtection="0"/>
    <xf numFmtId="0" fontId="166" fillId="0" borderId="53" applyNumberFormat="0" applyFill="0" applyProtection="0">
      <alignment horizontal="center"/>
    </xf>
    <xf numFmtId="0" fontId="166" fillId="0" borderId="0" applyNumberFormat="0" applyFill="0" applyBorder="0" applyProtection="0">
      <alignment horizontal="left"/>
    </xf>
    <xf numFmtId="0" fontId="167" fillId="0" borderId="0" applyNumberFormat="0" applyFill="0" applyBorder="0" applyProtection="0">
      <alignment horizontal="centerContinuous"/>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4" borderId="0" applyNumberFormat="0" applyBorder="0" applyAlignment="0" applyProtection="0"/>
    <xf numFmtId="0" fontId="37" fillId="114" borderId="0" applyNumberFormat="0" applyBorder="0" applyAlignment="0" applyProtection="0"/>
    <xf numFmtId="0" fontId="37" fillId="115" borderId="0" applyNumberFormat="0" applyBorder="0" applyAlignment="0" applyProtection="0"/>
    <xf numFmtId="0" fontId="37" fillId="115"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34" fillId="116" borderId="0" applyNumberFormat="0" applyBorder="0" applyAlignment="0" applyProtection="0"/>
    <xf numFmtId="0" fontId="34" fillId="114"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37" fillId="115" borderId="0" applyNumberFormat="0" applyBorder="0" applyAlignment="0" applyProtection="0"/>
    <xf numFmtId="0" fontId="37" fillId="115"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115" borderId="0" applyNumberFormat="0" applyBorder="0" applyAlignment="0" applyProtection="0"/>
    <xf numFmtId="0" fontId="37" fillId="115"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34" fillId="116" borderId="0" applyNumberFormat="0" applyBorder="0" applyAlignment="0" applyProtection="0"/>
    <xf numFmtId="0" fontId="34" fillId="70"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43" fillId="91" borderId="0" applyNumberFormat="0" applyFont="0" applyBorder="0"/>
    <xf numFmtId="0" fontId="50" fillId="114" borderId="26" applyNumberFormat="0" applyAlignment="0" applyProtection="0"/>
    <xf numFmtId="0" fontId="50" fillId="114" borderId="26" applyNumberFormat="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203" fontId="59" fillId="0" borderId="0" applyFont="0" applyFill="0" applyBorder="0" applyProtection="0"/>
    <xf numFmtId="0" fontId="21" fillId="95" borderId="10" applyNumberFormat="0" applyFont="0" applyBorder="0" applyProtection="0"/>
    <xf numFmtId="0" fontId="21" fillId="95" borderId="10" applyNumberFormat="0" applyFont="0" applyBorder="0" applyProtection="0"/>
    <xf numFmtId="0" fontId="98" fillId="116" borderId="0" applyNumberFormat="0" applyBorder="0" applyAlignment="0" applyProtection="0"/>
    <xf numFmtId="0" fontId="51" fillId="116" borderId="26" applyNumberFormat="0" applyAlignment="0" applyProtection="0"/>
    <xf numFmtId="0" fontId="51" fillId="116" borderId="26" applyNumberFormat="0" applyAlignment="0" applyProtection="0"/>
    <xf numFmtId="0" fontId="121" fillId="41" borderId="26" applyNumberFormat="0" applyAlignment="0" applyProtection="0"/>
    <xf numFmtId="0" fontId="51" fillId="103" borderId="25" applyNumberFormat="0" applyAlignment="0" applyProtection="0"/>
    <xf numFmtId="0" fontId="122" fillId="0" borderId="41" applyNumberFormat="0" applyFill="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21" fillId="0" borderId="0" applyFont="0" applyFill="0" applyBorder="0" applyAlignment="0" applyProtection="0"/>
    <xf numFmtId="168" fontId="34" fillId="0" borderId="0" applyFont="0" applyFill="0" applyBorder="0" applyAlignment="0" applyProtection="0"/>
    <xf numFmtId="168" fontId="28"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168" fontId="75"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28"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100" fillId="0" borderId="0" applyFont="0" applyFill="0" applyBorder="0" applyAlignment="0" applyProtection="0"/>
    <xf numFmtId="168" fontId="73" fillId="0" borderId="0" applyFont="0" applyFill="0" applyBorder="0" applyAlignment="0" applyProtection="0"/>
    <xf numFmtId="0" fontId="34" fillId="116" borderId="36" applyNumberFormat="0" applyFont="0" applyAlignment="0" applyProtection="0"/>
    <xf numFmtId="0" fontId="34" fillId="116" borderId="36" applyNumberFormat="0" applyFont="0" applyAlignment="0" applyProtection="0"/>
    <xf numFmtId="0" fontId="34" fillId="116" borderId="36" applyNumberFormat="0" applyFont="0" applyAlignment="0" applyProtection="0"/>
    <xf numFmtId="0" fontId="34"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34" fillId="0" borderId="0"/>
    <xf numFmtId="0" fontId="34" fillId="0" borderId="0"/>
    <xf numFmtId="0" fontId="37" fillId="0" borderId="0"/>
    <xf numFmtId="0" fontId="37" fillId="0" borderId="0"/>
    <xf numFmtId="0" fontId="168" fillId="0" borderId="0"/>
    <xf numFmtId="0" fontId="37" fillId="0" borderId="0"/>
    <xf numFmtId="0" fontId="37" fillId="0" borderId="0"/>
    <xf numFmtId="0" fontId="37" fillId="0" borderId="0"/>
    <xf numFmtId="0" fontId="37" fillId="0" borderId="0"/>
    <xf numFmtId="0" fontId="37" fillId="0" borderId="0"/>
    <xf numFmtId="0" fontId="28" fillId="62" borderId="0" applyNumberFormat="0" applyFont="0" applyAlignment="0" applyProtection="0"/>
    <xf numFmtId="0" fontId="28" fillId="62" borderId="0" applyNumberFormat="0" applyFont="0" applyAlignment="0" applyProtection="0"/>
    <xf numFmtId="178" fontId="28" fillId="0" borderId="0"/>
    <xf numFmtId="178" fontId="28" fillId="0" borderId="0"/>
    <xf numFmtId="0" fontId="34" fillId="51" borderId="0" applyNumberFormat="0" applyBorder="0" applyAlignment="0" applyProtection="0"/>
    <xf numFmtId="0" fontId="34" fillId="52" borderId="0" applyNumberFormat="0" applyBorder="0" applyAlignment="0" applyProtection="0"/>
    <xf numFmtId="0" fontId="34" fillId="45" borderId="0" applyNumberFormat="0" applyBorder="0" applyAlignment="0" applyProtection="0"/>
    <xf numFmtId="0" fontId="34" fillId="43" borderId="0" applyNumberFormat="0" applyBorder="0" applyAlignment="0" applyProtection="0"/>
    <xf numFmtId="0" fontId="34" fillId="49" borderId="0" applyNumberFormat="0" applyBorder="0" applyAlignment="0" applyProtection="0"/>
    <xf numFmtId="0" fontId="34" fillId="45" borderId="0" applyNumberFormat="0" applyBorder="0" applyAlignment="0" applyProtection="0"/>
    <xf numFmtId="238" fontId="34" fillId="54" borderId="0" applyNumberFormat="0" applyBorder="0" applyAlignment="0" applyProtection="0"/>
    <xf numFmtId="0" fontId="37" fillId="54" borderId="0" applyNumberFormat="0" applyBorder="0" applyAlignment="0" applyProtection="0"/>
    <xf numFmtId="238" fontId="34" fillId="54" borderId="0" applyNumberFormat="0" applyBorder="0" applyAlignment="0" applyProtection="0"/>
    <xf numFmtId="0" fontId="37" fillId="54" borderId="0" applyNumberFormat="0" applyBorder="0" applyAlignment="0" applyProtection="0"/>
    <xf numFmtId="238" fontId="34" fillId="54" borderId="0" applyNumberFormat="0" applyBorder="0" applyAlignment="0" applyProtection="0"/>
    <xf numFmtId="238" fontId="34" fillId="51"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1" borderId="0" applyNumberFormat="0" applyBorder="0" applyAlignment="0" applyProtection="0"/>
    <xf numFmtId="238" fontId="34" fillId="51" borderId="0" applyNumberFormat="0" applyBorder="0" applyAlignment="0" applyProtection="0"/>
    <xf numFmtId="238" fontId="34" fillId="51" borderId="0" applyNumberFormat="0" applyBorder="0" applyAlignment="0" applyProtection="0"/>
    <xf numFmtId="238" fontId="34" fillId="51"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238"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238" fontId="36"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52"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140" fillId="52" borderId="0" applyNumberFormat="0" applyBorder="0" applyAlignment="0" applyProtection="0"/>
    <xf numFmtId="238" fontId="34" fillId="52" borderId="0" applyNumberFormat="0" applyBorder="0" applyAlignment="0" applyProtection="0"/>
    <xf numFmtId="238"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238" fontId="36"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65" fontId="1" fillId="0" borderId="0" applyFont="0" applyFill="0" applyBorder="0" applyAlignment="0" applyProtection="0"/>
    <xf numFmtId="9" fontId="1" fillId="0" borderId="0" applyFont="0" applyFill="0" applyBorder="0" applyAlignment="0" applyProtection="0"/>
    <xf numFmtId="0" fontId="179" fillId="41" borderId="14" applyNumberFormat="0" applyFill="0" applyBorder="0" applyAlignment="0" applyProtection="0">
      <alignment horizontal="left"/>
    </xf>
    <xf numFmtId="0" fontId="28" fillId="0" borderId="0">
      <alignment vertical="center"/>
    </xf>
    <xf numFmtId="0" fontId="105" fillId="0" borderId="0" applyNumberFormat="0" applyFill="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4" fillId="101" borderId="0" applyNumberFormat="0" applyBorder="0" applyAlignment="0" applyProtection="0"/>
    <xf numFmtId="0" fontId="34" fillId="39" borderId="0" applyNumberFormat="0" applyBorder="0" applyAlignment="0" applyProtection="0"/>
    <xf numFmtId="0" fontId="34" fillId="38" borderId="0" applyNumberFormat="0" applyBorder="0" applyAlignment="0" applyProtection="0"/>
    <xf numFmtId="0" fontId="34" fillId="101" borderId="0" applyNumberFormat="0" applyBorder="0" applyAlignment="0" applyProtection="0"/>
    <xf numFmtId="0" fontId="111" fillId="0" borderId="24" applyNumberFormat="0" applyFill="0" applyAlignment="0" applyProtection="0"/>
    <xf numFmtId="0" fontId="111" fillId="0" borderId="0" applyNumberFormat="0" applyFill="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8" borderId="0" applyNumberFormat="0" applyBorder="0" applyAlignment="0" applyProtection="0"/>
    <xf numFmtId="0" fontId="34" fillId="59" borderId="0" applyNumberFormat="0" applyBorder="0" applyAlignment="0" applyProtection="0"/>
    <xf numFmtId="0" fontId="34" fillId="103" borderId="0" applyNumberFormat="0" applyBorder="0" applyAlignment="0" applyProtection="0"/>
    <xf numFmtId="0" fontId="34" fillId="35" borderId="0" applyNumberFormat="0" applyBorder="0" applyAlignment="0" applyProtection="0"/>
    <xf numFmtId="0" fontId="34" fillId="38" borderId="0" applyNumberFormat="0" applyBorder="0" applyAlignment="0" applyProtection="0"/>
    <xf numFmtId="0" fontId="34" fillId="101" borderId="0" applyNumberFormat="0" applyBorder="0" applyAlignment="0" applyProtection="0"/>
    <xf numFmtId="0" fontId="180" fillId="11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180" fillId="116"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180" fillId="116"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18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180" fillId="11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180" fillId="116"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8" borderId="0" applyNumberFormat="0" applyBorder="0" applyAlignment="0" applyProtection="0"/>
    <xf numFmtId="0" fontId="40" fillId="90" borderId="0" applyNumberFormat="0" applyBorder="0" applyAlignment="0" applyProtection="0"/>
    <xf numFmtId="0" fontId="40" fillId="61" borderId="0" applyNumberFormat="0" applyBorder="0" applyAlignment="0" applyProtection="0"/>
    <xf numFmtId="0" fontId="40" fillId="35" borderId="0" applyNumberFormat="0" applyBorder="0" applyAlignment="0" applyProtection="0"/>
    <xf numFmtId="0" fontId="40" fillId="38" borderId="0" applyNumberFormat="0" applyBorder="0" applyAlignment="0" applyProtection="0"/>
    <xf numFmtId="0" fontId="40" fillId="59" borderId="0" applyNumberFormat="0" applyBorder="0" applyAlignment="0" applyProtection="0"/>
    <xf numFmtId="0" fontId="40" fillId="115" borderId="0" applyNumberFormat="0" applyBorder="0" applyAlignment="0" applyProtection="0"/>
    <xf numFmtId="0" fontId="40" fillId="116" borderId="0" applyNumberFormat="0" applyBorder="0" applyAlignment="0" applyProtection="0"/>
    <xf numFmtId="0" fontId="40" fillId="116" borderId="0" applyNumberFormat="0" applyBorder="0" applyAlignment="0" applyProtection="0"/>
    <xf numFmtId="0" fontId="40" fillId="70" borderId="0" applyNumberFormat="0" applyBorder="0" applyAlignment="0" applyProtection="0"/>
    <xf numFmtId="0" fontId="40" fillId="115" borderId="0" applyNumberFormat="0" applyBorder="0" applyAlignment="0" applyProtection="0"/>
    <xf numFmtId="0" fontId="40" fillId="116" borderId="0" applyNumberFormat="0" applyBorder="0" applyAlignment="0" applyProtection="0"/>
    <xf numFmtId="0" fontId="180" fillId="119"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180" fillId="121"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180" fillId="100"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180" fillId="84"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180" fillId="119"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180" fillId="123"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3" fillId="91" borderId="0" applyNumberFormat="0" applyFont="0" applyBorder="0"/>
    <xf numFmtId="0" fontId="181" fillId="0" borderId="0"/>
    <xf numFmtId="0" fontId="87" fillId="0" borderId="0" applyNumberFormat="0" applyFill="0" applyBorder="0" applyAlignment="0" applyProtection="0"/>
    <xf numFmtId="0" fontId="183" fillId="94"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184" fillId="0" borderId="0" applyNumberFormat="0" applyFill="0" applyBorder="0">
      <alignment horizontal="left"/>
    </xf>
    <xf numFmtId="0" fontId="83" fillId="37" borderId="0" applyNumberFormat="0" applyBorder="0" applyAlignment="0" applyProtection="0"/>
    <xf numFmtId="0" fontId="185" fillId="114" borderId="26" applyNumberFormat="0" applyAlignment="0" applyProtection="0"/>
    <xf numFmtId="0" fontId="187" fillId="70"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168" fontId="28" fillId="0" borderId="0" applyFont="0" applyFill="0" applyBorder="0" applyAlignment="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0" fontId="186" fillId="116" borderId="0">
      <alignment vertical="center"/>
    </xf>
    <xf numFmtId="203" fontId="59" fillId="0" borderId="0" applyFont="0" applyFill="0" applyBorder="0" applyProtection="0"/>
    <xf numFmtId="0" fontId="182" fillId="94" borderId="0" applyNumberFormat="0" applyBorder="0" applyAlignment="0" applyProtection="0"/>
    <xf numFmtId="0" fontId="189" fillId="0" borderId="0" applyNumberFormat="0" applyFill="0" applyBorder="0" applyAlignment="0" applyProtection="0"/>
    <xf numFmtId="0" fontId="90" fillId="0" borderId="0" applyNumberFormat="0" applyFill="0" applyBorder="0">
      <protection locked="0"/>
    </xf>
    <xf numFmtId="0" fontId="188" fillId="0" borderId="0" applyNumberFormat="0" applyFill="0" applyBorder="0" applyAlignment="0" applyProtection="0"/>
    <xf numFmtId="0" fontId="58" fillId="38" borderId="0" applyNumberFormat="0" applyBorder="0" applyAlignment="0" applyProtection="0"/>
    <xf numFmtId="0" fontId="98" fillId="116" borderId="0" applyNumberFormat="0" applyBorder="0" applyAlignment="0" applyProtection="0"/>
    <xf numFmtId="0" fontId="190" fillId="116" borderId="0" applyNumberFormat="0" applyBorder="0" applyAlignment="0" applyProtection="0"/>
    <xf numFmtId="0" fontId="191" fillId="0" borderId="54" applyNumberFormat="0" applyFill="0" applyAlignment="0" applyProtection="0"/>
    <xf numFmtId="0" fontId="192" fillId="0" borderId="55" applyNumberFormat="0" applyFill="0" applyAlignment="0" applyProtection="0"/>
    <xf numFmtId="0" fontId="193" fillId="0" borderId="56" applyNumberFormat="0" applyFill="0" applyAlignment="0" applyProtection="0"/>
    <xf numFmtId="0" fontId="193" fillId="0" borderId="0" applyNumberFormat="0" applyFill="0" applyBorder="0" applyAlignment="0" applyProtection="0"/>
    <xf numFmtId="0" fontId="194" fillId="0" borderId="0" applyNumberFormat="0" applyFill="0" applyBorder="0" applyAlignment="0" applyProtection="0"/>
    <xf numFmtId="0" fontId="112" fillId="0" borderId="0" applyNumberFormat="0" applyFill="0" applyBorder="0">
      <protection locked="0"/>
    </xf>
    <xf numFmtId="0" fontId="195" fillId="116" borderId="26" applyNumberFormat="0" applyAlignment="0" applyProtection="0"/>
    <xf numFmtId="0" fontId="89" fillId="0" borderId="0" applyNumberFormat="0" applyFill="0" applyBorder="0" applyAlignment="0" applyProtection="0"/>
    <xf numFmtId="0" fontId="122" fillId="0" borderId="41" applyNumberFormat="0" applyFill="0" applyAlignment="0" applyProtection="0"/>
    <xf numFmtId="0" fontId="196" fillId="0" borderId="17" applyNumberFormat="0" applyFill="0" applyBorder="0">
      <alignment horizontal="center"/>
    </xf>
    <xf numFmtId="168" fontId="73" fillId="0" borderId="0" applyFont="0" applyFill="0" applyBorder="0" applyAlignment="0" applyProtection="0"/>
    <xf numFmtId="168" fontId="34" fillId="0" borderId="0" applyFont="0" applyFill="0" applyBorder="0" applyAlignment="0" applyProtection="0"/>
    <xf numFmtId="0" fontId="61" fillId="70" borderId="28" applyNumberFormat="0" applyAlignment="0" applyProtection="0"/>
    <xf numFmtId="0" fontId="198" fillId="0" borderId="17" applyNumberFormat="0" applyFill="0" applyBorder="0">
      <alignment horizontal="left"/>
    </xf>
    <xf numFmtId="0" fontId="199" fillId="0" borderId="41" applyNumberFormat="0" applyFill="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00" fillId="116"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201" fillId="103" borderId="0" applyNumberFormat="0" applyBorder="0" applyAlignment="0" applyProtection="0"/>
    <xf numFmtId="0" fontId="28" fillId="0" borderId="0"/>
    <xf numFmtId="0" fontId="168" fillId="0" borderId="0"/>
    <xf numFmtId="0" fontId="168" fillId="0" borderId="0"/>
    <xf numFmtId="0" fontId="168" fillId="0" borderId="0"/>
    <xf numFmtId="0" fontId="168" fillId="0" borderId="0"/>
    <xf numFmtId="0" fontId="168" fillId="0" borderId="0"/>
    <xf numFmtId="0" fontId="8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34" fillId="0" borderId="0"/>
    <xf numFmtId="0" fontId="34" fillId="0" borderId="0"/>
    <xf numFmtId="0" fontId="88" fillId="0" borderId="0"/>
    <xf numFmtId="0" fontId="34" fillId="0" borderId="0"/>
    <xf numFmtId="0" fontId="34" fillId="0" borderId="0"/>
    <xf numFmtId="0" fontId="34" fillId="0" borderId="0"/>
    <xf numFmtId="0" fontId="168" fillId="0" borderId="0"/>
    <xf numFmtId="0" fontId="168" fillId="0" borderId="0"/>
    <xf numFmtId="0" fontId="168" fillId="0" borderId="0"/>
    <xf numFmtId="0" fontId="168" fillId="0" borderId="0"/>
    <xf numFmtId="0" fontId="34" fillId="0" borderId="0"/>
    <xf numFmtId="0" fontId="34" fillId="0" borderId="0"/>
    <xf numFmtId="0" fontId="34" fillId="0" borderId="0"/>
    <xf numFmtId="0" fontId="34" fillId="0" borderId="0"/>
    <xf numFmtId="0" fontId="28" fillId="0" borderId="0" applyBorder="0"/>
    <xf numFmtId="0" fontId="28" fillId="0" borderId="0" applyBorder="0"/>
    <xf numFmtId="165" fontId="1" fillId="0" borderId="0" applyFont="0" applyFill="0" applyBorder="0" applyAlignment="0" applyProtection="0"/>
    <xf numFmtId="0" fontId="74" fillId="0" borderId="0"/>
    <xf numFmtId="9" fontId="1" fillId="0" borderId="0" applyFont="0" applyFill="0" applyBorder="0" applyAlignment="0" applyProtection="0"/>
    <xf numFmtId="0" fontId="35" fillId="0" borderId="0"/>
    <xf numFmtId="0" fontId="35" fillId="0" borderId="0"/>
    <xf numFmtId="0" fontId="76" fillId="0" borderId="0"/>
    <xf numFmtId="0" fontId="1" fillId="0" borderId="0"/>
    <xf numFmtId="0" fontId="1" fillId="0" borderId="0"/>
    <xf numFmtId="165" fontId="76" fillId="0" borderId="0" applyFont="0" applyFill="0" applyBorder="0" applyAlignment="0" applyProtection="0"/>
    <xf numFmtId="9" fontId="76" fillId="0" borderId="0" applyFont="0" applyFill="0" applyBorder="0" applyAlignment="0" applyProtection="0"/>
    <xf numFmtId="0" fontId="1" fillId="0" borderId="0"/>
    <xf numFmtId="0" fontId="1" fillId="0" borderId="0"/>
    <xf numFmtId="0" fontId="1" fillId="0" borderId="0"/>
    <xf numFmtId="0" fontId="35" fillId="0" borderId="0"/>
    <xf numFmtId="0" fontId="1" fillId="0" borderId="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35" fillId="0" borderId="0"/>
    <xf numFmtId="165" fontId="35" fillId="0" borderId="0" applyFont="0" applyFill="0" applyBorder="0" applyAlignment="0" applyProtection="0"/>
    <xf numFmtId="0" fontId="21" fillId="0" borderId="0"/>
    <xf numFmtId="0" fontId="21" fillId="0" borderId="0"/>
    <xf numFmtId="9" fontId="35" fillId="0" borderId="0" applyFont="0" applyFill="0" applyBorder="0" applyAlignment="0" applyProtection="0"/>
    <xf numFmtId="9" fontId="35" fillId="0" borderId="0" applyFont="0" applyFill="0" applyBorder="0" applyAlignment="0" applyProtection="0"/>
    <xf numFmtId="9" fontId="2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25" fillId="0" borderId="79" applyNumberFormat="0" applyFill="0" applyBorder="0">
      <alignment horizontal="left"/>
    </xf>
    <xf numFmtId="0" fontId="149" fillId="0" borderId="84" applyNumberFormat="0" applyFill="0" applyProtection="0">
      <alignment horizontal="right"/>
    </xf>
    <xf numFmtId="0" fontId="1" fillId="0" borderId="0"/>
    <xf numFmtId="168" fontId="35" fillId="0" borderId="0" applyFont="0" applyFill="0" applyBorder="0" applyAlignment="0" applyProtection="0"/>
    <xf numFmtId="0" fontId="35" fillId="0" borderId="0"/>
    <xf numFmtId="168" fontId="35" fillId="0" borderId="0" applyFont="0" applyFill="0" applyBorder="0" applyAlignment="0" applyProtection="0"/>
    <xf numFmtId="0" fontId="35" fillId="0" borderId="0"/>
    <xf numFmtId="165" fontId="35" fillId="0" borderId="0" applyFont="0" applyFill="0" applyBorder="0" applyAlignment="0" applyProtection="0"/>
    <xf numFmtId="0" fontId="76" fillId="0" borderId="0"/>
    <xf numFmtId="0" fontId="35" fillId="0" borderId="0"/>
    <xf numFmtId="0" fontId="35" fillId="0" borderId="0"/>
    <xf numFmtId="165" fontId="35" fillId="0" borderId="0" applyFont="0" applyFill="0" applyBorder="0" applyAlignment="0" applyProtection="0"/>
    <xf numFmtId="0" fontId="35" fillId="0" borderId="0"/>
    <xf numFmtId="0" fontId="35" fillId="0" borderId="0"/>
    <xf numFmtId="0" fontId="35" fillId="0" borderId="0"/>
    <xf numFmtId="165" fontId="35" fillId="0" borderId="0" applyFont="0" applyFill="0" applyBorder="0" applyAlignment="0" applyProtection="0"/>
    <xf numFmtId="0" fontId="35" fillId="0" borderId="0"/>
    <xf numFmtId="165" fontId="35" fillId="0" borderId="0" applyFont="0" applyFill="0" applyBorder="0" applyAlignment="0" applyProtection="0"/>
    <xf numFmtId="0" fontId="35" fillId="0" borderId="0"/>
    <xf numFmtId="165" fontId="35" fillId="0" borderId="0" applyFont="0" applyFill="0" applyBorder="0" applyAlignment="0" applyProtection="0"/>
    <xf numFmtId="0" fontId="35" fillId="0" borderId="0"/>
    <xf numFmtId="1" fontId="161" fillId="0" borderId="60" applyFill="0" applyProtection="0">
      <alignment horizontal="right"/>
    </xf>
    <xf numFmtId="1" fontId="161" fillId="0" borderId="60" applyFill="0" applyProtection="0">
      <alignment horizontal="right"/>
    </xf>
    <xf numFmtId="0" fontId="159" fillId="0" borderId="67"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49" fillId="0" borderId="62" applyNumberFormat="0" applyFill="0" applyProtection="0">
      <alignment horizontal="right"/>
    </xf>
    <xf numFmtId="0" fontId="141" fillId="47" borderId="61" applyNumberFormat="0" applyAlignment="0" applyProtection="0"/>
    <xf numFmtId="0" fontId="121" fillId="70" borderId="64" applyNumberFormat="0" applyAlignment="0" applyProtection="0"/>
    <xf numFmtId="0" fontId="81" fillId="45" borderId="63" applyNumberFormat="0" applyFon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28" fillId="45" borderId="63" applyNumberFormat="0" applyFont="0" applyAlignment="0" applyProtection="0"/>
    <xf numFmtId="0" fontId="28" fillId="101" borderId="63" applyNumberFormat="0" applyFont="0" applyAlignment="0" applyProtection="0"/>
    <xf numFmtId="0" fontId="95" fillId="0" borderId="0"/>
    <xf numFmtId="0" fontId="28" fillId="0" borderId="0"/>
    <xf numFmtId="0" fontId="28" fillId="0" borderId="0"/>
    <xf numFmtId="0" fontId="132" fillId="56" borderId="60" applyFont="0" applyBorder="0"/>
    <xf numFmtId="0" fontId="121" fillId="70" borderId="64" applyNumberFormat="0" applyAlignment="0" applyProtection="0"/>
    <xf numFmtId="0" fontId="28" fillId="101" borderId="63" applyNumberFormat="0" applyFont="0" applyAlignment="0" applyProtection="0"/>
    <xf numFmtId="0" fontId="28" fillId="101" borderId="63" applyNumberFormat="0" applyFont="0" applyAlignment="0" applyProtection="0"/>
    <xf numFmtId="0" fontId="51" fillId="43" borderId="61" applyNumberFormat="0" applyAlignment="0" applyProtection="0"/>
    <xf numFmtId="0" fontId="105" fillId="0" borderId="60">
      <alignment horizontal="left" vertical="center"/>
    </xf>
    <xf numFmtId="0" fontId="100" fillId="0" borderId="63" applyNumberFormat="0" applyFont="0" applyFill="0" applyAlignment="0" applyProtection="0"/>
    <xf numFmtId="205" fontId="21" fillId="95" borderId="62" applyNumberFormat="0" applyFont="0" applyBorder="0" applyAlignment="0" applyProtection="0">
      <alignment horizontal="right"/>
    </xf>
    <xf numFmtId="205" fontId="21" fillId="95" borderId="62" applyNumberFormat="0" applyFont="0" applyBorder="0" applyAlignment="0" applyProtection="0">
      <alignment horizontal="right"/>
    </xf>
    <xf numFmtId="0" fontId="51" fillId="39" borderId="61" applyNumberFormat="0" applyAlignment="0" applyProtection="0"/>
    <xf numFmtId="0" fontId="49" fillId="70" borderId="61" applyNumberFormat="0" applyAlignment="0" applyProtection="0"/>
    <xf numFmtId="0" fontId="49" fillId="47" borderId="61" applyNumberFormat="0" applyAlignment="0" applyProtection="0"/>
    <xf numFmtId="0" fontId="51" fillId="39" borderId="61" applyNumberFormat="0" applyAlignment="0" applyProtection="0"/>
    <xf numFmtId="0" fontId="49" fillId="64" borderId="61" applyNumberFormat="0" applyAlignment="0" applyProtection="0"/>
    <xf numFmtId="185" fontId="44" fillId="91" borderId="60" applyFont="0">
      <alignment horizontal="right"/>
    </xf>
    <xf numFmtId="185" fontId="44" fillId="91" borderId="60" applyFont="0">
      <alignment horizontal="right"/>
    </xf>
    <xf numFmtId="168" fontId="28" fillId="0" borderId="0" applyFont="0" applyFill="0" applyBorder="0" applyAlignment="0" applyProtection="0"/>
    <xf numFmtId="168" fontId="72" fillId="0" borderId="0" applyFont="0" applyFill="0" applyBorder="0" applyAlignment="0" applyProtection="0"/>
    <xf numFmtId="165" fontId="75" fillId="0" borderId="0" applyFont="0" applyFill="0" applyBorder="0" applyAlignment="0" applyProtection="0"/>
    <xf numFmtId="0" fontId="28" fillId="0" borderId="0"/>
    <xf numFmtId="0" fontId="28" fillId="0" borderId="0"/>
    <xf numFmtId="0" fontId="28" fillId="0" borderId="0"/>
    <xf numFmtId="0" fontId="28" fillId="0" borderId="0"/>
    <xf numFmtId="0" fontId="95" fillId="0" borderId="0"/>
    <xf numFmtId="0" fontId="28" fillId="0" borderId="0"/>
    <xf numFmtId="0" fontId="95" fillId="0" borderId="0"/>
    <xf numFmtId="0" fontId="28" fillId="0" borderId="0"/>
    <xf numFmtId="0" fontId="36" fillId="0" borderId="0"/>
    <xf numFmtId="0" fontId="28" fillId="0" borderId="0"/>
    <xf numFmtId="0" fontId="36" fillId="0" borderId="0"/>
    <xf numFmtId="9" fontId="28" fillId="0" borderId="0" applyFont="0" applyFill="0" applyBorder="0" applyAlignment="0" applyProtection="0"/>
    <xf numFmtId="9" fontId="140" fillId="0" borderId="0" applyFont="0" applyFill="0" applyBorder="0" applyAlignment="0" applyProtection="0"/>
    <xf numFmtId="9" fontId="7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9" fontId="1" fillId="0" borderId="0" applyFont="0" applyFill="0" applyBorder="0" applyAlignment="0" applyProtection="0"/>
    <xf numFmtId="0" fontId="1" fillId="0" borderId="0"/>
    <xf numFmtId="9" fontId="21" fillId="0" borderId="0" applyFont="0" applyFill="0" applyBorder="0" applyAlignment="0" applyProtection="0"/>
    <xf numFmtId="9" fontId="35" fillId="0" borderId="0" applyFont="0" applyFill="0" applyBorder="0" applyAlignment="0" applyProtection="0"/>
    <xf numFmtId="0" fontId="21" fillId="0" borderId="0"/>
    <xf numFmtId="0" fontId="35" fillId="0" borderId="0"/>
    <xf numFmtId="168" fontId="21" fillId="0" borderId="0" applyFont="0" applyFill="0" applyBorder="0" applyAlignment="0" applyProtection="0"/>
    <xf numFmtId="168"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0" fontId="1" fillId="0" borderId="0"/>
    <xf numFmtId="0" fontId="35" fillId="0" borderId="0"/>
    <xf numFmtId="0" fontId="1" fillId="0" borderId="0"/>
    <xf numFmtId="0" fontId="1" fillId="0" borderId="0"/>
    <xf numFmtId="9" fontId="76" fillId="0" borderId="0" applyFont="0" applyFill="0" applyBorder="0" applyAlignment="0" applyProtection="0"/>
    <xf numFmtId="0" fontId="1" fillId="0" borderId="0"/>
    <xf numFmtId="0" fontId="1" fillId="0" borderId="0"/>
    <xf numFmtId="0" fontId="1" fillId="0" borderId="0"/>
    <xf numFmtId="0" fontId="76" fillId="0" borderId="0"/>
    <xf numFmtId="0" fontId="35" fillId="0" borderId="0"/>
    <xf numFmtId="9" fontId="35" fillId="0" borderId="0" applyFont="0" applyFill="0" applyBorder="0" applyAlignment="0" applyProtection="0"/>
    <xf numFmtId="0" fontId="76" fillId="0" borderId="0"/>
    <xf numFmtId="165"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9" fontId="1" fillId="0" borderId="0" applyFont="0" applyFill="0" applyBorder="0" applyAlignment="0" applyProtection="0"/>
    <xf numFmtId="0" fontId="35" fillId="0" borderId="0"/>
    <xf numFmtId="0" fontId="28" fillId="0" borderId="0" applyNumberFormat="0" applyFont="0" applyFill="0" applyBorder="0" applyAlignment="0" applyProtection="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9" fontId="35" fillId="0" borderId="0" applyFont="0" applyFill="0" applyBorder="0" applyAlignment="0" applyProtection="0"/>
    <xf numFmtId="165" fontId="35" fillId="0" borderId="0" applyFont="0" applyFill="0" applyBorder="0" applyAlignment="0" applyProtection="0"/>
    <xf numFmtId="0" fontId="35" fillId="0" borderId="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0" fontId="35" fillId="0" borderId="0"/>
    <xf numFmtId="9" fontId="35" fillId="0" borderId="0" applyFont="0" applyFill="0" applyBorder="0" applyAlignment="0" applyProtection="0"/>
    <xf numFmtId="165" fontId="35" fillId="0" borderId="0" applyFont="0" applyFill="0" applyBorder="0" applyAlignment="0" applyProtection="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0" fontId="35" fillId="0" borderId="0"/>
    <xf numFmtId="9" fontId="35" fillId="0" borderId="0" applyFont="0" applyFill="0" applyBorder="0" applyAlignment="0" applyProtection="0"/>
    <xf numFmtId="165" fontId="35" fillId="0" borderId="0" applyFont="0" applyFill="0" applyBorder="0" applyAlignment="0" applyProtection="0"/>
    <xf numFmtId="0" fontId="209" fillId="0" borderId="0" applyNumberFormat="0" applyBorder="0" applyAlignment="0"/>
    <xf numFmtId="0" fontId="35" fillId="0" borderId="0"/>
    <xf numFmtId="165" fontId="35" fillId="0" borderId="0" applyFont="0" applyFill="0" applyBorder="0" applyAlignment="0" applyProtection="0"/>
    <xf numFmtId="0" fontId="76" fillId="0" borderId="0"/>
    <xf numFmtId="165" fontId="76" fillId="0" borderId="0" applyFont="0" applyFill="0" applyBorder="0" applyAlignment="0" applyProtection="0"/>
    <xf numFmtId="0" fontId="76" fillId="0" borderId="0"/>
    <xf numFmtId="0" fontId="21" fillId="0" borderId="0"/>
    <xf numFmtId="0" fontId="21" fillId="0" borderId="0"/>
    <xf numFmtId="0" fontId="21" fillId="0" borderId="0"/>
    <xf numFmtId="0" fontId="21" fillId="0" borderId="0"/>
    <xf numFmtId="165" fontId="76" fillId="0" borderId="0" applyFont="0" applyFill="0" applyBorder="0" applyAlignment="0" applyProtection="0"/>
    <xf numFmtId="0" fontId="76" fillId="0" borderId="0"/>
    <xf numFmtId="0" fontId="210" fillId="0" borderId="0" applyNumberFormat="0" applyFill="0" applyBorder="0" applyAlignment="0" applyProtection="0"/>
    <xf numFmtId="165" fontId="76" fillId="0" borderId="0" applyFont="0" applyFill="0" applyBorder="0" applyAlignment="0" applyProtection="0"/>
    <xf numFmtId="0" fontId="76" fillId="0" borderId="0"/>
    <xf numFmtId="0" fontId="210" fillId="0" borderId="0" applyNumberFormat="0" applyFill="0" applyBorder="0" applyAlignment="0" applyProtection="0"/>
    <xf numFmtId="0" fontId="21" fillId="0" borderId="0"/>
    <xf numFmtId="165" fontId="76" fillId="0" borderId="0" applyFont="0" applyFill="0" applyBorder="0" applyAlignment="0" applyProtection="0"/>
    <xf numFmtId="0" fontId="76" fillId="0" borderId="0"/>
    <xf numFmtId="0" fontId="210" fillId="0" borderId="0" applyNumberFormat="0" applyFill="0" applyBorder="0" applyAlignment="0" applyProtection="0"/>
    <xf numFmtId="0" fontId="21" fillId="0" borderId="0"/>
    <xf numFmtId="165" fontId="76" fillId="0" borderId="0" applyFont="0" applyFill="0" applyBorder="0" applyAlignment="0" applyProtection="0"/>
    <xf numFmtId="0" fontId="76" fillId="0" borderId="0"/>
    <xf numFmtId="0" fontId="210" fillId="0" borderId="0" applyNumberFormat="0" applyFill="0" applyBorder="0" applyAlignment="0" applyProtection="0"/>
    <xf numFmtId="0" fontId="21" fillId="0" borderId="0"/>
    <xf numFmtId="165" fontId="76" fillId="0" borderId="0" applyFont="0" applyFill="0" applyBorder="0" applyAlignment="0" applyProtection="0"/>
    <xf numFmtId="0" fontId="76" fillId="0" borderId="0"/>
    <xf numFmtId="0" fontId="210" fillId="0" borderId="0" applyNumberFormat="0" applyFill="0" applyBorder="0" applyAlignment="0" applyProtection="0"/>
    <xf numFmtId="0" fontId="21" fillId="0" borderId="0"/>
    <xf numFmtId="0" fontId="210" fillId="0" borderId="0" applyNumberFormat="0" applyFill="0" applyBorder="0" applyAlignment="0" applyProtection="0"/>
    <xf numFmtId="165" fontId="76" fillId="0" borderId="0" applyFont="0" applyFill="0" applyBorder="0" applyAlignment="0" applyProtection="0"/>
    <xf numFmtId="0" fontId="76" fillId="0" borderId="0"/>
    <xf numFmtId="165" fontId="76" fillId="0" borderId="0" applyFont="0" applyFill="0" applyBorder="0" applyAlignment="0" applyProtection="0"/>
    <xf numFmtId="0" fontId="21" fillId="0" borderId="0"/>
    <xf numFmtId="0" fontId="76" fillId="0" borderId="0"/>
    <xf numFmtId="165" fontId="76" fillId="0" borderId="0" applyFont="0" applyFill="0" applyBorder="0" applyAlignment="0" applyProtection="0"/>
    <xf numFmtId="0" fontId="21" fillId="0" borderId="0"/>
    <xf numFmtId="165" fontId="76" fillId="0" borderId="0" applyFont="0" applyFill="0" applyBorder="0" applyAlignment="0" applyProtection="0"/>
    <xf numFmtId="0" fontId="1" fillId="0" borderId="0"/>
    <xf numFmtId="165" fontId="1" fillId="0" borderId="0" applyFont="0" applyFill="0" applyBorder="0" applyAlignment="0" applyProtection="0"/>
    <xf numFmtId="0" fontId="76" fillId="0" borderId="0"/>
    <xf numFmtId="0" fontId="35" fillId="0" borderId="0"/>
    <xf numFmtId="0" fontId="35"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35" fillId="0" borderId="0"/>
    <xf numFmtId="0" fontId="35" fillId="0" borderId="0"/>
    <xf numFmtId="0" fontId="35" fillId="0" borderId="0"/>
    <xf numFmtId="0" fontId="35" fillId="0" borderId="0"/>
    <xf numFmtId="0" fontId="76" fillId="0" borderId="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1" fillId="6" borderId="4" applyNumberFormat="0" applyAlignment="0" applyProtection="0"/>
    <xf numFmtId="0" fontId="7" fillId="3" borderId="0" applyNumberFormat="0" applyBorder="0" applyAlignment="0" applyProtection="0"/>
    <xf numFmtId="0" fontId="15" fillId="0" borderId="0" applyNumberFormat="0" applyFill="0" applyBorder="0" applyAlignment="0" applyProtection="0"/>
    <xf numFmtId="0" fontId="6" fillId="2" borderId="0" applyNumberFormat="0" applyBorder="0" applyAlignment="0" applyProtection="0"/>
    <xf numFmtId="0" fontId="9" fillId="5" borderId="4" applyNumberFormat="0" applyAlignment="0" applyProtection="0"/>
    <xf numFmtId="0" fontId="12" fillId="0" borderId="6" applyNumberFormat="0" applyFill="0" applyAlignment="0" applyProtection="0"/>
    <xf numFmtId="0" fontId="13" fillId="7" borderId="7" applyNumberFormat="0" applyAlignment="0" applyProtection="0"/>
    <xf numFmtId="0" fontId="1" fillId="8" borderId="8" applyNumberFormat="0" applyFont="0" applyAlignment="0" applyProtection="0"/>
    <xf numFmtId="0" fontId="8" fillId="4" borderId="0" applyNumberFormat="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2" fillId="0" borderId="0" applyNumberFormat="0" applyFill="0" applyBorder="0" applyAlignment="0" applyProtection="0"/>
    <xf numFmtId="0" fontId="16" fillId="0" borderId="9" applyNumberFormat="0" applyFill="0" applyAlignment="0" applyProtection="0"/>
    <xf numFmtId="0" fontId="10" fillId="6" borderId="5" applyNumberFormat="0" applyAlignment="0" applyProtection="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4" fillId="0" borderId="0" applyNumberFormat="0" applyFill="0" applyBorder="0" applyAlignment="0" applyProtection="0"/>
    <xf numFmtId="165" fontId="35" fillId="0" borderId="0" applyFont="0" applyFill="0" applyBorder="0" applyAlignment="0" applyProtection="0"/>
    <xf numFmtId="9" fontId="35" fillId="0" borderId="0" applyFont="0" applyFill="0" applyBorder="0" applyAlignment="0" applyProtection="0"/>
    <xf numFmtId="0" fontId="76" fillId="0" borderId="0"/>
    <xf numFmtId="0" fontId="76" fillId="0" borderId="0"/>
    <xf numFmtId="0" fontId="1" fillId="19" borderId="0" applyNumberFormat="0" applyBorder="0" applyAlignment="0" applyProtection="0"/>
    <xf numFmtId="168" fontId="35" fillId="0" borderId="0" applyFont="0" applyFill="0" applyBorder="0" applyAlignment="0" applyProtection="0"/>
    <xf numFmtId="0" fontId="76" fillId="0" borderId="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0" fontId="1" fillId="0" borderId="0"/>
    <xf numFmtId="9" fontId="1" fillId="0" borderId="0" applyFont="0" applyFill="0" applyBorder="0" applyAlignment="0" applyProtection="0"/>
    <xf numFmtId="168" fontId="1" fillId="0" borderId="0" applyFont="0" applyFill="0" applyBorder="0" applyAlignment="0" applyProtection="0"/>
    <xf numFmtId="168" fontId="35" fillId="0" borderId="0" applyFont="0" applyFill="0" applyBorder="0" applyAlignment="0" applyProtection="0"/>
    <xf numFmtId="0" fontId="210" fillId="0" borderId="0" applyNumberFormat="0" applyFill="0" applyBorder="0" applyAlignment="0" applyProtection="0"/>
    <xf numFmtId="168" fontId="35" fillId="0" borderId="0" applyFont="0" applyFill="0" applyBorder="0" applyAlignment="0" applyProtection="0"/>
    <xf numFmtId="0" fontId="1" fillId="30" borderId="0" applyNumberFormat="0" applyBorder="0" applyAlignment="0" applyProtection="0"/>
    <xf numFmtId="168" fontId="35" fillId="0" borderId="0" applyFont="0" applyFill="0" applyBorder="0" applyAlignment="0" applyProtection="0"/>
    <xf numFmtId="168" fontId="35" fillId="0" borderId="0" applyFont="0" applyFill="0" applyBorder="0" applyAlignment="0" applyProtection="0"/>
    <xf numFmtId="0" fontId="35" fillId="0" borderId="0"/>
    <xf numFmtId="168" fontId="35" fillId="0" borderId="0" applyFont="0" applyFill="0" applyBorder="0" applyAlignment="0" applyProtection="0"/>
    <xf numFmtId="0" fontId="209" fillId="0" borderId="0" applyNumberFormat="0" applyBorder="0" applyAlignment="0"/>
    <xf numFmtId="9" fontId="209" fillId="0" borderId="0" applyFont="0" applyFill="0" applyBorder="0" applyAlignment="0" applyProtection="0"/>
    <xf numFmtId="0" fontId="1" fillId="0" borderId="0"/>
    <xf numFmtId="0" fontId="1" fillId="23" borderId="0" applyNumberFormat="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0" fontId="35" fillId="0" borderId="0"/>
    <xf numFmtId="168" fontId="35" fillId="0" borderId="0" applyFont="0" applyFill="0" applyBorder="0" applyAlignment="0" applyProtection="0"/>
    <xf numFmtId="0" fontId="35" fillId="0" borderId="0"/>
    <xf numFmtId="168" fontId="35" fillId="0" borderId="0" applyFont="0" applyFill="0" applyBorder="0" applyAlignment="0" applyProtection="0"/>
    <xf numFmtId="0" fontId="35" fillId="0" borderId="0"/>
    <xf numFmtId="0" fontId="1" fillId="14" borderId="0" applyNumberFormat="0" applyBorder="0" applyAlignment="0" applyProtection="0"/>
    <xf numFmtId="168" fontId="35" fillId="0" borderId="0" applyFont="0" applyFill="0" applyBorder="0" applyAlignment="0" applyProtection="0"/>
    <xf numFmtId="0" fontId="35" fillId="0" borderId="0"/>
    <xf numFmtId="168" fontId="35" fillId="0" borderId="0" applyFont="0" applyFill="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0" fontId="35" fillId="0" borderId="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0" fontId="35" fillId="0" borderId="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0" fontId="35" fillId="0" borderId="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0" fontId="35" fillId="0" borderId="0"/>
    <xf numFmtId="0" fontId="1" fillId="26" borderId="0" applyNumberFormat="0" applyBorder="0" applyAlignment="0" applyProtection="0"/>
    <xf numFmtId="168" fontId="35" fillId="0" borderId="0" applyFont="0" applyFill="0" applyBorder="0" applyAlignment="0" applyProtection="0"/>
    <xf numFmtId="168" fontId="35" fillId="0" borderId="0" applyFont="0" applyFill="0" applyBorder="0" applyAlignment="0" applyProtection="0"/>
    <xf numFmtId="0" fontId="35" fillId="0" borderId="0"/>
    <xf numFmtId="168" fontId="35" fillId="0" borderId="0" applyFont="0" applyFill="0" applyBorder="0" applyAlignment="0" applyProtection="0"/>
    <xf numFmtId="0" fontId="210" fillId="0" borderId="0" applyNumberForma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35" fillId="0" borderId="0"/>
    <xf numFmtId="0" fontId="76" fillId="0" borderId="0"/>
    <xf numFmtId="0" fontId="1" fillId="18" borderId="0" applyNumberFormat="0" applyBorder="0" applyAlignment="0" applyProtection="0"/>
    <xf numFmtId="0" fontId="76" fillId="0" borderId="0"/>
    <xf numFmtId="0" fontId="1" fillId="31" borderId="0" applyNumberFormat="0" applyBorder="0" applyAlignment="0" applyProtection="0"/>
    <xf numFmtId="0" fontId="1" fillId="15" borderId="0" applyNumberFormat="0" applyBorder="0" applyAlignment="0" applyProtection="0"/>
    <xf numFmtId="0" fontId="35" fillId="0" borderId="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35" fillId="0" borderId="0"/>
    <xf numFmtId="0" fontId="1" fillId="10" borderId="0" applyNumberFormat="0" applyBorder="0" applyAlignment="0" applyProtection="0"/>
    <xf numFmtId="0" fontId="210" fillId="0" borderId="0" applyNumberForma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49" fillId="0" borderId="62" applyNumberFormat="0" applyFill="0" applyProtection="0">
      <alignment horizontal="right"/>
    </xf>
    <xf numFmtId="0" fontId="1" fillId="0" borderId="0"/>
    <xf numFmtId="165" fontId="1" fillId="0" borderId="0" applyFont="0" applyFill="0" applyBorder="0" applyAlignment="0" applyProtection="0"/>
    <xf numFmtId="9" fontId="1" fillId="0" borderId="0" applyFont="0" applyFill="0" applyBorder="0" applyAlignment="0" applyProtection="0"/>
    <xf numFmtId="0" fontId="124" fillId="0" borderId="79" applyNumberFormat="0" applyFill="0" applyBorder="0">
      <alignment horizontal="center"/>
    </xf>
    <xf numFmtId="0" fontId="76" fillId="0" borderId="0"/>
    <xf numFmtId="0" fontId="35" fillId="0" borderId="0"/>
    <xf numFmtId="0" fontId="35" fillId="0" borderId="0"/>
    <xf numFmtId="168"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9" fontId="35" fillId="0" borderId="0" applyFont="0" applyFill="0" applyBorder="0" applyAlignment="0" applyProtection="0"/>
    <xf numFmtId="0" fontId="35" fillId="0" borderId="0"/>
    <xf numFmtId="0" fontId="35" fillId="0" borderId="0"/>
    <xf numFmtId="0" fontId="76" fillId="0" borderId="0"/>
    <xf numFmtId="0" fontId="76" fillId="0" borderId="0"/>
    <xf numFmtId="0" fontId="35" fillId="0" borderId="0"/>
    <xf numFmtId="0" fontId="35" fillId="0" borderId="0"/>
    <xf numFmtId="0" fontId="35" fillId="0" borderId="0"/>
    <xf numFmtId="165" fontId="35" fillId="0" borderId="0" applyFont="0" applyFill="0" applyBorder="0" applyAlignment="0" applyProtection="0"/>
    <xf numFmtId="0" fontId="35" fillId="0" borderId="0"/>
    <xf numFmtId="0" fontId="35" fillId="0" borderId="0"/>
    <xf numFmtId="0" fontId="35" fillId="0" borderId="0"/>
    <xf numFmtId="0" fontId="159" fillId="0" borderId="67" applyNumberFormat="0" applyFill="0" applyAlignment="0" applyProtection="0"/>
    <xf numFmtId="0" fontId="121" fillId="64" borderId="64" applyNumberFormat="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49" fillId="70" borderId="61" applyNumberFormat="0" applyAlignment="0" applyProtection="0"/>
    <xf numFmtId="0" fontId="149" fillId="0" borderId="62" applyNumberFormat="0" applyFill="0" applyProtection="0">
      <alignment horizontal="right"/>
    </xf>
    <xf numFmtId="0" fontId="150" fillId="0" borderId="65" applyNumberFormat="0" applyFill="0" applyAlignment="0" applyProtection="0"/>
    <xf numFmtId="0" fontId="125" fillId="0" borderId="57" applyNumberFormat="0" applyFill="0" applyBorder="0">
      <alignment horizontal="left"/>
    </xf>
    <xf numFmtId="0" fontId="124" fillId="0" borderId="57" applyNumberFormat="0" applyFill="0" applyBorder="0">
      <alignment horizontal="center"/>
    </xf>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37" fillId="45" borderId="63" applyNumberFormat="0" applyFont="0" applyAlignment="0" applyProtection="0"/>
    <xf numFmtId="0" fontId="28" fillId="101" borderId="63" applyNumberFormat="0" applyFont="0" applyAlignment="0" applyProtection="0"/>
    <xf numFmtId="0" fontId="28" fillId="45" borderId="63" applyNumberFormat="0" applyFont="0" applyAlignment="0" applyProtection="0"/>
    <xf numFmtId="0" fontId="119" fillId="47" borderId="64" applyNumberFormat="0" applyAlignment="0" applyProtection="0"/>
    <xf numFmtId="0" fontId="120" fillId="62" borderId="61" applyNumberFormat="0" applyAlignment="0" applyProtection="0"/>
    <xf numFmtId="0" fontId="51" fillId="43" borderId="61" applyNumberFormat="0" applyAlignment="0" applyProtection="0"/>
    <xf numFmtId="3" fontId="28" fillId="100" borderId="57" applyFont="0">
      <alignment horizontal="right" vertical="center"/>
      <protection locked="0"/>
    </xf>
    <xf numFmtId="185" fontId="44" fillId="91" borderId="60" applyFont="0">
      <alignment horizontal="right"/>
    </xf>
    <xf numFmtId="185" fontId="44" fillId="91" borderId="60" applyFont="0">
      <alignment horizontal="right"/>
    </xf>
    <xf numFmtId="0" fontId="49" fillId="64" borderId="61" applyNumberFormat="0" applyAlignment="0" applyProtection="0"/>
    <xf numFmtId="0" fontId="51" fillId="39" borderId="61" applyNumberFormat="0" applyAlignment="0" applyProtection="0"/>
    <xf numFmtId="3" fontId="28" fillId="39" borderId="57" applyFont="0" applyProtection="0">
      <alignment horizontal="right" vertical="center"/>
    </xf>
    <xf numFmtId="0" fontId="49" fillId="47" borderId="61" applyNumberFormat="0" applyAlignment="0" applyProtection="0"/>
    <xf numFmtId="0" fontId="49" fillId="70" borderId="61" applyNumberFormat="0" applyAlignment="0" applyProtection="0"/>
    <xf numFmtId="3" fontId="21" fillId="0" borderId="57" applyBorder="0">
      <alignment horizontal="right" vertical="center" indent="1"/>
      <protection locked="0"/>
    </xf>
    <xf numFmtId="0" fontId="94" fillId="70" borderId="57">
      <alignment vertical="center"/>
    </xf>
    <xf numFmtId="0" fontId="93" fillId="97" borderId="57">
      <alignment horizontal="center" vertical="center" wrapText="1"/>
    </xf>
    <xf numFmtId="0" fontId="93" fillId="87" borderId="57">
      <alignment horizontal="center" vertical="center" wrapText="1"/>
    </xf>
    <xf numFmtId="3" fontId="21" fillId="36" borderId="57">
      <alignment horizontal="right" vertical="center" indent="1"/>
    </xf>
    <xf numFmtId="0" fontId="51" fillId="39" borderId="61" applyNumberFormat="0" applyAlignment="0" applyProtection="0"/>
    <xf numFmtId="205" fontId="21" fillId="95" borderId="62" applyNumberFormat="0" applyFont="0" applyBorder="0" applyAlignment="0" applyProtection="0">
      <alignment horizontal="right"/>
    </xf>
    <xf numFmtId="205" fontId="21" fillId="95" borderId="62" applyNumberFormat="0" applyFont="0" applyBorder="0" applyAlignment="0" applyProtection="0">
      <alignment horizontal="right"/>
    </xf>
    <xf numFmtId="0" fontId="100" fillId="0" borderId="63" applyNumberFormat="0" applyFont="0" applyFill="0" applyAlignment="0" applyProtection="0"/>
    <xf numFmtId="0" fontId="105" fillId="0" borderId="60">
      <alignment horizontal="left" vertical="center"/>
    </xf>
    <xf numFmtId="0" fontId="63" fillId="50" borderId="58" applyBorder="0"/>
    <xf numFmtId="0" fontId="28" fillId="39" borderId="59" applyNumberFormat="0" applyFont="0" applyBorder="0" applyProtection="0">
      <alignment horizontal="left" vertical="center"/>
    </xf>
    <xf numFmtId="0" fontId="51" fillId="43" borderId="61" applyNumberFormat="0" applyAlignment="0" applyProtection="0"/>
    <xf numFmtId="0" fontId="51" fillId="43" borderId="61" applyNumberFormat="0" applyAlignment="0" applyProtection="0"/>
    <xf numFmtId="0" fontId="119" fillId="47" borderId="64" applyNumberFormat="0" applyAlignment="0" applyProtection="0"/>
    <xf numFmtId="0" fontId="120" fillId="62" borderId="61" applyNumberFormat="0" applyAlignment="0" applyProtection="0"/>
    <xf numFmtId="0" fontId="28" fillId="101" borderId="63" applyNumberFormat="0" applyFont="0" applyAlignment="0" applyProtection="0"/>
    <xf numFmtId="0" fontId="121" fillId="70" borderId="64" applyNumberFormat="0" applyAlignment="0" applyProtection="0"/>
    <xf numFmtId="3" fontId="21" fillId="36" borderId="57">
      <alignment horizontal="right" vertical="center" indent="1"/>
    </xf>
    <xf numFmtId="0" fontId="93" fillId="87" borderId="57">
      <alignment horizontal="center" vertical="center" wrapText="1"/>
    </xf>
    <xf numFmtId="0" fontId="93" fillId="97" borderId="57">
      <alignment horizontal="center" vertical="center" wrapText="1"/>
    </xf>
    <xf numFmtId="0" fontId="94" fillId="70" borderId="57">
      <alignment vertical="center"/>
    </xf>
    <xf numFmtId="3" fontId="21" fillId="0" borderId="57" applyBorder="0">
      <alignment horizontal="right" vertical="center" indent="1"/>
      <protection locked="0"/>
    </xf>
    <xf numFmtId="0" fontId="28" fillId="70" borderId="57" applyNumberFormat="0" applyFont="0" applyBorder="0" applyProtection="0">
      <alignment horizontal="center" vertical="center"/>
    </xf>
    <xf numFmtId="0" fontId="28" fillId="45" borderId="63" applyNumberFormat="0" applyFont="0" applyAlignment="0" applyProtection="0"/>
    <xf numFmtId="3" fontId="28" fillId="39" borderId="57" applyFont="0" applyProtection="0">
      <alignment horizontal="right" vertical="center"/>
    </xf>
    <xf numFmtId="0" fontId="132" fillId="56" borderId="60" applyFont="0" applyBorder="0"/>
    <xf numFmtId="3" fontId="28" fillId="100" borderId="57" applyFont="0">
      <alignment horizontal="right" vertical="center"/>
      <protection locked="0"/>
    </xf>
    <xf numFmtId="0" fontId="124" fillId="0" borderId="57" applyNumberFormat="0" applyFill="0" applyBorder="0">
      <alignment horizontal="center"/>
    </xf>
    <xf numFmtId="165" fontId="1" fillId="0" borderId="0" applyFont="0" applyFill="0" applyBorder="0" applyAlignment="0" applyProtection="0"/>
    <xf numFmtId="0" fontId="125" fillId="0" borderId="57" applyNumberFormat="0" applyFill="0" applyBorder="0">
      <alignment horizontal="left"/>
    </xf>
    <xf numFmtId="0" fontId="28" fillId="101" borderId="63" applyNumberFormat="0" applyFont="0" applyAlignment="0" applyProtection="0"/>
    <xf numFmtId="0" fontId="28" fillId="101" borderId="63" applyNumberFormat="0" applyFont="0" applyAlignment="0" applyProtection="0"/>
    <xf numFmtId="0" fontId="28" fillId="45" borderId="63" applyNumberFormat="0" applyFont="0" applyAlignment="0" applyProtection="0"/>
    <xf numFmtId="0" fontId="37" fillId="45" borderId="63" applyNumberFormat="0" applyFon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81" fillId="45" borderId="63" applyNumberFormat="0" applyFont="0" applyAlignment="0" applyProtection="0"/>
    <xf numFmtId="0" fontId="121" fillId="70" borderId="64" applyNumberFormat="0" applyAlignment="0" applyProtection="0"/>
    <xf numFmtId="0" fontId="141" fillId="47" borderId="61" applyNumberFormat="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70" borderId="61" applyNumberFormat="0" applyAlignment="0" applyProtection="0"/>
    <xf numFmtId="0" fontId="149" fillId="0" borderId="62" applyNumberFormat="0" applyFill="0" applyProtection="0">
      <alignment horizontal="right"/>
    </xf>
    <xf numFmtId="0" fontId="150" fillId="0" borderId="65"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7" applyNumberFormat="0" applyFill="0" applyAlignment="0" applyProtection="0"/>
    <xf numFmtId="3" fontId="28" fillId="41" borderId="57" applyFont="0">
      <alignment horizontal="right" vertical="center"/>
    </xf>
    <xf numFmtId="0" fontId="121" fillId="64" borderId="64" applyNumberFormat="0" applyAlignment="0" applyProtection="0"/>
    <xf numFmtId="0" fontId="1" fillId="0" borderId="0"/>
    <xf numFmtId="1" fontId="161" fillId="0" borderId="60" applyFill="0" applyProtection="0">
      <alignment horizontal="right"/>
    </xf>
    <xf numFmtId="1" fontId="161" fillId="0" borderId="60" applyFill="0" applyProtection="0">
      <alignment horizontal="right"/>
    </xf>
    <xf numFmtId="0" fontId="159" fillId="0" borderId="67" applyNumberFormat="0" applyFill="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49" fillId="0" borderId="48" applyNumberFormat="0" applyProtection="0">
      <alignment horizontal="right"/>
    </xf>
    <xf numFmtId="0" fontId="149" fillId="0" borderId="48" applyNumberFormat="0" applyProtection="0">
      <alignment horizontal="right"/>
    </xf>
    <xf numFmtId="0" fontId="21" fillId="0" borderId="0"/>
    <xf numFmtId="0" fontId="1" fillId="0" borderId="0"/>
    <xf numFmtId="0" fontId="35" fillId="0" borderId="0"/>
    <xf numFmtId="0" fontId="76" fillId="0" borderId="0"/>
    <xf numFmtId="0" fontId="35" fillId="0" borderId="0"/>
    <xf numFmtId="0" fontId="1" fillId="0" borderId="0"/>
    <xf numFmtId="0" fontId="159" fillId="0" borderId="66" applyNumberFormat="0" applyFill="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28" fillId="70" borderId="57" applyNumberFormat="0" applyFont="0" applyBorder="0" applyProtection="0">
      <alignment horizontal="center" vertical="center"/>
    </xf>
    <xf numFmtId="0" fontId="28" fillId="101" borderId="6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9" borderId="0" applyNumberFormat="0" applyBorder="0" applyAlignment="0" applyProtection="0"/>
    <xf numFmtId="0" fontId="1" fillId="0" borderId="0"/>
    <xf numFmtId="9" fontId="1" fillId="0" borderId="0" applyFont="0" applyFill="0" applyBorder="0" applyAlignment="0" applyProtection="0"/>
    <xf numFmtId="168" fontId="1" fillId="0" borderId="0" applyFont="0" applyFill="0" applyBorder="0" applyAlignment="0" applyProtection="0"/>
    <xf numFmtId="0" fontId="1" fillId="30" borderId="0" applyNumberFormat="0" applyBorder="0" applyAlignment="0" applyProtection="0"/>
    <xf numFmtId="0" fontId="1" fillId="0" borderId="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3" fontId="28" fillId="41" borderId="57" applyFont="0">
      <alignment horizontal="right" vertical="center"/>
    </xf>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59" fillId="0" borderId="66" applyNumberFormat="0" applyFill="0" applyAlignment="0" applyProtection="0"/>
    <xf numFmtId="3" fontId="28" fillId="100" borderId="79" applyFont="0">
      <alignment horizontal="right" vertical="center"/>
      <protection locked="0"/>
    </xf>
    <xf numFmtId="185" fontId="44" fillId="91" borderId="82" applyFont="0">
      <alignment horizontal="right"/>
    </xf>
    <xf numFmtId="185" fontId="44" fillId="91" borderId="82" applyFont="0">
      <alignment horizontal="right"/>
    </xf>
    <xf numFmtId="0" fontId="49" fillId="64" borderId="83" applyNumberFormat="0" applyAlignment="0" applyProtection="0"/>
    <xf numFmtId="0" fontId="51" fillId="39" borderId="83" applyNumberFormat="0" applyAlignment="0" applyProtection="0"/>
    <xf numFmtId="3" fontId="28" fillId="39" borderId="79" applyFont="0" applyProtection="0">
      <alignment horizontal="right" vertical="center"/>
    </xf>
    <xf numFmtId="0" fontId="49" fillId="47" borderId="83" applyNumberFormat="0" applyAlignment="0" applyProtection="0"/>
    <xf numFmtId="0" fontId="49" fillId="70" borderId="83" applyNumberFormat="0" applyAlignment="0" applyProtection="0"/>
    <xf numFmtId="3" fontId="21" fillId="0" borderId="79" applyBorder="0">
      <alignment horizontal="right" vertical="center" indent="1"/>
      <protection locked="0"/>
    </xf>
    <xf numFmtId="0" fontId="94" fillId="70" borderId="79">
      <alignment vertical="center"/>
    </xf>
    <xf numFmtId="0" fontId="93" fillId="97" borderId="79">
      <alignment horizontal="center" vertical="center" wrapText="1"/>
    </xf>
    <xf numFmtId="0" fontId="93" fillId="87" borderId="79">
      <alignment horizontal="center" vertical="center" wrapText="1"/>
    </xf>
    <xf numFmtId="3" fontId="21" fillId="36" borderId="79">
      <alignment horizontal="right" vertical="center" indent="1"/>
    </xf>
    <xf numFmtId="185" fontId="44" fillId="91" borderId="71" applyFont="0">
      <alignment horizontal="right"/>
    </xf>
    <xf numFmtId="185" fontId="44" fillId="91" borderId="71" applyFont="0">
      <alignment horizontal="right"/>
    </xf>
    <xf numFmtId="0" fontId="49" fillId="64" borderId="72" applyNumberFormat="0" applyAlignment="0" applyProtection="0"/>
    <xf numFmtId="0" fontId="51" fillId="39" borderId="72" applyNumberFormat="0" applyAlignment="0" applyProtection="0"/>
    <xf numFmtId="0" fontId="49" fillId="47" borderId="72" applyNumberFormat="0" applyAlignment="0" applyProtection="0"/>
    <xf numFmtId="0" fontId="49" fillId="70" borderId="72" applyNumberFormat="0" applyAlignment="0" applyProtection="0"/>
    <xf numFmtId="0" fontId="63" fillId="50" borderId="69" applyBorder="0"/>
    <xf numFmtId="0" fontId="51" fillId="39" borderId="83" applyNumberFormat="0" applyAlignment="0" applyProtection="0"/>
    <xf numFmtId="205" fontId="21" fillId="95" borderId="84" applyNumberFormat="0" applyFont="0" applyBorder="0" applyAlignment="0" applyProtection="0">
      <alignment horizontal="right"/>
    </xf>
    <xf numFmtId="205" fontId="21" fillId="95" borderId="84" applyNumberFormat="0" applyFont="0" applyBorder="0" applyAlignment="0" applyProtection="0">
      <alignment horizontal="right"/>
    </xf>
    <xf numFmtId="0" fontId="100" fillId="0" borderId="85" applyNumberFormat="0" applyFont="0" applyFill="0" applyAlignment="0" applyProtection="0"/>
    <xf numFmtId="0" fontId="105" fillId="0" borderId="82">
      <alignment horizontal="left" vertical="center"/>
    </xf>
    <xf numFmtId="0" fontId="63" fillId="50" borderId="80" applyBorder="0"/>
    <xf numFmtId="0" fontId="28" fillId="39" borderId="81" applyNumberFormat="0" applyFont="0" applyBorder="0" applyProtection="0">
      <alignment horizontal="left" vertical="center"/>
    </xf>
    <xf numFmtId="0" fontId="51" fillId="43" borderId="83" applyNumberFormat="0" applyAlignment="0" applyProtection="0"/>
    <xf numFmtId="0" fontId="51" fillId="43" borderId="83" applyNumberFormat="0" applyAlignment="0" applyProtection="0"/>
    <xf numFmtId="0" fontId="119" fillId="47" borderId="86" applyNumberFormat="0" applyAlignment="0" applyProtection="0"/>
    <xf numFmtId="0" fontId="120" fillId="62" borderId="83" applyNumberFormat="0" applyAlignment="0" applyProtection="0"/>
    <xf numFmtId="0" fontId="28" fillId="101" borderId="85" applyNumberFormat="0" applyFont="0" applyAlignment="0" applyProtection="0"/>
    <xf numFmtId="0" fontId="121" fillId="70" borderId="86" applyNumberFormat="0" applyAlignment="0" applyProtection="0"/>
    <xf numFmtId="0" fontId="51" fillId="39" borderId="72" applyNumberFormat="0" applyAlignment="0" applyProtection="0"/>
    <xf numFmtId="205" fontId="21" fillId="95" borderId="73" applyNumberFormat="0" applyFont="0" applyBorder="0" applyAlignment="0" applyProtection="0">
      <alignment horizontal="right"/>
    </xf>
    <xf numFmtId="205" fontId="21" fillId="95" borderId="73" applyNumberFormat="0" applyFont="0" applyBorder="0" applyAlignment="0" applyProtection="0">
      <alignment horizontal="right"/>
    </xf>
    <xf numFmtId="3" fontId="21" fillId="36" borderId="68">
      <alignment horizontal="right" vertical="center" indent="1"/>
    </xf>
    <xf numFmtId="0" fontId="93" fillId="87" borderId="68">
      <alignment horizontal="center" vertical="center" wrapText="1"/>
    </xf>
    <xf numFmtId="0" fontId="93" fillId="97" borderId="68">
      <alignment horizontal="center" vertical="center" wrapText="1"/>
    </xf>
    <xf numFmtId="0" fontId="94" fillId="70" borderId="68">
      <alignment vertical="center"/>
    </xf>
    <xf numFmtId="3" fontId="21" fillId="0" borderId="68" applyBorder="0">
      <alignment horizontal="right" vertical="center" indent="1"/>
      <protection locked="0"/>
    </xf>
    <xf numFmtId="0" fontId="28" fillId="70" borderId="68" applyNumberFormat="0" applyFont="0" applyBorder="0" applyProtection="0">
      <alignment horizontal="center" vertical="center"/>
    </xf>
    <xf numFmtId="0" fontId="100" fillId="0" borderId="74" applyNumberFormat="0" applyFont="0" applyFill="0" applyAlignment="0" applyProtection="0"/>
    <xf numFmtId="0" fontId="105" fillId="0" borderId="71">
      <alignment horizontal="left" vertical="center"/>
    </xf>
    <xf numFmtId="0" fontId="28" fillId="45" borderId="85" applyNumberFormat="0" applyFont="0" applyAlignment="0" applyProtection="0"/>
    <xf numFmtId="3" fontId="28" fillId="39" borderId="68" applyFont="0" applyProtection="0">
      <alignment horizontal="right" vertical="center"/>
    </xf>
    <xf numFmtId="0" fontId="28" fillId="39" borderId="70" applyNumberFormat="0" applyFont="0" applyBorder="0" applyProtection="0">
      <alignment horizontal="left" vertical="center"/>
    </xf>
    <xf numFmtId="0" fontId="132" fillId="56" borderId="82" applyFont="0" applyBorder="0"/>
    <xf numFmtId="0" fontId="51" fillId="43" borderId="72" applyNumberFormat="0" applyAlignment="0" applyProtection="0"/>
    <xf numFmtId="0" fontId="51" fillId="43" borderId="72" applyNumberFormat="0" applyAlignment="0" applyProtection="0"/>
    <xf numFmtId="3" fontId="28" fillId="100" borderId="68" applyFont="0">
      <alignment horizontal="right" vertical="center"/>
      <protection locked="0"/>
    </xf>
    <xf numFmtId="0" fontId="119" fillId="47" borderId="75" applyNumberFormat="0" applyAlignment="0" applyProtection="0"/>
    <xf numFmtId="0" fontId="120" fillId="62" borderId="72" applyNumberFormat="0" applyAlignment="0" applyProtection="0"/>
    <xf numFmtId="0" fontId="28" fillId="101" borderId="74" applyNumberFormat="0" applyFont="0" applyAlignment="0" applyProtection="0"/>
    <xf numFmtId="0" fontId="28" fillId="101" borderId="74" applyNumberFormat="0" applyFont="0" applyAlignment="0" applyProtection="0"/>
    <xf numFmtId="0" fontId="121" fillId="70" borderId="75" applyNumberFormat="0" applyAlignment="0" applyProtection="0"/>
    <xf numFmtId="0" fontId="124" fillId="0" borderId="68" applyNumberFormat="0" applyFill="0" applyBorder="0">
      <alignment horizontal="center"/>
    </xf>
    <xf numFmtId="0" fontId="125" fillId="0" borderId="68" applyNumberFormat="0" applyFill="0" applyBorder="0">
      <alignment horizontal="left"/>
    </xf>
    <xf numFmtId="0" fontId="28" fillId="45" borderId="74" applyNumberFormat="0" applyFont="0" applyAlignment="0" applyProtection="0"/>
    <xf numFmtId="0" fontId="132" fillId="56" borderId="71" applyFont="0" applyBorder="0"/>
    <xf numFmtId="0" fontId="28" fillId="101" borderId="85" applyNumberFormat="0" applyFont="0" applyAlignment="0" applyProtection="0"/>
    <xf numFmtId="0" fontId="28" fillId="101" borderId="85" applyNumberFormat="0" applyFont="0" applyAlignment="0" applyProtection="0"/>
    <xf numFmtId="0" fontId="28" fillId="45" borderId="85" applyNumberFormat="0" applyFont="0" applyAlignment="0" applyProtection="0"/>
    <xf numFmtId="0" fontId="37" fillId="45" borderId="85" applyNumberFormat="0" applyFon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81" fillId="45" borderId="85" applyNumberFormat="0" applyFont="0" applyAlignment="0" applyProtection="0"/>
    <xf numFmtId="0" fontId="121" fillId="70" borderId="86" applyNumberFormat="0" applyAlignment="0" applyProtection="0"/>
    <xf numFmtId="0" fontId="141" fillId="47" borderId="83" applyNumberFormat="0" applyAlignment="0" applyProtection="0"/>
    <xf numFmtId="0" fontId="28" fillId="101" borderId="74" applyNumberFormat="0" applyFont="0" applyAlignment="0" applyProtection="0"/>
    <xf numFmtId="0" fontId="28" fillId="101" borderId="74" applyNumberFormat="0" applyFont="0" applyAlignment="0" applyProtection="0"/>
    <xf numFmtId="0" fontId="28" fillId="45" borderId="74" applyNumberFormat="0" applyFont="0" applyAlignment="0" applyProtection="0"/>
    <xf numFmtId="0" fontId="37" fillId="45" borderId="74" applyNumberFormat="0" applyFon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81" fillId="45" borderId="74" applyNumberFormat="0" applyFont="0" applyAlignment="0" applyProtection="0"/>
    <xf numFmtId="0" fontId="49" fillId="70" borderId="83" applyNumberFormat="0" applyAlignment="0" applyProtection="0"/>
    <xf numFmtId="0" fontId="149" fillId="0" borderId="84" applyNumberFormat="0" applyFill="0" applyProtection="0">
      <alignment horizontal="right"/>
    </xf>
    <xf numFmtId="0" fontId="150" fillId="0" borderId="87"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9" applyNumberFormat="0" applyFill="0" applyAlignment="0" applyProtection="0"/>
    <xf numFmtId="0" fontId="121" fillId="70" borderId="75" applyNumberFormat="0" applyAlignment="0" applyProtection="0"/>
    <xf numFmtId="3" fontId="28" fillId="41" borderId="68" applyFont="0">
      <alignment horizontal="right" vertical="center"/>
    </xf>
    <xf numFmtId="0" fontId="141" fillId="47" borderId="72" applyNumberFormat="0" applyAlignment="0" applyProtection="0"/>
    <xf numFmtId="0" fontId="121" fillId="64" borderId="86" applyNumberFormat="0" applyAlignment="0" applyProtection="0"/>
    <xf numFmtId="1" fontId="161" fillId="0" borderId="82" applyFill="0" applyProtection="0">
      <alignment horizontal="right"/>
    </xf>
    <xf numFmtId="1" fontId="161" fillId="0" borderId="82" applyFill="0" applyProtection="0">
      <alignment horizontal="right"/>
    </xf>
    <xf numFmtId="0" fontId="159" fillId="0" borderId="89" applyNumberFormat="0" applyFill="0" applyAlignment="0" applyProtection="0"/>
    <xf numFmtId="0" fontId="149" fillId="0" borderId="73" applyNumberFormat="0" applyFill="0" applyProtection="0">
      <alignment horizontal="right"/>
    </xf>
    <xf numFmtId="0" fontId="149" fillId="0" borderId="73" applyNumberFormat="0" applyFill="0" applyProtection="0">
      <alignment horizontal="right"/>
    </xf>
    <xf numFmtId="0" fontId="150" fillId="0" borderId="76" applyNumberFormat="0" applyFill="0" applyAlignment="0" applyProtection="0"/>
    <xf numFmtId="0" fontId="49" fillId="70" borderId="72" applyNumberFormat="0" applyAlignment="0" applyProtection="0"/>
    <xf numFmtId="0" fontId="149" fillId="0" borderId="48" applyNumberFormat="0" applyProtection="0">
      <alignment horizontal="right"/>
    </xf>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8" applyNumberFormat="0" applyFill="0" applyAlignment="0" applyProtection="0"/>
    <xf numFmtId="0" fontId="121" fillId="64" borderId="75" applyNumberFormat="0" applyAlignment="0" applyProtection="0"/>
    <xf numFmtId="1" fontId="161" fillId="0" borderId="71" applyFill="0" applyProtection="0">
      <alignment horizontal="right"/>
    </xf>
    <xf numFmtId="1" fontId="161" fillId="0" borderId="71" applyFill="0" applyProtection="0">
      <alignment horizontal="right"/>
    </xf>
    <xf numFmtId="0" fontId="159" fillId="0" borderId="78" applyNumberFormat="0" applyFill="0" applyAlignment="0" applyProtection="0"/>
    <xf numFmtId="0" fontId="159" fillId="0" borderId="88" applyNumberFormat="0" applyFill="0" applyAlignment="0" applyProtection="0"/>
    <xf numFmtId="0" fontId="28" fillId="70" borderId="79" applyNumberFormat="0" applyFont="0" applyBorder="0" applyProtection="0">
      <alignment horizontal="center" vertical="center"/>
    </xf>
    <xf numFmtId="0" fontId="28" fillId="101" borderId="85" applyNumberFormat="0" applyFont="0" applyAlignment="0" applyProtection="0"/>
    <xf numFmtId="3" fontId="28" fillId="41" borderId="79" applyFont="0">
      <alignment horizontal="right" vertical="center"/>
    </xf>
    <xf numFmtId="0" fontId="159" fillId="0" borderId="88" applyNumberFormat="0" applyFill="0" applyAlignment="0" applyProtection="0"/>
    <xf numFmtId="0" fontId="212" fillId="0" borderId="0"/>
    <xf numFmtId="0" fontId="76" fillId="0" borderId="0"/>
    <xf numFmtId="9" fontId="76" fillId="0" borderId="0" applyFont="0" applyFill="0" applyBorder="0" applyAlignment="0" applyProtection="0"/>
    <xf numFmtId="165" fontId="76" fillId="0" borderId="0" applyFont="0" applyFill="0" applyBorder="0" applyAlignment="0" applyProtection="0"/>
    <xf numFmtId="0" fontId="21" fillId="0" borderId="0"/>
    <xf numFmtId="0" fontId="76" fillId="0" borderId="0"/>
    <xf numFmtId="0" fontId="35" fillId="10" borderId="0" applyNumberFormat="0" applyBorder="0" applyAlignment="0" applyProtection="0"/>
    <xf numFmtId="185" fontId="44" fillId="91" borderId="60" applyFont="0">
      <alignment horizontal="right"/>
    </xf>
    <xf numFmtId="185" fontId="44" fillId="91" borderId="60" applyFont="0">
      <alignment horizontal="right"/>
    </xf>
    <xf numFmtId="0" fontId="49" fillId="64" borderId="94" applyNumberFormat="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71" fillId="0" borderId="0" applyFont="0" applyFill="0" applyBorder="0" applyAlignment="0" applyProtection="0"/>
    <xf numFmtId="43" fontId="7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165" fontId="7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0" fontId="110" fillId="0" borderId="3" applyNumberFormat="0" applyFill="0" applyAlignment="0" applyProtection="0"/>
    <xf numFmtId="0" fontId="51" fillId="43" borderId="94" applyNumberFormat="0" applyAlignment="0" applyProtection="0"/>
    <xf numFmtId="0" fontId="119" fillId="47" borderId="96" applyNumberFormat="0" applyAlignment="0" applyProtection="0"/>
    <xf numFmtId="0" fontId="120" fillId="62" borderId="94"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72" fillId="0" borderId="0" applyFont="0" applyFill="0" applyBorder="0" applyAlignment="0" applyProtection="0"/>
    <xf numFmtId="165" fontId="76" fillId="0" borderId="0" applyFont="0" applyFill="0" applyBorder="0" applyAlignment="0" applyProtection="0"/>
    <xf numFmtId="165" fontId="1" fillId="0" borderId="0" applyFont="0" applyFill="0" applyBorder="0" applyAlignment="0" applyProtection="0"/>
    <xf numFmtId="43"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8" fillId="45" borderId="93" applyNumberFormat="0" applyFont="0" applyAlignment="0" applyProtection="0"/>
    <xf numFmtId="0" fontId="28" fillId="0" borderId="0"/>
    <xf numFmtId="0" fontId="1" fillId="0" borderId="0"/>
    <xf numFmtId="0" fontId="1" fillId="0" borderId="0"/>
    <xf numFmtId="0" fontId="1" fillId="0" borderId="0"/>
    <xf numFmtId="0" fontId="1" fillId="0" borderId="0"/>
    <xf numFmtId="0" fontId="24" fillId="0" borderId="0"/>
    <xf numFmtId="0" fontId="28" fillId="0" borderId="0"/>
    <xf numFmtId="0" fontId="71" fillId="0" borderId="0"/>
    <xf numFmtId="0" fontId="72" fillId="0" borderId="0"/>
    <xf numFmtId="0" fontId="2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76" fillId="0" borderId="0"/>
    <xf numFmtId="0" fontId="35" fillId="0" borderId="0"/>
    <xf numFmtId="0" fontId="24" fillId="0" borderId="0"/>
    <xf numFmtId="0" fontId="1" fillId="0" borderId="0"/>
    <xf numFmtId="0" fontId="1" fillId="0" borderId="0"/>
    <xf numFmtId="0" fontId="1" fillId="0" borderId="0"/>
    <xf numFmtId="0" fontId="28"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76" fillId="0" borderId="0"/>
    <xf numFmtId="0" fontId="72" fillId="0" borderId="0"/>
    <xf numFmtId="0" fontId="35" fillId="0" borderId="0"/>
    <xf numFmtId="0" fontId="1" fillId="0" borderId="0"/>
    <xf numFmtId="0" fontId="1" fillId="0" borderId="0"/>
    <xf numFmtId="0" fontId="35" fillId="8" borderId="8" applyNumberFormat="0" applyFont="0" applyAlignment="0" applyProtection="0"/>
    <xf numFmtId="0" fontId="35" fillId="8" borderId="8" applyNumberFormat="0" applyFont="0" applyAlignment="0" applyProtection="0"/>
    <xf numFmtId="0" fontId="37" fillId="45" borderId="93" applyNumberFormat="0" applyFon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81" fillId="45" borderId="93" applyNumberFormat="0" applyFont="0" applyAlignment="0" applyProtection="0"/>
    <xf numFmtId="9" fontId="71" fillId="0" borderId="0" applyFont="0" applyFill="0" applyBorder="0" applyAlignment="0" applyProtection="0"/>
    <xf numFmtId="9" fontId="76" fillId="0" borderId="0" applyFont="0" applyFill="0" applyBorder="0" applyAlignment="0" applyProtection="0"/>
    <xf numFmtId="9" fontId="35"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41" fillId="47" borderId="94" applyNumberFormat="0" applyAlignment="0" applyProtection="0"/>
    <xf numFmtId="0" fontId="28" fillId="0" borderId="0"/>
    <xf numFmtId="0" fontId="149" fillId="0" borderId="95" applyNumberFormat="0" applyFill="0" applyProtection="0">
      <alignment horizontal="right"/>
    </xf>
    <xf numFmtId="0" fontId="149" fillId="0" borderId="95" applyNumberFormat="0" applyFill="0" applyProtection="0">
      <alignment horizontal="right"/>
    </xf>
    <xf numFmtId="0" fontId="150" fillId="0" borderId="97" applyNumberFormat="0" applyFill="0" applyAlignment="0" applyProtection="0"/>
    <xf numFmtId="0" fontId="151" fillId="0" borderId="90" applyNumberFormat="0" applyFill="0" applyBorder="0">
      <alignment horizontal="left"/>
    </xf>
    <xf numFmtId="0" fontId="152" fillId="0" borderId="90" applyNumberFormat="0" applyFill="0" applyProtection="0"/>
    <xf numFmtId="0" fontId="152" fillId="0" borderId="90" applyNumberFormat="0" applyFill="0" applyProtection="0"/>
    <xf numFmtId="0" fontId="2" fillId="0" borderId="0" applyNumberFormat="0" applyFill="0" applyBorder="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9" applyNumberFormat="0" applyFill="0" applyAlignment="0" applyProtection="0"/>
    <xf numFmtId="43" fontId="28" fillId="0" borderId="0" applyFont="0" applyFill="0" applyBorder="0" applyAlignment="0" applyProtection="0"/>
    <xf numFmtId="43" fontId="72" fillId="0" borderId="0" applyFont="0" applyFill="0" applyBorder="0" applyAlignment="0" applyProtection="0"/>
    <xf numFmtId="43"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8" fillId="0" borderId="0" applyFont="0" applyFill="0" applyBorder="0" applyAlignment="0" applyProtection="0"/>
    <xf numFmtId="0" fontId="121" fillId="64" borderId="96" applyNumberFormat="0" applyAlignment="0" applyProtection="0"/>
    <xf numFmtId="1" fontId="161" fillId="0" borderId="60" applyFill="0" applyProtection="0">
      <alignment horizontal="right"/>
    </xf>
    <xf numFmtId="1" fontId="161" fillId="0" borderId="60" applyFill="0" applyProtection="0">
      <alignment horizontal="right"/>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178"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39"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Protection="0">
      <alignment horizontal="right"/>
    </xf>
    <xf numFmtId="237" fontId="21" fillId="0" borderId="0" applyFont="0" applyFill="0" applyBorder="0" applyProtection="0">
      <alignment horizontal="right"/>
    </xf>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Protection="0">
      <alignment horizontal="right"/>
    </xf>
    <xf numFmtId="237" fontId="21" fillId="0" borderId="0" applyFont="0" applyFill="0" applyBorder="0" applyProtection="0">
      <alignment horizontal="right"/>
    </xf>
    <xf numFmtId="18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65" fillId="0" borderId="0" applyNumberFormat="0" applyFill="0" applyBorder="0" applyProtection="0">
      <alignment vertical="top"/>
    </xf>
    <xf numFmtId="0" fontId="165" fillId="0" borderId="0" applyNumberFormat="0" applyFill="0" applyBorder="0" applyProtection="0">
      <alignment vertical="top"/>
    </xf>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8" fontId="28" fillId="0" borderId="0"/>
    <xf numFmtId="178" fontId="28" fillId="0" borderId="0"/>
    <xf numFmtId="178" fontId="28" fillId="0" borderId="0"/>
    <xf numFmtId="0" fontId="34" fillId="42" borderId="0" applyNumberFormat="0" applyBorder="0" applyAlignment="0" applyProtection="0"/>
    <xf numFmtId="0" fontId="34" fillId="59" borderId="0" applyNumberFormat="0" applyBorder="0" applyAlignment="0" applyProtection="0"/>
    <xf numFmtId="0" fontId="34" fillId="101" borderId="0" applyNumberFormat="0" applyBorder="0" applyAlignment="0" applyProtection="0"/>
    <xf numFmtId="0" fontId="34" fillId="39" borderId="0" applyNumberFormat="0" applyBorder="0" applyAlignment="0" applyProtection="0"/>
    <xf numFmtId="0" fontId="34" fillId="38" borderId="0" applyNumberFormat="0" applyBorder="0" applyAlignment="0" applyProtection="0"/>
    <xf numFmtId="0" fontId="34" fillId="101" borderId="0" applyNumberFormat="0" applyBorder="0" applyAlignment="0" applyProtection="0"/>
    <xf numFmtId="0" fontId="34" fillId="54" borderId="0" applyNumberFormat="0" applyBorder="0" applyAlignment="0" applyProtection="0"/>
    <xf numFmtId="0" fontId="34" fillId="46"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222" fillId="34" borderId="0" applyNumberFormat="0" applyBorder="0" applyAlignment="0" applyProtection="0"/>
    <xf numFmtId="0" fontId="222" fillId="35" borderId="0" applyNumberFormat="0" applyBorder="0" applyAlignment="0" applyProtection="0"/>
    <xf numFmtId="0" fontId="222" fillId="36" borderId="0" applyNumberFormat="0" applyBorder="0" applyAlignment="0" applyProtection="0"/>
    <xf numFmtId="0" fontId="222" fillId="37" borderId="0" applyNumberFormat="0" applyBorder="0" applyAlignment="0" applyProtection="0"/>
    <xf numFmtId="0" fontId="222" fillId="38" borderId="0" applyNumberFormat="0" applyBorder="0" applyAlignment="0" applyProtection="0"/>
    <xf numFmtId="0" fontId="222"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4"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7" fillId="35"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7"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6"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7"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37"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9"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9"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9"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63"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65"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7" fillId="59" borderId="0" applyNumberFormat="0" applyBorder="0" applyAlignment="0" applyProtection="0"/>
    <xf numFmtId="0" fontId="34" fillId="59" borderId="0" applyNumberFormat="0" applyBorder="0" applyAlignment="0" applyProtection="0"/>
    <xf numFmtId="0" fontId="37"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7" fillId="60" borderId="0" applyNumberFormat="0" applyBorder="0" applyAlignment="0" applyProtection="0"/>
    <xf numFmtId="0" fontId="34" fillId="60" borderId="0" applyNumberFormat="0" applyBorder="0" applyAlignment="0" applyProtection="0"/>
    <xf numFmtId="0" fontId="37"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37" borderId="0" applyNumberFormat="0" applyBorder="0" applyAlignment="0" applyProtection="0"/>
    <xf numFmtId="0" fontId="37" fillId="37" borderId="0" applyNumberFormat="0" applyBorder="0" applyAlignment="0" applyProtection="0"/>
    <xf numFmtId="0" fontId="34" fillId="37" borderId="0" applyNumberFormat="0" applyBorder="0" applyAlignment="0" applyProtection="0"/>
    <xf numFmtId="0" fontId="37"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61" borderId="0" applyNumberFormat="0" applyBorder="0" applyAlignment="0" applyProtection="0"/>
    <xf numFmtId="0" fontId="37" fillId="61" borderId="0" applyNumberFormat="0" applyBorder="0" applyAlignment="0" applyProtection="0"/>
    <xf numFmtId="0" fontId="34" fillId="61" borderId="0" applyNumberFormat="0" applyBorder="0" applyAlignment="0" applyProtection="0"/>
    <xf numFmtId="0" fontId="37"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40" fillId="80" borderId="0" applyNumberFormat="0" applyBorder="0" applyAlignment="0" applyProtection="0"/>
    <xf numFmtId="0" fontId="40" fillId="63" borderId="0" applyNumberFormat="0" applyBorder="0" applyAlignment="0" applyProtection="0"/>
    <xf numFmtId="0" fontId="40" fillId="81" borderId="0" applyNumberFormat="0" applyBorder="0" applyAlignment="0" applyProtection="0"/>
    <xf numFmtId="0" fontId="40" fillId="82" borderId="0" applyNumberFormat="0" applyBorder="0" applyAlignment="0" applyProtection="0"/>
    <xf numFmtId="0" fontId="40" fillId="73" borderId="0" applyNumberFormat="0" applyBorder="0" applyAlignment="0" applyProtection="0"/>
    <xf numFmtId="0" fontId="180" fillId="73" borderId="0" applyNumberFormat="0" applyBorder="0" applyAlignment="0" applyProtection="0"/>
    <xf numFmtId="0" fontId="40" fillId="73" borderId="0" applyNumberFormat="0" applyBorder="0" applyAlignment="0" applyProtection="0"/>
    <xf numFmtId="0" fontId="180" fillId="73" borderId="0" applyNumberFormat="0" applyBorder="0" applyAlignment="0" applyProtection="0"/>
    <xf numFmtId="0" fontId="40" fillId="59" borderId="0" applyNumberFormat="0" applyBorder="0" applyAlignment="0" applyProtection="0"/>
    <xf numFmtId="0" fontId="180" fillId="59" borderId="0" applyNumberFormat="0" applyBorder="0" applyAlignment="0" applyProtection="0"/>
    <xf numFmtId="0" fontId="40" fillId="59" borderId="0" applyNumberFormat="0" applyBorder="0" applyAlignment="0" applyProtection="0"/>
    <xf numFmtId="0" fontId="180" fillId="59" borderId="0" applyNumberFormat="0" applyBorder="0" applyAlignment="0" applyProtection="0"/>
    <xf numFmtId="0" fontId="40" fillId="60" borderId="0" applyNumberFormat="0" applyBorder="0" applyAlignment="0" applyProtection="0"/>
    <xf numFmtId="0" fontId="180" fillId="60" borderId="0" applyNumberFormat="0" applyBorder="0" applyAlignment="0" applyProtection="0"/>
    <xf numFmtId="0" fontId="40" fillId="60" borderId="0" applyNumberFormat="0" applyBorder="0" applyAlignment="0" applyProtection="0"/>
    <xf numFmtId="0" fontId="180" fillId="60" borderId="0" applyNumberFormat="0" applyBorder="0" applyAlignment="0" applyProtection="0"/>
    <xf numFmtId="0" fontId="40" fillId="74" borderId="0" applyNumberFormat="0" applyBorder="0" applyAlignment="0" applyProtection="0"/>
    <xf numFmtId="0" fontId="180" fillId="74" borderId="0" applyNumberFormat="0" applyBorder="0" applyAlignment="0" applyProtection="0"/>
    <xf numFmtId="0" fontId="40" fillId="74" borderId="0" applyNumberFormat="0" applyBorder="0" applyAlignment="0" applyProtection="0"/>
    <xf numFmtId="0" fontId="180" fillId="74" borderId="0" applyNumberFormat="0" applyBorder="0" applyAlignment="0" applyProtection="0"/>
    <xf numFmtId="0" fontId="40" fillId="75" borderId="0" applyNumberFormat="0" applyBorder="0" applyAlignment="0" applyProtection="0"/>
    <xf numFmtId="0" fontId="180" fillId="75" borderId="0" applyNumberFormat="0" applyBorder="0" applyAlignment="0" applyProtection="0"/>
    <xf numFmtId="0" fontId="40" fillId="75" borderId="0" applyNumberFormat="0" applyBorder="0" applyAlignment="0" applyProtection="0"/>
    <xf numFmtId="0" fontId="180" fillId="75" borderId="0" applyNumberFormat="0" applyBorder="0" applyAlignment="0" applyProtection="0"/>
    <xf numFmtId="0" fontId="40" fillId="76" borderId="0" applyNumberFormat="0" applyBorder="0" applyAlignment="0" applyProtection="0"/>
    <xf numFmtId="0" fontId="180" fillId="76" borderId="0" applyNumberFormat="0" applyBorder="0" applyAlignment="0" applyProtection="0"/>
    <xf numFmtId="0" fontId="40" fillId="76" borderId="0" applyNumberFormat="0" applyBorder="0" applyAlignment="0" applyProtection="0"/>
    <xf numFmtId="0" fontId="180" fillId="76" borderId="0" applyNumberFormat="0" applyBorder="0" applyAlignment="0" applyProtection="0"/>
    <xf numFmtId="0" fontId="40" fillId="89" borderId="0" applyNumberFormat="0" applyBorder="0" applyAlignment="0" applyProtection="0"/>
    <xf numFmtId="0" fontId="40" fillId="106" borderId="0" applyNumberFormat="0" applyBorder="0" applyAlignment="0" applyProtection="0"/>
    <xf numFmtId="0" fontId="40" fillId="113" borderId="0" applyNumberFormat="0" applyBorder="0" applyAlignment="0" applyProtection="0"/>
    <xf numFmtId="0" fontId="40" fillId="81" borderId="0" applyNumberFormat="0" applyBorder="0" applyAlignment="0" applyProtection="0"/>
    <xf numFmtId="0" fontId="40" fillId="77" borderId="0" applyNumberFormat="0" applyBorder="0" applyAlignment="0" applyProtection="0"/>
    <xf numFmtId="0" fontId="40" fillId="79" borderId="0" applyNumberFormat="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applyNumberFormat="0" applyFill="0" applyBorder="0" applyAlignment="0" applyProtection="0"/>
    <xf numFmtId="0" fontId="223" fillId="0" borderId="0"/>
    <xf numFmtId="0" fontId="28" fillId="0" borderId="0"/>
    <xf numFmtId="0" fontId="224" fillId="0" borderId="0" applyNumberFormat="0" applyFill="0" applyBorder="0">
      <protection locked="0"/>
    </xf>
    <xf numFmtId="0" fontId="49" fillId="70" borderId="94" applyNumberFormat="0" applyAlignment="0" applyProtection="0"/>
    <xf numFmtId="0" fontId="225" fillId="70" borderId="94" applyNumberFormat="0" applyAlignment="0" applyProtection="0"/>
    <xf numFmtId="0" fontId="49" fillId="70" borderId="94" applyNumberFormat="0" applyAlignment="0" applyProtection="0"/>
    <xf numFmtId="0" fontId="225" fillId="70" borderId="94" applyNumberFormat="0" applyAlignment="0" applyProtection="0"/>
    <xf numFmtId="0" fontId="49" fillId="64" borderId="94" applyNumberFormat="0" applyAlignment="0" applyProtection="0"/>
    <xf numFmtId="0" fontId="61" fillId="92" borderId="28" applyNumberFormat="0" applyAlignment="0" applyProtection="0"/>
    <xf numFmtId="41" fontId="28" fillId="0" borderId="0" applyFont="0" applyFill="0" applyBorder="0" applyAlignment="0" applyProtection="0"/>
    <xf numFmtId="44" fontId="28" fillId="0" borderId="0" applyFont="0" applyFill="0" applyBorder="0" applyAlignment="0" applyProtection="0"/>
    <xf numFmtId="42" fontId="28" fillId="0" borderId="0" applyFont="0" applyFill="0" applyBorder="0" applyAlignment="0" applyProtection="0"/>
    <xf numFmtId="3" fontId="81" fillId="0" borderId="0" applyFont="0" applyFill="0" applyBorder="0" applyAlignment="0" applyProtection="0"/>
    <xf numFmtId="0" fontId="34" fillId="0" borderId="0" applyNumberFormat="0" applyFont="0" applyFill="0" applyBorder="0" applyAlignment="0" applyProtection="0"/>
    <xf numFmtId="243" fontId="34" fillId="0" borderId="0" applyFont="0" applyFill="0" applyBorder="0" applyAlignment="0" applyProtection="0"/>
    <xf numFmtId="4" fontId="81" fillId="0" borderId="0"/>
    <xf numFmtId="4" fontId="81" fillId="0" borderId="0"/>
    <xf numFmtId="0" fontId="34" fillId="0" borderId="0" applyNumberFormat="0" applyFont="0" applyFill="0" applyBorder="0" applyAlignment="0" applyProtection="0"/>
    <xf numFmtId="210" fontId="81" fillId="0" borderId="0"/>
    <xf numFmtId="210" fontId="81" fillId="0" borderId="0"/>
    <xf numFmtId="0" fontId="83" fillId="35" borderId="0" applyNumberFormat="0" applyBorder="0" applyAlignment="0" applyProtection="0"/>
    <xf numFmtId="0" fontId="226" fillId="35" borderId="0" applyNumberFormat="0" applyBorder="0" applyAlignment="0" applyProtection="0"/>
    <xf numFmtId="0" fontId="227" fillId="35" borderId="0" applyNumberFormat="0" applyBorder="0" applyAlignment="0" applyProtection="0"/>
    <xf numFmtId="0" fontId="83" fillId="35" borderId="0" applyNumberFormat="0" applyBorder="0" applyAlignment="0" applyProtection="0"/>
    <xf numFmtId="0" fontId="227" fillId="35" borderId="0" applyNumberFormat="0" applyBorder="0" applyAlignment="0" applyProtection="0"/>
    <xf numFmtId="0" fontId="226" fillId="35" borderId="0" applyNumberFormat="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28" fillId="0" borderId="0" applyNumberFormat="0" applyFill="0" applyBorder="0" applyAlignment="0" applyProtection="0"/>
    <xf numFmtId="0" fontId="87" fillId="0" borderId="0" applyNumberFormat="0" applyFill="0" applyBorder="0" applyAlignment="0" applyProtection="0"/>
    <xf numFmtId="0" fontId="228" fillId="0" borderId="0" applyNumberFormat="0" applyFill="0" applyBorder="0" applyAlignment="0" applyProtection="0"/>
    <xf numFmtId="0" fontId="58" fillId="36" borderId="0" applyNumberFormat="0" applyBorder="0" applyAlignment="0" applyProtection="0"/>
    <xf numFmtId="0" fontId="229" fillId="36" borderId="0" applyNumberFormat="0" applyBorder="0" applyAlignment="0" applyProtection="0"/>
    <xf numFmtId="0" fontId="230" fillId="36" borderId="0" applyNumberFormat="0" applyBorder="0" applyAlignment="0" applyProtection="0"/>
    <xf numFmtId="0" fontId="58" fillId="36" borderId="0" applyNumberFormat="0" applyBorder="0" applyAlignment="0" applyProtection="0"/>
    <xf numFmtId="0" fontId="230" fillId="36" borderId="0" applyNumberFormat="0" applyBorder="0" applyAlignment="0" applyProtection="0"/>
    <xf numFmtId="0" fontId="229" fillId="36" borderId="0" applyNumberFormat="0" applyBorder="0" applyAlignment="0" applyProtection="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9" fillId="0" borderId="0" applyNumberFormat="0" applyFill="0" applyBorder="0" applyAlignment="0" applyProtection="0"/>
    <xf numFmtId="0" fontId="51" fillId="39" borderId="94" applyNumberFormat="0" applyAlignment="0" applyProtection="0"/>
    <xf numFmtId="0" fontId="195" fillId="39" borderId="94" applyNumberFormat="0" applyAlignment="0" applyProtection="0"/>
    <xf numFmtId="0" fontId="51" fillId="39" borderId="94" applyNumberFormat="0" applyAlignment="0" applyProtection="0"/>
    <xf numFmtId="0" fontId="195" fillId="39" borderId="94" applyNumberFormat="0" applyAlignment="0" applyProtection="0"/>
    <xf numFmtId="0" fontId="51" fillId="43" borderId="94" applyNumberFormat="0" applyAlignment="0" applyProtection="0"/>
    <xf numFmtId="0" fontId="34" fillId="0" borderId="0" applyNumberFormat="0" applyFont="0" applyFill="0" applyBorder="0" applyAlignment="0" applyProtection="0"/>
    <xf numFmtId="0" fontId="62" fillId="0" borderId="29" applyNumberFormat="0" applyFill="0" applyAlignment="0" applyProtection="0"/>
    <xf numFmtId="0" fontId="231" fillId="0" borderId="29" applyNumberFormat="0" applyFill="0" applyAlignment="0" applyProtection="0"/>
    <xf numFmtId="0" fontId="62" fillId="0" borderId="29" applyNumberFormat="0" applyFill="0" applyAlignment="0" applyProtection="0"/>
    <xf numFmtId="0" fontId="231" fillId="0" borderId="29" applyNumberFormat="0" applyFill="0" applyAlignment="0" applyProtection="0"/>
    <xf numFmtId="43" fontId="100"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100"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10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8" fillId="0" borderId="0" applyFont="0" applyFill="0" applyBorder="0" applyAlignment="0" applyProtection="0"/>
    <xf numFmtId="0" fontId="61" fillId="94" borderId="28" applyNumberFormat="0" applyAlignment="0" applyProtection="0"/>
    <xf numFmtId="0" fontId="187" fillId="94" borderId="28" applyNumberFormat="0" applyAlignment="0" applyProtection="0"/>
    <xf numFmtId="0" fontId="61" fillId="94" borderId="28" applyNumberFormat="0" applyAlignment="0" applyProtection="0"/>
    <xf numFmtId="0" fontId="187" fillId="94" borderId="28" applyNumberFormat="0" applyAlignment="0" applyProtection="0"/>
    <xf numFmtId="0" fontId="34" fillId="101" borderId="93" applyNumberFormat="0" applyFont="0" applyAlignment="0" applyProtection="0"/>
    <xf numFmtId="0" fontId="28" fillId="101" borderId="93" applyNumberFormat="0" applyFont="0" applyAlignment="0" applyProtection="0"/>
    <xf numFmtId="0" fontId="28" fillId="101" borderId="93" applyNumberFormat="0" applyFont="0" applyAlignment="0" applyProtection="0"/>
    <xf numFmtId="0" fontId="34" fillId="101" borderId="93" applyNumberFormat="0" applyFont="0" applyAlignment="0" applyProtection="0"/>
    <xf numFmtId="0" fontId="37" fillId="101" borderId="93" applyNumberFormat="0" applyFont="0" applyAlignment="0" applyProtection="0"/>
    <xf numFmtId="0" fontId="34" fillId="101" borderId="93" applyNumberFormat="0" applyFont="0" applyAlignment="0" applyProtection="0"/>
    <xf numFmtId="0" fontId="34" fillId="101" borderId="93" applyNumberFormat="0" applyFont="0" applyAlignment="0" applyProtection="0"/>
    <xf numFmtId="0" fontId="28" fillId="0" borderId="0"/>
    <xf numFmtId="0" fontId="81"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37" fillId="0" borderId="0"/>
    <xf numFmtId="0" fontId="34" fillId="0" borderId="0"/>
    <xf numFmtId="0" fontId="28" fillId="45" borderId="93" applyNumberFormat="0" applyFont="0" applyAlignment="0" applyProtection="0"/>
    <xf numFmtId="0" fontId="130" fillId="103" borderId="0" applyNumberFormat="0" applyBorder="0" applyAlignment="0" applyProtection="0"/>
    <xf numFmtId="0" fontId="232" fillId="103" borderId="0" applyNumberFormat="0" applyBorder="0" applyAlignment="0" applyProtection="0"/>
    <xf numFmtId="0" fontId="130" fillId="103" borderId="0" applyNumberFormat="0" applyBorder="0" applyAlignment="0" applyProtection="0"/>
    <xf numFmtId="0" fontId="232" fillId="103" borderId="0" applyNumberFormat="0" applyBorder="0" applyAlignment="0" applyProtection="0"/>
    <xf numFmtId="0" fontId="121" fillId="64" borderId="96" applyNumberFormat="0" applyAlignment="0" applyProtection="0"/>
    <xf numFmtId="0" fontId="67" fillId="0" borderId="30" applyNumberFormat="0" applyFill="0" applyAlignment="0" applyProtection="0"/>
    <xf numFmtId="0" fontId="233" fillId="0" borderId="30" applyNumberFormat="0" applyFill="0" applyAlignment="0" applyProtection="0"/>
    <xf numFmtId="0" fontId="67" fillId="0" borderId="30" applyNumberFormat="0" applyFill="0" applyAlignment="0" applyProtection="0"/>
    <xf numFmtId="0" fontId="233" fillId="0" borderId="30" applyNumberFormat="0" applyFill="0" applyAlignment="0" applyProtection="0"/>
    <xf numFmtId="0" fontId="68" fillId="0" borderId="31" applyNumberFormat="0" applyFill="0" applyAlignment="0" applyProtection="0"/>
    <xf numFmtId="0" fontId="234" fillId="0" borderId="31" applyNumberFormat="0" applyFill="0" applyAlignment="0" applyProtection="0"/>
    <xf numFmtId="0" fontId="68" fillId="0" borderId="31" applyNumberFormat="0" applyFill="0" applyAlignment="0" applyProtection="0"/>
    <xf numFmtId="0" fontId="234" fillId="0" borderId="31" applyNumberFormat="0" applyFill="0" applyAlignment="0" applyProtection="0"/>
    <xf numFmtId="0" fontId="69" fillId="0" borderId="32" applyNumberFormat="0" applyFill="0" applyAlignment="0" applyProtection="0"/>
    <xf numFmtId="0" fontId="235" fillId="0" borderId="32" applyNumberFormat="0" applyFill="0" applyAlignment="0" applyProtection="0"/>
    <xf numFmtId="0" fontId="69" fillId="0" borderId="32" applyNumberFormat="0" applyFill="0" applyAlignment="0" applyProtection="0"/>
    <xf numFmtId="0" fontId="235" fillId="0" borderId="32" applyNumberFormat="0" applyFill="0" applyAlignment="0" applyProtection="0"/>
    <xf numFmtId="0" fontId="69" fillId="0" borderId="0" applyNumberFormat="0" applyFill="0" applyBorder="0" applyAlignment="0" applyProtection="0"/>
    <xf numFmtId="0" fontId="235" fillId="0" borderId="0" applyNumberFormat="0" applyFill="0" applyBorder="0" applyAlignment="0" applyProtection="0"/>
    <xf numFmtId="0" fontId="69" fillId="0" borderId="0" applyNumberFormat="0" applyFill="0" applyBorder="0" applyAlignment="0" applyProtection="0"/>
    <xf numFmtId="0" fontId="235" fillId="0" borderId="0" applyNumberForma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28" fillId="0" borderId="0"/>
    <xf numFmtId="0" fontId="28" fillId="0" borderId="0" applyNumberFormat="0" applyFill="0" applyBorder="0" applyAlignment="0" applyProtection="0"/>
    <xf numFmtId="0" fontId="28" fillId="0" borderId="0"/>
    <xf numFmtId="0" fontId="28" fillId="0" borderId="0"/>
    <xf numFmtId="0" fontId="66" fillId="0" borderId="0" applyNumberFormat="0" applyFill="0" applyBorder="0" applyAlignment="0" applyProtection="0"/>
    <xf numFmtId="0" fontId="159" fillId="0" borderId="99" applyNumberFormat="0" applyFill="0" applyAlignment="0" applyProtection="0"/>
    <xf numFmtId="0" fontId="159" fillId="0" borderId="99" applyNumberFormat="0" applyFill="0" applyAlignment="0" applyProtection="0"/>
    <xf numFmtId="0" fontId="236" fillId="0" borderId="99" applyNumberFormat="0" applyFill="0" applyAlignment="0" applyProtection="0"/>
    <xf numFmtId="0" fontId="159" fillId="0" borderId="99" applyNumberFormat="0" applyFill="0" applyAlignment="0" applyProtection="0"/>
    <xf numFmtId="0" fontId="236" fillId="0" borderId="99" applyNumberFormat="0" applyFill="0" applyAlignment="0" applyProtection="0"/>
    <xf numFmtId="43" fontId="28" fillId="0" borderId="0" applyFont="0" applyFill="0" applyBorder="0" applyAlignment="0" applyProtection="0"/>
    <xf numFmtId="43" fontId="37"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7"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6" fillId="0" borderId="0" applyFont="0" applyFill="0" applyBorder="0" applyAlignment="0" applyProtection="0"/>
    <xf numFmtId="43" fontId="19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7"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3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21" fillId="70" borderId="96" applyNumberFormat="0" applyAlignment="0" applyProtection="0"/>
    <xf numFmtId="0" fontId="237" fillId="70" borderId="96" applyNumberFormat="0" applyAlignment="0" applyProtection="0"/>
    <xf numFmtId="0" fontId="121" fillId="70" borderId="96" applyNumberFormat="0" applyAlignment="0" applyProtection="0"/>
    <xf numFmtId="0" fontId="237" fillId="70" borderId="96" applyNumberFormat="0" applyAlignment="0" applyProtection="0"/>
    <xf numFmtId="0" fontId="40" fillId="84" borderId="0" applyNumberFormat="0" applyBorder="0" applyAlignment="0" applyProtection="0"/>
    <xf numFmtId="0" fontId="180" fillId="84" borderId="0" applyNumberFormat="0" applyBorder="0" applyAlignment="0" applyProtection="0"/>
    <xf numFmtId="0" fontId="40" fillId="84" borderId="0" applyNumberFormat="0" applyBorder="0" applyAlignment="0" applyProtection="0"/>
    <xf numFmtId="0" fontId="180" fillId="84" borderId="0" applyNumberFormat="0" applyBorder="0" applyAlignment="0" applyProtection="0"/>
    <xf numFmtId="0" fontId="40" fillId="86" borderId="0" applyNumberFormat="0" applyBorder="0" applyAlignment="0" applyProtection="0"/>
    <xf numFmtId="0" fontId="180" fillId="86" borderId="0" applyNumberFormat="0" applyBorder="0" applyAlignment="0" applyProtection="0"/>
    <xf numFmtId="0" fontId="40" fillId="86" borderId="0" applyNumberFormat="0" applyBorder="0" applyAlignment="0" applyProtection="0"/>
    <xf numFmtId="0" fontId="180" fillId="86" borderId="0" applyNumberFormat="0" applyBorder="0" applyAlignment="0" applyProtection="0"/>
    <xf numFmtId="0" fontId="40" fillId="87" borderId="0" applyNumberFormat="0" applyBorder="0" applyAlignment="0" applyProtection="0"/>
    <xf numFmtId="0" fontId="180" fillId="87" borderId="0" applyNumberFormat="0" applyBorder="0" applyAlignment="0" applyProtection="0"/>
    <xf numFmtId="0" fontId="40" fillId="87" borderId="0" applyNumberFormat="0" applyBorder="0" applyAlignment="0" applyProtection="0"/>
    <xf numFmtId="0" fontId="180" fillId="87" borderId="0" applyNumberFormat="0" applyBorder="0" applyAlignment="0" applyProtection="0"/>
    <xf numFmtId="0" fontId="40" fillId="74" borderId="0" applyNumberFormat="0" applyBorder="0" applyAlignment="0" applyProtection="0"/>
    <xf numFmtId="0" fontId="180" fillId="74" borderId="0" applyNumberFormat="0" applyBorder="0" applyAlignment="0" applyProtection="0"/>
    <xf numFmtId="0" fontId="40" fillId="74" borderId="0" applyNumberFormat="0" applyBorder="0" applyAlignment="0" applyProtection="0"/>
    <xf numFmtId="0" fontId="180" fillId="74" borderId="0" applyNumberFormat="0" applyBorder="0" applyAlignment="0" applyProtection="0"/>
    <xf numFmtId="0" fontId="40" fillId="75" borderId="0" applyNumberFormat="0" applyBorder="0" applyAlignment="0" applyProtection="0"/>
    <xf numFmtId="0" fontId="180" fillId="75" borderId="0" applyNumberFormat="0" applyBorder="0" applyAlignment="0" applyProtection="0"/>
    <xf numFmtId="0" fontId="40" fillId="75" borderId="0" applyNumberFormat="0" applyBorder="0" applyAlignment="0" applyProtection="0"/>
    <xf numFmtId="0" fontId="180" fillId="75" borderId="0" applyNumberFormat="0" applyBorder="0" applyAlignment="0" applyProtection="0"/>
    <xf numFmtId="0" fontId="40" fillId="90" borderId="0" applyNumberFormat="0" applyBorder="0" applyAlignment="0" applyProtection="0"/>
    <xf numFmtId="0" fontId="180" fillId="90" borderId="0" applyNumberFormat="0" applyBorder="0" applyAlignment="0" applyProtection="0"/>
    <xf numFmtId="0" fontId="40" fillId="90" borderId="0" applyNumberFormat="0" applyBorder="0" applyAlignment="0" applyProtection="0"/>
    <xf numFmtId="0" fontId="180" fillId="90" borderId="0" applyNumberFormat="0" applyBorder="0" applyAlignment="0" applyProtection="0"/>
    <xf numFmtId="0" fontId="89" fillId="0" borderId="0" applyNumberFormat="0" applyFill="0" applyBorder="0" applyAlignment="0" applyProtection="0"/>
    <xf numFmtId="0" fontId="238" fillId="0" borderId="0" applyNumberFormat="0" applyFill="0" applyBorder="0" applyAlignment="0" applyProtection="0"/>
    <xf numFmtId="0" fontId="89" fillId="0" borderId="0" applyNumberFormat="0" applyFill="0" applyBorder="0" applyAlignment="0" applyProtection="0"/>
    <xf numFmtId="0" fontId="238" fillId="0" borderId="0" applyNumberFormat="0" applyFill="0" applyBorder="0" applyAlignment="0" applyProtection="0"/>
    <xf numFmtId="244" fontId="34" fillId="0" borderId="0" applyFont="0" applyFill="0" applyBorder="0" applyAlignment="0" applyProtection="0"/>
    <xf numFmtId="0" fontId="239" fillId="43" borderId="94" applyNumberFormat="0" applyAlignment="0" applyProtection="0"/>
    <xf numFmtId="0" fontId="34" fillId="0" borderId="0"/>
    <xf numFmtId="245" fontId="34" fillId="0" borderId="0" applyFont="0" applyFill="0" applyBorder="0" applyAlignment="0" applyProtection="0"/>
    <xf numFmtId="43" fontId="21" fillId="0" borderId="0" applyFont="0" applyFill="0" applyBorder="0" applyAlignment="0" applyProtection="0"/>
    <xf numFmtId="165" fontId="1" fillId="0" borderId="0" applyFont="0" applyFill="0" applyBorder="0" applyAlignment="0" applyProtection="0"/>
    <xf numFmtId="43" fontId="76" fillId="0" borderId="0" applyFont="0" applyFill="0" applyBorder="0" applyAlignment="0" applyProtection="0"/>
    <xf numFmtId="9" fontId="76" fillId="0" borderId="0" applyFont="0" applyFill="0" applyBorder="0" applyAlignment="0" applyProtection="0"/>
    <xf numFmtId="0" fontId="28" fillId="0" borderId="0" applyFont="0" applyFill="0" applyBorder="0" applyAlignment="0" applyProtection="0"/>
    <xf numFmtId="0" fontId="28" fillId="0" borderId="0"/>
    <xf numFmtId="204" fontId="28" fillId="0" borderId="0"/>
    <xf numFmtId="204" fontId="28" fillId="0" borderId="0"/>
    <xf numFmtId="0" fontId="28" fillId="0" borderId="0"/>
    <xf numFmtId="0" fontId="28" fillId="0" borderId="0"/>
    <xf numFmtId="204" fontId="28" fillId="0" borderId="0"/>
    <xf numFmtId="204"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2" fontId="21"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4"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0" fontId="28" fillId="0" borderId="0"/>
    <xf numFmtId="0" fontId="28" fillId="0" borderId="0" applyNumberFormat="0" applyFill="0" applyBorder="0" applyAlignment="0" applyProtection="0"/>
    <xf numFmtId="0" fontId="28" fillId="0" borderId="0" applyFont="0" applyFill="0" applyBorder="0" applyAlignment="0" applyProtection="0"/>
    <xf numFmtId="0" fontId="28" fillId="103" borderId="0" applyNumberFormat="0" applyFon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79"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6" fontId="21"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Protection="0">
      <alignment horizontal="right"/>
    </xf>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30" fillId="0" borderId="0" applyFill="0" applyProtection="0">
      <alignment horizontal="center"/>
    </xf>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37" fillId="0" borderId="101" applyNumberFormat="0" applyFill="0" applyAlignment="0" applyProtection="0"/>
    <xf numFmtId="0" fontId="37" fillId="0" borderId="101" applyNumberFormat="0" applyFill="0" applyAlignment="0" applyProtection="0"/>
    <xf numFmtId="0" fontId="37" fillId="0" borderId="101" applyNumberFormat="0" applyFill="0" applyAlignment="0" applyProtection="0"/>
    <xf numFmtId="0" fontId="37" fillId="0" borderId="101" applyNumberFormat="0" applyFill="0" applyAlignment="0" applyProtection="0"/>
    <xf numFmtId="0" fontId="37" fillId="0" borderId="101" applyNumberFormat="0" applyFill="0" applyAlignment="0" applyProtection="0"/>
    <xf numFmtId="0" fontId="37" fillId="0" borderId="101" applyNumberFormat="0" applyFill="0" applyAlignment="0" applyProtection="0"/>
    <xf numFmtId="0" fontId="37" fillId="0" borderId="101" applyNumberFormat="0" applyFill="0" applyAlignment="0" applyProtection="0"/>
    <xf numFmtId="0" fontId="37" fillId="0" borderId="101" applyNumberFormat="0" applyFill="0" applyAlignment="0" applyProtection="0"/>
    <xf numFmtId="0" fontId="37" fillId="0" borderId="101" applyNumberFormat="0" applyFill="0" applyAlignment="0" applyProtection="0"/>
    <xf numFmtId="0" fontId="37" fillId="0" borderId="101" applyNumberFormat="0" applyFill="0" applyAlignment="0" applyProtection="0"/>
    <xf numFmtId="0" fontId="37" fillId="0" borderId="101" applyNumberFormat="0" applyFill="0" applyAlignment="0" applyProtection="0"/>
    <xf numFmtId="0" fontId="37" fillId="0" borderId="101" applyNumberFormat="0" applyFill="0" applyAlignment="0" applyProtection="0"/>
    <xf numFmtId="0" fontId="37" fillId="0" borderId="101" applyNumberFormat="0" applyFill="0" applyAlignment="0" applyProtection="0"/>
    <xf numFmtId="0" fontId="37" fillId="0" borderId="101" applyNumberFormat="0" applyFill="0" applyAlignment="0" applyProtection="0"/>
    <xf numFmtId="0" fontId="37" fillId="0" borderId="101" applyNumberFormat="0" applyFill="0" applyAlignment="0" applyProtection="0"/>
    <xf numFmtId="0" fontId="37" fillId="0" borderId="101" applyNumberFormat="0" applyFill="0" applyAlignment="0" applyProtection="0"/>
    <xf numFmtId="0" fontId="37" fillId="0" borderId="101" applyNumberFormat="0" applyFill="0" applyAlignment="0" applyProtection="0"/>
    <xf numFmtId="0" fontId="37" fillId="0" borderId="101" applyNumberFormat="0" applyFill="0" applyAlignment="0" applyProtection="0"/>
    <xf numFmtId="0" fontId="37" fillId="0" borderId="101" applyNumberFormat="0" applyFill="0" applyAlignment="0" applyProtection="0"/>
    <xf numFmtId="0" fontId="37" fillId="0" borderId="101" applyNumberFormat="0" applyFill="0" applyAlignment="0" applyProtection="0"/>
    <xf numFmtId="0" fontId="37" fillId="0" borderId="101" applyNumberFormat="0" applyFill="0" applyAlignment="0" applyProtection="0"/>
    <xf numFmtId="0" fontId="37" fillId="0" borderId="101" applyNumberFormat="0" applyFill="0" applyAlignment="0" applyProtection="0"/>
    <xf numFmtId="0" fontId="37" fillId="0" borderId="101" applyNumberFormat="0" applyFill="0" applyAlignment="0" applyProtection="0"/>
    <xf numFmtId="0" fontId="37" fillId="0" borderId="101" applyNumberFormat="0" applyFill="0" applyAlignment="0" applyProtection="0"/>
    <xf numFmtId="0" fontId="37" fillId="0" borderId="101" applyNumberFormat="0" applyFill="0" applyAlignment="0" applyProtection="0"/>
    <xf numFmtId="0" fontId="37" fillId="0" borderId="101" applyNumberFormat="0" applyFill="0" applyAlignment="0" applyProtection="0"/>
    <xf numFmtId="0" fontId="37" fillId="0" borderId="101" applyNumberFormat="0" applyFill="0" applyAlignment="0" applyProtection="0"/>
    <xf numFmtId="0" fontId="37" fillId="0" borderId="101" applyNumberFormat="0" applyFill="0" applyAlignment="0" applyProtection="0"/>
    <xf numFmtId="0" fontId="37" fillId="0" borderId="101" applyNumberFormat="0" applyFill="0" applyAlignment="0" applyProtection="0"/>
    <xf numFmtId="0" fontId="37" fillId="0" borderId="101" applyNumberFormat="0" applyFill="0" applyAlignment="0" applyProtection="0"/>
    <xf numFmtId="0" fontId="37" fillId="0" borderId="101" applyNumberFormat="0" applyFill="0" applyAlignment="0" applyProtection="0"/>
    <xf numFmtId="0" fontId="37" fillId="0" borderId="101" applyNumberFormat="0" applyFill="0" applyAlignment="0" applyProtection="0"/>
    <xf numFmtId="0" fontId="37" fillId="0" borderId="101" applyNumberFormat="0" applyFill="0" applyAlignment="0" applyProtection="0"/>
    <xf numFmtId="0" fontId="37" fillId="0" borderId="101" applyNumberFormat="0" applyFill="0" applyAlignment="0" applyProtection="0"/>
    <xf numFmtId="0" fontId="37" fillId="0" borderId="101" applyNumberFormat="0" applyFill="0" applyAlignment="0" applyProtection="0"/>
    <xf numFmtId="0" fontId="37" fillId="0" borderId="101" applyNumberFormat="0" applyFill="0" applyAlignment="0" applyProtection="0"/>
    <xf numFmtId="0" fontId="37" fillId="0" borderId="101" applyNumberFormat="0" applyFill="0" applyAlignment="0" applyProtection="0"/>
    <xf numFmtId="0" fontId="37" fillId="0" borderId="101" applyNumberFormat="0" applyFill="0" applyAlignment="0" applyProtection="0"/>
    <xf numFmtId="0" fontId="37" fillId="0" borderId="101" applyNumberFormat="0" applyFill="0" applyAlignment="0" applyProtection="0"/>
    <xf numFmtId="0" fontId="37" fillId="0" borderId="101"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5" fillId="10"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5" fillId="10" borderId="0" applyNumberFormat="0" applyBorder="0" applyAlignment="0" applyProtection="0"/>
    <xf numFmtId="238" fontId="34" fillId="54" borderId="0" applyNumberFormat="0" applyBorder="0" applyAlignment="0" applyProtection="0"/>
    <xf numFmtId="0" fontId="34" fillId="54" borderId="0" applyNumberFormat="0" applyBorder="0" applyAlignment="0" applyProtection="0"/>
    <xf numFmtId="0" fontId="34" fillId="40" borderId="0" applyNumberFormat="0" applyBorder="0" applyAlignment="0" applyProtection="0"/>
    <xf numFmtId="0" fontId="38"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1" fillId="10"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4" fillId="44" borderId="0" applyNumberFormat="0" applyBorder="0" applyAlignment="0" applyProtection="0"/>
    <xf numFmtId="0" fontId="35" fillId="14" borderId="0" applyNumberFormat="0" applyBorder="0" applyAlignment="0" applyProtection="0"/>
    <xf numFmtId="0" fontId="34" fillId="52" borderId="0" applyNumberFormat="0" applyBorder="0" applyAlignment="0" applyProtection="0"/>
    <xf numFmtId="0" fontId="37" fillId="44" borderId="0" applyNumberFormat="0" applyBorder="0" applyAlignment="0" applyProtection="0"/>
    <xf numFmtId="0" fontId="243" fillId="39" borderId="0" applyNumberFormat="0" applyBorder="0" applyAlignment="0" applyProtection="0"/>
    <xf numFmtId="0" fontId="243" fillId="38" borderId="0" applyNumberFormat="0" applyBorder="0" applyAlignment="0" applyProtection="0"/>
    <xf numFmtId="0" fontId="35" fillId="14" borderId="0" applyNumberFormat="0" applyBorder="0" applyAlignment="0" applyProtection="0"/>
    <xf numFmtId="0" fontId="34" fillId="44" borderId="0" applyNumberFormat="0" applyBorder="0" applyAlignment="0" applyProtection="0"/>
    <xf numFmtId="0" fontId="34" fillId="43" borderId="0" applyNumberFormat="0" applyBorder="0" applyAlignment="0" applyProtection="0"/>
    <xf numFmtId="0" fontId="1" fillId="14" borderId="0" applyNumberFormat="0" applyBorder="0" applyAlignment="0" applyProtection="0"/>
    <xf numFmtId="0" fontId="34" fillId="43" borderId="0" applyNumberFormat="0" applyBorder="0" applyAlignment="0" applyProtection="0"/>
    <xf numFmtId="0" fontId="38" fillId="46" borderId="0" applyNumberFormat="0" applyBorder="0" applyAlignment="0" applyProtection="0"/>
    <xf numFmtId="0" fontId="35" fillId="18" borderId="0" applyNumberFormat="0" applyBorder="0" applyAlignment="0" applyProtection="0"/>
    <xf numFmtId="0" fontId="34" fillId="45" borderId="0" applyNumberFormat="0" applyBorder="0" applyAlignment="0" applyProtection="0"/>
    <xf numFmtId="0" fontId="37" fillId="46" borderId="0" applyNumberFormat="0" applyBorder="0" applyAlignment="0" applyProtection="0"/>
    <xf numFmtId="0" fontId="243" fillId="101" borderId="0" applyNumberFormat="0" applyBorder="0" applyAlignment="0" applyProtection="0"/>
    <xf numFmtId="0" fontId="243" fillId="37" borderId="0" applyNumberFormat="0" applyBorder="0" applyAlignment="0" applyProtection="0"/>
    <xf numFmtId="0" fontId="35" fillId="18" borderId="0" applyNumberFormat="0" applyBorder="0" applyAlignment="0" applyProtection="0"/>
    <xf numFmtId="0" fontId="34" fillId="46" borderId="0" applyNumberFormat="0" applyBorder="0" applyAlignment="0" applyProtection="0"/>
    <xf numFmtId="0" fontId="34" fillId="45" borderId="0" applyNumberFormat="0" applyBorder="0" applyAlignment="0" applyProtection="0"/>
    <xf numFmtId="0" fontId="1" fillId="18" borderId="0" applyNumberFormat="0" applyBorder="0" applyAlignment="0" applyProtection="0"/>
    <xf numFmtId="0" fontId="34" fillId="45" borderId="0" applyNumberFormat="0" applyBorder="0" applyAlignment="0" applyProtection="0"/>
    <xf numFmtId="0" fontId="38" fillId="48" borderId="0" applyNumberFormat="0" applyBorder="0" applyAlignment="0" applyProtection="0"/>
    <xf numFmtId="0" fontId="35" fillId="22" borderId="0" applyNumberFormat="0" applyBorder="0" applyAlignment="0" applyProtection="0"/>
    <xf numFmtId="0" fontId="34" fillId="43" borderId="0" applyNumberFormat="0" applyBorder="0" applyAlignment="0" applyProtection="0"/>
    <xf numFmtId="0" fontId="37" fillId="48" borderId="0" applyNumberFormat="0" applyBorder="0" applyAlignment="0" applyProtection="0"/>
    <xf numFmtId="0" fontId="243" fillId="125" borderId="0" applyNumberFormat="0" applyBorder="0" applyAlignment="0" applyProtection="0"/>
    <xf numFmtId="0" fontId="243" fillId="38" borderId="0" applyNumberFormat="0" applyBorder="0" applyAlignment="0" applyProtection="0"/>
    <xf numFmtId="0" fontId="35" fillId="22" borderId="0" applyNumberFormat="0" applyBorder="0" applyAlignment="0" applyProtection="0"/>
    <xf numFmtId="0" fontId="34" fillId="48" borderId="0" applyNumberFormat="0" applyBorder="0" applyAlignment="0" applyProtection="0"/>
    <xf numFmtId="0" fontId="34" fillId="47" borderId="0" applyNumberFormat="0" applyBorder="0" applyAlignment="0" applyProtection="0"/>
    <xf numFmtId="0" fontId="1" fillId="22" borderId="0" applyNumberFormat="0" applyBorder="0" applyAlignment="0" applyProtection="0"/>
    <xf numFmtId="0" fontId="34" fillId="47" borderId="0" applyNumberFormat="0" applyBorder="0" applyAlignment="0" applyProtection="0"/>
    <xf numFmtId="0" fontId="38" fillId="49" borderId="0" applyNumberFormat="0" applyBorder="0" applyAlignment="0" applyProtection="0"/>
    <xf numFmtId="0" fontId="28" fillId="0" borderId="0"/>
    <xf numFmtId="0" fontId="1" fillId="26" borderId="0" applyNumberFormat="0" applyBorder="0" applyAlignment="0" applyProtection="0"/>
    <xf numFmtId="0" fontId="35" fillId="26"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28" fillId="0" borderId="0"/>
    <xf numFmtId="0" fontId="1" fillId="30" borderId="0" applyNumberFormat="0" applyBorder="0" applyAlignment="0" applyProtection="0"/>
    <xf numFmtId="0" fontId="1" fillId="50" borderId="0" applyNumberFormat="0" applyBorder="0" applyAlignment="0" applyProtection="0"/>
    <xf numFmtId="0" fontId="35" fillId="30" borderId="0" applyNumberFormat="0" applyBorder="0" applyAlignment="0" applyProtection="0"/>
    <xf numFmtId="0" fontId="34" fillId="43"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28" fillId="0" borderId="0"/>
    <xf numFmtId="0" fontId="1" fillId="10" borderId="0" applyNumberFormat="0" applyBorder="0" applyAlignment="0" applyProtection="0"/>
    <xf numFmtId="0" fontId="28" fillId="0" borderId="0"/>
    <xf numFmtId="0" fontId="1" fillId="53"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44" fillId="47"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37" fillId="54"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37" fillId="54"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37" fillId="54" borderId="0" applyNumberFormat="0" applyBorder="0" applyAlignment="0" applyProtection="0"/>
    <xf numFmtId="0" fontId="73" fillId="47" borderId="0" applyNumberFormat="0" applyBorder="0" applyAlignment="0" applyProtection="0"/>
    <xf numFmtId="0" fontId="1" fillId="10" borderId="0" applyNumberFormat="0" applyBorder="0" applyAlignment="0" applyProtection="0"/>
    <xf numFmtId="0" fontId="28" fillId="0" borderId="0"/>
    <xf numFmtId="0" fontId="37" fillId="54" borderId="0" applyNumberFormat="0" applyBorder="0" applyAlignment="0" applyProtection="0"/>
    <xf numFmtId="0" fontId="73" fillId="47" borderId="0" applyNumberFormat="0" applyBorder="0" applyAlignment="0" applyProtection="0"/>
    <xf numFmtId="0" fontId="34" fillId="0" borderId="0"/>
    <xf numFmtId="0" fontId="37" fillId="54" borderId="0" applyNumberFormat="0" applyBorder="0" applyAlignment="0" applyProtection="0"/>
    <xf numFmtId="0" fontId="73" fillId="47" borderId="0" applyNumberFormat="0" applyBorder="0" applyAlignment="0" applyProtection="0"/>
    <xf numFmtId="0" fontId="28" fillId="0" borderId="0"/>
    <xf numFmtId="0" fontId="1" fillId="53" borderId="0" applyNumberFormat="0" applyBorder="0" applyAlignment="0" applyProtection="0"/>
    <xf numFmtId="0" fontId="1" fillId="53"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1" fillId="53"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1" fillId="53"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34"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1" fillId="53"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1" fillId="53"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53"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34" fillId="54" borderId="0" applyNumberFormat="0" applyBorder="0" applyAlignment="0" applyProtection="0"/>
    <xf numFmtId="0" fontId="73" fillId="47"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28" fillId="0" borderId="0"/>
    <xf numFmtId="0" fontId="1" fillId="14" borderId="0" applyNumberFormat="0" applyBorder="0" applyAlignment="0" applyProtection="0"/>
    <xf numFmtId="0" fontId="28" fillId="0" borderId="0"/>
    <xf numFmtId="0" fontId="1" fillId="55"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37" fillId="4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4" borderId="0" applyNumberFormat="0" applyBorder="0" applyAlignment="0" applyProtection="0"/>
    <xf numFmtId="0" fontId="73" fillId="49" borderId="0" applyNumberFormat="0" applyBorder="0" applyAlignment="0" applyProtection="0"/>
    <xf numFmtId="0" fontId="1" fillId="14" borderId="0" applyNumberFormat="0" applyBorder="0" applyAlignment="0" applyProtection="0"/>
    <xf numFmtId="0" fontId="28" fillId="0" borderId="0"/>
    <xf numFmtId="0" fontId="37" fillId="44" borderId="0" applyNumberFormat="0" applyBorder="0" applyAlignment="0" applyProtection="0"/>
    <xf numFmtId="0" fontId="73" fillId="49" borderId="0" applyNumberFormat="0" applyBorder="0" applyAlignment="0" applyProtection="0"/>
    <xf numFmtId="0" fontId="34" fillId="0" borderId="0"/>
    <xf numFmtId="0" fontId="37" fillId="44" borderId="0" applyNumberFormat="0" applyBorder="0" applyAlignment="0" applyProtection="0"/>
    <xf numFmtId="0" fontId="73" fillId="49" borderId="0" applyNumberFormat="0" applyBorder="0" applyAlignment="0" applyProtection="0"/>
    <xf numFmtId="0" fontId="28" fillId="0" borderId="0"/>
    <xf numFmtId="0" fontId="1" fillId="55" borderId="0" applyNumberFormat="0" applyBorder="0" applyAlignment="0" applyProtection="0"/>
    <xf numFmtId="0" fontId="1" fillId="55"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1" fillId="55"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1" fillId="55"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34"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5"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5"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55"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28" fillId="0" borderId="0"/>
    <xf numFmtId="0" fontId="34" fillId="44" borderId="0" applyNumberFormat="0" applyBorder="0" applyAlignment="0" applyProtection="0"/>
    <xf numFmtId="0" fontId="73" fillId="49"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28" fillId="0" borderId="0"/>
    <xf numFmtId="0" fontId="1" fillId="18" borderId="0" applyNumberFormat="0" applyBorder="0" applyAlignment="0" applyProtection="0"/>
    <xf numFmtId="0" fontId="28" fillId="0" borderId="0"/>
    <xf numFmtId="0" fontId="1" fillId="56"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37" fillId="46"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37" fillId="46"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37" fillId="46" borderId="0" applyNumberFormat="0" applyBorder="0" applyAlignment="0" applyProtection="0"/>
    <xf numFmtId="0" fontId="73" fillId="48" borderId="0" applyNumberFormat="0" applyBorder="0" applyAlignment="0" applyProtection="0"/>
    <xf numFmtId="0" fontId="1" fillId="18" borderId="0" applyNumberFormat="0" applyBorder="0" applyAlignment="0" applyProtection="0"/>
    <xf numFmtId="0" fontId="28" fillId="0" borderId="0"/>
    <xf numFmtId="0" fontId="37" fillId="46" borderId="0" applyNumberFormat="0" applyBorder="0" applyAlignment="0" applyProtection="0"/>
    <xf numFmtId="0" fontId="73" fillId="48" borderId="0" applyNumberFormat="0" applyBorder="0" applyAlignment="0" applyProtection="0"/>
    <xf numFmtId="0" fontId="34" fillId="0" borderId="0"/>
    <xf numFmtId="0" fontId="37" fillId="46" borderId="0" applyNumberFormat="0" applyBorder="0" applyAlignment="0" applyProtection="0"/>
    <xf numFmtId="0" fontId="73" fillId="48"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1" fillId="5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1" fillId="56"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34"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1" fillId="5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1" fillId="56"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34" fillId="46" borderId="0" applyNumberFormat="0" applyBorder="0" applyAlignment="0" applyProtection="0"/>
    <xf numFmtId="0" fontId="73"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28" fillId="0" borderId="0"/>
    <xf numFmtId="0" fontId="1" fillId="22" borderId="0" applyNumberFormat="0" applyBorder="0" applyAlignment="0" applyProtection="0"/>
    <xf numFmtId="0" fontId="28" fillId="0" borderId="0"/>
    <xf numFmtId="0" fontId="1" fillId="57"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37" fillId="48"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8"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8" borderId="0" applyNumberFormat="0" applyBorder="0" applyAlignment="0" applyProtection="0"/>
    <xf numFmtId="0" fontId="73" fillId="49" borderId="0" applyNumberFormat="0" applyBorder="0" applyAlignment="0" applyProtection="0"/>
    <xf numFmtId="0" fontId="1" fillId="22" borderId="0" applyNumberFormat="0" applyBorder="0" applyAlignment="0" applyProtection="0"/>
    <xf numFmtId="0" fontId="28" fillId="0" borderId="0"/>
    <xf numFmtId="0" fontId="37" fillId="48" borderId="0" applyNumberFormat="0" applyBorder="0" applyAlignment="0" applyProtection="0"/>
    <xf numFmtId="0" fontId="73" fillId="49" borderId="0" applyNumberFormat="0" applyBorder="0" applyAlignment="0" applyProtection="0"/>
    <xf numFmtId="0" fontId="34" fillId="0" borderId="0"/>
    <xf numFmtId="0" fontId="37" fillId="48" borderId="0" applyNumberFormat="0" applyBorder="0" applyAlignment="0" applyProtection="0"/>
    <xf numFmtId="0" fontId="73" fillId="49" borderId="0" applyNumberFormat="0" applyBorder="0" applyAlignment="0" applyProtection="0"/>
    <xf numFmtId="0" fontId="28" fillId="0" borderId="0"/>
    <xf numFmtId="0" fontId="1" fillId="57" borderId="0" applyNumberFormat="0" applyBorder="0" applyAlignment="0" applyProtection="0"/>
    <xf numFmtId="0" fontId="1" fillId="57"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1" fillId="57"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1" fillId="57"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34"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7"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7"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57"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28" fillId="0" borderId="0"/>
    <xf numFmtId="0" fontId="34" fillId="48" borderId="0" applyNumberFormat="0" applyBorder="0" applyAlignment="0" applyProtection="0"/>
    <xf numFmtId="0" fontId="73" fillId="49" borderId="0" applyNumberFormat="0" applyBorder="0" applyAlignment="0" applyProtection="0"/>
    <xf numFmtId="0" fontId="1" fillId="58"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28" fillId="0" borderId="0"/>
    <xf numFmtId="0" fontId="1" fillId="26" borderId="0" applyNumberFormat="0" applyBorder="0" applyAlignment="0" applyProtection="0"/>
    <xf numFmtId="0" fontId="28" fillId="0" borderId="0"/>
    <xf numFmtId="0" fontId="1" fillId="58"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34" fillId="49" borderId="0" applyNumberFormat="0" applyBorder="0" applyAlignment="0" applyProtection="0"/>
    <xf numFmtId="0" fontId="28" fillId="0" borderId="0"/>
    <xf numFmtId="0" fontId="37" fillId="49"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49"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49" borderId="0" applyNumberFormat="0" applyBorder="0" applyAlignment="0" applyProtection="0"/>
    <xf numFmtId="0" fontId="73" fillId="43" borderId="0" applyNumberFormat="0" applyBorder="0" applyAlignment="0" applyProtection="0"/>
    <xf numFmtId="0" fontId="1" fillId="26" borderId="0" applyNumberFormat="0" applyBorder="0" applyAlignment="0" applyProtection="0"/>
    <xf numFmtId="0" fontId="28" fillId="0" borderId="0"/>
    <xf numFmtId="0" fontId="37" fillId="49" borderId="0" applyNumberFormat="0" applyBorder="0" applyAlignment="0" applyProtection="0"/>
    <xf numFmtId="0" fontId="73" fillId="43" borderId="0" applyNumberFormat="0" applyBorder="0" applyAlignment="0" applyProtection="0"/>
    <xf numFmtId="0" fontId="34" fillId="0" borderId="0"/>
    <xf numFmtId="0" fontId="37" fillId="49" borderId="0" applyNumberFormat="0" applyBorder="0" applyAlignment="0" applyProtection="0"/>
    <xf numFmtId="0" fontId="73" fillId="43" borderId="0" applyNumberFormat="0" applyBorder="0" applyAlignment="0" applyProtection="0"/>
    <xf numFmtId="0" fontId="28" fillId="0" borderId="0"/>
    <xf numFmtId="0" fontId="1" fillId="58" borderId="0" applyNumberFormat="0" applyBorder="0" applyAlignment="0" applyProtection="0"/>
    <xf numFmtId="0" fontId="1" fillId="58"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6"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1" fillId="58"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34" fillId="49" borderId="0" applyNumberFormat="0" applyBorder="0" applyAlignment="0" applyProtection="0"/>
    <xf numFmtId="0" fontId="28" fillId="0" borderId="0"/>
    <xf numFmtId="0" fontId="28" fillId="0" borderId="0"/>
    <xf numFmtId="0" fontId="28"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6"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1" fillId="58"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58" borderId="0" applyNumberFormat="0" applyBorder="0" applyAlignment="0" applyProtection="0"/>
    <xf numFmtId="0" fontId="73" fillId="43" borderId="0" applyNumberFormat="0" applyBorder="0" applyAlignment="0" applyProtection="0"/>
    <xf numFmtId="0" fontId="34"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58" borderId="0" applyNumberFormat="0" applyBorder="0" applyAlignment="0" applyProtection="0"/>
    <xf numFmtId="0" fontId="28"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34" fillId="4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73" fillId="43" borderId="0" applyNumberFormat="0" applyBorder="0" applyAlignment="0" applyProtection="0"/>
    <xf numFmtId="0" fontId="1" fillId="58"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28" fillId="0" borderId="0"/>
    <xf numFmtId="0" fontId="1" fillId="30" borderId="0" applyNumberFormat="0" applyBorder="0" applyAlignment="0" applyProtection="0"/>
    <xf numFmtId="0" fontId="28" fillId="0" borderId="0"/>
    <xf numFmtId="0" fontId="1" fillId="50"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34" fillId="43" borderId="0" applyNumberFormat="0" applyBorder="0" applyAlignment="0" applyProtection="0"/>
    <xf numFmtId="0" fontId="28" fillId="0" borderId="0"/>
    <xf numFmtId="0" fontId="37" fillId="43"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37" fillId="43"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37" fillId="43" borderId="0" applyNumberFormat="0" applyBorder="0" applyAlignment="0" applyProtection="0"/>
    <xf numFmtId="0" fontId="73" fillId="44" borderId="0" applyNumberFormat="0" applyBorder="0" applyAlignment="0" applyProtection="0"/>
    <xf numFmtId="0" fontId="1" fillId="30" borderId="0" applyNumberFormat="0" applyBorder="0" applyAlignment="0" applyProtection="0"/>
    <xf numFmtId="0" fontId="28" fillId="0" borderId="0"/>
    <xf numFmtId="0" fontId="37" fillId="43" borderId="0" applyNumberFormat="0" applyBorder="0" applyAlignment="0" applyProtection="0"/>
    <xf numFmtId="0" fontId="73" fillId="44" borderId="0" applyNumberFormat="0" applyBorder="0" applyAlignment="0" applyProtection="0"/>
    <xf numFmtId="0" fontId="34" fillId="0" borderId="0"/>
    <xf numFmtId="0" fontId="37" fillId="43" borderId="0" applyNumberFormat="0" applyBorder="0" applyAlignment="0" applyProtection="0"/>
    <xf numFmtId="0" fontId="73" fillId="44" borderId="0" applyNumberFormat="0" applyBorder="0" applyAlignment="0" applyProtection="0"/>
    <xf numFmtId="0" fontId="28" fillId="0" borderId="0"/>
    <xf numFmtId="0" fontId="1" fillId="50" borderId="0" applyNumberFormat="0" applyBorder="0" applyAlignment="0" applyProtection="0"/>
    <xf numFmtId="0" fontId="1" fillId="50"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34" fillId="43"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34" fillId="43"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50"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4" borderId="0" applyNumberFormat="0" applyBorder="0" applyAlignment="0" applyProtection="0"/>
    <xf numFmtId="0" fontId="34" fillId="43" borderId="0" applyNumberFormat="0" applyBorder="0" applyAlignment="0" applyProtection="0"/>
    <xf numFmtId="0" fontId="34"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1" fillId="5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34" fillId="43" borderId="0" applyNumberFormat="0" applyBorder="0" applyAlignment="0" applyProtection="0"/>
    <xf numFmtId="0" fontId="28" fillId="0" borderId="0"/>
    <xf numFmtId="0" fontId="1" fillId="50" borderId="0" applyNumberFormat="0" applyBorder="0" applyAlignment="0" applyProtection="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50"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51" borderId="0" applyNumberFormat="0" applyBorder="0" applyAlignment="0" applyProtection="0"/>
    <xf numFmtId="0" fontId="1" fillId="11" borderId="0" applyNumberFormat="0" applyBorder="0" applyAlignment="0" applyProtection="0"/>
    <xf numFmtId="0" fontId="35" fillId="11" borderId="0" applyNumberFormat="0" applyBorder="0" applyAlignment="0" applyProtection="0"/>
    <xf numFmtId="0" fontId="34" fillId="49" borderId="0" applyNumberFormat="0" applyBorder="0" applyAlignment="0" applyProtection="0"/>
    <xf numFmtId="0" fontId="34" fillId="0" borderId="0"/>
    <xf numFmtId="0" fontId="243" fillId="70" borderId="0" applyNumberFormat="0" applyBorder="0" applyAlignment="0" applyProtection="0"/>
    <xf numFmtId="0" fontId="243" fillId="41" borderId="0" applyNumberFormat="0" applyBorder="0" applyAlignment="0" applyProtection="0"/>
    <xf numFmtId="0" fontId="35" fillId="11" borderId="0" applyNumberFormat="0" applyBorder="0" applyAlignment="0" applyProtection="0"/>
    <xf numFmtId="0" fontId="34" fillId="51"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8" fillId="52" borderId="0" applyNumberFormat="0" applyBorder="0" applyAlignment="0" applyProtection="0"/>
    <xf numFmtId="0" fontId="28" fillId="0" borderId="0"/>
    <xf numFmtId="0" fontId="1" fillId="15" borderId="0" applyNumberFormat="0" applyBorder="0" applyAlignment="0" applyProtection="0"/>
    <xf numFmtId="0" fontId="35" fillId="15"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8" fillId="63" borderId="0" applyNumberFormat="0" applyBorder="0" applyAlignment="0" applyProtection="0"/>
    <xf numFmtId="0" fontId="35" fillId="19" borderId="0" applyNumberFormat="0" applyBorder="0" applyAlignment="0" applyProtection="0"/>
    <xf numFmtId="0" fontId="34" fillId="62" borderId="0" applyNumberFormat="0" applyBorder="0" applyAlignment="0" applyProtection="0"/>
    <xf numFmtId="0" fontId="34" fillId="0" borderId="0"/>
    <xf numFmtId="0" fontId="243" fillId="103" borderId="0" applyNumberFormat="0" applyBorder="0" applyAlignment="0" applyProtection="0"/>
    <xf numFmtId="0" fontId="243" fillId="37" borderId="0" applyNumberFormat="0" applyBorder="0" applyAlignment="0" applyProtection="0"/>
    <xf numFmtId="0" fontId="35" fillId="19" borderId="0" applyNumberFormat="0" applyBorder="0" applyAlignment="0" applyProtection="0"/>
    <xf numFmtId="0" fontId="34" fillId="63" borderId="0" applyNumberFormat="0" applyBorder="0" applyAlignment="0" applyProtection="0"/>
    <xf numFmtId="0" fontId="34" fillId="62" borderId="0" applyNumberFormat="0" applyBorder="0" applyAlignment="0" applyProtection="0"/>
    <xf numFmtId="0" fontId="1" fillId="19" borderId="0" applyNumberFormat="0" applyBorder="0" applyAlignment="0" applyProtection="0"/>
    <xf numFmtId="0" fontId="34" fillId="62" borderId="0" applyNumberFormat="0" applyBorder="0" applyAlignment="0" applyProtection="0"/>
    <xf numFmtId="0" fontId="38" fillId="48" borderId="0" applyNumberFormat="0" applyBorder="0" applyAlignment="0" applyProtection="0"/>
    <xf numFmtId="0" fontId="35" fillId="23" borderId="0" applyNumberFormat="0" applyBorder="0" applyAlignment="0" applyProtection="0"/>
    <xf numFmtId="0" fontId="34" fillId="44" borderId="0" applyNumberFormat="0" applyBorder="0" applyAlignment="0" applyProtection="0"/>
    <xf numFmtId="0" fontId="34" fillId="0" borderId="0"/>
    <xf numFmtId="0" fontId="243" fillId="70" borderId="0" applyNumberFormat="0" applyBorder="0" applyAlignment="0" applyProtection="0"/>
    <xf numFmtId="0" fontId="243" fillId="42" borderId="0" applyNumberFormat="0" applyBorder="0" applyAlignment="0" applyProtection="0"/>
    <xf numFmtId="0" fontId="35" fillId="23" borderId="0" applyNumberFormat="0" applyBorder="0" applyAlignment="0" applyProtection="0"/>
    <xf numFmtId="0" fontId="34" fillId="48" borderId="0" applyNumberFormat="0" applyBorder="0" applyAlignment="0" applyProtection="0"/>
    <xf numFmtId="0" fontId="34" fillId="64" borderId="0" applyNumberFormat="0" applyBorder="0" applyAlignment="0" applyProtection="0"/>
    <xf numFmtId="0" fontId="1" fillId="23" borderId="0" applyNumberFormat="0" applyBorder="0" applyAlignment="0" applyProtection="0"/>
    <xf numFmtId="0" fontId="34" fillId="64" borderId="0" applyNumberFormat="0" applyBorder="0" applyAlignment="0" applyProtection="0"/>
    <xf numFmtId="0" fontId="38" fillId="51" borderId="0" applyNumberFormat="0" applyBorder="0" applyAlignment="0" applyProtection="0"/>
    <xf numFmtId="0" fontId="28" fillId="0" borderId="0"/>
    <xf numFmtId="0" fontId="1" fillId="27" borderId="0" applyNumberFormat="0" applyBorder="0" applyAlignment="0" applyProtection="0"/>
    <xf numFmtId="0" fontId="35" fillId="27"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8" fillId="65" borderId="0" applyNumberFormat="0" applyBorder="0" applyAlignment="0" applyProtection="0"/>
    <xf numFmtId="0" fontId="35" fillId="31" borderId="0" applyNumberFormat="0" applyBorder="0" applyAlignment="0" applyProtection="0"/>
    <xf numFmtId="0" fontId="34" fillId="45" borderId="0" applyNumberFormat="0" applyBorder="0" applyAlignment="0" applyProtection="0"/>
    <xf numFmtId="0" fontId="34" fillId="0" borderId="0"/>
    <xf numFmtId="0" fontId="243" fillId="39" borderId="0" applyNumberFormat="0" applyBorder="0" applyAlignment="0" applyProtection="0"/>
    <xf numFmtId="0" fontId="243" fillId="35" borderId="0" applyNumberFormat="0" applyBorder="0" applyAlignment="0" applyProtection="0"/>
    <xf numFmtId="0" fontId="35" fillId="31" borderId="0" applyNumberFormat="0" applyBorder="0" applyAlignment="0" applyProtection="0"/>
    <xf numFmtId="0" fontId="34" fillId="65" borderId="0" applyNumberFormat="0" applyBorder="0" applyAlignment="0" applyProtection="0"/>
    <xf numFmtId="0" fontId="34" fillId="43" borderId="0" applyNumberFormat="0" applyBorder="0" applyAlignment="0" applyProtection="0"/>
    <xf numFmtId="0" fontId="1" fillId="31" borderId="0" applyNumberFormat="0" applyBorder="0" applyAlignment="0" applyProtection="0"/>
    <xf numFmtId="0" fontId="34"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6"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51" borderId="0" applyNumberFormat="0" applyBorder="0" applyAlignment="0" applyProtection="0"/>
    <xf numFmtId="0" fontId="36" fillId="51" borderId="0" applyNumberFormat="0" applyBorder="0" applyAlignment="0" applyProtection="0"/>
    <xf numFmtId="0" fontId="28" fillId="0" borderId="0"/>
    <xf numFmtId="0" fontId="1" fillId="11" borderId="0" applyNumberFormat="0" applyBorder="0" applyAlignment="0" applyProtection="0"/>
    <xf numFmtId="0" fontId="28" fillId="0" borderId="0"/>
    <xf numFmtId="0" fontId="1" fillId="66"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37" fillId="51"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7" borderId="0" applyNumberFormat="0" applyBorder="0" applyAlignment="0" applyProtection="0"/>
    <xf numFmtId="0" fontId="1" fillId="11" borderId="0" applyNumberFormat="0" applyBorder="0" applyAlignment="0" applyProtection="0"/>
    <xf numFmtId="0" fontId="28" fillId="0" borderId="0"/>
    <xf numFmtId="0" fontId="37" fillId="51" borderId="0" applyNumberFormat="0" applyBorder="0" applyAlignment="0" applyProtection="0"/>
    <xf numFmtId="0" fontId="73" fillId="47" borderId="0" applyNumberFormat="0" applyBorder="0" applyAlignment="0" applyProtection="0"/>
    <xf numFmtId="0" fontId="34" fillId="0" borderId="0"/>
    <xf numFmtId="0" fontId="37" fillId="5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6" borderId="0" applyNumberFormat="0" applyBorder="0" applyAlignment="0" applyProtection="0"/>
    <xf numFmtId="0" fontId="1" fillId="66"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1"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6"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7" borderId="0" applyNumberFormat="0" applyBorder="0" applyAlignment="0" applyProtection="0"/>
    <xf numFmtId="0" fontId="34" fillId="51" borderId="0" applyNumberFormat="0" applyBorder="0" applyAlignment="0" applyProtection="0"/>
    <xf numFmtId="0" fontId="34"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1" fillId="66"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34" fillId="51" borderId="0" applyNumberFormat="0" applyBorder="0" applyAlignment="0" applyProtection="0"/>
    <xf numFmtId="0" fontId="28" fillId="0" borderId="0"/>
    <xf numFmtId="0" fontId="1" fillId="66" borderId="0" applyNumberFormat="0" applyBorder="0" applyAlignment="0" applyProtection="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66" borderId="0" applyNumberFormat="0" applyBorder="0" applyAlignment="0" applyProtection="0"/>
    <xf numFmtId="0" fontId="28" fillId="0" borderId="0"/>
    <xf numFmtId="0" fontId="28" fillId="0" borderId="0"/>
    <xf numFmtId="0" fontId="1" fillId="6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52" borderId="0" applyNumberFormat="0" applyBorder="0" applyAlignment="0" applyProtection="0"/>
    <xf numFmtId="0" fontId="36" fillId="52"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1" fillId="67"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37" fillId="52"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52"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52" borderId="0" applyNumberFormat="0" applyBorder="0" applyAlignment="0" applyProtection="0"/>
    <xf numFmtId="0" fontId="73" fillId="51" borderId="0" applyNumberFormat="0" applyBorder="0" applyAlignment="0" applyProtection="0"/>
    <xf numFmtId="0" fontId="1" fillId="15" borderId="0" applyNumberFormat="0" applyBorder="0" applyAlignment="0" applyProtection="0"/>
    <xf numFmtId="0" fontId="28" fillId="0" borderId="0"/>
    <xf numFmtId="0" fontId="37" fillId="52" borderId="0" applyNumberFormat="0" applyBorder="0" applyAlignment="0" applyProtection="0"/>
    <xf numFmtId="0" fontId="73" fillId="51" borderId="0" applyNumberFormat="0" applyBorder="0" applyAlignment="0" applyProtection="0"/>
    <xf numFmtId="0" fontId="34" fillId="0" borderId="0"/>
    <xf numFmtId="0" fontId="37" fillId="52"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7" borderId="0" applyNumberFormat="0" applyBorder="0" applyAlignment="0" applyProtection="0"/>
    <xf numFmtId="0" fontId="1" fillId="67"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7"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51" borderId="0" applyNumberFormat="0" applyBorder="0" applyAlignment="0" applyProtection="0"/>
    <xf numFmtId="0" fontId="34" fillId="52" borderId="0" applyNumberFormat="0" applyBorder="0" applyAlignment="0" applyProtection="0"/>
    <xf numFmtId="0" fontId="34"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1" fillId="67"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34" fillId="52" borderId="0" applyNumberFormat="0" applyBorder="0" applyAlignment="0" applyProtection="0"/>
    <xf numFmtId="0" fontId="28" fillId="0" borderId="0"/>
    <xf numFmtId="0" fontId="1" fillId="67" borderId="0" applyNumberFormat="0" applyBorder="0" applyAlignment="0" applyProtection="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67" borderId="0" applyNumberFormat="0" applyBorder="0" applyAlignment="0" applyProtection="0"/>
    <xf numFmtId="0" fontId="28" fillId="0" borderId="0"/>
    <xf numFmtId="0" fontId="28" fillId="0" borderId="0"/>
    <xf numFmtId="0" fontId="1" fillId="6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63" borderId="0" applyNumberFormat="0" applyBorder="0" applyAlignment="0" applyProtection="0"/>
    <xf numFmtId="0" fontId="36" fillId="63"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1" fillId="68"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37" fillId="63"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37" fillId="63"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37" fillId="63" borderId="0" applyNumberFormat="0" applyBorder="0" applyAlignment="0" applyProtection="0"/>
    <xf numFmtId="0" fontId="73" fillId="48" borderId="0" applyNumberFormat="0" applyBorder="0" applyAlignment="0" applyProtection="0"/>
    <xf numFmtId="0" fontId="1" fillId="19" borderId="0" applyNumberFormat="0" applyBorder="0" applyAlignment="0" applyProtection="0"/>
    <xf numFmtId="0" fontId="28" fillId="0" borderId="0"/>
    <xf numFmtId="0" fontId="37" fillId="63" borderId="0" applyNumberFormat="0" applyBorder="0" applyAlignment="0" applyProtection="0"/>
    <xf numFmtId="0" fontId="73" fillId="48" borderId="0" applyNumberFormat="0" applyBorder="0" applyAlignment="0" applyProtection="0"/>
    <xf numFmtId="0" fontId="34" fillId="0" borderId="0"/>
    <xf numFmtId="0" fontId="37" fillId="63"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8" borderId="0" applyNumberFormat="0" applyBorder="0" applyAlignment="0" applyProtection="0"/>
    <xf numFmtId="0" fontId="1" fillId="6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8" borderId="0" applyNumberFormat="0" applyBorder="0" applyAlignment="0" applyProtection="0"/>
    <xf numFmtId="0" fontId="34" fillId="63" borderId="0" applyNumberFormat="0" applyBorder="0" applyAlignment="0" applyProtection="0"/>
    <xf numFmtId="0" fontId="34"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1" fillId="68"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34" fillId="63" borderId="0" applyNumberFormat="0" applyBorder="0" applyAlignment="0" applyProtection="0"/>
    <xf numFmtId="0" fontId="28" fillId="0" borderId="0"/>
    <xf numFmtId="0" fontId="1" fillId="68" borderId="0" applyNumberFormat="0" applyBorder="0" applyAlignment="0" applyProtection="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68" borderId="0" applyNumberFormat="0" applyBorder="0" applyAlignment="0" applyProtection="0"/>
    <xf numFmtId="0" fontId="28" fillId="0" borderId="0"/>
    <xf numFmtId="0" fontId="28" fillId="0" borderId="0"/>
    <xf numFmtId="0" fontId="1" fillId="69"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48" borderId="0" applyNumberFormat="0" applyBorder="0" applyAlignment="0" applyProtection="0"/>
    <xf numFmtId="0" fontId="36" fillId="48"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1" fillId="69"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37" fillId="48"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48"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48" borderId="0" applyNumberFormat="0" applyBorder="0" applyAlignment="0" applyProtection="0"/>
    <xf numFmtId="0" fontId="73" fillId="51" borderId="0" applyNumberFormat="0" applyBorder="0" applyAlignment="0" applyProtection="0"/>
    <xf numFmtId="0" fontId="1" fillId="23" borderId="0" applyNumberFormat="0" applyBorder="0" applyAlignment="0" applyProtection="0"/>
    <xf numFmtId="0" fontId="28" fillId="0" borderId="0"/>
    <xf numFmtId="0" fontId="37" fillId="48" borderId="0" applyNumberFormat="0" applyBorder="0" applyAlignment="0" applyProtection="0"/>
    <xf numFmtId="0" fontId="73" fillId="51" borderId="0" applyNumberFormat="0" applyBorder="0" applyAlignment="0" applyProtection="0"/>
    <xf numFmtId="0" fontId="34" fillId="0" borderId="0"/>
    <xf numFmtId="0" fontId="37" fillId="48"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9" borderId="0" applyNumberFormat="0" applyBorder="0" applyAlignment="0" applyProtection="0"/>
    <xf numFmtId="0" fontId="1" fillId="69"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9"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51" borderId="0" applyNumberFormat="0" applyBorder="0" applyAlignment="0" applyProtection="0"/>
    <xf numFmtId="0" fontId="34" fillId="48" borderId="0" applyNumberFormat="0" applyBorder="0" applyAlignment="0" applyProtection="0"/>
    <xf numFmtId="0" fontId="34"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1" fillId="69"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34" fillId="48" borderId="0" applyNumberFormat="0" applyBorder="0" applyAlignment="0" applyProtection="0"/>
    <xf numFmtId="0" fontId="28" fillId="0" borderId="0"/>
    <xf numFmtId="0" fontId="1" fillId="69" borderId="0" applyNumberFormat="0" applyBorder="0" applyAlignment="0" applyProtection="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69" borderId="0" applyNumberFormat="0" applyBorder="0" applyAlignment="0" applyProtection="0"/>
    <xf numFmtId="0" fontId="28" fillId="0" borderId="0"/>
    <xf numFmtId="0" fontId="28" fillId="0" borderId="0"/>
    <xf numFmtId="0" fontId="1" fillId="7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51" borderId="0" applyNumberFormat="0" applyBorder="0" applyAlignment="0" applyProtection="0"/>
    <xf numFmtId="0" fontId="36" fillId="51"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1" fillId="71"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37" fillId="5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3" borderId="0" applyNumberFormat="0" applyBorder="0" applyAlignment="0" applyProtection="0"/>
    <xf numFmtId="0" fontId="1" fillId="27" borderId="0" applyNumberFormat="0" applyBorder="0" applyAlignment="0" applyProtection="0"/>
    <xf numFmtId="0" fontId="28" fillId="0" borderId="0"/>
    <xf numFmtId="0" fontId="37" fillId="51" borderId="0" applyNumberFormat="0" applyBorder="0" applyAlignment="0" applyProtection="0"/>
    <xf numFmtId="0" fontId="73" fillId="43" borderId="0" applyNumberFormat="0" applyBorder="0" applyAlignment="0" applyProtection="0"/>
    <xf numFmtId="0" fontId="34" fillId="0" borderId="0"/>
    <xf numFmtId="0" fontId="37" fillId="5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1" borderId="0" applyNumberFormat="0" applyBorder="0" applyAlignment="0" applyProtection="0"/>
    <xf numFmtId="0" fontId="1" fillId="71"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1"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3" borderId="0" applyNumberFormat="0" applyBorder="0" applyAlignment="0" applyProtection="0"/>
    <xf numFmtId="0" fontId="34" fillId="51" borderId="0" applyNumberFormat="0" applyBorder="0" applyAlignment="0" applyProtection="0"/>
    <xf numFmtId="0" fontId="34"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1" fillId="7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34" fillId="51" borderId="0" applyNumberFormat="0" applyBorder="0" applyAlignment="0" applyProtection="0"/>
    <xf numFmtId="0" fontId="28" fillId="0" borderId="0"/>
    <xf numFmtId="0" fontId="1" fillId="71" borderId="0" applyNumberFormat="0" applyBorder="0" applyAlignment="0" applyProtection="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71" borderId="0" applyNumberFormat="0" applyBorder="0" applyAlignment="0" applyProtection="0"/>
    <xf numFmtId="0" fontId="28" fillId="0" borderId="0"/>
    <xf numFmtId="0" fontId="28" fillId="0" borderId="0"/>
    <xf numFmtId="0" fontId="1" fillId="72"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65" borderId="0" applyNumberFormat="0" applyBorder="0" applyAlignment="0" applyProtection="0"/>
    <xf numFmtId="0" fontId="36" fillId="65"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1" fillId="72"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37" fillId="65"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37" fillId="65"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37" fillId="65" borderId="0" applyNumberFormat="0" applyBorder="0" applyAlignment="0" applyProtection="0"/>
    <xf numFmtId="0" fontId="73" fillId="44" borderId="0" applyNumberFormat="0" applyBorder="0" applyAlignment="0" applyProtection="0"/>
    <xf numFmtId="0" fontId="1" fillId="31" borderId="0" applyNumberFormat="0" applyBorder="0" applyAlignment="0" applyProtection="0"/>
    <xf numFmtId="0" fontId="28" fillId="0" borderId="0"/>
    <xf numFmtId="0" fontId="37" fillId="65" borderId="0" applyNumberFormat="0" applyBorder="0" applyAlignment="0" applyProtection="0"/>
    <xf numFmtId="0" fontId="73" fillId="44" borderId="0" applyNumberFormat="0" applyBorder="0" applyAlignment="0" applyProtection="0"/>
    <xf numFmtId="0" fontId="34" fillId="0" borderId="0"/>
    <xf numFmtId="0" fontId="37" fillId="65"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2" borderId="0" applyNumberFormat="0" applyBorder="0" applyAlignment="0" applyProtection="0"/>
    <xf numFmtId="0" fontId="1" fillId="72"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2"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4" borderId="0" applyNumberFormat="0" applyBorder="0" applyAlignment="0" applyProtection="0"/>
    <xf numFmtId="0" fontId="34" fillId="65" borderId="0" applyNumberFormat="0" applyBorder="0" applyAlignment="0" applyProtection="0"/>
    <xf numFmtId="0" fontId="34"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1" fillId="72"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34" fillId="65" borderId="0" applyNumberFormat="0" applyBorder="0" applyAlignment="0" applyProtection="0"/>
    <xf numFmtId="0" fontId="28" fillId="0" borderId="0"/>
    <xf numFmtId="0" fontId="1" fillId="72" borderId="0" applyNumberFormat="0" applyBorder="0" applyAlignment="0" applyProtection="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72"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42" fillId="80" borderId="0" applyNumberFormat="0" applyBorder="0" applyAlignment="0" applyProtection="0"/>
    <xf numFmtId="0" fontId="17" fillId="12" borderId="0" applyNumberFormat="0" applyBorder="0" applyAlignment="0" applyProtection="0"/>
    <xf numFmtId="0" fontId="41" fillId="12" borderId="0" applyNumberFormat="0" applyBorder="0" applyAlignment="0" applyProtection="0"/>
    <xf numFmtId="0" fontId="40" fillId="49" borderId="0" applyNumberFormat="0" applyBorder="0" applyAlignment="0" applyProtection="0"/>
    <xf numFmtId="0" fontId="34" fillId="0" borderId="0"/>
    <xf numFmtId="0" fontId="28" fillId="0" borderId="0"/>
    <xf numFmtId="0" fontId="245" fillId="70" borderId="0" applyNumberFormat="0" applyBorder="0" applyAlignment="0" applyProtection="0"/>
    <xf numFmtId="0" fontId="40" fillId="80" borderId="0" applyNumberFormat="0" applyBorder="0" applyAlignment="0" applyProtection="0"/>
    <xf numFmtId="0" fontId="40" fillId="49"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1" fillId="16"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2" fillId="63" borderId="0" applyNumberFormat="0" applyBorder="0" applyAlignment="0" applyProtection="0"/>
    <xf numFmtId="0" fontId="17" fillId="20" borderId="0" applyNumberFormat="0" applyBorder="0" applyAlignment="0" applyProtection="0"/>
    <xf numFmtId="0" fontId="41" fillId="20" borderId="0" applyNumberFormat="0" applyBorder="0" applyAlignment="0" applyProtection="0"/>
    <xf numFmtId="0" fontId="40" fillId="65" borderId="0" applyNumberFormat="0" applyBorder="0" applyAlignment="0" applyProtection="0"/>
    <xf numFmtId="0" fontId="34" fillId="0" borderId="0"/>
    <xf numFmtId="0" fontId="28" fillId="0" borderId="0"/>
    <xf numFmtId="0" fontId="245" fillId="126" borderId="0" applyNumberFormat="0" applyBorder="0" applyAlignment="0" applyProtection="0"/>
    <xf numFmtId="0" fontId="40" fillId="63" borderId="0" applyNumberFormat="0" applyBorder="0" applyAlignment="0" applyProtection="0"/>
    <xf numFmtId="0" fontId="40" fillId="65"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2" fillId="81" borderId="0" applyNumberFormat="0" applyBorder="0" applyAlignment="0" applyProtection="0"/>
    <xf numFmtId="0" fontId="17" fillId="24" borderId="0" applyNumberFormat="0" applyBorder="0" applyAlignment="0" applyProtection="0"/>
    <xf numFmtId="0" fontId="41" fillId="24" borderId="0" applyNumberFormat="0" applyBorder="0" applyAlignment="0" applyProtection="0"/>
    <xf numFmtId="0" fontId="40" fillId="44" borderId="0" applyNumberFormat="0" applyBorder="0" applyAlignment="0" applyProtection="0"/>
    <xf numFmtId="0" fontId="34" fillId="0" borderId="0"/>
    <xf numFmtId="0" fontId="28" fillId="0" borderId="0"/>
    <xf numFmtId="0" fontId="245" fillId="42" borderId="0" applyNumberFormat="0" applyBorder="0" applyAlignment="0" applyProtection="0"/>
    <xf numFmtId="0" fontId="40" fillId="81" borderId="0" applyNumberFormat="0" applyBorder="0" applyAlignment="0" applyProtection="0"/>
    <xf numFmtId="0" fontId="40" fillId="4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1" fillId="28"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2" fillId="82" borderId="0" applyNumberFormat="0" applyBorder="0" applyAlignment="0" applyProtection="0"/>
    <xf numFmtId="0" fontId="17" fillId="32" borderId="0" applyNumberFormat="0" applyBorder="0" applyAlignment="0" applyProtection="0"/>
    <xf numFmtId="0" fontId="41" fillId="32" borderId="0" applyNumberFormat="0" applyBorder="0" applyAlignment="0" applyProtection="0"/>
    <xf numFmtId="0" fontId="28" fillId="0" borderId="0" applyNumberFormat="0" applyFont="0" applyFill="0" applyBorder="0" applyAlignment="0" applyProtection="0"/>
    <xf numFmtId="0" fontId="34" fillId="0" borderId="0"/>
    <xf numFmtId="0" fontId="28" fillId="0" borderId="0"/>
    <xf numFmtId="0" fontId="245" fillId="35" borderId="0" applyNumberFormat="0" applyBorder="0" applyAlignment="0" applyProtection="0"/>
    <xf numFmtId="0" fontId="40" fillId="82" borderId="0" applyNumberFormat="0" applyBorder="0" applyAlignment="0" applyProtection="0"/>
    <xf numFmtId="0" fontId="28" fillId="0" borderId="0" applyNumberFormat="0" applyFont="0" applyFill="0" applyBorder="0" applyAlignment="0" applyProtection="0"/>
    <xf numFmtId="0" fontId="40" fillId="43" borderId="0" applyNumberFormat="0" applyBorder="0" applyAlignment="0" applyProtection="0"/>
    <xf numFmtId="0" fontId="40"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46" fillId="80" borderId="0" applyNumberFormat="0" applyBorder="0" applyAlignment="0" applyProtection="0"/>
    <xf numFmtId="0" fontId="246" fillId="80" borderId="0" applyNumberFormat="0" applyBorder="0" applyAlignment="0" applyProtection="0"/>
    <xf numFmtId="0" fontId="17" fillId="12" borderId="0" applyNumberFormat="0" applyBorder="0" applyAlignment="0" applyProtection="0"/>
    <xf numFmtId="0" fontId="40" fillId="80" borderId="0" applyNumberFormat="0" applyBorder="0" applyAlignment="0" applyProtection="0"/>
    <xf numFmtId="0" fontId="246" fillId="52" borderId="0" applyNumberFormat="0" applyBorder="0" applyAlignment="0" applyProtection="0"/>
    <xf numFmtId="0" fontId="246" fillId="52" borderId="0" applyNumberFormat="0" applyBorder="0" applyAlignment="0" applyProtection="0"/>
    <xf numFmtId="0" fontId="17" fillId="16" borderId="0" applyNumberFormat="0" applyBorder="0" applyAlignment="0" applyProtection="0"/>
    <xf numFmtId="0" fontId="40" fillId="52" borderId="0" applyNumberFormat="0" applyBorder="0" applyAlignment="0" applyProtection="0"/>
    <xf numFmtId="0" fontId="246" fillId="63" borderId="0" applyNumberFormat="0" applyBorder="0" applyAlignment="0" applyProtection="0"/>
    <xf numFmtId="0" fontId="246" fillId="63" borderId="0" applyNumberFormat="0" applyBorder="0" applyAlignment="0" applyProtection="0"/>
    <xf numFmtId="0" fontId="17" fillId="20" borderId="0" applyNumberFormat="0" applyBorder="0" applyAlignment="0" applyProtection="0"/>
    <xf numFmtId="0" fontId="40" fillId="63" borderId="0" applyNumberFormat="0" applyBorder="0" applyAlignment="0" applyProtection="0"/>
    <xf numFmtId="0" fontId="246" fillId="81" borderId="0" applyNumberFormat="0" applyBorder="0" applyAlignment="0" applyProtection="0"/>
    <xf numFmtId="0" fontId="246" fillId="81" borderId="0" applyNumberFormat="0" applyBorder="0" applyAlignment="0" applyProtection="0"/>
    <xf numFmtId="0" fontId="17" fillId="24" borderId="0" applyNumberFormat="0" applyBorder="0" applyAlignment="0" applyProtection="0"/>
    <xf numFmtId="0" fontId="40" fillId="81" borderId="0" applyNumberFormat="0" applyBorder="0" applyAlignment="0" applyProtection="0"/>
    <xf numFmtId="0" fontId="246" fillId="77" borderId="0" applyNumberFormat="0" applyBorder="0" applyAlignment="0" applyProtection="0"/>
    <xf numFmtId="0" fontId="246" fillId="77" borderId="0" applyNumberFormat="0" applyBorder="0" applyAlignment="0" applyProtection="0"/>
    <xf numFmtId="0" fontId="17" fillId="28" borderId="0" applyNumberFormat="0" applyBorder="0" applyAlignment="0" applyProtection="0"/>
    <xf numFmtId="0" fontId="40" fillId="77" borderId="0" applyNumberFormat="0" applyBorder="0" applyAlignment="0" applyProtection="0"/>
    <xf numFmtId="0" fontId="246" fillId="82" borderId="0" applyNumberFormat="0" applyBorder="0" applyAlignment="0" applyProtection="0"/>
    <xf numFmtId="0" fontId="246" fillId="82" borderId="0" applyNumberFormat="0" applyBorder="0" applyAlignment="0" applyProtection="0"/>
    <xf numFmtId="0" fontId="17" fillId="32" borderId="0" applyNumberFormat="0" applyBorder="0" applyAlignment="0" applyProtection="0"/>
    <xf numFmtId="0" fontId="40" fillId="82" borderId="0" applyNumberFormat="0" applyBorder="0" applyAlignment="0" applyProtection="0"/>
    <xf numFmtId="0" fontId="42" fillId="89" borderId="0" applyNumberFormat="0" applyBorder="0" applyAlignment="0" applyProtection="0"/>
    <xf numFmtId="0" fontId="17" fillId="9" borderId="0" applyNumberFormat="0" applyBorder="0" applyAlignment="0" applyProtection="0"/>
    <xf numFmtId="0" fontId="41" fillId="9" borderId="0" applyNumberFormat="0" applyBorder="0" applyAlignment="0" applyProtection="0"/>
    <xf numFmtId="0" fontId="28" fillId="0" borderId="0" applyNumberFormat="0" applyFont="0" applyFill="0" applyBorder="0" applyAlignment="0" applyProtection="0"/>
    <xf numFmtId="0" fontId="34" fillId="0" borderId="0"/>
    <xf numFmtId="0" fontId="28" fillId="0" borderId="0"/>
    <xf numFmtId="0" fontId="245" fillId="70" borderId="0" applyNumberFormat="0" applyBorder="0" applyAlignment="0" applyProtection="0"/>
    <xf numFmtId="0" fontId="40" fillId="89" borderId="0" applyNumberFormat="0" applyBorder="0" applyAlignment="0" applyProtection="0"/>
    <xf numFmtId="0" fontId="28" fillId="0" borderId="0" applyNumberFormat="0" applyFont="0" applyFill="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2" fillId="106" borderId="0" applyNumberFormat="0" applyBorder="0" applyAlignment="0" applyProtection="0"/>
    <xf numFmtId="0" fontId="17" fillId="13" borderId="0" applyNumberFormat="0" applyBorder="0" applyAlignment="0" applyProtection="0"/>
    <xf numFmtId="0" fontId="41" fillId="13"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2" fillId="113" borderId="0" applyNumberFormat="0" applyBorder="0" applyAlignment="0" applyProtection="0"/>
    <xf numFmtId="0" fontId="17" fillId="17" borderId="0" applyNumberFormat="0" applyBorder="0" applyAlignment="0" applyProtection="0"/>
    <xf numFmtId="0" fontId="41" fillId="17"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2" fillId="81" borderId="0" applyNumberFormat="0" applyBorder="0" applyAlignment="0" applyProtection="0"/>
    <xf numFmtId="0" fontId="17" fillId="21" borderId="0" applyNumberFormat="0" applyBorder="0" applyAlignment="0" applyProtection="0"/>
    <xf numFmtId="0" fontId="41" fillId="21" borderId="0" applyNumberFormat="0" applyBorder="0" applyAlignment="0" applyProtection="0"/>
    <xf numFmtId="0" fontId="28" fillId="0" borderId="0" applyNumberFormat="0" applyFont="0" applyFill="0" applyBorder="0" applyAlignment="0" applyProtection="0"/>
    <xf numFmtId="0" fontId="34" fillId="0" borderId="0"/>
    <xf numFmtId="0" fontId="28" fillId="0" borderId="0"/>
    <xf numFmtId="0" fontId="245" fillId="75" borderId="0" applyNumberFormat="0" applyBorder="0" applyAlignment="0" applyProtection="0"/>
    <xf numFmtId="0" fontId="40" fillId="81" borderId="0" applyNumberFormat="0" applyBorder="0" applyAlignment="0" applyProtection="0"/>
    <xf numFmtId="0" fontId="28" fillId="0" borderId="0" applyNumberFormat="0" applyFont="0" applyFill="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2" fillId="77" borderId="0" applyNumberFormat="0" applyBorder="0" applyAlignment="0" applyProtection="0"/>
    <xf numFmtId="0" fontId="17" fillId="25" borderId="0" applyNumberFormat="0" applyBorder="0" applyAlignment="0" applyProtection="0"/>
    <xf numFmtId="0" fontId="41" fillId="25"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2" fillId="79" borderId="0" applyNumberFormat="0" applyBorder="0" applyAlignment="0" applyProtection="0"/>
    <xf numFmtId="0" fontId="17" fillId="29" borderId="0" applyNumberFormat="0" applyBorder="0" applyAlignment="0" applyProtection="0"/>
    <xf numFmtId="0" fontId="41" fillId="29"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34" fillId="0" borderId="0"/>
    <xf numFmtId="185" fontId="44" fillId="91" borderId="92" applyFont="0">
      <alignment horizontal="right"/>
    </xf>
    <xf numFmtId="185" fontId="44" fillId="91" borderId="92" applyFont="0">
      <alignment horizontal="right"/>
    </xf>
    <xf numFmtId="0" fontId="34" fillId="0" borderId="0"/>
    <xf numFmtId="185" fontId="44" fillId="91" borderId="92" applyFont="0">
      <alignment horizontal="right"/>
    </xf>
    <xf numFmtId="0" fontId="34" fillId="0" borderId="0"/>
    <xf numFmtId="185" fontId="44" fillId="91" borderId="92" applyFont="0">
      <alignment horizontal="right"/>
    </xf>
    <xf numFmtId="185" fontId="44" fillId="91" borderId="92" applyFont="0">
      <alignment horizontal="right"/>
    </xf>
    <xf numFmtId="185" fontId="44" fillId="91" borderId="92" applyFont="0">
      <alignment horizontal="right"/>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4"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4" fillId="0" borderId="0"/>
    <xf numFmtId="0" fontId="28" fillId="0" borderId="0"/>
    <xf numFmtId="0" fontId="34"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0" fillId="0" borderId="92">
      <alignment horizontal="center" vertical="center"/>
    </xf>
    <xf numFmtId="0" fontId="34" fillId="0" borderId="0"/>
    <xf numFmtId="0" fontId="28" fillId="0" borderId="0"/>
    <xf numFmtId="0" fontId="54" fillId="44" borderId="0" applyNumberFormat="0" applyBorder="0" applyAlignment="0" applyProtection="0"/>
    <xf numFmtId="0" fontId="54" fillId="44" borderId="0" applyNumberFormat="0" applyBorder="0" applyAlignment="0" applyProtection="0"/>
    <xf numFmtId="0" fontId="7" fillId="3" borderId="0" applyNumberFormat="0" applyBorder="0" applyAlignment="0" applyProtection="0"/>
    <xf numFmtId="0" fontId="47" fillId="3"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28" fillId="0" borderId="0"/>
    <xf numFmtId="0" fontId="11" fillId="6" borderId="4" applyNumberFormat="0" applyAlignment="0" applyProtection="0"/>
    <xf numFmtId="0" fontId="52" fillId="0" borderId="0" applyNumberFormat="0" applyFill="0" applyBorder="0" applyAlignment="0"/>
    <xf numFmtId="0" fontId="28" fillId="0" borderId="0"/>
    <xf numFmtId="0" fontId="34" fillId="0" borderId="0"/>
    <xf numFmtId="238" fontId="247" fillId="64" borderId="94" applyNumberFormat="0" applyAlignment="0" applyProtection="0"/>
    <xf numFmtId="0" fontId="34" fillId="0" borderId="0"/>
    <xf numFmtId="0" fontId="28" fillId="0" borderId="0"/>
    <xf numFmtId="0" fontId="155" fillId="92" borderId="28" applyNumberFormat="0" applyAlignment="0" applyProtection="0"/>
    <xf numFmtId="0" fontId="13" fillId="7" borderId="7" applyNumberFormat="0" applyAlignment="0" applyProtection="0"/>
    <xf numFmtId="0" fontId="61" fillId="92" borderId="28" applyNumberFormat="0" applyAlignment="0" applyProtection="0"/>
    <xf numFmtId="194" fontId="28" fillId="0" borderId="0"/>
    <xf numFmtId="194" fontId="28" fillId="0" borderId="0"/>
    <xf numFmtId="194" fontId="28" fillId="0" borderId="0"/>
    <xf numFmtId="194" fontId="28" fillId="0" borderId="0"/>
    <xf numFmtId="194" fontId="28" fillId="0" borderId="0"/>
    <xf numFmtId="0" fontId="34" fillId="0" borderId="0"/>
    <xf numFmtId="0" fontId="28" fillId="0" borderId="0"/>
    <xf numFmtId="194" fontId="28" fillId="0" borderId="0"/>
    <xf numFmtId="0" fontId="34" fillId="0" borderId="0"/>
    <xf numFmtId="0" fontId="28" fillId="0" borderId="0"/>
    <xf numFmtId="194" fontId="28" fillId="0" borderId="0"/>
    <xf numFmtId="194" fontId="28" fillId="0" borderId="0"/>
    <xf numFmtId="194" fontId="28" fillId="0" borderId="0"/>
    <xf numFmtId="0" fontId="34" fillId="0" borderId="0"/>
    <xf numFmtId="0" fontId="28" fillId="0" borderId="0"/>
    <xf numFmtId="0" fontId="28" fillId="0" borderId="0"/>
    <xf numFmtId="194" fontId="28" fillId="0" borderId="0"/>
    <xf numFmtId="0" fontId="34" fillId="0" borderId="0"/>
    <xf numFmtId="0" fontId="28" fillId="0" borderId="0"/>
    <xf numFmtId="0" fontId="28" fillId="0" borderId="0"/>
    <xf numFmtId="194" fontId="28" fillId="0" borderId="0"/>
    <xf numFmtId="194" fontId="28" fillId="0" borderId="0"/>
    <xf numFmtId="194" fontId="28" fillId="0" borderId="0"/>
    <xf numFmtId="194" fontId="28" fillId="0" borderId="0"/>
    <xf numFmtId="194" fontId="28" fillId="0" borderId="0"/>
    <xf numFmtId="0" fontId="34" fillId="0" borderId="0"/>
    <xf numFmtId="0" fontId="28" fillId="0" borderId="0"/>
    <xf numFmtId="194" fontId="28" fillId="0" borderId="0"/>
    <xf numFmtId="194" fontId="28" fillId="0" borderId="0"/>
    <xf numFmtId="194" fontId="28" fillId="0" borderId="0"/>
    <xf numFmtId="194" fontId="28" fillId="0" borderId="0"/>
    <xf numFmtId="194" fontId="28" fillId="0" borderId="0"/>
    <xf numFmtId="194" fontId="28" fillId="0" borderId="0"/>
    <xf numFmtId="194" fontId="28" fillId="0" borderId="0"/>
    <xf numFmtId="194" fontId="28" fillId="0" borderId="0"/>
    <xf numFmtId="194" fontId="28" fillId="0" borderId="0"/>
    <xf numFmtId="194" fontId="28" fillId="0" borderId="0"/>
    <xf numFmtId="0" fontId="28" fillId="0" borderId="0"/>
    <xf numFmtId="165" fontId="28"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28"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0" fontId="34" fillId="0" borderId="0"/>
    <xf numFmtId="0" fontId="34" fillId="0" borderId="0"/>
    <xf numFmtId="165" fontId="74" fillId="0" borderId="0" applyFont="0" applyFill="0" applyBorder="0" applyAlignment="0" applyProtection="0"/>
    <xf numFmtId="0" fontId="34" fillId="0" borderId="0"/>
    <xf numFmtId="165" fontId="74"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47" fontId="248" fillId="0" borderId="0" applyFont="0" applyFill="0" applyBorder="0" applyAlignment="0" applyProtection="0">
      <alignment horizontal="right"/>
    </xf>
    <xf numFmtId="247" fontId="248" fillId="0" borderId="0" applyFont="0" applyFill="0" applyBorder="0" applyAlignment="0" applyProtection="0">
      <alignment horizontal="right"/>
    </xf>
    <xf numFmtId="0" fontId="28" fillId="0" borderId="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65" fontId="75" fillId="0" borderId="0" applyFont="0" applyFill="0" applyBorder="0" applyAlignment="0" applyProtection="0"/>
    <xf numFmtId="168" fontId="21"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0" fontId="34" fillId="0" borderId="0"/>
    <xf numFmtId="0" fontId="28" fillId="0" borderId="0"/>
    <xf numFmtId="0" fontId="28" fillId="0" borderId="0"/>
    <xf numFmtId="0" fontId="28" fillId="0" borderId="0"/>
    <xf numFmtId="14" fontId="249" fillId="0" borderId="0">
      <alignment horizontal="left"/>
    </xf>
    <xf numFmtId="200" fontId="28" fillId="0" borderId="0"/>
    <xf numFmtId="200" fontId="28" fillId="0" borderId="0"/>
    <xf numFmtId="200" fontId="28" fillId="0" borderId="0"/>
    <xf numFmtId="200" fontId="28" fillId="0" borderId="0"/>
    <xf numFmtId="200" fontId="28" fillId="0" borderId="0"/>
    <xf numFmtId="0" fontId="34" fillId="0" borderId="0"/>
    <xf numFmtId="0" fontId="28" fillId="0" borderId="0"/>
    <xf numFmtId="200" fontId="28" fillId="0" borderId="0"/>
    <xf numFmtId="0" fontId="34" fillId="0" borderId="0"/>
    <xf numFmtId="0" fontId="28" fillId="0" borderId="0"/>
    <xf numFmtId="200" fontId="28" fillId="0" borderId="0"/>
    <xf numFmtId="200" fontId="28" fillId="0" borderId="0"/>
    <xf numFmtId="200" fontId="28" fillId="0" borderId="0"/>
    <xf numFmtId="0" fontId="34" fillId="0" borderId="0"/>
    <xf numFmtId="0" fontId="28" fillId="0" borderId="0"/>
    <xf numFmtId="0" fontId="28" fillId="0" borderId="0"/>
    <xf numFmtId="200" fontId="28" fillId="0" borderId="0"/>
    <xf numFmtId="0" fontId="34" fillId="0" borderId="0"/>
    <xf numFmtId="0" fontId="28" fillId="0" borderId="0"/>
    <xf numFmtId="0" fontId="28" fillId="0" borderId="0"/>
    <xf numFmtId="200" fontId="28" fillId="0" borderId="0"/>
    <xf numFmtId="200" fontId="28" fillId="0" borderId="0"/>
    <xf numFmtId="200" fontId="28" fillId="0" borderId="0"/>
    <xf numFmtId="200" fontId="28" fillId="0" borderId="0"/>
    <xf numFmtId="200" fontId="28" fillId="0" borderId="0"/>
    <xf numFmtId="0" fontId="34" fillId="0" borderId="0"/>
    <xf numFmtId="0" fontId="28" fillId="0" borderId="0"/>
    <xf numFmtId="200" fontId="28" fillId="0" borderId="0"/>
    <xf numFmtId="200" fontId="28" fillId="0" borderId="0"/>
    <xf numFmtId="200" fontId="28" fillId="0" borderId="0"/>
    <xf numFmtId="200" fontId="28" fillId="0" borderId="0"/>
    <xf numFmtId="200" fontId="28" fillId="0" borderId="0"/>
    <xf numFmtId="200" fontId="28" fillId="0" borderId="0"/>
    <xf numFmtId="200" fontId="28" fillId="0" borderId="0"/>
    <xf numFmtId="200" fontId="28" fillId="0" borderId="0"/>
    <xf numFmtId="200" fontId="28" fillId="0" borderId="0"/>
    <xf numFmtId="200" fontId="28" fillId="0" borderId="0"/>
    <xf numFmtId="0" fontId="28" fillId="0" borderId="0"/>
    <xf numFmtId="0" fontId="34" fillId="0" borderId="0"/>
    <xf numFmtId="177" fontId="100" fillId="0" borderId="0" applyBorder="0"/>
    <xf numFmtId="177" fontId="100" fillId="0" borderId="14"/>
    <xf numFmtId="0" fontId="250" fillId="44" borderId="0" applyNumberFormat="0" applyBorder="0" applyAlignment="0" applyProtection="0"/>
    <xf numFmtId="0" fontId="7" fillId="3" borderId="0" applyNumberFormat="0" applyBorder="0" applyAlignment="0" applyProtection="0"/>
    <xf numFmtId="0" fontId="83" fillId="44" borderId="0" applyNumberFormat="0" applyBorder="0" applyAlignment="0" applyProtection="0"/>
    <xf numFmtId="0" fontId="251"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applyNumberFormat="0" applyFont="0" applyFill="0" applyBorder="0" applyAlignment="0" applyProtection="0"/>
    <xf numFmtId="0" fontId="34" fillId="0" borderId="0"/>
    <xf numFmtId="248" fontId="28" fillId="0" borderId="0" applyFont="0" applyFill="0" applyBorder="0" applyAlignment="0" applyProtection="0"/>
    <xf numFmtId="0" fontId="34" fillId="0" borderId="0"/>
    <xf numFmtId="249" fontId="28" fillId="0" borderId="0" applyFont="0" applyFill="0" applyBorder="0" applyAlignment="0" applyProtection="0"/>
    <xf numFmtId="250" fontId="28" fillId="0" borderId="0" applyNumberFormat="0" applyFont="0" applyFill="0" applyBorder="0" applyAlignment="0" applyProtection="0"/>
    <xf numFmtId="0" fontId="34" fillId="0" borderId="0"/>
    <xf numFmtId="0" fontId="28" fillId="0" borderId="0"/>
    <xf numFmtId="0" fontId="28" fillId="0" borderId="0"/>
    <xf numFmtId="238" fontId="28" fillId="0" borderId="0" applyFont="0" applyFill="0" applyBorder="0" applyAlignment="0" applyProtection="0"/>
    <xf numFmtId="250" fontId="28" fillId="0" borderId="0" applyNumberFormat="0" applyFont="0" applyFill="0" applyBorder="0" applyAlignment="0" applyProtection="0"/>
    <xf numFmtId="250" fontId="28" fillId="0" borderId="0" applyNumberFormat="0" applyFont="0" applyFill="0" applyBorder="0" applyAlignment="0" applyProtection="0"/>
    <xf numFmtId="250" fontId="28" fillId="0" borderId="0" applyNumberFormat="0" applyFont="0" applyFill="0" applyBorder="0" applyAlignment="0" applyProtection="0"/>
    <xf numFmtId="0" fontId="34" fillId="0" borderId="0"/>
    <xf numFmtId="0" fontId="28" fillId="0" borderId="0"/>
    <xf numFmtId="250" fontId="28" fillId="0" borderId="0" applyNumberFormat="0" applyFont="0" applyFill="0" applyBorder="0" applyAlignment="0" applyProtection="0"/>
    <xf numFmtId="250" fontId="28" fillId="0" borderId="0" applyNumberFormat="0" applyFont="0" applyFill="0" applyBorder="0" applyAlignment="0" applyProtection="0"/>
    <xf numFmtId="250" fontId="28" fillId="0" borderId="0" applyNumberFormat="0" applyFont="0" applyFill="0" applyBorder="0" applyAlignment="0" applyProtection="0"/>
    <xf numFmtId="250" fontId="28" fillId="0" borderId="0" applyNumberFormat="0" applyFont="0" applyFill="0" applyBorder="0" applyAlignment="0" applyProtection="0"/>
    <xf numFmtId="250" fontId="28" fillId="0" borderId="0" applyNumberFormat="0" applyFont="0" applyFill="0" applyBorder="0" applyAlignment="0" applyProtection="0"/>
    <xf numFmtId="250" fontId="28" fillId="0" borderId="0" applyNumberFormat="0" applyFont="0" applyFill="0" applyBorder="0" applyAlignment="0" applyProtection="0"/>
    <xf numFmtId="250" fontId="28" fillId="0" borderId="0" applyNumberFormat="0" applyFont="0" applyFill="0" applyBorder="0" applyAlignment="0" applyProtection="0"/>
    <xf numFmtId="0" fontId="46" fillId="0" borderId="0" applyNumberFormat="0" applyFill="0" applyBorder="0" applyAlignment="0" applyProtection="0"/>
    <xf numFmtId="0" fontId="15" fillId="0" borderId="0" applyNumberFormat="0" applyFill="0" applyBorder="0" applyAlignment="0" applyProtection="0"/>
    <xf numFmtId="0" fontId="87" fillId="0" borderId="0" applyNumberFormat="0" applyFill="0" applyBorder="0" applyAlignment="0" applyProtection="0"/>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0" fontId="28" fillId="0" borderId="0"/>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0" fontId="34" fillId="0" borderId="0"/>
    <xf numFmtId="0" fontId="34" fillId="0" borderId="0"/>
    <xf numFmtId="190" fontId="36" fillId="70" borderId="34">
      <protection locked="0"/>
    </xf>
    <xf numFmtId="190" fontId="36" fillId="70" borderId="34">
      <protection locked="0"/>
    </xf>
    <xf numFmtId="190" fontId="36" fillId="70" borderId="34">
      <protection locked="0"/>
    </xf>
    <xf numFmtId="190" fontId="36" fillId="70" borderId="34">
      <protection locked="0"/>
    </xf>
    <xf numFmtId="190" fontId="36" fillId="70" borderId="34">
      <protection locked="0"/>
    </xf>
    <xf numFmtId="190" fontId="36" fillId="70" borderId="34">
      <protection locked="0"/>
    </xf>
    <xf numFmtId="190" fontId="36" fillId="70" borderId="34">
      <protection locked="0"/>
    </xf>
    <xf numFmtId="0" fontId="34" fillId="0" borderId="0"/>
    <xf numFmtId="0" fontId="28" fillId="0" borderId="0"/>
    <xf numFmtId="190" fontId="36" fillId="70" borderId="34">
      <protection locked="0"/>
    </xf>
    <xf numFmtId="190" fontId="36" fillId="70" borderId="34">
      <protection locked="0"/>
    </xf>
    <xf numFmtId="190" fontId="36" fillId="70" borderId="34">
      <protection locked="0"/>
    </xf>
    <xf numFmtId="0" fontId="28" fillId="0" borderId="0"/>
    <xf numFmtId="190" fontId="36" fillId="70" borderId="34">
      <protection locked="0"/>
    </xf>
    <xf numFmtId="190" fontId="36" fillId="70" borderId="34">
      <protection locked="0"/>
    </xf>
    <xf numFmtId="190" fontId="36" fillId="70" borderId="34">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0" fontId="34" fillId="0" borderId="0"/>
    <xf numFmtId="0" fontId="28" fillId="0" borderId="0"/>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34" fillId="0" borderId="0"/>
    <xf numFmtId="0" fontId="28" fillId="0" borderId="0"/>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251" fontId="252" fillId="0" borderId="0">
      <alignment horizontal="left" vertical="top" wrapText="1"/>
    </xf>
    <xf numFmtId="251" fontId="253" fillId="0" borderId="0">
      <alignment horizontal="left"/>
    </xf>
    <xf numFmtId="0" fontId="34" fillId="0" borderId="0"/>
    <xf numFmtId="0" fontId="34" fillId="0" borderId="0"/>
    <xf numFmtId="0" fontId="90" fillId="0" borderId="0" applyNumberFormat="0" applyFill="0" applyBorder="0" applyAlignment="0" applyProtection="0">
      <alignment vertical="top"/>
      <protection locked="0"/>
    </xf>
    <xf numFmtId="0" fontId="34" fillId="0" borderId="0"/>
    <xf numFmtId="1" fontId="21" fillId="0" borderId="0" applyNumberFormat="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15" fillId="0" borderId="0" applyNumberFormat="0" applyFill="0" applyBorder="0" applyAlignment="0" applyProtection="0"/>
    <xf numFmtId="0" fontId="255" fillId="0" borderId="0" applyNumberFormat="0" applyFill="0" applyBorder="0" applyAlignment="0" applyProtection="0"/>
    <xf numFmtId="0" fontId="93" fillId="97" borderId="57">
      <alignment horizontal="center" vertical="center" wrapText="1"/>
    </xf>
    <xf numFmtId="3" fontId="21" fillId="0" borderId="57" applyBorder="0">
      <alignment horizontal="right" vertical="center" indent="1"/>
      <protection locked="0"/>
    </xf>
    <xf numFmtId="0" fontId="93" fillId="94" borderId="0">
      <alignment horizontal="left" vertical="center" wrapText="1"/>
    </xf>
    <xf numFmtId="0" fontId="6" fillId="2" borderId="0" applyNumberFormat="0" applyBorder="0" applyAlignment="0" applyProtection="0"/>
    <xf numFmtId="0" fontId="6" fillId="2" borderId="0" applyNumberFormat="0" applyBorder="0" applyAlignment="0" applyProtection="0"/>
    <xf numFmtId="0" fontId="75" fillId="0" borderId="0"/>
    <xf numFmtId="0" fontId="6" fillId="2" borderId="0" applyNumberFormat="0" applyBorder="0" applyAlignment="0" applyProtection="0"/>
    <xf numFmtId="0" fontId="58" fillId="46" borderId="0" applyNumberFormat="0" applyBorder="0" applyAlignment="0" applyProtection="0"/>
    <xf numFmtId="0" fontId="28"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34" fillId="0" borderId="0"/>
    <xf numFmtId="0" fontId="28"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34" fillId="0" borderId="0"/>
    <xf numFmtId="0" fontId="100" fillId="0" borderId="36" applyNumberFormat="0" applyFont="0" applyFill="0" applyAlignment="0" applyProtection="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28"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49" fontId="101" fillId="0" borderId="0">
      <alignment horizontal="right"/>
    </xf>
    <xf numFmtId="0" fontId="34" fillId="0" borderId="0"/>
    <xf numFmtId="0" fontId="34"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49" fontId="101" fillId="0" borderId="0">
      <alignment horizontal="right"/>
    </xf>
    <xf numFmtId="0" fontId="34" fillId="0" borderId="0"/>
    <xf numFmtId="0" fontId="34" fillId="0" borderId="0"/>
    <xf numFmtId="0" fontId="34" fillId="0" borderId="0"/>
    <xf numFmtId="0" fontId="34" fillId="0" borderId="0"/>
    <xf numFmtId="0" fontId="75" fillId="0" borderId="0"/>
    <xf numFmtId="0" fontId="75" fillId="0" borderId="0"/>
    <xf numFmtId="0" fontId="28" fillId="0" borderId="0"/>
    <xf numFmtId="0" fontId="34"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28" fillId="0" borderId="0"/>
    <xf numFmtId="0" fontId="34" fillId="0" borderId="0"/>
    <xf numFmtId="0" fontId="34" fillId="0" borderId="0"/>
    <xf numFmtId="0" fontId="28" fillId="0" borderId="0"/>
    <xf numFmtId="0" fontId="34" fillId="0" borderId="0"/>
    <xf numFmtId="0" fontId="75" fillId="0" borderId="0"/>
    <xf numFmtId="0" fontId="3" fillId="0" borderId="1" applyNumberFormat="0" applyFill="0" applyAlignment="0" applyProtection="0"/>
    <xf numFmtId="0" fontId="107" fillId="0" borderId="38" applyNumberFormat="0" applyFill="0" applyAlignment="0" applyProtection="0"/>
    <xf numFmtId="0" fontId="3" fillId="0" borderId="1" applyNumberFormat="0" applyFill="0" applyAlignment="0" applyProtection="0"/>
    <xf numFmtId="0" fontId="256" fillId="0" borderId="30" applyNumberFormat="0" applyFill="0" applyAlignment="0" applyProtection="0"/>
    <xf numFmtId="0" fontId="34" fillId="0" borderId="0"/>
    <xf numFmtId="0" fontId="75" fillId="0" borderId="0"/>
    <xf numFmtId="0" fontId="28" fillId="0" borderId="0"/>
    <xf numFmtId="0" fontId="257" fillId="0" borderId="31" applyNumberFormat="0" applyFill="0" applyAlignment="0" applyProtection="0"/>
    <xf numFmtId="0" fontId="4" fillId="0" borderId="2" applyNumberFormat="0" applyFill="0" applyAlignment="0" applyProtection="0"/>
    <xf numFmtId="0" fontId="109" fillId="0" borderId="39" applyNumberFormat="0" applyFill="0" applyAlignment="0" applyProtection="0"/>
    <xf numFmtId="0" fontId="257" fillId="0" borderId="31" applyNumberFormat="0" applyFill="0" applyAlignment="0" applyProtection="0"/>
    <xf numFmtId="0" fontId="34" fillId="0" borderId="0"/>
    <xf numFmtId="0" fontId="75" fillId="0" borderId="0"/>
    <xf numFmtId="0" fontId="258" fillId="0" borderId="32" applyNumberFormat="0" applyFill="0" applyAlignment="0" applyProtection="0"/>
    <xf numFmtId="0" fontId="5" fillId="0" borderId="3" applyNumberFormat="0" applyFill="0" applyAlignment="0" applyProtection="0"/>
    <xf numFmtId="0" fontId="258" fillId="0" borderId="0" applyNumberFormat="0" applyFill="0" applyBorder="0" applyAlignment="0" applyProtection="0"/>
    <xf numFmtId="0" fontId="5" fillId="0" borderId="0" applyNumberFormat="0" applyFill="0" applyBorder="0" applyAlignment="0" applyProtection="0"/>
    <xf numFmtId="0" fontId="111" fillId="0" borderId="0" applyNumberFormat="0" applyFill="0" applyBorder="0" applyAlignment="0" applyProtection="0"/>
    <xf numFmtId="0" fontId="28" fillId="0" borderId="0"/>
    <xf numFmtId="0" fontId="28" fillId="0" borderId="0"/>
    <xf numFmtId="0" fontId="28" fillId="0" borderId="0"/>
    <xf numFmtId="0" fontId="75" fillId="0" borderId="0"/>
    <xf numFmtId="0" fontId="28" fillId="0" borderId="0"/>
    <xf numFmtId="0" fontId="28" fillId="0" borderId="0"/>
    <xf numFmtId="0" fontId="259" fillId="0" borderId="18" applyNumberFormat="0" applyFill="0" applyBorder="0" applyAlignment="0">
      <protection locked="0"/>
    </xf>
    <xf numFmtId="0" fontId="28" fillId="0" borderId="0"/>
    <xf numFmtId="0" fontId="112" fillId="0" borderId="0" applyNumberFormat="0" applyFill="0" applyBorder="0">
      <protection locked="0"/>
    </xf>
    <xf numFmtId="0" fontId="260"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8" fillId="0" borderId="0"/>
    <xf numFmtId="0" fontId="112" fillId="0" borderId="0" applyNumberFormat="0" applyFill="0" applyBorder="0">
      <protection locked="0"/>
    </xf>
    <xf numFmtId="0" fontId="112" fillId="0" borderId="0" applyNumberFormat="0" applyFill="0" applyBorder="0" applyAlignment="0" applyProtection="0">
      <alignment vertical="top"/>
      <protection locked="0"/>
    </xf>
    <xf numFmtId="0" fontId="75" fillId="0" borderId="0"/>
    <xf numFmtId="0" fontId="114" fillId="0" borderId="0" applyNumberFormat="0" applyFill="0" applyBorder="0" applyAlignment="0" applyProtection="0"/>
    <xf numFmtId="0" fontId="112"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28" fillId="0" borderId="0"/>
    <xf numFmtId="0" fontId="112" fillId="0" borderId="0" applyNumberFormat="0" applyFill="0" applyBorder="0">
      <protection locked="0"/>
    </xf>
    <xf numFmtId="0" fontId="112" fillId="0" borderId="0" applyNumberFormat="0" applyFill="0" applyBorder="0" applyAlignment="0" applyProtection="0">
      <alignment vertical="top"/>
      <protection locked="0"/>
    </xf>
    <xf numFmtId="0" fontId="75" fillId="0" borderId="0"/>
    <xf numFmtId="0" fontId="34" fillId="0" borderId="0"/>
    <xf numFmtId="0" fontId="34" fillId="0" borderId="0"/>
    <xf numFmtId="0" fontId="75" fillId="0" borderId="0"/>
    <xf numFmtId="0" fontId="28" fillId="0" borderId="0"/>
    <xf numFmtId="251" fontId="249" fillId="0" borderId="57" applyFill="0" applyBorder="0">
      <protection locked="0"/>
    </xf>
    <xf numFmtId="0" fontId="154" fillId="0" borderId="102" applyNumberFormat="0" applyFill="0" applyBorder="0">
      <alignment horizontal="left"/>
      <protection locked="0"/>
    </xf>
    <xf numFmtId="251" fontId="249" fillId="0" borderId="0" applyProtection="0">
      <alignment horizontal="right"/>
    </xf>
    <xf numFmtId="0" fontId="28" fillId="0" borderId="0"/>
    <xf numFmtId="0" fontId="75" fillId="0" borderId="0"/>
    <xf numFmtId="0" fontId="9" fillId="5" borderId="4" applyNumberFormat="0" applyAlignment="0" applyProtection="0"/>
    <xf numFmtId="0" fontId="75"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261" fillId="0" borderId="103" applyFill="0" applyBorder="0" applyAlignment="0" applyProtection="0"/>
    <xf numFmtId="0" fontId="75" fillId="0" borderId="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2" fillId="0" borderId="29"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75" fillId="0" borderId="0"/>
    <xf numFmtId="0" fontId="37" fillId="70" borderId="0">
      <alignment horizontal="right"/>
    </xf>
    <xf numFmtId="0" fontId="253" fillId="0" borderId="0" applyBorder="0">
      <alignment horizontal="right"/>
      <protection locked="0"/>
    </xf>
    <xf numFmtId="0" fontId="253" fillId="0" borderId="0">
      <alignment horizontal="right"/>
    </xf>
    <xf numFmtId="0" fontId="75" fillId="0" borderId="0"/>
    <xf numFmtId="165" fontId="73" fillId="0" borderId="0" applyFont="0" applyFill="0" applyBorder="0" applyAlignment="0" applyProtection="0"/>
    <xf numFmtId="165" fontId="21" fillId="0" borderId="0" applyFont="0" applyFill="0" applyBorder="0" applyAlignment="0" applyProtection="0"/>
    <xf numFmtId="165" fontId="81" fillId="0" borderId="0" applyFont="0" applyFill="0" applyBorder="0" applyAlignment="0" applyProtection="0"/>
    <xf numFmtId="0" fontId="28" fillId="0" borderId="0"/>
    <xf numFmtId="165" fontId="1" fillId="0" borderId="0" applyFont="0" applyFill="0" applyBorder="0" applyAlignment="0" applyProtection="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165" fontId="28" fillId="0" borderId="0" applyFont="0" applyFill="0" applyBorder="0" applyAlignment="0" applyProtection="0"/>
    <xf numFmtId="168" fontId="28" fillId="0" borderId="0" applyFont="0" applyFill="0" applyBorder="0" applyAlignment="0" applyProtection="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xf numFmtId="0" fontId="75" fillId="0" borderId="0"/>
    <xf numFmtId="0" fontId="34"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168" fontId="28"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165" fontId="28" fillId="0" borderId="0" applyFont="0" applyFill="0" applyBorder="0" applyAlignment="0" applyProtection="0"/>
    <xf numFmtId="0" fontId="75"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165" fontId="76" fillId="0" borderId="0" applyFont="0" applyFill="0" applyBorder="0" applyAlignment="0" applyProtection="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34" fillId="0" borderId="0"/>
    <xf numFmtId="0" fontId="34" fillId="0" borderId="0"/>
    <xf numFmtId="0" fontId="34" fillId="0" borderId="0"/>
    <xf numFmtId="0" fontId="28" fillId="0" borderId="0"/>
    <xf numFmtId="165"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165" fontId="75"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5" fontId="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165" fontId="75"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5" fontId="1" fillId="0" borderId="0" applyFont="0" applyFill="0" applyBorder="0" applyAlignment="0" applyProtection="0"/>
    <xf numFmtId="0" fontId="34" fillId="0" borderId="0"/>
    <xf numFmtId="165" fontId="1" fillId="0" borderId="0" applyFont="0" applyFill="0" applyBorder="0" applyAlignment="0" applyProtection="0"/>
    <xf numFmtId="0" fontId="28" fillId="0" borderId="0"/>
    <xf numFmtId="0" fontId="75" fillId="0" borderId="0"/>
    <xf numFmtId="0" fontId="28" fillId="0" borderId="0"/>
    <xf numFmtId="0" fontId="28" fillId="0" borderId="0"/>
    <xf numFmtId="0" fontId="28" fillId="0" borderId="0"/>
    <xf numFmtId="165" fontId="1" fillId="0" borderId="0" applyFont="0" applyFill="0" applyBorder="0" applyAlignment="0" applyProtection="0"/>
    <xf numFmtId="0" fontId="75" fillId="0" borderId="0"/>
    <xf numFmtId="0" fontId="28" fillId="0" borderId="0"/>
    <xf numFmtId="0" fontId="28" fillId="0" borderId="0"/>
    <xf numFmtId="0" fontId="75" fillId="0" borderId="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0" fontId="34" fillId="0" borderId="0"/>
    <xf numFmtId="0" fontId="34" fillId="0" borderId="0"/>
    <xf numFmtId="0" fontId="75" fillId="0" borderId="0"/>
    <xf numFmtId="0" fontId="28" fillId="0" borderId="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xf numFmtId="0" fontId="75" fillId="0" borderId="0"/>
    <xf numFmtId="0" fontId="34" fillId="0" borderId="0"/>
    <xf numFmtId="0" fontId="75" fillId="0" borderId="0"/>
    <xf numFmtId="165" fontId="76" fillId="0" borderId="0" applyFont="0" applyFill="0" applyBorder="0" applyAlignment="0" applyProtection="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0" fontId="28" fillId="0" borderId="0"/>
    <xf numFmtId="0" fontId="28" fillId="0" borderId="0"/>
    <xf numFmtId="165" fontId="100"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5" fontId="263" fillId="0" borderId="0" applyFont="0" applyFill="0" applyBorder="0" applyAlignment="0" applyProtection="0"/>
    <xf numFmtId="0" fontId="34" fillId="0" borderId="0"/>
    <xf numFmtId="165" fontId="263" fillId="0" borderId="0" applyFont="0" applyFill="0" applyBorder="0" applyAlignment="0" applyProtection="0"/>
    <xf numFmtId="0" fontId="34"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4" fillId="0" borderId="0"/>
    <xf numFmtId="0" fontId="75" fillId="0" borderId="0"/>
    <xf numFmtId="0" fontId="75" fillId="0" borderId="0"/>
    <xf numFmtId="0" fontId="34" fillId="0" borderId="0"/>
    <xf numFmtId="0" fontId="34" fillId="0" borderId="0"/>
    <xf numFmtId="0" fontId="34" fillId="0" borderId="0"/>
    <xf numFmtId="165" fontId="73" fillId="0" borderId="0" applyFont="0" applyFill="0" applyBorder="0" applyAlignment="0" applyProtection="0"/>
    <xf numFmtId="0" fontId="28" fillId="0" borderId="0"/>
    <xf numFmtId="0" fontId="75" fillId="0" borderId="0"/>
    <xf numFmtId="0" fontId="28" fillId="0" borderId="0"/>
    <xf numFmtId="165" fontId="1" fillId="0" borderId="0" applyFont="0" applyFill="0" applyBorder="0" applyAlignment="0" applyProtection="0"/>
    <xf numFmtId="165" fontId="73"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5" fontId="73" fillId="0" borderId="0" applyFont="0" applyFill="0" applyBorder="0" applyAlignment="0" applyProtection="0"/>
    <xf numFmtId="0" fontId="28" fillId="0" borderId="0"/>
    <xf numFmtId="0" fontId="28" fillId="0" borderId="0"/>
    <xf numFmtId="0" fontId="28" fillId="0" borderId="0"/>
    <xf numFmtId="0" fontId="28" fillId="0" borderId="0"/>
    <xf numFmtId="0" fontId="75" fillId="0" borderId="0"/>
    <xf numFmtId="3" fontId="264" fillId="0" borderId="14" applyFill="0" applyBorder="0" applyAlignment="0">
      <protection locked="0"/>
    </xf>
    <xf numFmtId="0" fontId="265" fillId="92" borderId="28" applyNumberFormat="0" applyAlignment="0" applyProtection="0"/>
    <xf numFmtId="0" fontId="265" fillId="92" borderId="28" applyNumberFormat="0" applyAlignment="0" applyProtection="0"/>
    <xf numFmtId="0" fontId="13" fillId="7" borderId="7" applyNumberFormat="0" applyAlignment="0" applyProtection="0"/>
    <xf numFmtId="0" fontId="61" fillId="92" borderId="28" applyNumberFormat="0" applyAlignment="0" applyProtection="0"/>
    <xf numFmtId="0" fontId="75"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12" fillId="0" borderId="6" applyNumberFormat="0" applyFill="0" applyAlignment="0" applyProtection="0"/>
    <xf numFmtId="0" fontId="62" fillId="0" borderId="29" applyNumberFormat="0" applyFill="0" applyAlignment="0" applyProtection="0"/>
    <xf numFmtId="187" fontId="266" fillId="0" borderId="0"/>
    <xf numFmtId="0" fontId="34" fillId="0" borderId="0"/>
    <xf numFmtId="0" fontId="28" fillId="0" borderId="0"/>
    <xf numFmtId="0" fontId="28" fillId="102" borderId="8" applyNumberFormat="0" applyFont="0" applyAlignment="0" applyProtection="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02" borderId="8" applyNumberFormat="0" applyFont="0" applyAlignment="0" applyProtection="0"/>
    <xf numFmtId="0" fontId="28" fillId="0" borderId="0"/>
    <xf numFmtId="0" fontId="1" fillId="8" borderId="8" applyNumberFormat="0" applyFont="0" applyAlignment="0" applyProtection="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1" fillId="8" borderId="8" applyNumberFormat="0" applyFont="0" applyAlignment="0" applyProtection="0"/>
    <xf numFmtId="0" fontId="28" fillId="0" borderId="0"/>
    <xf numFmtId="0" fontId="28" fillId="0" borderId="0"/>
    <xf numFmtId="0" fontId="75"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75" fillId="0" borderId="0"/>
    <xf numFmtId="0" fontId="1" fillId="8" borderId="8" applyNumberFormat="0" applyFont="0" applyAlignment="0" applyProtection="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75" fillId="0" borderId="0"/>
    <xf numFmtId="0" fontId="28" fillId="0" borderId="0"/>
    <xf numFmtId="0" fontId="28" fillId="0" borderId="0"/>
    <xf numFmtId="0" fontId="75" fillId="0" borderId="0"/>
    <xf numFmtId="0" fontId="34" fillId="0" borderId="0"/>
    <xf numFmtId="0" fontId="75" fillId="0" borderId="0"/>
    <xf numFmtId="0" fontId="34" fillId="0" borderId="0"/>
    <xf numFmtId="0" fontId="1" fillId="8" borderId="8" applyNumberFormat="0" applyFont="0" applyAlignment="0" applyProtection="0"/>
    <xf numFmtId="0" fontId="75"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75" fillId="0" borderId="0"/>
    <xf numFmtId="0" fontId="34" fillId="0" borderId="0"/>
    <xf numFmtId="0" fontId="28" fillId="0" borderId="0"/>
    <xf numFmtId="0" fontId="75" fillId="0" borderId="0"/>
    <xf numFmtId="0" fontId="34" fillId="0" borderId="0"/>
    <xf numFmtId="0" fontId="75" fillId="0" borderId="0"/>
    <xf numFmtId="0" fontId="28" fillId="0" borderId="0"/>
    <xf numFmtId="0" fontId="28" fillId="0" borderId="0"/>
    <xf numFmtId="0" fontId="28" fillId="102" borderId="8" applyNumberFormat="0" applyFont="0" applyAlignment="0" applyProtection="0"/>
    <xf numFmtId="0" fontId="1" fillId="8" borderId="8" applyNumberFormat="0" applyFont="0" applyAlignment="0" applyProtection="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28" fillId="0" borderId="0"/>
    <xf numFmtId="0" fontId="75" fillId="0" borderId="0"/>
    <xf numFmtId="0" fontId="34" fillId="0" borderId="0"/>
    <xf numFmtId="0" fontId="75" fillId="0" borderId="0"/>
    <xf numFmtId="0" fontId="34" fillId="0" borderId="0"/>
    <xf numFmtId="0" fontId="75" fillId="0" borderId="0"/>
    <xf numFmtId="0" fontId="34" fillId="0" borderId="0"/>
    <xf numFmtId="0" fontId="1" fillId="8" borderId="8" applyNumberFormat="0" applyFont="0" applyAlignment="0" applyProtection="0"/>
    <xf numFmtId="0" fontId="75"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1" fillId="8" borderId="8" applyNumberFormat="0" applyFont="0" applyAlignment="0" applyProtection="0"/>
    <xf numFmtId="0" fontId="28" fillId="102" borderId="8" applyNumberFormat="0" applyFont="0" applyAlignment="0" applyProtection="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1" fillId="8" borderId="8" applyNumberFormat="0" applyFont="0" applyAlignment="0" applyProtection="0"/>
    <xf numFmtId="0" fontId="28" fillId="0" borderId="0"/>
    <xf numFmtId="0" fontId="28" fillId="0" borderId="0"/>
    <xf numFmtId="0" fontId="75" fillId="0" borderId="0"/>
    <xf numFmtId="0" fontId="28" fillId="0" borderId="0"/>
    <xf numFmtId="0" fontId="75" fillId="0" borderId="0"/>
    <xf numFmtId="0" fontId="34" fillId="0" borderId="0"/>
    <xf numFmtId="0" fontId="1" fillId="8" borderId="8" applyNumberFormat="0" applyFont="0" applyAlignment="0" applyProtection="0"/>
    <xf numFmtId="0" fontId="75" fillId="0" borderId="0"/>
    <xf numFmtId="0" fontId="28" fillId="0" borderId="0"/>
    <xf numFmtId="0" fontId="75" fillId="0" borderId="0"/>
    <xf numFmtId="0" fontId="34" fillId="0" borderId="0"/>
    <xf numFmtId="0" fontId="75" fillId="0" borderId="0"/>
    <xf numFmtId="0" fontId="34" fillId="0" borderId="0"/>
    <xf numFmtId="0" fontId="75" fillId="0" borderId="0"/>
    <xf numFmtId="0" fontId="34" fillId="0" borderId="0"/>
    <xf numFmtId="0" fontId="28" fillId="0" borderId="0"/>
    <xf numFmtId="0" fontId="28" fillId="102" borderId="8" applyNumberFormat="0" applyFont="0" applyAlignment="0" applyProtection="0"/>
    <xf numFmtId="0" fontId="75" fillId="0" borderId="0"/>
    <xf numFmtId="0" fontId="1" fillId="8" borderId="8" applyNumberFormat="0" applyFont="0" applyAlignment="0" applyProtection="0"/>
    <xf numFmtId="0" fontId="28" fillId="0" borderId="0"/>
    <xf numFmtId="0" fontId="75" fillId="0" borderId="0"/>
    <xf numFmtId="0" fontId="34" fillId="0" borderId="0"/>
    <xf numFmtId="0" fontId="75" fillId="0" borderId="0"/>
    <xf numFmtId="0" fontId="34" fillId="0" borderId="0"/>
    <xf numFmtId="0" fontId="28" fillId="0" borderId="0"/>
    <xf numFmtId="0" fontId="28" fillId="0" borderId="0"/>
    <xf numFmtId="0" fontId="28" fillId="102" borderId="8" applyNumberFormat="0" applyFont="0" applyAlignment="0" applyProtection="0"/>
    <xf numFmtId="0" fontId="75" fillId="0" borderId="0"/>
    <xf numFmtId="0" fontId="28" fillId="0" borderId="0"/>
    <xf numFmtId="0" fontId="28" fillId="0" borderId="0"/>
    <xf numFmtId="0" fontId="28" fillId="0" borderId="0"/>
    <xf numFmtId="0" fontId="28" fillId="102" borderId="8" applyNumberFormat="0" applyFont="0" applyAlignment="0" applyProtection="0"/>
    <xf numFmtId="0" fontId="28" fillId="0" borderId="0"/>
    <xf numFmtId="0" fontId="28" fillId="0" borderId="0"/>
    <xf numFmtId="0" fontId="28" fillId="0" borderId="0"/>
    <xf numFmtId="0" fontId="28" fillId="102" borderId="8" applyNumberFormat="0" applyFont="0" applyAlignment="0" applyProtection="0"/>
    <xf numFmtId="0" fontId="28" fillId="0" borderId="0"/>
    <xf numFmtId="0" fontId="28" fillId="102" borderId="8" applyNumberFormat="0" applyFont="0" applyAlignment="0" applyProtection="0"/>
    <xf numFmtId="0" fontId="75" fillId="0" borderId="0"/>
    <xf numFmtId="0" fontId="75" fillId="0" borderId="0"/>
    <xf numFmtId="0" fontId="75"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34" fillId="0" borderId="0"/>
    <xf numFmtId="252" fontId="100" fillId="0" borderId="0" applyFont="0" applyFill="0" applyBorder="0" applyAlignment="0" applyProtection="0"/>
    <xf numFmtId="0" fontId="75" fillId="0" borderId="0"/>
    <xf numFmtId="0" fontId="34" fillId="0" borderId="0"/>
    <xf numFmtId="0" fontId="34" fillId="0" borderId="0"/>
    <xf numFmtId="0" fontId="75" fillId="0" borderId="0"/>
    <xf numFmtId="215" fontId="28" fillId="0" borderId="0"/>
    <xf numFmtId="0" fontId="34" fillId="0" borderId="0"/>
    <xf numFmtId="0" fontId="75" fillId="0" borderId="0"/>
    <xf numFmtId="252" fontId="100" fillId="0" borderId="0" applyFont="0" applyFill="0" applyBorder="0" applyAlignment="0" applyProtection="0"/>
    <xf numFmtId="0" fontId="28" fillId="0" borderId="0"/>
    <xf numFmtId="0" fontId="34" fillId="0" borderId="0"/>
    <xf numFmtId="0" fontId="28"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34" fillId="0" borderId="0"/>
    <xf numFmtId="0" fontId="75" fillId="0" borderId="0"/>
    <xf numFmtId="0" fontId="34"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267" fillId="62" borderId="0" applyNumberFormat="0" applyBorder="0" applyAlignment="0" applyProtection="0"/>
    <xf numFmtId="0" fontId="267" fillId="62" borderId="0" applyNumberFormat="0" applyBorder="0" applyAlignment="0" applyProtection="0"/>
    <xf numFmtId="0" fontId="8" fillId="4" borderId="0" applyNumberFormat="0" applyBorder="0" applyAlignment="0" applyProtection="0"/>
    <xf numFmtId="0" fontId="130" fillId="62" borderId="0" applyNumberFormat="0" applyBorder="0" applyAlignment="0" applyProtection="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216" fontId="28" fillId="0" borderId="0"/>
    <xf numFmtId="0" fontId="34" fillId="0" borderId="0"/>
    <xf numFmtId="0" fontId="75" fillId="0" borderId="0"/>
    <xf numFmtId="0" fontId="34" fillId="0" borderId="0"/>
    <xf numFmtId="0" fontId="28"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5" fillId="0" borderId="0"/>
    <xf numFmtId="0" fontId="34" fillId="0" borderId="0"/>
    <xf numFmtId="0" fontId="28" fillId="0" borderId="0"/>
    <xf numFmtId="0" fontId="95"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95" fillId="0" borderId="0"/>
    <xf numFmtId="0" fontId="28" fillId="0" borderId="0"/>
    <xf numFmtId="0" fontId="28"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0" fontId="28" fillId="0" borderId="0"/>
    <xf numFmtId="0" fontId="28" fillId="0" borderId="0"/>
    <xf numFmtId="0" fontId="28"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applyNumberFormat="0" applyFont="0" applyFill="0" applyBorder="0" applyAlignment="0" applyProtection="0"/>
    <xf numFmtId="0" fontId="28" fillId="0" borderId="0"/>
    <xf numFmtId="0" fontId="34" fillId="0" borderId="0"/>
    <xf numFmtId="0" fontId="75" fillId="0" borderId="0"/>
    <xf numFmtId="0" fontId="28" fillId="0" borderId="0"/>
    <xf numFmtId="0" fontId="28" fillId="0" borderId="0"/>
    <xf numFmtId="0" fontId="28" fillId="0" borderId="0"/>
    <xf numFmtId="0" fontId="28" fillId="0" borderId="0"/>
    <xf numFmtId="0" fontId="28" fillId="0" borderId="0"/>
    <xf numFmtId="0" fontId="75" fillId="0" borderId="0"/>
    <xf numFmtId="0" fontId="74" fillId="0" borderId="0"/>
    <xf numFmtId="0" fontId="95" fillId="0" borderId="0"/>
    <xf numFmtId="0" fontId="36" fillId="0" borderId="0"/>
    <xf numFmtId="0" fontId="36" fillId="0" borderId="0"/>
    <xf numFmtId="0" fontId="74" fillId="0" borderId="0"/>
    <xf numFmtId="0" fontId="75" fillId="0" borderId="0"/>
    <xf numFmtId="0" fontId="28" fillId="0" borderId="0"/>
    <xf numFmtId="0" fontId="28" fillId="0" borderId="0"/>
    <xf numFmtId="0" fontId="28" fillId="0" borderId="0"/>
    <xf numFmtId="0" fontId="28" fillId="0" borderId="0"/>
    <xf numFmtId="0" fontId="76" fillId="0" borderId="0"/>
    <xf numFmtId="0" fontId="76" fillId="0" borderId="0"/>
    <xf numFmtId="0" fontId="28" fillId="0" borderId="0"/>
    <xf numFmtId="0" fontId="38" fillId="0" borderId="0"/>
    <xf numFmtId="0" fontId="3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36" fillId="0" borderId="0"/>
    <xf numFmtId="0" fontId="28" fillId="0" borderId="0"/>
    <xf numFmtId="0" fontId="28" fillId="0" borderId="0"/>
    <xf numFmtId="0" fontId="75" fillId="0" borderId="0"/>
    <xf numFmtId="0" fontId="28" fillId="0" borderId="0"/>
    <xf numFmtId="0" fontId="28" fillId="0" borderId="0"/>
    <xf numFmtId="0" fontId="1" fillId="0" borderId="0"/>
    <xf numFmtId="0" fontId="95" fillId="0" borderId="0"/>
    <xf numFmtId="0" fontId="75" fillId="0" borderId="0"/>
    <xf numFmtId="0" fontId="34" fillId="0" borderId="0"/>
    <xf numFmtId="0" fontId="75" fillId="0" borderId="0"/>
    <xf numFmtId="238" fontId="28" fillId="0" borderId="0"/>
    <xf numFmtId="0" fontId="75" fillId="0" borderId="0"/>
    <xf numFmtId="238" fontId="28" fillId="0" borderId="0"/>
    <xf numFmtId="0" fontId="75" fillId="0" borderId="0"/>
    <xf numFmtId="0" fontId="28" fillId="0" borderId="0"/>
    <xf numFmtId="0" fontId="36" fillId="0" borderId="0"/>
    <xf numFmtId="0" fontId="36" fillId="0" borderId="0"/>
    <xf numFmtId="0" fontId="36" fillId="0" borderId="0"/>
    <xf numFmtId="0" fontId="75" fillId="0" borderId="0"/>
    <xf numFmtId="0" fontId="28" fillId="0" borderId="0"/>
    <xf numFmtId="0" fontId="28" fillId="0" borderId="0"/>
    <xf numFmtId="0" fontId="95" fillId="0" borderId="0"/>
    <xf numFmtId="0" fontId="75" fillId="0" borderId="0"/>
    <xf numFmtId="0" fontId="95" fillId="0" borderId="0"/>
    <xf numFmtId="0" fontId="95" fillId="0" borderId="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28" fillId="0" borderId="0"/>
    <xf numFmtId="0" fontId="28" fillId="0" borderId="0"/>
    <xf numFmtId="0" fontId="75" fillId="0" borderId="0"/>
    <xf numFmtId="0" fontId="28" fillId="0" borderId="0"/>
    <xf numFmtId="0" fontId="28" fillId="0" borderId="0"/>
    <xf numFmtId="0" fontId="75" fillId="0" borderId="0"/>
    <xf numFmtId="0" fontId="95" fillId="0" borderId="0"/>
    <xf numFmtId="0" fontId="95" fillId="0" borderId="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28" fillId="0" borderId="0"/>
    <xf numFmtId="0" fontId="28" fillId="0" borderId="0"/>
    <xf numFmtId="0" fontId="28" fillId="0" borderId="0"/>
    <xf numFmtId="0" fontId="34" fillId="0" borderId="0"/>
    <xf numFmtId="0" fontId="75" fillId="0" borderId="0"/>
    <xf numFmtId="0" fontId="34" fillId="0" borderId="0"/>
    <xf numFmtId="0" fontId="95" fillId="0" borderId="0"/>
    <xf numFmtId="0" fontId="75" fillId="0" borderId="0"/>
    <xf numFmtId="0" fontId="34" fillId="0" borderId="0"/>
    <xf numFmtId="0" fontId="95" fillId="0" borderId="0"/>
    <xf numFmtId="0" fontId="75" fillId="0" borderId="0"/>
    <xf numFmtId="0" fontId="34" fillId="0" borderId="0"/>
    <xf numFmtId="0" fontId="34"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28" fillId="0" borderId="0"/>
    <xf numFmtId="0" fontId="28" fillId="0" borderId="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75" fillId="0" borderId="0"/>
    <xf numFmtId="0" fontId="34" fillId="0" borderId="0"/>
    <xf numFmtId="0" fontId="34"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34" fillId="0" borderId="0"/>
    <xf numFmtId="0" fontId="28" fillId="0" borderId="0"/>
    <xf numFmtId="0" fontId="28" fillId="0" borderId="0"/>
    <xf numFmtId="0" fontId="34" fillId="0" borderId="0"/>
    <xf numFmtId="0" fontId="75" fillId="0" borderId="0"/>
    <xf numFmtId="0" fontId="34" fillId="0" borderId="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xf numFmtId="0" fontId="75" fillId="0" borderId="0"/>
    <xf numFmtId="0" fontId="34"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28"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95" fillId="0" borderId="0"/>
    <xf numFmtId="0" fontId="95" fillId="0" borderId="0"/>
    <xf numFmtId="0" fontId="75" fillId="0" borderId="0"/>
    <xf numFmtId="0" fontId="34" fillId="0" borderId="0"/>
    <xf numFmtId="0" fontId="21" fillId="0" borderId="0"/>
    <xf numFmtId="0" fontId="75" fillId="0" borderId="0"/>
    <xf numFmtId="0" fontId="34" fillId="0" borderId="0"/>
    <xf numFmtId="238" fontId="28" fillId="0" borderId="0"/>
    <xf numFmtId="0" fontId="75" fillId="0" borderId="0"/>
    <xf numFmtId="0" fontId="75" fillId="0" borderId="0"/>
    <xf numFmtId="0" fontId="34" fillId="0" borderId="0"/>
    <xf numFmtId="0" fontId="34" fillId="0" borderId="0"/>
    <xf numFmtId="0" fontId="75" fillId="0" borderId="0"/>
    <xf numFmtId="0" fontId="34" fillId="0" borderId="0"/>
    <xf numFmtId="0" fontId="31"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28" fillId="0" borderId="0">
      <alignment wrapText="1"/>
    </xf>
    <xf numFmtId="0" fontId="28" fillId="0" borderId="0"/>
    <xf numFmtId="0" fontId="28" fillId="0" borderId="0"/>
    <xf numFmtId="0" fontId="28" fillId="0" borderId="0"/>
    <xf numFmtId="0" fontId="95" fillId="0" borderId="0"/>
    <xf numFmtId="0" fontId="75" fillId="0" borderId="0"/>
    <xf numFmtId="0" fontId="28" fillId="0" borderId="0">
      <alignment wrapText="1"/>
    </xf>
    <xf numFmtId="0" fontId="28" fillId="0" borderId="0"/>
    <xf numFmtId="0" fontId="1" fillId="0" borderId="0"/>
    <xf numFmtId="0" fontId="34" fillId="0" borderId="0"/>
    <xf numFmtId="0" fontId="1" fillId="0" borderId="0"/>
    <xf numFmtId="0" fontId="34" fillId="0" borderId="0"/>
    <xf numFmtId="0" fontId="75" fillId="0" borderId="0"/>
    <xf numFmtId="0" fontId="28" fillId="0" borderId="0"/>
    <xf numFmtId="0" fontId="1" fillId="0" borderId="0"/>
    <xf numFmtId="0" fontId="1" fillId="0" borderId="0"/>
    <xf numFmtId="0" fontId="75" fillId="0" borderId="0"/>
    <xf numFmtId="0" fontId="1" fillId="0" borderId="0"/>
    <xf numFmtId="0" fontId="34" fillId="0" borderId="0"/>
    <xf numFmtId="0" fontId="1" fillId="0" borderId="0"/>
    <xf numFmtId="0" fontId="34" fillId="0" borderId="0"/>
    <xf numFmtId="0" fontId="75" fillId="0" borderId="0"/>
    <xf numFmtId="0" fontId="28" fillId="0" borderId="0"/>
    <xf numFmtId="0" fontId="1" fillId="0" borderId="0"/>
    <xf numFmtId="0" fontId="1" fillId="0" borderId="0"/>
    <xf numFmtId="0" fontId="75" fillId="0" borderId="0"/>
    <xf numFmtId="0" fontId="1" fillId="0" borderId="0"/>
    <xf numFmtId="0" fontId="34" fillId="0" borderId="0"/>
    <xf numFmtId="0" fontId="1" fillId="0" borderId="0"/>
    <xf numFmtId="0" fontId="34" fillId="0" borderId="0"/>
    <xf numFmtId="0" fontId="75" fillId="0" borderId="0"/>
    <xf numFmtId="0" fontId="1" fillId="0" borderId="0"/>
    <xf numFmtId="0" fontId="34" fillId="0" borderId="0"/>
    <xf numFmtId="0" fontId="1" fillId="0" borderId="0"/>
    <xf numFmtId="0" fontId="28" fillId="0" borderId="0"/>
    <xf numFmtId="0" fontId="75" fillId="0" borderId="0"/>
    <xf numFmtId="0" fontId="34" fillId="0" borderId="0"/>
    <xf numFmtId="0" fontId="28" fillId="0" borderId="0"/>
    <xf numFmtId="0" fontId="1" fillId="0" borderId="0"/>
    <xf numFmtId="0" fontId="75" fillId="0" borderId="0"/>
    <xf numFmtId="0" fontId="1" fillId="0" borderId="0"/>
    <xf numFmtId="0" fontId="34" fillId="0" borderId="0"/>
    <xf numFmtId="0" fontId="28" fillId="0" borderId="0"/>
    <xf numFmtId="0" fontId="75" fillId="0" borderId="0"/>
    <xf numFmtId="0" fontId="95" fillId="0" borderId="0"/>
    <xf numFmtId="0" fontId="95" fillId="0" borderId="0"/>
    <xf numFmtId="0" fontId="75" fillId="0" borderId="0"/>
    <xf numFmtId="0" fontId="76" fillId="0" borderId="0"/>
    <xf numFmtId="0" fontId="34" fillId="0" borderId="0"/>
    <xf numFmtId="0" fontId="35" fillId="0" borderId="0"/>
    <xf numFmtId="0" fontId="74" fillId="0" borderId="0"/>
    <xf numFmtId="0" fontId="74" fillId="0" borderId="0"/>
    <xf numFmtId="0" fontId="95" fillId="0" borderId="0"/>
    <xf numFmtId="0" fontId="75" fillId="0" borderId="0"/>
    <xf numFmtId="0" fontId="28" fillId="0" borderId="0">
      <alignment wrapText="1"/>
    </xf>
    <xf numFmtId="0" fontId="1" fillId="0" borderId="0"/>
    <xf numFmtId="0" fontId="34" fillId="0" borderId="0"/>
    <xf numFmtId="0" fontId="1" fillId="0" borderId="0"/>
    <xf numFmtId="0" fontId="34" fillId="0" borderId="0"/>
    <xf numFmtId="0" fontId="75" fillId="0" borderId="0"/>
    <xf numFmtId="0" fontId="28" fillId="0" borderId="0"/>
    <xf numFmtId="0" fontId="1" fillId="0" borderId="0"/>
    <xf numFmtId="0" fontId="28" fillId="0" borderId="0"/>
    <xf numFmtId="0" fontId="75" fillId="0" borderId="0"/>
    <xf numFmtId="0" fontId="76" fillId="0" borderId="0"/>
    <xf numFmtId="0" fontId="95" fillId="0" borderId="0"/>
    <xf numFmtId="0" fontId="75" fillId="0" borderId="0"/>
    <xf numFmtId="0" fontId="34" fillId="0" borderId="0"/>
    <xf numFmtId="0" fontId="28" fillId="0" borderId="0"/>
    <xf numFmtId="0" fontId="34" fillId="0" borderId="0"/>
    <xf numFmtId="0" fontId="75" fillId="0" borderId="0"/>
    <xf numFmtId="0" fontId="28" fillId="0" borderId="0" applyBorder="0"/>
    <xf numFmtId="0" fontId="104" fillId="0" borderId="0"/>
    <xf numFmtId="0" fontId="104" fillId="0" borderId="0"/>
    <xf numFmtId="0" fontId="28" fillId="0" borderId="0" applyBorder="0"/>
    <xf numFmtId="0" fontId="76" fillId="0" borderId="0"/>
    <xf numFmtId="0" fontId="72" fillId="0" borderId="0"/>
    <xf numFmtId="0" fontId="75" fillId="0" borderId="0"/>
    <xf numFmtId="0" fontId="28" fillId="0" borderId="0" applyBorder="0"/>
    <xf numFmtId="0" fontId="76" fillId="0" borderId="0"/>
    <xf numFmtId="253" fontId="28" fillId="0" borderId="0"/>
    <xf numFmtId="253" fontId="28" fillId="0" borderId="0"/>
    <xf numFmtId="0" fontId="75" fillId="0" borderId="0"/>
    <xf numFmtId="0" fontId="72" fillId="0" borderId="0"/>
    <xf numFmtId="0" fontId="75" fillId="0" borderId="0"/>
    <xf numFmtId="0" fontId="34" fillId="0" borderId="0"/>
    <xf numFmtId="0" fontId="28" fillId="0" borderId="0"/>
    <xf numFmtId="0" fontId="18" fillId="0" borderId="0"/>
    <xf numFmtId="0" fontId="1" fillId="0" borderId="0"/>
    <xf numFmtId="0" fontId="1" fillId="0" borderId="0"/>
    <xf numFmtId="0" fontId="1" fillId="0" borderId="0"/>
    <xf numFmtId="0" fontId="28" fillId="0" borderId="0"/>
    <xf numFmtId="0" fontId="28" fillId="0" borderId="0"/>
    <xf numFmtId="37" fontId="81" fillId="0" borderId="0"/>
    <xf numFmtId="37" fontId="81" fillId="0" borderId="0"/>
    <xf numFmtId="0" fontId="28" fillId="0" borderId="0"/>
    <xf numFmtId="0" fontId="74" fillId="0" borderId="0"/>
    <xf numFmtId="0" fontId="75" fillId="0" borderId="0"/>
    <xf numFmtId="0" fontId="74" fillId="0" borderId="0"/>
    <xf numFmtId="0" fontId="28" fillId="0" borderId="0" applyNumberFormat="0" applyFont="0" applyFill="0" applyBorder="0" applyAlignment="0" applyProtection="0"/>
    <xf numFmtId="0" fontId="75" fillId="0" borderId="0"/>
    <xf numFmtId="0" fontId="95" fillId="0" borderId="0"/>
    <xf numFmtId="0" fontId="95" fillId="0" borderId="0"/>
    <xf numFmtId="0" fontId="95" fillId="0" borderId="0"/>
    <xf numFmtId="0" fontId="28" fillId="0" borderId="0"/>
    <xf numFmtId="0" fontId="28" fillId="0" borderId="0"/>
    <xf numFmtId="0" fontId="34" fillId="0" borderId="0"/>
    <xf numFmtId="0" fontId="1" fillId="0" borderId="0"/>
    <xf numFmtId="0" fontId="28" fillId="0" borderId="0"/>
    <xf numFmtId="0" fontId="76" fillId="0" borderId="0"/>
    <xf numFmtId="0" fontId="34" fillId="0" borderId="0"/>
    <xf numFmtId="0" fontId="28" fillId="0" borderId="0" applyBorder="0"/>
    <xf numFmtId="0" fontId="28" fillId="0" borderId="0"/>
    <xf numFmtId="0" fontId="76" fillId="0" borderId="0"/>
    <xf numFmtId="0" fontId="28" fillId="0" borderId="0" applyBorder="0"/>
    <xf numFmtId="0" fontId="34" fillId="0" borderId="0"/>
    <xf numFmtId="0" fontId="28" fillId="0" borderId="0"/>
    <xf numFmtId="0" fontId="28" fillId="0" borderId="0"/>
    <xf numFmtId="0" fontId="34" fillId="0" borderId="0"/>
    <xf numFmtId="0" fontId="28" fillId="0" borderId="0"/>
    <xf numFmtId="0" fontId="76" fillId="0" borderId="0"/>
    <xf numFmtId="0" fontId="34" fillId="0" borderId="0"/>
    <xf numFmtId="0" fontId="28" fillId="0" borderId="0"/>
    <xf numFmtId="0" fontId="76" fillId="0" borderId="0"/>
    <xf numFmtId="0" fontId="34" fillId="0" borderId="0"/>
    <xf numFmtId="0" fontId="28" fillId="0" borderId="0"/>
    <xf numFmtId="0" fontId="34" fillId="0" borderId="0"/>
    <xf numFmtId="0" fontId="28" fillId="0" borderId="0"/>
    <xf numFmtId="0" fontId="36" fillId="0" borderId="0"/>
    <xf numFmtId="0" fontId="36" fillId="0" borderId="0"/>
    <xf numFmtId="0" fontId="36" fillId="0" borderId="0"/>
    <xf numFmtId="0" fontId="36"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4" fillId="0" borderId="0"/>
    <xf numFmtId="0" fontId="28" fillId="0" borderId="0"/>
    <xf numFmtId="0" fontId="28" fillId="0" borderId="0"/>
    <xf numFmtId="0" fontId="36" fillId="0" borderId="0"/>
    <xf numFmtId="0" fontId="28" fillId="0" borderId="0"/>
    <xf numFmtId="0" fontId="36" fillId="0" borderId="0"/>
    <xf numFmtId="0" fontId="36" fillId="0" borderId="0"/>
    <xf numFmtId="0" fontId="36" fillId="0" borderId="0"/>
    <xf numFmtId="0" fontId="36" fillId="0" borderId="0"/>
    <xf numFmtId="0" fontId="35" fillId="0" borderId="0"/>
    <xf numFmtId="0" fontId="34" fillId="0" borderId="0"/>
    <xf numFmtId="0" fontId="28" fillId="0" borderId="0"/>
    <xf numFmtId="0" fontId="28" fillId="0" borderId="0"/>
    <xf numFmtId="0" fontId="34" fillId="0" borderId="0"/>
    <xf numFmtId="0" fontId="34" fillId="0" borderId="0"/>
    <xf numFmtId="0" fontId="1" fillId="0" borderId="0"/>
    <xf numFmtId="0" fontId="28"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28" fillId="0" borderId="0"/>
    <xf numFmtId="0" fontId="28" fillId="0" borderId="0" applyNumberFormat="0" applyFont="0" applyFill="0" applyBorder="0" applyAlignment="0" applyProtection="0"/>
    <xf numFmtId="0" fontId="28" fillId="0" borderId="0"/>
    <xf numFmtId="0" fontId="28" fillId="0" borderId="0"/>
    <xf numFmtId="0" fontId="28" fillId="0" borderId="0"/>
    <xf numFmtId="0" fontId="75" fillId="0" borderId="0"/>
    <xf numFmtId="0" fontId="34" fillId="0" borderId="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75" fillId="0" borderId="0"/>
    <xf numFmtId="0" fontId="28" fillId="0" borderId="0"/>
    <xf numFmtId="0" fontId="28"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34" fillId="0" borderId="0"/>
    <xf numFmtId="0" fontId="75" fillId="0" borderId="0"/>
    <xf numFmtId="0" fontId="28" fillId="0" borderId="0"/>
    <xf numFmtId="0" fontId="28" fillId="0" borderId="0"/>
    <xf numFmtId="0" fontId="34" fillId="0" borderId="0"/>
    <xf numFmtId="0" fontId="28"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28" fillId="0" borderId="0" applyNumberFormat="0" applyFont="0" applyFill="0" applyBorder="0" applyAlignment="0" applyProtection="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28" fillId="0" borderId="0"/>
    <xf numFmtId="0" fontId="28" fillId="0" borderId="0"/>
    <xf numFmtId="0" fontId="28" fillId="0" borderId="0"/>
    <xf numFmtId="0" fontId="75" fillId="0" borderId="0"/>
    <xf numFmtId="0" fontId="28" fillId="0" borderId="0"/>
    <xf numFmtId="0" fontId="34" fillId="0" borderId="0"/>
    <xf numFmtId="0" fontId="34" fillId="0" borderId="0"/>
    <xf numFmtId="0" fontId="28" fillId="0" borderId="0"/>
    <xf numFmtId="0" fontId="1" fillId="0" borderId="0"/>
    <xf numFmtId="0" fontId="75" fillId="0" borderId="0"/>
    <xf numFmtId="0" fontId="75" fillId="0" borderId="0"/>
    <xf numFmtId="0" fontId="34" fillId="0" borderId="0"/>
    <xf numFmtId="0" fontId="28" fillId="0" borderId="0"/>
    <xf numFmtId="0" fontId="75" fillId="0" borderId="0"/>
    <xf numFmtId="0" fontId="75" fillId="0" borderId="0"/>
    <xf numFmtId="0" fontId="34"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applyNumberFormat="0" applyFont="0" applyFill="0" applyBorder="0" applyAlignment="0" applyProtection="0"/>
    <xf numFmtId="0" fontId="75" fillId="0" borderId="0"/>
    <xf numFmtId="0" fontId="28" fillId="0" borderId="0"/>
    <xf numFmtId="0" fontId="1" fillId="0" borderId="0"/>
    <xf numFmtId="0" fontId="28"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28" fillId="0" borderId="0"/>
    <xf numFmtId="0" fontId="1" fillId="0" borderId="0"/>
    <xf numFmtId="0" fontId="75" fillId="0" borderId="0"/>
    <xf numFmtId="0" fontId="28" fillId="0" borderId="0"/>
    <xf numFmtId="0" fontId="28" fillId="0" borderId="0"/>
    <xf numFmtId="0" fontId="28" fillId="0" borderId="0"/>
    <xf numFmtId="0" fontId="28"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34" fillId="0" borderId="0"/>
    <xf numFmtId="0" fontId="75" fillId="0" borderId="0"/>
    <xf numFmtId="0" fontId="75" fillId="0" borderId="0"/>
    <xf numFmtId="0" fontId="28" fillId="0" borderId="0"/>
    <xf numFmtId="0" fontId="28"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34" fillId="0" borderId="0"/>
    <xf numFmtId="0" fontId="75" fillId="0" borderId="0"/>
    <xf numFmtId="0" fontId="28" fillId="0" borderId="0"/>
    <xf numFmtId="0" fontId="28"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268" fillId="0" borderId="0"/>
    <xf numFmtId="0" fontId="75" fillId="0" borderId="0"/>
    <xf numFmtId="0" fontId="1" fillId="0" borderId="0"/>
    <xf numFmtId="0" fontId="28"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268" fillId="0" borderId="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268" fillId="0" borderId="0"/>
    <xf numFmtId="0" fontId="28" fillId="0" borderId="0"/>
    <xf numFmtId="0" fontId="34" fillId="0" borderId="0"/>
    <xf numFmtId="0" fontId="75" fillId="0" borderId="0"/>
    <xf numFmtId="0" fontId="28" fillId="0" borderId="0"/>
    <xf numFmtId="0" fontId="34" fillId="0" borderId="0"/>
    <xf numFmtId="0" fontId="75"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0" fontId="28" fillId="0" borderId="0"/>
    <xf numFmtId="0" fontId="34" fillId="0" borderId="0"/>
    <xf numFmtId="0" fontId="1" fillId="0" borderId="0"/>
    <xf numFmtId="0" fontId="1" fillId="0" borderId="0"/>
    <xf numFmtId="0" fontId="28" fillId="0" borderId="0"/>
    <xf numFmtId="238" fontId="34" fillId="0" borderId="0"/>
    <xf numFmtId="0" fontId="75" fillId="0" borderId="0"/>
    <xf numFmtId="0" fontId="28" fillId="0" borderId="0"/>
    <xf numFmtId="0" fontId="28" fillId="0" borderId="0"/>
    <xf numFmtId="0" fontId="28" fillId="0" borderId="0"/>
    <xf numFmtId="0" fontId="1" fillId="0" borderId="0"/>
    <xf numFmtId="0" fontId="75" fillId="0" borderId="0"/>
    <xf numFmtId="0" fontId="28" fillId="0" borderId="0"/>
    <xf numFmtId="0" fontId="28" fillId="0" borderId="0"/>
    <xf numFmtId="0" fontId="1" fillId="0" borderId="0"/>
    <xf numFmtId="0" fontId="28" fillId="0" borderId="0"/>
    <xf numFmtId="0" fontId="75" fillId="0" borderId="0"/>
    <xf numFmtId="0" fontId="1" fillId="0" borderId="0"/>
    <xf numFmtId="0" fontId="28" fillId="0" borderId="0"/>
    <xf numFmtId="0" fontId="28" fillId="0" borderId="0" applyNumberFormat="0" applyFont="0" applyFill="0" applyBorder="0" applyAlignment="0" applyProtection="0"/>
    <xf numFmtId="0" fontId="75" fillId="0" borderId="0"/>
    <xf numFmtId="0" fontId="1" fillId="0" borderId="0"/>
    <xf numFmtId="0" fontId="28" fillId="0" borderId="0"/>
    <xf numFmtId="0" fontId="28" fillId="0" borderId="0" applyNumberFormat="0" applyFont="0" applyFill="0" applyBorder="0" applyAlignment="0" applyProtection="0"/>
    <xf numFmtId="0" fontId="75" fillId="0" borderId="0"/>
    <xf numFmtId="0" fontId="28" fillId="0" borderId="0"/>
    <xf numFmtId="0" fontId="28" fillId="0" borderId="0"/>
    <xf numFmtId="0" fontId="75" fillId="0" borderId="0"/>
    <xf numFmtId="0" fontId="35" fillId="0" borderId="0"/>
    <xf numFmtId="0" fontId="28" fillId="0" borderId="0"/>
    <xf numFmtId="0" fontId="1" fillId="0" borderId="0"/>
    <xf numFmtId="0" fontId="75" fillId="0" borderId="0"/>
    <xf numFmtId="0" fontId="75" fillId="0" borderId="0"/>
    <xf numFmtId="0" fontId="34" fillId="0" borderId="0"/>
    <xf numFmtId="0" fontId="28" fillId="0" borderId="0"/>
    <xf numFmtId="0" fontId="75" fillId="0" borderId="0"/>
    <xf numFmtId="0" fontId="28" fillId="0" borderId="0"/>
    <xf numFmtId="0" fontId="28" fillId="0" borderId="0"/>
    <xf numFmtId="238" fontId="269" fillId="0" borderId="0"/>
    <xf numFmtId="0" fontId="75" fillId="0" borderId="0"/>
    <xf numFmtId="0" fontId="28" fillId="0" borderId="0"/>
    <xf numFmtId="0" fontId="28" fillId="0" borderId="0"/>
    <xf numFmtId="0" fontId="28" fillId="0" borderId="0"/>
    <xf numFmtId="0" fontId="1" fillId="0" borderId="0"/>
    <xf numFmtId="0" fontId="75" fillId="0" borderId="0"/>
    <xf numFmtId="0" fontId="28" fillId="0" borderId="0"/>
    <xf numFmtId="0" fontId="28" fillId="0" borderId="0"/>
    <xf numFmtId="0" fontId="28" fillId="0" borderId="0"/>
    <xf numFmtId="0" fontId="1" fillId="0" borderId="0"/>
    <xf numFmtId="0" fontId="75" fillId="0" borderId="0"/>
    <xf numFmtId="0" fontId="28" fillId="0" borderId="0"/>
    <xf numFmtId="0" fontId="1" fillId="0" borderId="0"/>
    <xf numFmtId="0" fontId="28" fillId="0" borderId="0"/>
    <xf numFmtId="0" fontId="28"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xf numFmtId="0" fontId="1" fillId="0" borderId="0"/>
    <xf numFmtId="0" fontId="75" fillId="0" borderId="0"/>
    <xf numFmtId="0" fontId="28" fillId="0" borderId="0"/>
    <xf numFmtId="0" fontId="28" fillId="0" borderId="0"/>
    <xf numFmtId="0" fontId="35" fillId="0" borderId="0"/>
    <xf numFmtId="0" fontId="75" fillId="0" borderId="0"/>
    <xf numFmtId="0" fontId="28" fillId="0" borderId="0" applyNumberFormat="0" applyFont="0" applyFill="0" applyBorder="0" applyAlignment="0" applyProtection="0"/>
    <xf numFmtId="0" fontId="28" fillId="0" borderId="0"/>
    <xf numFmtId="0" fontId="35"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75" fillId="0" borderId="0"/>
    <xf numFmtId="0" fontId="74" fillId="0" borderId="0"/>
    <xf numFmtId="0" fontId="76"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6" fillId="0" borderId="0"/>
    <xf numFmtId="0" fontId="75" fillId="0" borderId="0"/>
    <xf numFmtId="0" fontId="28"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75" fillId="0" borderId="0"/>
    <xf numFmtId="0" fontId="34" fillId="0" borderId="0"/>
    <xf numFmtId="0" fontId="75" fillId="0" borderId="0"/>
    <xf numFmtId="0" fontId="75" fillId="0" borderId="0"/>
    <xf numFmtId="0" fontId="75" fillId="0" borderId="0"/>
    <xf numFmtId="251" fontId="249" fillId="70" borderId="0">
      <protection locked="0"/>
    </xf>
    <xf numFmtId="251" fontId="249" fillId="0" borderId="0"/>
    <xf numFmtId="0" fontId="75" fillId="0" borderId="0"/>
    <xf numFmtId="0" fontId="75" fillId="0" borderId="0"/>
    <xf numFmtId="0" fontId="28" fillId="45" borderId="36" applyNumberFormat="0" applyFont="0" applyAlignment="0" applyProtection="0"/>
    <xf numFmtId="0" fontId="28" fillId="8" borderId="8" applyNumberFormat="0" applyFont="0" applyAlignment="0" applyProtection="0"/>
    <xf numFmtId="0" fontId="75" fillId="0" borderId="0"/>
    <xf numFmtId="0" fontId="34" fillId="0" borderId="0"/>
    <xf numFmtId="0" fontId="75" fillId="0" borderId="0"/>
    <xf numFmtId="0" fontId="270" fillId="62" borderId="0" applyNumberFormat="0" applyBorder="0" applyAlignment="0" applyProtection="0"/>
    <xf numFmtId="0" fontId="270" fillId="62" borderId="0" applyNumberFormat="0" applyBorder="0" applyAlignment="0" applyProtection="0"/>
    <xf numFmtId="0" fontId="8" fillId="4" borderId="0" applyNumberFormat="0" applyBorder="0" applyAlignment="0" applyProtection="0"/>
    <xf numFmtId="0" fontId="130" fillId="62" borderId="0" applyNumberFormat="0" applyBorder="0" applyAlignment="0" applyProtection="0"/>
    <xf numFmtId="0" fontId="28" fillId="0" borderId="0"/>
    <xf numFmtId="0" fontId="119" fillId="64" borderId="26" applyNumberFormat="0" applyAlignment="0" applyProtection="0"/>
    <xf numFmtId="0" fontId="10" fillId="6" borderId="5" applyNumberFormat="0" applyAlignment="0" applyProtection="0"/>
    <xf numFmtId="0" fontId="3" fillId="0" borderId="1" applyNumberFormat="0" applyFill="0" applyAlignment="0" applyProtection="0"/>
    <xf numFmtId="0" fontId="67" fillId="0" borderId="30" applyNumberFormat="0" applyFill="0" applyAlignment="0" applyProtection="0"/>
    <xf numFmtId="0" fontId="28" fillId="0" borderId="0"/>
    <xf numFmtId="0" fontId="4" fillId="0" borderId="2" applyNumberFormat="0" applyFill="0" applyAlignment="0" applyProtection="0"/>
    <xf numFmtId="0" fontId="68" fillId="0" borderId="31" applyNumberFormat="0" applyFill="0" applyAlignment="0" applyProtection="0"/>
    <xf numFmtId="0" fontId="28" fillId="0" borderId="0"/>
    <xf numFmtId="0" fontId="69" fillId="0" borderId="32" applyNumberFormat="0" applyFill="0" applyAlignment="0" applyProtection="0"/>
    <xf numFmtId="0" fontId="5" fillId="0" borderId="3" applyNumberFormat="0" applyFill="0" applyAlignment="0" applyProtection="0"/>
    <xf numFmtId="0" fontId="28" fillId="0" borderId="0"/>
    <xf numFmtId="0" fontId="5" fillId="0" borderId="0" applyNumberFormat="0" applyFill="0" applyBorder="0" applyAlignment="0" applyProtection="0"/>
    <xf numFmtId="0" fontId="69" fillId="0" borderId="0" applyNumberFormat="0" applyFill="0" applyBorder="0" applyAlignment="0" applyProtection="0"/>
    <xf numFmtId="0" fontId="28" fillId="0" borderId="0"/>
    <xf numFmtId="0" fontId="34" fillId="0" borderId="0"/>
    <xf numFmtId="0" fontId="75" fillId="0" borderId="0"/>
    <xf numFmtId="0" fontId="75" fillId="0" borderId="0"/>
    <xf numFmtId="0" fontId="75" fillId="0" borderId="0"/>
    <xf numFmtId="0" fontId="75" fillId="0" borderId="0"/>
    <xf numFmtId="0" fontId="75" fillId="0" borderId="0"/>
    <xf numFmtId="0" fontId="75" fillId="0" borderId="0"/>
    <xf numFmtId="9" fontId="76" fillId="0" borderId="0" applyFont="0" applyFill="0" applyBorder="0" applyAlignment="0" applyProtection="0"/>
    <xf numFmtId="9" fontId="76" fillId="0" borderId="0" applyFont="0" applyFill="0" applyBorder="0" applyAlignment="0" applyProtection="0"/>
    <xf numFmtId="254" fontId="271" fillId="0" borderId="0" applyFont="0" applyFill="0" applyBorder="0" applyProtection="0">
      <alignment horizontal="right"/>
    </xf>
    <xf numFmtId="0" fontId="34" fillId="0" borderId="0"/>
    <xf numFmtId="0" fontId="75" fillId="0" borderId="0"/>
    <xf numFmtId="0" fontId="75" fillId="0" borderId="0"/>
    <xf numFmtId="0" fontId="34" fillId="0" borderId="0"/>
    <xf numFmtId="9" fontId="75"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9" fontId="21"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9" fontId="28" fillId="0" borderId="0" applyFont="0" applyFill="0" applyBorder="0" applyAlignment="0" applyProtection="0"/>
    <xf numFmtId="9" fontId="28" fillId="0" borderId="0" applyFont="0" applyFill="0" applyBorder="0" applyAlignment="0" applyProtection="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9" fontId="21" fillId="0" borderId="0" applyFont="0" applyFill="0" applyBorder="0" applyAlignment="0" applyProtection="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75" fillId="0" borderId="0"/>
    <xf numFmtId="0" fontId="34" fillId="0" borderId="0"/>
    <xf numFmtId="9" fontId="72" fillId="0" borderId="0" applyFont="0" applyFill="0" applyBorder="0" applyAlignment="0" applyProtection="0"/>
    <xf numFmtId="0" fontId="75" fillId="0" borderId="0"/>
    <xf numFmtId="9" fontId="81" fillId="0" borderId="0" applyFont="0" applyFill="0" applyBorder="0" applyAlignment="0" applyProtection="0"/>
    <xf numFmtId="0" fontId="75" fillId="0" borderId="0"/>
    <xf numFmtId="0" fontId="34" fillId="0" borderId="0"/>
    <xf numFmtId="0" fontId="75" fillId="0" borderId="0"/>
    <xf numFmtId="9" fontId="75" fillId="0" borderId="0" applyFont="0" applyFill="0" applyBorder="0" applyAlignment="0" applyProtection="0"/>
    <xf numFmtId="0" fontId="75" fillId="0" borderId="0"/>
    <xf numFmtId="9" fontId="73" fillId="0" borderId="0" applyFont="0" applyFill="0" applyBorder="0" applyAlignment="0" applyProtection="0"/>
    <xf numFmtId="0" fontId="75" fillId="0" borderId="0"/>
    <xf numFmtId="9" fontId="73" fillId="0" borderId="0" applyFont="0" applyFill="0" applyBorder="0" applyAlignment="0" applyProtection="0"/>
    <xf numFmtId="9" fontId="73" fillId="0" borderId="0" applyFont="0" applyFill="0" applyBorder="0" applyAlignment="0" applyProtection="0"/>
    <xf numFmtId="0" fontId="75" fillId="0" borderId="0"/>
    <xf numFmtId="0" fontId="75" fillId="0" borderId="0"/>
    <xf numFmtId="9" fontId="73" fillId="0" borderId="0" applyFont="0" applyFill="0" applyBorder="0" applyAlignment="0" applyProtection="0"/>
    <xf numFmtId="0" fontId="75" fillId="0" borderId="0"/>
    <xf numFmtId="9" fontId="73" fillId="0" borderId="0" applyFont="0" applyFill="0" applyBorder="0" applyAlignment="0" applyProtection="0"/>
    <xf numFmtId="0" fontId="34" fillId="0" borderId="0"/>
    <xf numFmtId="0" fontId="75" fillId="0" borderId="0"/>
    <xf numFmtId="9" fontId="73" fillId="0" borderId="0" applyFont="0" applyFill="0" applyBorder="0" applyAlignment="0" applyProtection="0"/>
    <xf numFmtId="0" fontId="75" fillId="0" borderId="0"/>
    <xf numFmtId="0" fontId="75" fillId="0" borderId="0"/>
    <xf numFmtId="9" fontId="73" fillId="0" borderId="0" applyFont="0" applyFill="0" applyBorder="0" applyAlignment="0" applyProtection="0"/>
    <xf numFmtId="0" fontId="34" fillId="0" borderId="0"/>
    <xf numFmtId="0" fontId="75" fillId="0" borderId="0"/>
    <xf numFmtId="0" fontId="272" fillId="0" borderId="0" applyNumberFormat="0" applyFill="0" applyBorder="0">
      <alignment horizontal="left"/>
    </xf>
    <xf numFmtId="0" fontId="249" fillId="0" borderId="0" applyNumberFormat="0" applyFill="0" applyBorder="0">
      <alignment horizontal="left"/>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73" fillId="0" borderId="14" applyNumberFormat="0" applyFill="0" applyBorder="0">
      <alignment horizontal="left"/>
    </xf>
    <xf numFmtId="0" fontId="75" fillId="0" borderId="0"/>
    <xf numFmtId="0" fontId="75" fillId="0" borderId="0"/>
    <xf numFmtId="0" fontId="75" fillId="0" borderId="0"/>
    <xf numFmtId="0" fontId="53" fillId="0" borderId="0" applyNumberFormat="0" applyFill="0" applyBorder="0">
      <alignment horizontal="left"/>
    </xf>
    <xf numFmtId="0" fontId="100" fillId="0" borderId="90">
      <alignment horizontal="center" vertical="center"/>
    </xf>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applyFont="0" applyFill="0" applyBorder="0" applyAlignment="0" applyProtection="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applyNumberFormat="0" applyFill="0" applyBorder="0" applyAlignment="0" applyProtection="0"/>
    <xf numFmtId="0" fontId="75" fillId="0" borderId="0"/>
    <xf numFmtId="0" fontId="34" fillId="0" borderId="0"/>
    <xf numFmtId="0" fontId="28"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221" fontId="28" fillId="0" borderId="0" applyFont="0" applyFill="0" applyBorder="0" applyAlignment="0" applyProtection="0"/>
    <xf numFmtId="0" fontId="34" fillId="0" borderId="0"/>
    <xf numFmtId="221"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222" fontId="28" fillId="0" borderId="0" applyFont="0" applyFill="0" applyBorder="0" applyAlignment="0" applyProtection="0"/>
    <xf numFmtId="0" fontId="34" fillId="0" borderId="0"/>
    <xf numFmtId="222"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223" fontId="28" fillId="0" borderId="0" applyFont="0" applyFill="0" applyBorder="0" applyAlignment="0" applyProtection="0"/>
    <xf numFmtId="0" fontId="34" fillId="0" borderId="0"/>
    <xf numFmtId="223" fontId="28" fillId="0" borderId="0" applyFont="0" applyFill="0" applyBorder="0" applyAlignment="0" applyProtection="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34" fillId="0" borderId="0"/>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34" fillId="0" borderId="0"/>
    <xf numFmtId="0" fontId="75" fillId="0" borderId="0"/>
    <xf numFmtId="0" fontId="75"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34" fillId="0" borderId="0"/>
    <xf numFmtId="0" fontId="75" fillId="0" borderId="0"/>
    <xf numFmtId="0" fontId="34" fillId="0" borderId="0"/>
    <xf numFmtId="0" fontId="75" fillId="0" borderId="0"/>
    <xf numFmtId="0" fontId="34" fillId="0" borderId="0"/>
    <xf numFmtId="0" fontId="75" fillId="0" borderId="0"/>
    <xf numFmtId="0" fontId="274" fillId="0" borderId="0"/>
    <xf numFmtId="0" fontId="75" fillId="0" borderId="0"/>
    <xf numFmtId="251" fontId="249" fillId="0" borderId="104" applyFill="0" applyBorder="0"/>
    <xf numFmtId="0" fontId="75" fillId="0" borderId="0"/>
    <xf numFmtId="3" fontId="249" fillId="0" borderId="10"/>
    <xf numFmtId="0" fontId="95" fillId="41" borderId="0"/>
    <xf numFmtId="0" fontId="75" fillId="0" borderId="0"/>
    <xf numFmtId="0" fontId="75" fillId="0" borderId="0"/>
    <xf numFmtId="0" fontId="75" fillId="0" borderId="0"/>
    <xf numFmtId="0" fontId="75" fillId="0" borderId="0"/>
    <xf numFmtId="0" fontId="75" fillId="0" borderId="0"/>
    <xf numFmtId="0" fontId="34" fillId="0" borderId="0"/>
    <xf numFmtId="0" fontId="75" fillId="0" borderId="0"/>
    <xf numFmtId="0" fontId="75" fillId="0" borderId="0"/>
    <xf numFmtId="0" fontId="22" fillId="0" borderId="0" applyBorder="0" applyProtection="0">
      <alignment horizontal="left"/>
    </xf>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75" fillId="0" borderId="0"/>
    <xf numFmtId="0" fontId="21" fillId="0" borderId="14" applyFill="0" applyBorder="0" applyProtection="0">
      <alignment horizontal="left" vertical="top"/>
    </xf>
    <xf numFmtId="0" fontId="75" fillId="0" borderId="0"/>
    <xf numFmtId="0" fontId="75" fillId="0" borderId="0"/>
    <xf numFmtId="0" fontId="75" fillId="0" borderId="0"/>
    <xf numFmtId="0" fontId="75" fillId="0" borderId="0"/>
    <xf numFmtId="0" fontId="75" fillId="0" borderId="0"/>
    <xf numFmtId="0" fontId="275" fillId="0" borderId="0"/>
    <xf numFmtId="251" fontId="249" fillId="0" borderId="0">
      <alignment horizontal="right"/>
    </xf>
    <xf numFmtId="0" fontId="249" fillId="0" borderId="0" applyNumberFormat="0" applyFill="0" applyBorder="0">
      <alignment horizontal="left"/>
    </xf>
    <xf numFmtId="0" fontId="75" fillId="0" borderId="0"/>
    <xf numFmtId="0" fontId="124" fillId="0" borderId="0" applyNumberFormat="0" applyFill="0" applyBorder="0">
      <alignment horizontal="left"/>
    </xf>
    <xf numFmtId="0" fontId="276" fillId="0" borderId="0"/>
    <xf numFmtId="0" fontId="2" fillId="0" borderId="0" applyNumberFormat="0" applyFill="0" applyBorder="0" applyAlignment="0" applyProtection="0"/>
    <xf numFmtId="0" fontId="28" fillId="0" borderId="0"/>
    <xf numFmtId="0" fontId="28" fillId="0" borderId="0"/>
    <xf numFmtId="0" fontId="75" fillId="0" borderId="0"/>
    <xf numFmtId="0" fontId="150" fillId="0" borderId="50" applyNumberFormat="0" applyFill="0" applyAlignment="0" applyProtection="0"/>
    <xf numFmtId="0" fontId="16" fillId="0" borderId="9" applyNumberFormat="0" applyFill="0" applyAlignment="0" applyProtection="0"/>
    <xf numFmtId="0" fontId="150" fillId="0" borderId="50" applyNumberFormat="0" applyFill="0" applyAlignment="0" applyProtection="0"/>
    <xf numFmtId="0" fontId="34" fillId="0" borderId="0"/>
    <xf numFmtId="0" fontId="75" fillId="0" borderId="0"/>
    <xf numFmtId="0" fontId="28" fillId="0" borderId="0"/>
    <xf numFmtId="0" fontId="28"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255" fontId="28" fillId="0" borderId="0" applyFont="0" applyFill="0" applyBorder="0" applyAlignment="0" applyProtection="0"/>
    <xf numFmtId="255" fontId="28" fillId="0" borderId="0" applyFont="0" applyFill="0" applyBorder="0" applyAlignment="0" applyProtection="0"/>
    <xf numFmtId="0" fontId="75" fillId="0" borderId="0"/>
    <xf numFmtId="43" fontId="28" fillId="0" borderId="0" applyFont="0" applyFill="0" applyBorder="0" applyAlignment="0" applyProtection="0"/>
    <xf numFmtId="0" fontId="34" fillId="0" borderId="0"/>
    <xf numFmtId="43" fontId="28" fillId="0" borderId="0" applyFont="0" applyFill="0" applyBorder="0" applyAlignment="0" applyProtection="0"/>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0" fontId="34" fillId="0" borderId="0"/>
    <xf numFmtId="0" fontId="28" fillId="0" borderId="0"/>
    <xf numFmtId="255"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168" fontId="28" fillId="0" borderId="0" applyFont="0" applyFill="0" applyBorder="0" applyAlignment="0" applyProtection="0">
      <alignment wrapText="1"/>
    </xf>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255"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43"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255" fontId="28" fillId="0" borderId="0" applyFont="0" applyFill="0" applyBorder="0" applyAlignment="0" applyProtection="0"/>
    <xf numFmtId="0" fontId="75" fillId="0" borderId="0"/>
    <xf numFmtId="43" fontId="28" fillId="0" borderId="0" applyFont="0" applyFill="0" applyBorder="0" applyAlignment="0" applyProtection="0"/>
    <xf numFmtId="0" fontId="34" fillId="0" borderId="0"/>
    <xf numFmtId="0" fontId="75" fillId="0" borderId="0"/>
    <xf numFmtId="0" fontId="75" fillId="0" borderId="0"/>
    <xf numFmtId="43" fontId="28" fillId="0" borderId="0" applyFont="0" applyFill="0" applyBorder="0" applyAlignment="0" applyProtection="0"/>
    <xf numFmtId="43" fontId="28" fillId="0" borderId="0" applyFont="0" applyFill="0" applyBorder="0" applyAlignment="0" applyProtection="0"/>
    <xf numFmtId="0" fontId="34" fillId="0" borderId="0"/>
    <xf numFmtId="0" fontId="28" fillId="0" borderId="0"/>
    <xf numFmtId="43" fontId="28" fillId="0" borderId="0" applyFont="0" applyFill="0" applyBorder="0" applyAlignment="0" applyProtection="0"/>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0" fontId="34" fillId="0" borderId="0"/>
    <xf numFmtId="0" fontId="28" fillId="0" borderId="0"/>
    <xf numFmtId="168" fontId="28" fillId="0" borderId="0" applyFont="0" applyFill="0" applyBorder="0" applyAlignment="0" applyProtection="0"/>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165"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165"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165"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165"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168" fontId="28" fillId="0" borderId="0" applyFont="0" applyFill="0" applyBorder="0" applyProtection="0"/>
    <xf numFmtId="0" fontId="75" fillId="0" borderId="0"/>
    <xf numFmtId="0" fontId="34" fillId="0" borderId="0"/>
    <xf numFmtId="0" fontId="75" fillId="0" borderId="0"/>
    <xf numFmtId="0" fontId="34" fillId="0" borderId="0"/>
    <xf numFmtId="0" fontId="34" fillId="0" borderId="0"/>
    <xf numFmtId="0" fontId="75" fillId="0" borderId="0"/>
    <xf numFmtId="43" fontId="28"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43" fontId="28"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43" fontId="28"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168" fontId="28" fillId="0" borderId="0" applyFont="0" applyFill="0" applyBorder="0" applyAlignment="0" applyProtection="0"/>
    <xf numFmtId="165" fontId="73" fillId="0" borderId="0" applyFont="0" applyFill="0" applyBorder="0" applyAlignment="0" applyProtection="0"/>
    <xf numFmtId="0" fontId="75" fillId="0" borderId="0"/>
    <xf numFmtId="165" fontId="1" fillId="0" borderId="0" applyFont="0" applyFill="0" applyBorder="0" applyAlignment="0" applyProtection="0"/>
    <xf numFmtId="0" fontId="34" fillId="0" borderId="0"/>
    <xf numFmtId="165" fontId="1" fillId="0" borderId="0" applyFont="0" applyFill="0" applyBorder="0" applyAlignment="0" applyProtection="0"/>
    <xf numFmtId="0" fontId="34" fillId="0" borderId="0"/>
    <xf numFmtId="0" fontId="75" fillId="0" borderId="0"/>
    <xf numFmtId="0" fontId="34" fillId="0" borderId="0"/>
    <xf numFmtId="165" fontId="1" fillId="0" borderId="0" applyFont="0" applyFill="0" applyBorder="0" applyAlignment="0" applyProtection="0"/>
    <xf numFmtId="165" fontId="73" fillId="0" borderId="0" applyFont="0" applyFill="0" applyBorder="0" applyAlignment="0" applyProtection="0"/>
    <xf numFmtId="0" fontId="75" fillId="0" borderId="0"/>
    <xf numFmtId="168" fontId="28" fillId="0" borderId="0" applyFont="0" applyFill="0" applyBorder="0" applyAlignment="0" applyProtection="0"/>
    <xf numFmtId="40" fontId="81" fillId="0" borderId="0" applyFont="0" applyFill="0" applyBorder="0" applyAlignment="0" applyProtection="0"/>
    <xf numFmtId="165" fontId="35" fillId="0" borderId="0" applyFont="0" applyFill="0" applyBorder="0" applyAlignment="0" applyProtection="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165" fontId="28" fillId="0" borderId="0" applyFont="0" applyFill="0" applyBorder="0" applyAlignment="0" applyProtection="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255" fontId="28" fillId="0" borderId="0" applyFont="0" applyFill="0" applyBorder="0" applyAlignment="0" applyProtection="0"/>
    <xf numFmtId="165" fontId="35" fillId="0" borderId="0" applyFont="0" applyFill="0" applyBorder="0" applyAlignment="0" applyProtection="0"/>
    <xf numFmtId="0" fontId="75" fillId="0" borderId="0"/>
    <xf numFmtId="165" fontId="28" fillId="0" borderId="0" applyFont="0" applyFill="0" applyBorder="0" applyAlignment="0" applyProtection="0"/>
    <xf numFmtId="0" fontId="34" fillId="0" borderId="0"/>
    <xf numFmtId="43" fontId="28"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0" fontId="75" fillId="0" borderId="0"/>
    <xf numFmtId="0" fontId="34" fillId="0" borderId="0"/>
    <xf numFmtId="0" fontId="75" fillId="0" borderId="0"/>
    <xf numFmtId="0" fontId="28" fillId="0" borderId="0"/>
    <xf numFmtId="0" fontId="28" fillId="0" borderId="0"/>
    <xf numFmtId="0" fontId="246" fillId="89" borderId="0" applyNumberFormat="0" applyBorder="0" applyAlignment="0" applyProtection="0"/>
    <xf numFmtId="0" fontId="246" fillId="89" borderId="0" applyNumberFormat="0" applyBorder="0" applyAlignment="0" applyProtection="0"/>
    <xf numFmtId="0" fontId="17" fillId="9" borderId="0" applyNumberFormat="0" applyBorder="0" applyAlignment="0" applyProtection="0"/>
    <xf numFmtId="0" fontId="28" fillId="0" borderId="0"/>
    <xf numFmtId="0" fontId="28" fillId="0" borderId="0"/>
    <xf numFmtId="0" fontId="246" fillId="106" borderId="0" applyNumberFormat="0" applyBorder="0" applyAlignment="0" applyProtection="0"/>
    <xf numFmtId="0" fontId="246" fillId="106" borderId="0" applyNumberFormat="0" applyBorder="0" applyAlignment="0" applyProtection="0"/>
    <xf numFmtId="0" fontId="17" fillId="13" borderId="0" applyNumberFormat="0" applyBorder="0" applyAlignment="0" applyProtection="0"/>
    <xf numFmtId="0" fontId="28" fillId="0" borderId="0"/>
    <xf numFmtId="0" fontId="28" fillId="0" borderId="0"/>
    <xf numFmtId="0" fontId="246" fillId="113" borderId="0" applyNumberFormat="0" applyBorder="0" applyAlignment="0" applyProtection="0"/>
    <xf numFmtId="0" fontId="246" fillId="113" borderId="0" applyNumberFormat="0" applyBorder="0" applyAlignment="0" applyProtection="0"/>
    <xf numFmtId="0" fontId="17" fillId="17" borderId="0" applyNumberFormat="0" applyBorder="0" applyAlignment="0" applyProtection="0"/>
    <xf numFmtId="0" fontId="28" fillId="0" borderId="0"/>
    <xf numFmtId="0" fontId="28" fillId="0" borderId="0"/>
    <xf numFmtId="0" fontId="246" fillId="81" borderId="0" applyNumberFormat="0" applyBorder="0" applyAlignment="0" applyProtection="0"/>
    <xf numFmtId="0" fontId="246" fillId="81" borderId="0" applyNumberFormat="0" applyBorder="0" applyAlignment="0" applyProtection="0"/>
    <xf numFmtId="0" fontId="17" fillId="21" borderId="0" applyNumberFormat="0" applyBorder="0" applyAlignment="0" applyProtection="0"/>
    <xf numFmtId="0" fontId="28" fillId="0" borderId="0"/>
    <xf numFmtId="0" fontId="28" fillId="0" borderId="0"/>
    <xf numFmtId="0" fontId="246" fillId="77" borderId="0" applyNumberFormat="0" applyBorder="0" applyAlignment="0" applyProtection="0"/>
    <xf numFmtId="0" fontId="246" fillId="77" borderId="0" applyNumberFormat="0" applyBorder="0" applyAlignment="0" applyProtection="0"/>
    <xf numFmtId="0" fontId="17" fillId="25" borderId="0" applyNumberFormat="0" applyBorder="0" applyAlignment="0" applyProtection="0"/>
    <xf numFmtId="0" fontId="28" fillId="0" borderId="0"/>
    <xf numFmtId="0" fontId="28" fillId="0" borderId="0"/>
    <xf numFmtId="0" fontId="246" fillId="79" borderId="0" applyNumberFormat="0" applyBorder="0" applyAlignment="0" applyProtection="0"/>
    <xf numFmtId="0" fontId="246" fillId="79" borderId="0" applyNumberFormat="0" applyBorder="0" applyAlignment="0" applyProtection="0"/>
    <xf numFmtId="0" fontId="17" fillId="29" borderId="0" applyNumberFormat="0" applyBorder="0" applyAlignment="0" applyProtection="0"/>
    <xf numFmtId="0" fontId="28" fillId="0" borderId="0"/>
    <xf numFmtId="0" fontId="28" fillId="0" borderId="0"/>
    <xf numFmtId="166" fontId="28" fillId="0" borderId="0" applyFont="0" applyFill="0" applyBorder="0" applyAlignment="0" applyProtection="0"/>
    <xf numFmtId="166" fontId="28" fillId="0" borderId="0" applyFont="0" applyFill="0" applyBorder="0" applyAlignment="0" applyProtection="0"/>
    <xf numFmtId="164" fontId="81" fillId="0" borderId="0" applyFont="0" applyFill="0" applyBorder="0" applyAlignment="0" applyProtection="0"/>
    <xf numFmtId="0" fontId="6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28" fillId="0" borderId="0"/>
    <xf numFmtId="0" fontId="75"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75" fillId="0" borderId="0"/>
    <xf numFmtId="0" fontId="34" fillId="0" borderId="0"/>
    <xf numFmtId="0" fontId="34" fillId="0" borderId="0"/>
    <xf numFmtId="0" fontId="28" fillId="0" borderId="0"/>
    <xf numFmtId="0" fontId="34" fillId="0" borderId="0"/>
    <xf numFmtId="0" fontId="89" fillId="0" borderId="0" applyNumberFormat="0" applyFill="0" applyBorder="0" applyAlignment="0" applyProtection="0"/>
    <xf numFmtId="0" fontId="34" fillId="0" borderId="0"/>
    <xf numFmtId="0" fontId="75"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75" fillId="0" borderId="0"/>
    <xf numFmtId="0" fontId="277" fillId="45" borderId="36" applyNumberFormat="0" applyFont="0" applyAlignment="0" applyProtection="0"/>
    <xf numFmtId="9" fontId="28" fillId="0" borderId="0" applyFont="0" applyFill="0" applyBorder="0" applyAlignment="0" applyProtection="0"/>
    <xf numFmtId="43" fontId="1" fillId="0" borderId="0" applyFont="0" applyFill="0" applyBorder="0" applyAlignment="0" applyProtection="0"/>
    <xf numFmtId="3" fontId="28" fillId="39" borderId="68" applyFont="0" applyProtection="0">
      <alignment horizontal="right" vertical="center"/>
    </xf>
    <xf numFmtId="3" fontId="28" fillId="100" borderId="57" applyFont="0">
      <alignment horizontal="right" vertical="center"/>
      <protection locked="0"/>
    </xf>
    <xf numFmtId="0" fontId="28" fillId="62" borderId="0" applyNumberFormat="0" applyFont="0" applyAlignment="0" applyProtection="0"/>
    <xf numFmtId="0" fontId="28" fillId="62" borderId="0" applyNumberFormat="0" applyFont="0" applyAlignment="0" applyProtection="0"/>
    <xf numFmtId="0" fontId="37" fillId="0" borderId="107" applyNumberFormat="0" applyFill="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62" borderId="0" applyNumberFormat="0" applyFont="0" applyAlignment="0" applyProtection="0"/>
    <xf numFmtId="0" fontId="28" fillId="62" borderId="0" applyNumberFormat="0" applyFont="0" applyAlignment="0" applyProtection="0"/>
    <xf numFmtId="0" fontId="37" fillId="0" borderId="107" applyNumberFormat="0" applyFill="0" applyAlignment="0" applyProtection="0"/>
    <xf numFmtId="238" fontId="31" fillId="0" borderId="0">
      <alignment vertical="center"/>
    </xf>
    <xf numFmtId="0" fontId="34" fillId="54" borderId="0" applyNumberFormat="0" applyBorder="0" applyAlignment="0" applyProtection="0"/>
    <xf numFmtId="0" fontId="34" fillId="44" borderId="0" applyNumberFormat="0" applyBorder="0" applyAlignment="0" applyProtection="0"/>
    <xf numFmtId="0" fontId="34" fillId="46"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43"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134" borderId="4" applyNumberFormat="0" applyAlignment="0" applyProtection="0"/>
    <xf numFmtId="196" fontId="1" fillId="0" borderId="0" applyFont="0" applyFill="0" applyBorder="0" applyAlignment="0" applyProtection="0"/>
    <xf numFmtId="0" fontId="51" fillId="39" borderId="72" applyNumberFormat="0" applyAlignment="0" applyProtection="0"/>
    <xf numFmtId="3" fontId="36" fillId="70" borderId="105">
      <alignment wrapText="1"/>
      <protection locked="0"/>
    </xf>
    <xf numFmtId="0" fontId="88" fillId="96" borderId="106">
      <alignment horizontal="center" vertical="center"/>
    </xf>
    <xf numFmtId="0" fontId="93" fillId="87" borderId="17">
      <alignment horizontal="center" vertical="center" wrapText="1"/>
    </xf>
    <xf numFmtId="0" fontId="6" fillId="135" borderId="0" applyNumberFormat="0" applyBorder="0" applyAlignment="0" applyProtection="0"/>
    <xf numFmtId="0" fontId="28" fillId="101" borderId="74" applyNumberFormat="0" applyFont="0" applyAlignment="0" applyProtection="0"/>
    <xf numFmtId="0" fontId="121" fillId="70" borderId="64" applyNumberFormat="0" applyAlignment="0" applyProtection="0"/>
    <xf numFmtId="0" fontId="12" fillId="0" borderId="6" applyNumberFormat="0" applyFill="0" applyAlignment="0" applyProtection="0"/>
    <xf numFmtId="0" fontId="28" fillId="102"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28" fillId="101" borderId="74" applyNumberFormat="0" applyFont="0" applyAlignment="0" applyProtection="0"/>
    <xf numFmtId="0" fontId="75" fillId="102" borderId="8" applyNumberFormat="0" applyFont="0" applyAlignment="0" applyProtection="0"/>
    <xf numFmtId="0" fontId="75" fillId="102" borderId="8" applyNumberFormat="0" applyFont="0" applyAlignment="0" applyProtection="0"/>
    <xf numFmtId="0" fontId="75" fillId="102" borderId="8" applyNumberFormat="0" applyFont="0" applyAlignment="0" applyProtection="0"/>
    <xf numFmtId="0" fontId="37" fillId="101" borderId="74" applyNumberFormat="0" applyFont="0" applyAlignment="0" applyProtection="0"/>
    <xf numFmtId="0" fontId="8" fillId="136" borderId="0" applyNumberFormat="0" applyBorder="0" applyAlignment="0" applyProtection="0"/>
    <xf numFmtId="0" fontId="136" fillId="134" borderId="5"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3" fillId="0" borderId="1" applyNumberFormat="0" applyFill="0" applyAlignment="0" applyProtection="0"/>
    <xf numFmtId="0" fontId="4" fillId="0" borderId="109"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40" fillId="137" borderId="0" applyNumberFormat="0" applyBorder="0" applyAlignment="0" applyProtection="0"/>
    <xf numFmtId="0" fontId="40" fillId="90" borderId="0" applyNumberFormat="0" applyBorder="0" applyAlignment="0" applyProtection="0"/>
    <xf numFmtId="0" fontId="40" fillId="61" borderId="0" applyNumberFormat="0" applyBorder="0" applyAlignment="0" applyProtection="0"/>
    <xf numFmtId="0" fontId="40" fillId="138" borderId="0" applyNumberFormat="0" applyBorder="0" applyAlignment="0" applyProtection="0"/>
    <xf numFmtId="0" fontId="40" fillId="75" borderId="0" applyNumberFormat="0" applyBorder="0" applyAlignment="0" applyProtection="0"/>
    <xf numFmtId="0" fontId="40" fillId="86" borderId="0" applyNumberFormat="0" applyBorder="0" applyAlignment="0" applyProtection="0"/>
    <xf numFmtId="0" fontId="156" fillId="0" borderId="0" applyNumberFormat="0" applyFill="0" applyBorder="0" applyAlignment="0" applyProtection="0"/>
    <xf numFmtId="0" fontId="305" fillId="0" borderId="0"/>
    <xf numFmtId="0" fontId="121" fillId="70" borderId="64" applyNumberFormat="0" applyAlignment="0" applyProtection="0"/>
    <xf numFmtId="0" fontId="306" fillId="41" borderId="72" applyNumberFormat="0" applyAlignment="0" applyProtection="0"/>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0" fontId="307" fillId="0" borderId="0" applyNumberFormat="0" applyFill="0" applyBorder="0" applyProtection="0"/>
    <xf numFmtId="0" fontId="148" fillId="0" borderId="0" applyNumberFormat="0" applyFill="0" applyBorder="0" applyAlignment="0">
      <protection locked="0"/>
    </xf>
    <xf numFmtId="0" fontId="89" fillId="0" borderId="47" applyNumberFormat="0" applyFill="0" applyAlignment="0" applyProtection="0"/>
    <xf numFmtId="0" fontId="49" fillId="70" borderId="72" applyNumberFormat="0" applyAlignment="0" applyProtection="0"/>
    <xf numFmtId="0" fontId="61" fillId="94" borderId="28" applyNumberFormat="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6" fillId="0" borderId="9" applyNumberFormat="0" applyFill="0" applyAlignment="0" applyProtection="0"/>
    <xf numFmtId="168" fontId="73" fillId="0" borderId="0" applyFont="0" applyFill="0" applyBorder="0" applyAlignment="0" applyProtection="0"/>
    <xf numFmtId="168" fontId="73" fillId="0" borderId="0" applyFont="0" applyFill="0" applyBorder="0" applyAlignment="0" applyProtection="0"/>
    <xf numFmtId="0" fontId="10" fillId="134" borderId="5" applyNumberFormat="0" applyAlignment="0" applyProtection="0"/>
    <xf numFmtId="0" fontId="17" fillId="128" borderId="0" applyNumberFormat="0" applyBorder="0" applyAlignment="0" applyProtection="0"/>
    <xf numFmtId="0" fontId="17" fillId="129" borderId="0" applyNumberFormat="0" applyBorder="0" applyAlignment="0" applyProtection="0"/>
    <xf numFmtId="0" fontId="17" fillId="130" borderId="0" applyNumberFormat="0" applyBorder="0" applyAlignment="0" applyProtection="0"/>
    <xf numFmtId="0" fontId="17" fillId="131" borderId="0" applyNumberFormat="0" applyBorder="0" applyAlignment="0" applyProtection="0"/>
    <xf numFmtId="0" fontId="17" fillId="132" borderId="0" applyNumberFormat="0" applyBorder="0" applyAlignment="0" applyProtection="0"/>
    <xf numFmtId="0" fontId="17" fillId="133" borderId="0" applyNumberFormat="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9" fillId="0" borderId="78" applyNumberFormat="0" applyFill="0" applyAlignment="0" applyProtection="0"/>
    <xf numFmtId="0" fontId="95" fillId="41" borderId="114" applyFont="0" applyBorder="0">
      <alignment horizontal="center" wrapText="1"/>
    </xf>
    <xf numFmtId="3" fontId="28" fillId="36" borderId="115" applyFont="0">
      <alignment horizontal="right" vertical="center"/>
      <protection locked="0"/>
    </xf>
    <xf numFmtId="0" fontId="28" fillId="0" borderId="0"/>
    <xf numFmtId="0" fontId="95" fillId="41" borderId="117" applyFont="0" applyBorder="0">
      <alignment horizontal="center" wrapText="1"/>
    </xf>
    <xf numFmtId="0" fontId="95" fillId="41" borderId="124" applyFont="0" applyBorder="0">
      <alignment horizontal="center" wrapText="1"/>
    </xf>
    <xf numFmtId="3" fontId="28" fillId="36" borderId="115" applyFont="0">
      <alignment horizontal="right" vertical="center"/>
      <protection locked="0"/>
    </xf>
    <xf numFmtId="9" fontId="28" fillId="0" borderId="0" applyFont="0" applyFill="0" applyBorder="0" applyAlignment="0" applyProtection="0"/>
    <xf numFmtId="43" fontId="1" fillId="0" borderId="0" applyFont="0" applyFill="0" applyBorder="0" applyAlignment="0" applyProtection="0"/>
    <xf numFmtId="0" fontId="28" fillId="62" borderId="0" applyNumberFormat="0" applyFont="0" applyAlignment="0" applyProtection="0"/>
    <xf numFmtId="0" fontId="28" fillId="62"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37" fillId="0" borderId="127" applyNumberFormat="0" applyFill="0" applyAlignment="0" applyProtection="0"/>
    <xf numFmtId="0" fontId="37" fillId="0" borderId="127" applyNumberFormat="0" applyFill="0" applyAlignment="0" applyProtection="0"/>
    <xf numFmtId="238" fontId="31" fillId="0" borderId="0">
      <alignment vertical="center"/>
    </xf>
    <xf numFmtId="238" fontId="31" fillId="0" borderId="0">
      <alignment vertical="center"/>
    </xf>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47" borderId="0" applyNumberFormat="0" applyBorder="0" applyAlignment="0" applyProtection="0"/>
    <xf numFmtId="0" fontId="34" fillId="54" borderId="0" applyNumberFormat="0" applyBorder="0" applyAlignment="0" applyProtection="0"/>
    <xf numFmtId="0" fontId="34" fillId="47"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47"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238"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77" fontId="214" fillId="141" borderId="0" applyNumberFormat="0" applyFont="0" applyBorder="0" applyAlignment="0" applyProtection="0">
      <alignment horizontal="right" vertical="center" wrapText="1"/>
    </xf>
  </cellStyleXfs>
  <cellXfs count="1986">
    <xf numFmtId="0" fontId="0" fillId="0" borderId="0" xfId="0"/>
    <xf numFmtId="0" fontId="291" fillId="0" borderId="0" xfId="0" applyFont="1" applyAlignment="1">
      <alignment horizontal="center"/>
    </xf>
    <xf numFmtId="0" fontId="21" fillId="0" borderId="0" xfId="0" applyFont="1" applyAlignment="1">
      <alignment vertical="center"/>
    </xf>
    <xf numFmtId="0" fontId="21" fillId="0" borderId="0" xfId="0" applyFont="1"/>
    <xf numFmtId="0" fontId="24" fillId="0" borderId="0" xfId="0" applyFont="1"/>
    <xf numFmtId="0" fontId="170" fillId="0" borderId="0" xfId="0" applyFont="1"/>
    <xf numFmtId="0" fontId="171" fillId="0" borderId="0" xfId="0" applyFont="1"/>
    <xf numFmtId="0" fontId="172" fillId="0" borderId="0" xfId="0" applyFont="1"/>
    <xf numFmtId="0" fontId="0" fillId="33" borderId="0" xfId="0" applyFill="1"/>
    <xf numFmtId="0" fontId="28" fillId="33" borderId="0" xfId="0" applyFont="1" applyFill="1"/>
    <xf numFmtId="3" fontId="28" fillId="33" borderId="0" xfId="0" applyNumberFormat="1" applyFont="1" applyFill="1"/>
    <xf numFmtId="3" fontId="28" fillId="33" borderId="0" xfId="0" applyNumberFormat="1" applyFont="1" applyFill="1" applyAlignment="1">
      <alignment vertical="center"/>
    </xf>
    <xf numFmtId="0" fontId="28" fillId="33" borderId="0" xfId="0" applyFont="1" applyFill="1" applyAlignment="1">
      <alignment vertical="center"/>
    </xf>
    <xf numFmtId="0" fontId="19" fillId="33" borderId="0" xfId="0" applyFont="1" applyFill="1" applyAlignment="1">
      <alignment vertical="center"/>
    </xf>
    <xf numFmtId="0" fontId="21" fillId="33" borderId="0" xfId="0" applyFont="1" applyFill="1"/>
    <xf numFmtId="0" fontId="22" fillId="33" borderId="0" xfId="0" applyFont="1" applyFill="1" applyAlignment="1">
      <alignment horizontal="right" vertical="center"/>
    </xf>
    <xf numFmtId="0" fontId="23" fillId="33" borderId="0" xfId="0" applyFont="1" applyFill="1"/>
    <xf numFmtId="3" fontId="22" fillId="33" borderId="0" xfId="0" applyNumberFormat="1" applyFont="1" applyFill="1" applyAlignment="1">
      <alignment vertical="center"/>
    </xf>
    <xf numFmtId="0" fontId="22" fillId="33" borderId="0" xfId="0" applyFont="1" applyFill="1" applyAlignment="1">
      <alignment vertical="center"/>
    </xf>
    <xf numFmtId="3" fontId="21" fillId="33" borderId="0" xfId="0" applyNumberFormat="1" applyFont="1" applyFill="1"/>
    <xf numFmtId="169" fontId="21" fillId="33" borderId="0" xfId="0" applyNumberFormat="1" applyFont="1" applyFill="1"/>
    <xf numFmtId="0" fontId="21" fillId="33" borderId="0" xfId="0" applyFont="1" applyFill="1" applyAlignment="1">
      <alignment vertical="center"/>
    </xf>
    <xf numFmtId="3" fontId="21" fillId="33" borderId="0" xfId="0" applyNumberFormat="1" applyFont="1" applyFill="1" applyAlignment="1">
      <alignment vertical="center"/>
    </xf>
    <xf numFmtId="0" fontId="25" fillId="33" borderId="0" xfId="0" applyFont="1" applyFill="1" applyAlignment="1">
      <alignment horizontal="center" vertical="center"/>
    </xf>
    <xf numFmtId="49" fontId="22" fillId="33" borderId="0" xfId="0" applyNumberFormat="1" applyFont="1" applyFill="1" applyAlignment="1">
      <alignment horizontal="right"/>
    </xf>
    <xf numFmtId="3" fontId="21" fillId="33" borderId="0" xfId="0" applyNumberFormat="1" applyFont="1" applyFill="1" applyProtection="1">
      <protection locked="0"/>
    </xf>
    <xf numFmtId="172" fontId="21" fillId="33" borderId="0" xfId="0" applyNumberFormat="1" applyFont="1" applyFill="1"/>
    <xf numFmtId="170" fontId="21" fillId="33" borderId="0" xfId="35897" applyNumberFormat="1" applyFont="1" applyFill="1" applyBorder="1" applyAlignment="1" applyProtection="1">
      <alignment horizontal="right"/>
      <protection locked="0"/>
    </xf>
    <xf numFmtId="0" fontId="142" fillId="33" borderId="0" xfId="0" applyFont="1" applyFill="1"/>
    <xf numFmtId="0" fontId="22" fillId="33" borderId="0" xfId="0" applyFont="1" applyFill="1" applyAlignment="1">
      <alignment horizontal="center" vertical="center"/>
    </xf>
    <xf numFmtId="49" fontId="21" fillId="33" borderId="0" xfId="0" applyNumberFormat="1" applyFont="1" applyFill="1" applyAlignment="1">
      <alignment horizontal="right"/>
    </xf>
    <xf numFmtId="0" fontId="26" fillId="33" borderId="0" xfId="0" applyFont="1" applyFill="1" applyAlignment="1">
      <alignment vertical="center"/>
    </xf>
    <xf numFmtId="0" fontId="24" fillId="33" borderId="0" xfId="0" applyFont="1" applyFill="1"/>
    <xf numFmtId="174" fontId="0" fillId="33" borderId="0" xfId="0" applyNumberFormat="1" applyFill="1"/>
    <xf numFmtId="9" fontId="21" fillId="33" borderId="0" xfId="54722" applyFont="1" applyFill="1" applyBorder="1" applyAlignment="1" applyProtection="1">
      <protection locked="0"/>
    </xf>
    <xf numFmtId="174" fontId="21" fillId="33" borderId="0" xfId="0" applyNumberFormat="1" applyFont="1" applyFill="1" applyAlignment="1">
      <alignment vertical="center"/>
    </xf>
    <xf numFmtId="0" fontId="24" fillId="33" borderId="0" xfId="0" applyFont="1" applyFill="1" applyAlignment="1">
      <alignment horizontal="left" indent="1"/>
    </xf>
    <xf numFmtId="174" fontId="21" fillId="33" borderId="0" xfId="0" applyNumberFormat="1" applyFont="1" applyFill="1"/>
    <xf numFmtId="0" fontId="21" fillId="33" borderId="0" xfId="0" applyFont="1" applyFill="1" applyAlignment="1">
      <alignment horizontal="right"/>
    </xf>
    <xf numFmtId="14" fontId="21" fillId="33" borderId="0" xfId="0" quotePrefix="1" applyNumberFormat="1" applyFont="1" applyFill="1" applyAlignment="1">
      <alignment horizontal="right"/>
    </xf>
    <xf numFmtId="0" fontId="22" fillId="33" borderId="0" xfId="0" applyFont="1" applyFill="1"/>
    <xf numFmtId="0" fontId="24" fillId="33" borderId="0" xfId="0" applyFont="1" applyFill="1" applyAlignment="1">
      <alignment vertical="center"/>
    </xf>
    <xf numFmtId="0" fontId="24" fillId="33" borderId="0" xfId="0" applyFont="1" applyFill="1" applyAlignment="1">
      <alignment horizontal="center"/>
    </xf>
    <xf numFmtId="174" fontId="24" fillId="33" borderId="0" xfId="0" applyNumberFormat="1" applyFont="1" applyFill="1"/>
    <xf numFmtId="0" fontId="24" fillId="33" borderId="0" xfId="0" applyFont="1" applyFill="1" applyAlignment="1">
      <alignment wrapText="1"/>
    </xf>
    <xf numFmtId="0" fontId="26" fillId="33" borderId="0" xfId="0" applyFont="1" applyFill="1"/>
    <xf numFmtId="168" fontId="24" fillId="33" borderId="0" xfId="6213" applyFont="1" applyFill="1" applyBorder="1"/>
    <xf numFmtId="9" fontId="24" fillId="33" borderId="0" xfId="0" applyNumberFormat="1" applyFont="1" applyFill="1"/>
    <xf numFmtId="0" fontId="21" fillId="33" borderId="0" xfId="0" applyFont="1" applyFill="1" applyAlignment="1">
      <alignment horizontal="left"/>
    </xf>
    <xf numFmtId="0" fontId="22" fillId="33" borderId="0" xfId="0" applyFont="1" applyFill="1" applyAlignment="1">
      <alignment horizontal="left" vertical="top"/>
    </xf>
    <xf numFmtId="0" fontId="24" fillId="33" borderId="0" xfId="0" applyFont="1" applyFill="1" applyAlignment="1">
      <alignment horizontal="left" vertical="top"/>
    </xf>
    <xf numFmtId="0" fontId="176" fillId="33" borderId="0" xfId="0" applyFont="1" applyFill="1" applyAlignment="1">
      <alignment horizontal="left" vertical="top"/>
    </xf>
    <xf numFmtId="172" fontId="24" fillId="33" borderId="0" xfId="0" applyNumberFormat="1" applyFont="1" applyFill="1"/>
    <xf numFmtId="0" fontId="26" fillId="33" borderId="0" xfId="0" applyFont="1" applyFill="1" applyAlignment="1">
      <alignment horizontal="left" vertical="top"/>
    </xf>
    <xf numFmtId="0" fontId="176" fillId="33" borderId="0" xfId="0" applyFont="1" applyFill="1" applyAlignment="1">
      <alignment vertical="top"/>
    </xf>
    <xf numFmtId="14" fontId="24" fillId="33" borderId="0" xfId="0" applyNumberFormat="1" applyFont="1" applyFill="1" applyAlignment="1">
      <alignment horizontal="left"/>
    </xf>
    <xf numFmtId="0" fontId="16" fillId="33" borderId="0" xfId="0" applyFont="1" applyFill="1"/>
    <xf numFmtId="3" fontId="22" fillId="33" borderId="0" xfId="0" applyNumberFormat="1" applyFont="1" applyFill="1" applyAlignment="1" applyProtection="1">
      <alignment horizontal="right"/>
      <protection locked="0"/>
    </xf>
    <xf numFmtId="3" fontId="0" fillId="33" borderId="0" xfId="0" applyNumberFormat="1" applyFill="1"/>
    <xf numFmtId="3" fontId="21" fillId="33" borderId="0" xfId="0" applyNumberFormat="1" applyFont="1" applyFill="1" applyAlignment="1" applyProtection="1">
      <alignment horizontal="left" indent="1"/>
      <protection locked="0"/>
    </xf>
    <xf numFmtId="3" fontId="21" fillId="33" borderId="0" xfId="0" applyNumberFormat="1" applyFont="1" applyFill="1" applyAlignment="1" applyProtection="1">
      <alignment horizontal="left"/>
      <protection locked="0"/>
    </xf>
    <xf numFmtId="3" fontId="22" fillId="33" borderId="0" xfId="0" applyNumberFormat="1" applyFont="1" applyFill="1" applyProtection="1">
      <protection locked="0"/>
    </xf>
    <xf numFmtId="0" fontId="174" fillId="33" borderId="0" xfId="0" applyFont="1" applyFill="1"/>
    <xf numFmtId="0" fontId="29" fillId="0" borderId="0" xfId="0" applyFont="1"/>
    <xf numFmtId="174" fontId="0" fillId="33" borderId="0" xfId="54723" applyNumberFormat="1" applyFont="1" applyFill="1"/>
    <xf numFmtId="174" fontId="24" fillId="33" borderId="0" xfId="0" applyNumberFormat="1" applyFont="1" applyFill="1" applyAlignment="1">
      <alignment horizontal="left" vertical="top" wrapText="1"/>
    </xf>
    <xf numFmtId="174" fontId="24" fillId="33" borderId="0" xfId="0" applyNumberFormat="1" applyFont="1" applyFill="1" applyAlignment="1">
      <alignment horizontal="right" vertical="top" wrapText="1"/>
    </xf>
    <xf numFmtId="9" fontId="21" fillId="33" borderId="0" xfId="54722" applyFont="1" applyFill="1" applyBorder="1" applyAlignment="1" applyProtection="1">
      <alignment horizontal="right"/>
    </xf>
    <xf numFmtId="174" fontId="169" fillId="33" borderId="0" xfId="54723" applyNumberFormat="1" applyFont="1" applyFill="1" applyBorder="1" applyAlignment="1">
      <alignment horizontal="right" vertical="top" wrapText="1"/>
    </xf>
    <xf numFmtId="176" fontId="24" fillId="33" borderId="0" xfId="0" applyNumberFormat="1" applyFont="1" applyFill="1" applyAlignment="1">
      <alignment horizontal="center" vertical="center" wrapText="1"/>
    </xf>
    <xf numFmtId="9" fontId="24" fillId="33" borderId="0" xfId="54722" applyFont="1" applyFill="1" applyBorder="1" applyAlignment="1">
      <alignment horizontal="right" vertical="top" wrapText="1"/>
    </xf>
    <xf numFmtId="0" fontId="21" fillId="0" borderId="0" xfId="0" applyFont="1" applyAlignment="1">
      <alignment horizontal="center" vertical="center" wrapText="1"/>
    </xf>
    <xf numFmtId="0" fontId="21" fillId="0" borderId="0" xfId="0" applyFont="1" applyAlignment="1">
      <alignment horizontal="center" vertical="top" wrapText="1"/>
    </xf>
    <xf numFmtId="174" fontId="169" fillId="0" borderId="0" xfId="54723" applyNumberFormat="1" applyFont="1" applyFill="1" applyBorder="1" applyAlignment="1">
      <alignment horizontal="right" vertical="top" wrapText="1"/>
    </xf>
    <xf numFmtId="0" fontId="214" fillId="0" borderId="0" xfId="0" applyFont="1"/>
    <xf numFmtId="0" fontId="74" fillId="0" borderId="0" xfId="0" applyFont="1"/>
    <xf numFmtId="0" fontId="215" fillId="0" borderId="0" xfId="0" applyFont="1"/>
    <xf numFmtId="0" fontId="24" fillId="33" borderId="0" xfId="0" applyFont="1" applyFill="1" applyAlignment="1">
      <alignment horizontal="right"/>
    </xf>
    <xf numFmtId="176" fontId="24" fillId="0" borderId="0" xfId="0" applyNumberFormat="1" applyFont="1" applyAlignment="1">
      <alignment horizontal="center" vertical="top" wrapText="1"/>
    </xf>
    <xf numFmtId="3" fontId="24" fillId="33" borderId="0" xfId="0" applyNumberFormat="1" applyFont="1" applyFill="1"/>
    <xf numFmtId="174" fontId="21" fillId="0" borderId="0" xfId="0" applyNumberFormat="1" applyFont="1"/>
    <xf numFmtId="10" fontId="24" fillId="33" borderId="0" xfId="0" applyNumberFormat="1" applyFont="1" applyFill="1"/>
    <xf numFmtId="175" fontId="24" fillId="33" borderId="0" xfId="0" applyNumberFormat="1" applyFont="1" applyFill="1"/>
    <xf numFmtId="175" fontId="24" fillId="33" borderId="0" xfId="54723" applyNumberFormat="1" applyFont="1" applyFill="1" applyBorder="1"/>
    <xf numFmtId="0" fontId="220" fillId="33" borderId="0" xfId="0" applyFont="1" applyFill="1" applyAlignment="1">
      <alignment horizontal="left" vertical="center"/>
    </xf>
    <xf numFmtId="174" fontId="169" fillId="33" borderId="0" xfId="0" applyNumberFormat="1" applyFont="1" applyFill="1" applyAlignment="1">
      <alignment horizontal="left" vertical="top" wrapText="1"/>
    </xf>
    <xf numFmtId="0" fontId="24" fillId="0" borderId="0" xfId="0" applyFont="1" applyAlignment="1">
      <alignment horizontal="center" vertical="top" wrapText="1"/>
    </xf>
    <xf numFmtId="0" fontId="24" fillId="0" borderId="0" xfId="0" applyFont="1" applyAlignment="1">
      <alignment horizontal="right" wrapText="1"/>
    </xf>
    <xf numFmtId="174" fontId="169" fillId="0" borderId="0" xfId="0" applyNumberFormat="1" applyFont="1" applyAlignment="1">
      <alignment horizontal="left" vertical="top" wrapText="1"/>
    </xf>
    <xf numFmtId="174" fontId="21" fillId="33" borderId="0" xfId="0" applyNumberFormat="1" applyFont="1" applyFill="1" applyAlignment="1">
      <alignment horizontal="left" vertical="top"/>
    </xf>
    <xf numFmtId="14" fontId="22" fillId="33" borderId="0" xfId="0" quotePrefix="1" applyNumberFormat="1" applyFont="1" applyFill="1" applyAlignment="1">
      <alignment horizontal="left"/>
    </xf>
    <xf numFmtId="0" fontId="21" fillId="124" borderId="0" xfId="0" applyFont="1" applyFill="1"/>
    <xf numFmtId="0" fontId="24" fillId="124" borderId="0" xfId="0" applyFont="1" applyFill="1"/>
    <xf numFmtId="49" fontId="21" fillId="124" borderId="0" xfId="0" quotePrefix="1" applyNumberFormat="1" applyFont="1" applyFill="1"/>
    <xf numFmtId="0" fontId="21" fillId="124" borderId="0" xfId="0" applyFont="1" applyFill="1" applyAlignment="1">
      <alignment vertical="center"/>
    </xf>
    <xf numFmtId="0" fontId="24" fillId="33" borderId="0" xfId="0" applyFont="1" applyFill="1" applyAlignment="1">
      <alignment horizontal="center" vertical="center" wrapText="1"/>
    </xf>
    <xf numFmtId="0" fontId="177" fillId="33" borderId="0" xfId="0" applyFont="1" applyFill="1"/>
    <xf numFmtId="174" fontId="169" fillId="117" borderId="0" xfId="0" applyNumberFormat="1" applyFont="1" applyFill="1" applyAlignment="1">
      <alignment horizontal="left" vertical="top" wrapText="1"/>
    </xf>
    <xf numFmtId="0" fontId="169" fillId="117" borderId="0" xfId="0" applyFont="1" applyFill="1" applyAlignment="1">
      <alignment horizontal="left" vertical="top" wrapText="1"/>
    </xf>
    <xf numFmtId="174" fontId="24" fillId="33" borderId="0" xfId="0" applyNumberFormat="1" applyFont="1" applyFill="1" applyAlignment="1">
      <alignment horizontal="left" wrapText="1"/>
    </xf>
    <xf numFmtId="174" fontId="169" fillId="33" borderId="0" xfId="0" applyNumberFormat="1" applyFont="1" applyFill="1" applyAlignment="1">
      <alignment horizontal="left" wrapText="1"/>
    </xf>
    <xf numFmtId="0" fontId="24" fillId="33" borderId="0" xfId="0" applyFont="1" applyFill="1" applyAlignment="1">
      <alignment vertical="top"/>
    </xf>
    <xf numFmtId="0" fontId="208" fillId="33" borderId="0" xfId="0" applyFont="1" applyFill="1"/>
    <xf numFmtId="0" fontId="169" fillId="0" borderId="0" xfId="0" applyFont="1"/>
    <xf numFmtId="0" fontId="19" fillId="33" borderId="0" xfId="0" applyFont="1" applyFill="1" applyAlignment="1">
      <alignment horizontal="center" vertical="center"/>
    </xf>
    <xf numFmtId="0" fontId="21" fillId="0" borderId="0" xfId="305" applyFont="1" applyAlignment="1">
      <alignment horizontal="left" wrapText="1"/>
    </xf>
    <xf numFmtId="174" fontId="169" fillId="0" borderId="0" xfId="54723" applyNumberFormat="1" applyFont="1" applyFill="1" applyBorder="1" applyAlignment="1">
      <alignment horizontal="right" vertical="center" wrapText="1"/>
    </xf>
    <xf numFmtId="174" fontId="21" fillId="33" borderId="0" xfId="0" applyNumberFormat="1" applyFont="1" applyFill="1" applyProtection="1">
      <protection locked="0"/>
    </xf>
    <xf numFmtId="0" fontId="24" fillId="33" borderId="0" xfId="0" applyFont="1" applyFill="1" applyAlignment="1">
      <alignment horizontal="left" vertical="top" wrapText="1" indent="2"/>
    </xf>
    <xf numFmtId="174" fontId="24" fillId="33" borderId="0" xfId="0" applyNumberFormat="1" applyFont="1" applyFill="1" applyAlignment="1">
      <alignment horizontal="center" vertical="top" wrapText="1"/>
    </xf>
    <xf numFmtId="0" fontId="24" fillId="33" borderId="0" xfId="0" applyFont="1" applyFill="1" applyAlignment="1">
      <alignment horizontal="center" wrapText="1"/>
    </xf>
    <xf numFmtId="174" fontId="24" fillId="33" borderId="0" xfId="0" applyNumberFormat="1" applyFont="1" applyFill="1" applyAlignment="1">
      <alignment horizontal="center" wrapText="1"/>
    </xf>
    <xf numFmtId="0" fontId="21" fillId="33" borderId="0" xfId="0" applyFont="1" applyFill="1" applyAlignment="1">
      <alignment vertical="top"/>
    </xf>
    <xf numFmtId="169" fontId="21" fillId="0" borderId="0" xfId="35896" applyNumberFormat="1" applyFont="1" applyBorder="1" applyAlignment="1">
      <alignment horizontal="right"/>
    </xf>
    <xf numFmtId="0" fontId="24" fillId="33" borderId="0" xfId="0" applyFont="1" applyFill="1" applyAlignment="1">
      <alignment horizontal="right" vertical="top" wrapText="1"/>
    </xf>
    <xf numFmtId="3" fontId="20" fillId="33" borderId="0" xfId="0" applyNumberFormat="1" applyFont="1" applyFill="1" applyAlignment="1">
      <alignment horizontal="left" vertical="center"/>
    </xf>
    <xf numFmtId="174" fontId="21" fillId="117" borderId="0" xfId="0" applyNumberFormat="1" applyFont="1" applyFill="1" applyAlignment="1">
      <alignment horizontal="left" vertical="top"/>
    </xf>
    <xf numFmtId="174" fontId="21" fillId="0" borderId="0" xfId="0" applyNumberFormat="1" applyFont="1" applyAlignment="1">
      <alignment horizontal="left" vertical="top"/>
    </xf>
    <xf numFmtId="0" fontId="22" fillId="0" borderId="0" xfId="0" applyFont="1"/>
    <xf numFmtId="0" fontId="26" fillId="0" borderId="0" xfId="0" applyFont="1"/>
    <xf numFmtId="0" fontId="95" fillId="33" borderId="0" xfId="0" applyFont="1" applyFill="1"/>
    <xf numFmtId="0" fontId="95" fillId="33" borderId="0" xfId="0" applyFont="1" applyFill="1" applyAlignment="1">
      <alignment vertical="center"/>
    </xf>
    <xf numFmtId="0" fontId="74" fillId="0" borderId="0" xfId="8454" applyFont="1"/>
    <xf numFmtId="0" fontId="178" fillId="0" borderId="0" xfId="8454" applyFont="1"/>
    <xf numFmtId="0" fontId="282" fillId="33" borderId="0" xfId="0" applyFont="1" applyFill="1"/>
    <xf numFmtId="3" fontId="282" fillId="33" borderId="0" xfId="0" applyNumberFormat="1" applyFont="1" applyFill="1"/>
    <xf numFmtId="3" fontId="282" fillId="33" borderId="0" xfId="0" applyNumberFormat="1" applyFont="1" applyFill="1" applyAlignment="1">
      <alignment vertical="center"/>
    </xf>
    <xf numFmtId="0" fontId="284" fillId="33" borderId="0" xfId="0" applyFont="1" applyFill="1"/>
    <xf numFmtId="0" fontId="292" fillId="0" borderId="0" xfId="0" applyFont="1" applyAlignment="1">
      <alignment horizontal="right"/>
    </xf>
    <xf numFmtId="14" fontId="290" fillId="0" borderId="0" xfId="0" applyNumberFormat="1" applyFont="1" applyAlignment="1">
      <alignment horizontal="left"/>
    </xf>
    <xf numFmtId="0" fontId="289" fillId="0" borderId="0" xfId="0" applyFont="1" applyAlignment="1">
      <alignment horizontal="left"/>
    </xf>
    <xf numFmtId="0" fontId="288" fillId="0" borderId="0" xfId="0" applyFont="1" applyAlignment="1">
      <alignment horizontal="left"/>
    </xf>
    <xf numFmtId="0" fontId="169" fillId="127" borderId="0" xfId="0" applyFont="1" applyFill="1" applyAlignment="1">
      <alignment horizontal="left" vertical="center" wrapText="1" indent="1"/>
    </xf>
    <xf numFmtId="246" fontId="21" fillId="0" borderId="0" xfId="35896" applyNumberFormat="1" applyFont="1" applyBorder="1" applyAlignment="1">
      <alignment horizontal="right"/>
    </xf>
    <xf numFmtId="174" fontId="21" fillId="33" borderId="0" xfId="54723" applyNumberFormat="1" applyFont="1" applyFill="1" applyBorder="1" applyAlignment="1">
      <alignment horizontal="right" vertical="top"/>
    </xf>
    <xf numFmtId="0" fontId="72" fillId="0" borderId="0" xfId="35602" applyFont="1" applyAlignment="1">
      <alignment vertical="top"/>
    </xf>
    <xf numFmtId="0" fontId="295" fillId="0" borderId="0" xfId="35603" applyFont="1" applyAlignment="1">
      <alignment vertical="top"/>
    </xf>
    <xf numFmtId="0" fontId="295" fillId="0" borderId="0" xfId="35603" applyFont="1" applyAlignment="1">
      <alignment horizontal="left" vertical="top"/>
    </xf>
    <xf numFmtId="0" fontId="72" fillId="41" borderId="0" xfId="35602" applyFont="1" applyFill="1" applyAlignment="1">
      <alignment vertical="top"/>
    </xf>
    <xf numFmtId="0" fontId="22" fillId="0" borderId="0" xfId="35603" applyFont="1" applyAlignment="1">
      <alignment vertical="top"/>
    </xf>
    <xf numFmtId="0" fontId="21" fillId="0" borderId="0" xfId="35602" applyFont="1" applyAlignment="1">
      <alignment vertical="top"/>
    </xf>
    <xf numFmtId="0" fontId="21" fillId="41" borderId="0" xfId="35602" applyFont="1" applyFill="1" applyAlignment="1">
      <alignment vertical="top"/>
    </xf>
    <xf numFmtId="0" fontId="263" fillId="0" borderId="0" xfId="0" applyFont="1"/>
    <xf numFmtId="0" fontId="263" fillId="0" borderId="0" xfId="0" quotePrefix="1" applyFont="1"/>
    <xf numFmtId="0" fontId="21" fillId="33" borderId="90" xfId="0" applyFont="1" applyFill="1" applyBorder="1" applyAlignment="1">
      <alignment vertical="center"/>
    </xf>
    <xf numFmtId="0" fontId="22" fillId="33" borderId="90" xfId="0" applyFont="1" applyFill="1" applyBorder="1" applyAlignment="1">
      <alignment horizontal="right" vertical="center"/>
    </xf>
    <xf numFmtId="0" fontId="24" fillId="33" borderId="90" xfId="0" applyFont="1" applyFill="1" applyBorder="1" applyAlignment="1">
      <alignment horizontal="right" vertical="top" wrapText="1"/>
    </xf>
    <xf numFmtId="0" fontId="217" fillId="0" borderId="90" xfId="0" applyFont="1" applyBorder="1" applyAlignment="1">
      <alignment horizontal="left" vertical="top"/>
    </xf>
    <xf numFmtId="0" fontId="24" fillId="33" borderId="90" xfId="0" applyFont="1" applyFill="1" applyBorder="1" applyAlignment="1">
      <alignment horizontal="right"/>
    </xf>
    <xf numFmtId="174" fontId="169" fillId="33" borderId="90" xfId="0" applyNumberFormat="1" applyFont="1" applyFill="1" applyBorder="1" applyAlignment="1">
      <alignment horizontal="left" vertical="top" wrapText="1"/>
    </xf>
    <xf numFmtId="0" fontId="24" fillId="33" borderId="90" xfId="0" applyFont="1" applyFill="1" applyBorder="1" applyAlignment="1">
      <alignment horizontal="left" vertical="top"/>
    </xf>
    <xf numFmtId="174" fontId="21" fillId="33" borderId="90" xfId="0" applyNumberFormat="1" applyFont="1" applyFill="1" applyBorder="1" applyAlignment="1">
      <alignment horizontal="left" vertical="top"/>
    </xf>
    <xf numFmtId="0" fontId="26" fillId="0" borderId="0" xfId="0" applyFont="1" applyAlignment="1">
      <alignment horizontal="right" vertical="top" wrapText="1"/>
    </xf>
    <xf numFmtId="0" fontId="24" fillId="0" borderId="0" xfId="0" applyFont="1" applyAlignment="1">
      <alignment horizontal="right"/>
    </xf>
    <xf numFmtId="49" fontId="22" fillId="33" borderId="0" xfId="0" applyNumberFormat="1" applyFont="1" applyFill="1" applyAlignment="1" applyProtection="1">
      <alignment vertical="center"/>
      <protection locked="0"/>
    </xf>
    <xf numFmtId="49" fontId="22" fillId="33" borderId="0" xfId="0" applyNumberFormat="1" applyFont="1" applyFill="1" applyAlignment="1" applyProtection="1">
      <alignment horizontal="right" vertical="center"/>
      <protection locked="0"/>
    </xf>
    <xf numFmtId="0" fontId="21" fillId="33" borderId="0" xfId="0" applyFont="1" applyFill="1" applyProtection="1">
      <protection locked="0"/>
    </xf>
    <xf numFmtId="49" fontId="21" fillId="33" borderId="0" xfId="0" applyNumberFormat="1" applyFont="1" applyFill="1" applyAlignment="1" applyProtection="1">
      <alignment horizontal="right"/>
      <protection locked="0"/>
    </xf>
    <xf numFmtId="0" fontId="211" fillId="33" borderId="0" xfId="0" applyFont="1" applyFill="1"/>
    <xf numFmtId="0" fontId="177" fillId="33" borderId="90" xfId="0" applyFont="1" applyFill="1" applyBorder="1" applyProtection="1">
      <protection locked="0"/>
    </xf>
    <xf numFmtId="246" fontId="21" fillId="0" borderId="90" xfId="35896" applyNumberFormat="1" applyFont="1" applyBorder="1" applyAlignment="1">
      <alignment horizontal="right"/>
    </xf>
    <xf numFmtId="171" fontId="21" fillId="33" borderId="0" xfId="0" applyNumberFormat="1" applyFont="1" applyFill="1" applyAlignment="1">
      <alignment horizontal="right"/>
    </xf>
    <xf numFmtId="170" fontId="21" fillId="33" borderId="0" xfId="0" applyNumberFormat="1" applyFont="1" applyFill="1"/>
    <xf numFmtId="0" fontId="22" fillId="33" borderId="0" xfId="0" applyFont="1" applyFill="1" applyAlignment="1" applyProtection="1">
      <alignment horizontal="left" indent="1"/>
      <protection locked="0"/>
    </xf>
    <xf numFmtId="171" fontId="22" fillId="33" borderId="0" xfId="0" applyNumberFormat="1" applyFont="1" applyFill="1" applyAlignment="1">
      <alignment horizontal="right"/>
    </xf>
    <xf numFmtId="0" fontId="21" fillId="33" borderId="0" xfId="0" applyFont="1" applyFill="1" applyAlignment="1" applyProtection="1">
      <alignment horizontal="left" indent="1"/>
      <protection locked="0"/>
    </xf>
    <xf numFmtId="170" fontId="21" fillId="33" borderId="0" xfId="35897" applyNumberFormat="1" applyFont="1" applyFill="1" applyAlignment="1" applyProtection="1">
      <alignment horizontal="right"/>
      <protection locked="0"/>
    </xf>
    <xf numFmtId="170" fontId="22" fillId="33" borderId="0" xfId="35897" applyNumberFormat="1" applyFont="1" applyFill="1" applyAlignment="1" applyProtection="1">
      <alignment horizontal="right"/>
      <protection locked="0"/>
    </xf>
    <xf numFmtId="169" fontId="21" fillId="33" borderId="0" xfId="35896" applyNumberFormat="1" applyFont="1" applyFill="1" applyAlignment="1">
      <alignment horizontal="right"/>
    </xf>
    <xf numFmtId="0" fontId="21" fillId="33" borderId="0" xfId="0" applyFont="1" applyFill="1" applyAlignment="1">
      <alignment horizontal="left" indent="1"/>
    </xf>
    <xf numFmtId="0" fontId="21" fillId="33" borderId="0" xfId="0" applyFont="1" applyFill="1" applyAlignment="1">
      <alignment horizontal="left" vertical="center" indent="1"/>
    </xf>
    <xf numFmtId="242" fontId="28" fillId="33" borderId="0" xfId="47869" applyNumberFormat="1" applyFont="1" applyFill="1" applyAlignment="1">
      <alignment vertical="center"/>
    </xf>
    <xf numFmtId="242" fontId="21" fillId="33" borderId="0" xfId="47869" applyNumberFormat="1" applyFont="1" applyFill="1"/>
    <xf numFmtId="242" fontId="28" fillId="33" borderId="0" xfId="47869" applyNumberFormat="1" applyFont="1" applyFill="1"/>
    <xf numFmtId="242" fontId="21" fillId="33" borderId="0" xfId="47869" applyNumberFormat="1" applyFont="1" applyFill="1" applyAlignment="1">
      <alignment vertical="center"/>
    </xf>
    <xf numFmtId="242" fontId="21" fillId="33" borderId="0" xfId="47869" applyNumberFormat="1" applyFont="1" applyFill="1" applyBorder="1" applyAlignment="1">
      <alignment vertical="center"/>
    </xf>
    <xf numFmtId="242" fontId="21" fillId="33" borderId="0" xfId="47869" applyNumberFormat="1" applyFont="1" applyFill="1" applyBorder="1" applyAlignment="1"/>
    <xf numFmtId="0" fontId="202" fillId="33" borderId="0" xfId="0" applyFont="1" applyFill="1"/>
    <xf numFmtId="0" fontId="25" fillId="33" borderId="0" xfId="0" applyFont="1" applyFill="1" applyAlignment="1">
      <alignment horizontal="left" wrapText="1"/>
    </xf>
    <xf numFmtId="0" fontId="22" fillId="33" borderId="0" xfId="0" applyFont="1" applyFill="1" applyAlignment="1" applyProtection="1">
      <alignment horizontal="right" vertical="center"/>
      <protection locked="0"/>
    </xf>
    <xf numFmtId="0" fontId="21" fillId="33" borderId="0" xfId="0" applyFont="1" applyFill="1" applyAlignment="1" applyProtection="1">
      <alignment horizontal="right"/>
      <protection locked="0"/>
    </xf>
    <xf numFmtId="174" fontId="21" fillId="33" borderId="0" xfId="0" applyNumberFormat="1" applyFont="1" applyFill="1" applyAlignment="1">
      <alignment horizontal="right"/>
    </xf>
    <xf numFmtId="0" fontId="21" fillId="33" borderId="0" xfId="0" applyFont="1" applyFill="1" applyAlignment="1" applyProtection="1">
      <alignment horizontal="left"/>
      <protection locked="0"/>
    </xf>
    <xf numFmtId="242" fontId="21" fillId="33" borderId="0" xfId="47869" applyNumberFormat="1" applyFont="1" applyFill="1" applyBorder="1" applyAlignment="1">
      <alignment horizontal="right"/>
    </xf>
    <xf numFmtId="1" fontId="21" fillId="33" borderId="0" xfId="0" applyNumberFormat="1" applyFont="1" applyFill="1"/>
    <xf numFmtId="175" fontId="21" fillId="33" borderId="0" xfId="47869" applyNumberFormat="1" applyFont="1" applyFill="1" applyBorder="1" applyAlignment="1" applyProtection="1">
      <alignment horizontal="right"/>
    </xf>
    <xf numFmtId="170" fontId="21" fillId="33" borderId="0" xfId="0" applyNumberFormat="1" applyFont="1" applyFill="1" applyAlignment="1" applyProtection="1">
      <alignment horizontal="right"/>
      <protection locked="0"/>
    </xf>
    <xf numFmtId="242" fontId="74" fillId="0" borderId="0" xfId="0" applyNumberFormat="1" applyFont="1"/>
    <xf numFmtId="242" fontId="24" fillId="0" borderId="0" xfId="0" applyNumberFormat="1" applyFont="1"/>
    <xf numFmtId="242" fontId="21" fillId="0" borderId="0" xfId="0" applyNumberFormat="1" applyFont="1" applyAlignment="1">
      <alignment horizontal="center" vertical="center" wrapText="1"/>
    </xf>
    <xf numFmtId="0" fontId="169" fillId="0" borderId="0" xfId="0" applyFont="1" applyAlignment="1">
      <alignment horizontal="justify" vertical="center" wrapText="1"/>
    </xf>
    <xf numFmtId="242" fontId="169" fillId="0" borderId="0" xfId="0" applyNumberFormat="1" applyFont="1" applyAlignment="1">
      <alignment horizontal="center" vertical="center" wrapText="1"/>
    </xf>
    <xf numFmtId="0" fontId="175" fillId="0" borderId="0" xfId="0" applyFont="1" applyAlignment="1">
      <alignment horizontal="justify" vertical="center" wrapText="1"/>
    </xf>
    <xf numFmtId="0" fontId="21" fillId="0" borderId="0" xfId="0" applyFont="1" applyAlignment="1">
      <alignment horizontal="justify" vertical="center" wrapText="1"/>
    </xf>
    <xf numFmtId="0" fontId="169" fillId="0" borderId="0" xfId="0" applyFont="1" applyAlignment="1">
      <alignment vertical="center" wrapText="1"/>
    </xf>
    <xf numFmtId="0" fontId="21" fillId="0" borderId="0" xfId="0" applyFont="1" applyAlignment="1">
      <alignment vertical="center" wrapText="1"/>
    </xf>
    <xf numFmtId="242" fontId="169" fillId="0" borderId="0" xfId="0" applyNumberFormat="1" applyFont="1" applyAlignment="1">
      <alignment vertical="center" wrapText="1"/>
    </xf>
    <xf numFmtId="0" fontId="24" fillId="117" borderId="0" xfId="0" applyFont="1" applyFill="1" applyAlignment="1">
      <alignment vertical="top" wrapText="1"/>
    </xf>
    <xf numFmtId="176" fontId="24" fillId="33" borderId="0" xfId="0" applyNumberFormat="1" applyFont="1" applyFill="1" applyAlignment="1">
      <alignment horizontal="right" vertical="top" wrapText="1"/>
    </xf>
    <xf numFmtId="0" fontId="24" fillId="117" borderId="0" xfId="0" applyFont="1" applyFill="1" applyAlignment="1">
      <alignment horizontal="right" vertical="top" wrapText="1"/>
    </xf>
    <xf numFmtId="174" fontId="24" fillId="0" borderId="0" xfId="0" applyNumberFormat="1" applyFont="1" applyAlignment="1">
      <alignment horizontal="right" vertical="top" wrapText="1"/>
    </xf>
    <xf numFmtId="176" fontId="21" fillId="33" borderId="0" xfId="0" applyNumberFormat="1" applyFont="1" applyFill="1" applyAlignment="1">
      <alignment horizontal="right" vertical="top" wrapText="1"/>
    </xf>
    <xf numFmtId="0" fontId="177" fillId="33" borderId="90" xfId="0" applyFont="1" applyFill="1" applyBorder="1"/>
    <xf numFmtId="0" fontId="298" fillId="0" borderId="0" xfId="0" applyFont="1" applyAlignment="1">
      <alignment vertical="center"/>
    </xf>
    <xf numFmtId="0" fontId="298" fillId="0" borderId="0" xfId="0" applyFont="1"/>
    <xf numFmtId="0" fontId="24" fillId="0" borderId="0" xfId="0" applyFont="1" applyAlignment="1">
      <alignment horizontal="right" vertical="center"/>
    </xf>
    <xf numFmtId="242" fontId="169" fillId="0" borderId="0" xfId="54723" applyNumberFormat="1" applyFont="1" applyBorder="1" applyAlignment="1">
      <alignment vertical="center" wrapText="1"/>
    </xf>
    <xf numFmtId="242" fontId="169" fillId="0" borderId="0" xfId="54723" applyNumberFormat="1" applyFont="1" applyBorder="1" applyAlignment="1">
      <alignment vertical="center"/>
    </xf>
    <xf numFmtId="0" fontId="26" fillId="0" borderId="0" xfId="0" applyFont="1" applyAlignment="1">
      <alignment horizontal="center" vertical="center" wrapText="1"/>
    </xf>
    <xf numFmtId="0" fontId="175" fillId="0" borderId="0" xfId="0" applyFont="1" applyAlignment="1">
      <alignment vertical="center" wrapText="1"/>
    </xf>
    <xf numFmtId="0" fontId="175" fillId="0" borderId="0" xfId="0" applyFont="1" applyAlignment="1">
      <alignment vertical="center"/>
    </xf>
    <xf numFmtId="0" fontId="24" fillId="0" borderId="0" xfId="0" applyFont="1" applyAlignment="1">
      <alignment vertical="center"/>
    </xf>
    <xf numFmtId="0" fontId="24" fillId="0" borderId="0" xfId="0" applyFont="1" applyAlignment="1">
      <alignment horizontal="center" wrapText="1"/>
    </xf>
    <xf numFmtId="0" fontId="0" fillId="0" borderId="0" xfId="0" applyAlignment="1">
      <alignment horizontal="center" vertical="center"/>
    </xf>
    <xf numFmtId="242" fontId="24" fillId="0" borderId="0" xfId="53114" applyNumberFormat="1" applyFont="1" applyBorder="1" applyAlignment="1">
      <alignment horizontal="right" wrapText="1"/>
    </xf>
    <xf numFmtId="242" fontId="297" fillId="0" borderId="0" xfId="53114" applyNumberFormat="1" applyFont="1" applyBorder="1" applyAlignment="1">
      <alignment horizontal="right" wrapText="1"/>
    </xf>
    <xf numFmtId="0" fontId="175" fillId="0" borderId="0" xfId="0" applyFont="1" applyAlignment="1">
      <alignment horizontal="center" vertical="center" wrapText="1"/>
    </xf>
    <xf numFmtId="242" fontId="24" fillId="0" borderId="0" xfId="53114" applyNumberFormat="1" applyFont="1" applyBorder="1" applyAlignment="1">
      <alignment horizontal="right" vertical="center" wrapText="1"/>
    </xf>
    <xf numFmtId="0" fontId="217" fillId="0" borderId="0" xfId="0" applyFont="1" applyAlignment="1">
      <alignment horizontal="left" vertical="center"/>
    </xf>
    <xf numFmtId="0" fontId="216" fillId="33" borderId="0" xfId="0" applyFont="1" applyFill="1" applyAlignment="1">
      <alignment horizontal="center"/>
    </xf>
    <xf numFmtId="0" fontId="21" fillId="33" borderId="90" xfId="0" applyFont="1" applyFill="1" applyBorder="1" applyAlignment="1">
      <alignment horizontal="right" wrapText="1"/>
    </xf>
    <xf numFmtId="176" fontId="24" fillId="33" borderId="91" xfId="0" applyNumberFormat="1" applyFont="1" applyFill="1" applyBorder="1" applyAlignment="1">
      <alignment horizontal="right" wrapText="1"/>
    </xf>
    <xf numFmtId="0" fontId="24" fillId="33" borderId="91" xfId="0" applyFont="1" applyFill="1" applyBorder="1" applyAlignment="1">
      <alignment horizontal="left" wrapText="1"/>
    </xf>
    <xf numFmtId="0" fontId="21" fillId="0" borderId="0" xfId="0" applyFont="1" applyAlignment="1">
      <alignment horizontal="center" vertical="top"/>
    </xf>
    <xf numFmtId="0" fontId="21" fillId="0" borderId="0" xfId="0" applyFont="1" applyAlignment="1">
      <alignment horizontal="right" vertical="top"/>
    </xf>
    <xf numFmtId="0" fontId="21" fillId="0" borderId="90" xfId="0" applyFont="1" applyBorder="1" applyAlignment="1">
      <alignment horizontal="right" vertical="top"/>
    </xf>
    <xf numFmtId="0" fontId="21" fillId="0" borderId="0" xfId="0" applyFont="1" applyAlignment="1">
      <alignment horizontal="center" vertical="center"/>
    </xf>
    <xf numFmtId="174" fontId="74" fillId="0" borderId="0" xfId="0" applyNumberFormat="1" applyFont="1"/>
    <xf numFmtId="3" fontId="26" fillId="33" borderId="0" xfId="0" applyNumberFormat="1" applyFont="1" applyFill="1"/>
    <xf numFmtId="10" fontId="26" fillId="33" borderId="0" xfId="0" applyNumberFormat="1" applyFont="1" applyFill="1"/>
    <xf numFmtId="3" fontId="26" fillId="0" borderId="0" xfId="0" applyNumberFormat="1" applyFont="1"/>
    <xf numFmtId="10" fontId="26" fillId="0" borderId="0" xfId="0" applyNumberFormat="1" applyFont="1"/>
    <xf numFmtId="174" fontId="175" fillId="33" borderId="0" xfId="0" applyNumberFormat="1" applyFont="1" applyFill="1" applyAlignment="1">
      <alignment horizontal="left" wrapText="1"/>
    </xf>
    <xf numFmtId="169" fontId="177" fillId="0" borderId="0" xfId="35896" applyNumberFormat="1" applyFont="1" applyBorder="1" applyAlignment="1">
      <alignment horizontal="right"/>
    </xf>
    <xf numFmtId="0" fontId="24" fillId="0" borderId="0" xfId="0" applyFont="1" applyAlignment="1">
      <alignment horizontal="left" wrapText="1"/>
    </xf>
    <xf numFmtId="0" fontId="21" fillId="0" borderId="0" xfId="0" applyFont="1" applyAlignment="1">
      <alignment horizontal="left" wrapText="1"/>
    </xf>
    <xf numFmtId="0" fontId="169" fillId="127" borderId="0" xfId="0" applyFont="1" applyFill="1" applyAlignment="1">
      <alignment wrapText="1"/>
    </xf>
    <xf numFmtId="174" fontId="26" fillId="0" borderId="0" xfId="0" applyNumberFormat="1" applyFont="1" applyAlignment="1">
      <alignment horizontal="right" vertical="top" wrapText="1"/>
    </xf>
    <xf numFmtId="174" fontId="24" fillId="33" borderId="90" xfId="0" applyNumberFormat="1" applyFont="1" applyFill="1" applyBorder="1" applyAlignment="1">
      <alignment horizontal="right" vertical="top" wrapText="1"/>
    </xf>
    <xf numFmtId="0" fontId="221" fillId="0" borderId="0" xfId="0" applyFont="1" applyAlignment="1">
      <alignment wrapText="1"/>
    </xf>
    <xf numFmtId="0" fontId="22" fillId="124" borderId="0" xfId="0" applyFont="1" applyFill="1" applyAlignment="1">
      <alignment horizontal="right" vertical="center"/>
    </xf>
    <xf numFmtId="0" fontId="23" fillId="124" borderId="0" xfId="0" applyFont="1" applyFill="1"/>
    <xf numFmtId="0" fontId="0" fillId="124" borderId="0" xfId="0" applyFill="1"/>
    <xf numFmtId="49" fontId="21" fillId="124" borderId="0" xfId="0" applyNumberFormat="1" applyFont="1" applyFill="1"/>
    <xf numFmtId="49" fontId="21" fillId="124" borderId="0" xfId="0" applyNumberFormat="1" applyFont="1" applyFill="1" applyAlignment="1">
      <alignment vertical="center" wrapText="1"/>
    </xf>
    <xf numFmtId="174" fontId="21" fillId="124" borderId="0" xfId="54723" applyNumberFormat="1" applyFont="1" applyFill="1" applyBorder="1" applyAlignment="1">
      <alignment vertical="center" wrapText="1"/>
    </xf>
    <xf numFmtId="0" fontId="24" fillId="124" borderId="0" xfId="0" applyFont="1" applyFill="1" applyAlignment="1">
      <alignment vertical="center" wrapText="1"/>
    </xf>
    <xf numFmtId="49" fontId="21" fillId="124" borderId="90" xfId="0" applyNumberFormat="1" applyFont="1" applyFill="1" applyBorder="1" applyAlignment="1">
      <alignment vertical="center" wrapText="1"/>
    </xf>
    <xf numFmtId="174" fontId="21" fillId="124" borderId="90" xfId="54723" applyNumberFormat="1" applyFont="1" applyFill="1" applyBorder="1" applyAlignment="1">
      <alignment vertical="center" wrapText="1"/>
    </xf>
    <xf numFmtId="0" fontId="170" fillId="0" borderId="108" xfId="0" applyFont="1" applyBorder="1"/>
    <xf numFmtId="0" fontId="21" fillId="33" borderId="21" xfId="0" applyFont="1" applyFill="1" applyBorder="1"/>
    <xf numFmtId="3" fontId="169" fillId="0" borderId="0" xfId="0" applyNumberFormat="1" applyFont="1" applyAlignment="1">
      <alignment wrapText="1"/>
    </xf>
    <xf numFmtId="0" fontId="169" fillId="0" borderId="0" xfId="0" applyFont="1" applyAlignment="1">
      <alignment wrapText="1"/>
    </xf>
    <xf numFmtId="0" fontId="21" fillId="33" borderId="0" xfId="0" applyFont="1" applyFill="1" applyAlignment="1">
      <alignment horizontal="left" vertical="top" wrapText="1"/>
    </xf>
    <xf numFmtId="0" fontId="169" fillId="0" borderId="0" xfId="0" applyFont="1" applyAlignment="1">
      <alignment horizontal="right"/>
    </xf>
    <xf numFmtId="0" fontId="169" fillId="0" borderId="0" xfId="0" applyFont="1" applyAlignment="1">
      <alignment horizontal="right" vertical="center" wrapText="1"/>
    </xf>
    <xf numFmtId="0" fontId="21" fillId="0" borderId="0" xfId="0" applyFont="1" applyAlignment="1">
      <alignment horizontal="right" vertical="center" wrapText="1"/>
    </xf>
    <xf numFmtId="0" fontId="74" fillId="0" borderId="0" xfId="0" applyFont="1" applyAlignment="1">
      <alignment horizontal="right"/>
    </xf>
    <xf numFmtId="0" fontId="169" fillId="0" borderId="0" xfId="0" applyFont="1" applyAlignment="1">
      <alignment horizontal="right" vertical="top" wrapText="1"/>
    </xf>
    <xf numFmtId="0" fontId="23" fillId="33" borderId="0" xfId="0" applyFont="1" applyFill="1" applyAlignment="1">
      <alignment horizontal="left"/>
    </xf>
    <xf numFmtId="49" fontId="21" fillId="124" borderId="0" xfId="0" applyNumberFormat="1" applyFont="1" applyFill="1" applyAlignment="1">
      <alignment horizontal="right" vertical="center"/>
    </xf>
    <xf numFmtId="49" fontId="21" fillId="124" borderId="0" xfId="0" applyNumberFormat="1" applyFont="1" applyFill="1" applyAlignment="1">
      <alignment horizontal="right"/>
    </xf>
    <xf numFmtId="0" fontId="21" fillId="0" borderId="0" xfId="0" applyFont="1" applyAlignment="1">
      <alignment horizontal="left" vertical="center" wrapText="1"/>
    </xf>
    <xf numFmtId="0" fontId="21" fillId="0" borderId="0" xfId="0" applyFont="1" applyAlignment="1">
      <alignment horizontal="right" wrapText="1"/>
    </xf>
    <xf numFmtId="0" fontId="21" fillId="33" borderId="0" xfId="0" applyFont="1" applyFill="1" applyAlignment="1">
      <alignment horizontal="right" vertical="top"/>
    </xf>
    <xf numFmtId="0" fontId="169" fillId="117" borderId="0" xfId="0" applyFont="1" applyFill="1" applyAlignment="1">
      <alignment horizontal="left" wrapText="1"/>
    </xf>
    <xf numFmtId="174" fontId="169" fillId="117" borderId="0" xfId="0" applyNumberFormat="1" applyFont="1" applyFill="1" applyAlignment="1">
      <alignment horizontal="left" wrapText="1"/>
    </xf>
    <xf numFmtId="0" fontId="177" fillId="33" borderId="0" xfId="0" applyFont="1" applyFill="1" applyAlignment="1" applyProtection="1">
      <alignment horizontal="left" indent="2"/>
      <protection locked="0"/>
    </xf>
    <xf numFmtId="170" fontId="177" fillId="33" borderId="0" xfId="35897" applyNumberFormat="1" applyFont="1" applyFill="1" applyAlignment="1" applyProtection="1">
      <alignment horizontal="right"/>
      <protection locked="0"/>
    </xf>
    <xf numFmtId="165" fontId="24" fillId="0" borderId="0" xfId="0" applyNumberFormat="1" applyFont="1"/>
    <xf numFmtId="242" fontId="24" fillId="33" borderId="0" xfId="0" applyNumberFormat="1" applyFont="1" applyFill="1"/>
    <xf numFmtId="0" fontId="21" fillId="33" borderId="0" xfId="0" applyFont="1" applyFill="1" applyAlignment="1">
      <alignment horizontal="left" vertical="top"/>
    </xf>
    <xf numFmtId="174" fontId="24" fillId="33" borderId="0" xfId="0" applyNumberFormat="1" applyFont="1" applyFill="1" applyAlignment="1">
      <alignment horizontal="right" wrapText="1"/>
    </xf>
    <xf numFmtId="174" fontId="21" fillId="124" borderId="0" xfId="54723" applyNumberFormat="1" applyFont="1" applyFill="1" applyAlignment="1">
      <alignment vertical="center" wrapText="1"/>
    </xf>
    <xf numFmtId="172" fontId="24" fillId="124" borderId="0" xfId="0" applyNumberFormat="1" applyFont="1" applyFill="1"/>
    <xf numFmtId="4" fontId="221" fillId="0" borderId="0" xfId="0" applyNumberFormat="1" applyFont="1" applyAlignment="1">
      <alignment wrapText="1"/>
    </xf>
    <xf numFmtId="0" fontId="30" fillId="0" borderId="90" xfId="0" applyFont="1" applyBorder="1"/>
    <xf numFmtId="0" fontId="101" fillId="0" borderId="90" xfId="0" applyFont="1" applyBorder="1"/>
    <xf numFmtId="0" fontId="30" fillId="0" borderId="90" xfId="0" applyFont="1" applyBorder="1" applyAlignment="1">
      <alignment horizontal="center"/>
    </xf>
    <xf numFmtId="0" fontId="304" fillId="0" borderId="90" xfId="0" applyFont="1" applyBorder="1" applyAlignment="1">
      <alignment horizontal="left"/>
    </xf>
    <xf numFmtId="0" fontId="263" fillId="0" borderId="0" xfId="0" applyFont="1" applyAlignment="1">
      <alignment horizontal="right"/>
    </xf>
    <xf numFmtId="0" fontId="72" fillId="0" borderId="0" xfId="35602" applyFont="1" applyAlignment="1">
      <alignment horizontal="right" vertical="top"/>
    </xf>
    <xf numFmtId="0" fontId="23" fillId="33" borderId="0" xfId="0" applyFont="1" applyFill="1" applyAlignment="1">
      <alignment horizontal="right"/>
    </xf>
    <xf numFmtId="0" fontId="279" fillId="0" borderId="0" xfId="0" applyFont="1"/>
    <xf numFmtId="0" fontId="280" fillId="0" borderId="0" xfId="8454" applyFont="1"/>
    <xf numFmtId="0" fontId="279" fillId="0" borderId="0" xfId="0" applyFont="1" applyAlignment="1">
      <alignment horizontal="right" wrapText="1"/>
    </xf>
    <xf numFmtId="0" fontId="281" fillId="0" borderId="0" xfId="0" applyFont="1"/>
    <xf numFmtId="0" fontId="293" fillId="0" borderId="0" xfId="0" applyFont="1" applyAlignment="1">
      <alignment wrapText="1"/>
    </xf>
    <xf numFmtId="0" fontId="293" fillId="0" borderId="0" xfId="0" applyFont="1"/>
    <xf numFmtId="0" fontId="293" fillId="0" borderId="0" xfId="0" applyFont="1" applyAlignment="1">
      <alignment horizontal="left" vertical="center" wrapText="1"/>
    </xf>
    <xf numFmtId="256" fontId="21" fillId="33" borderId="0" xfId="0" applyNumberFormat="1" applyFont="1" applyFill="1"/>
    <xf numFmtId="0" fontId="101" fillId="0" borderId="0" xfId="35602" applyFont="1" applyAlignment="1">
      <alignment vertical="top"/>
    </xf>
    <xf numFmtId="10" fontId="72" fillId="0" borderId="0" xfId="35602" applyNumberFormat="1" applyFont="1" applyAlignment="1">
      <alignment vertical="top"/>
    </xf>
    <xf numFmtId="0" fontId="170" fillId="0" borderId="0" xfId="0" applyFont="1" applyAlignment="1">
      <alignment horizontal="left"/>
    </xf>
    <xf numFmtId="0" fontId="213" fillId="0" borderId="0" xfId="0" applyFont="1"/>
    <xf numFmtId="0" fontId="0" fillId="0" borderId="0" xfId="0" applyAlignment="1">
      <alignment vertical="top"/>
    </xf>
    <xf numFmtId="0" fontId="16" fillId="0" borderId="0" xfId="0" applyFont="1" applyAlignment="1">
      <alignment horizontal="center" vertical="top" wrapText="1"/>
    </xf>
    <xf numFmtId="0" fontId="24" fillId="33" borderId="90" xfId="0" applyFont="1" applyFill="1" applyBorder="1" applyAlignment="1">
      <alignment horizontal="left" wrapText="1"/>
    </xf>
    <xf numFmtId="0" fontId="24" fillId="0" borderId="0" xfId="0" applyFont="1" applyAlignment="1">
      <alignment horizontal="center" vertical="center" wrapText="1"/>
    </xf>
    <xf numFmtId="169" fontId="21" fillId="0" borderId="0" xfId="35896" applyNumberFormat="1" applyFont="1" applyAlignment="1">
      <alignment horizontal="right"/>
    </xf>
    <xf numFmtId="0" fontId="21" fillId="0" borderId="0" xfId="0" applyFont="1" applyAlignment="1">
      <alignment vertical="top"/>
    </xf>
    <xf numFmtId="3" fontId="21" fillId="0" borderId="0" xfId="0" applyNumberFormat="1" applyFont="1" applyAlignment="1">
      <alignment vertical="top"/>
    </xf>
    <xf numFmtId="167" fontId="21" fillId="0" borderId="0" xfId="0" applyNumberFormat="1" applyFont="1" applyAlignment="1">
      <alignment vertical="top"/>
    </xf>
    <xf numFmtId="0" fontId="22" fillId="0" borderId="0" xfId="0" applyFont="1" applyAlignment="1">
      <alignment vertical="top"/>
    </xf>
    <xf numFmtId="242" fontId="24" fillId="0" borderId="0" xfId="0" applyNumberFormat="1" applyFont="1" applyAlignment="1">
      <alignment horizontal="right" vertical="center" wrapText="1"/>
    </xf>
    <xf numFmtId="0" fontId="22" fillId="0" borderId="91" xfId="0" applyFont="1" applyBorder="1" applyAlignment="1">
      <alignment vertical="top"/>
    </xf>
    <xf numFmtId="3" fontId="22" fillId="0" borderId="91" xfId="0" applyNumberFormat="1" applyFont="1" applyBorder="1" applyAlignment="1">
      <alignment vertical="top"/>
    </xf>
    <xf numFmtId="167" fontId="22" fillId="0" borderId="91" xfId="0" applyNumberFormat="1" applyFont="1" applyBorder="1" applyAlignment="1">
      <alignment vertical="top"/>
    </xf>
    <xf numFmtId="257" fontId="24" fillId="117" borderId="0" xfId="0" applyNumberFormat="1" applyFont="1" applyFill="1" applyAlignment="1">
      <alignment vertical="top" wrapText="1"/>
    </xf>
    <xf numFmtId="257" fontId="24" fillId="0" borderId="0" xfId="0" applyNumberFormat="1" applyFont="1" applyAlignment="1">
      <alignment horizontal="right" vertical="top" wrapText="1"/>
    </xf>
    <xf numFmtId="257" fontId="24" fillId="33" borderId="0" xfId="0" applyNumberFormat="1" applyFont="1" applyFill="1"/>
    <xf numFmtId="258" fontId="24" fillId="33" borderId="0" xfId="0" applyNumberFormat="1" applyFont="1" applyFill="1"/>
    <xf numFmtId="258" fontId="24" fillId="33" borderId="0" xfId="54723" applyNumberFormat="1" applyFont="1" applyFill="1" applyBorder="1"/>
    <xf numFmtId="0" fontId="169" fillId="0" borderId="0" xfId="0" applyFont="1" applyAlignment="1">
      <alignment horizontal="left" vertical="top" wrapText="1"/>
    </xf>
    <xf numFmtId="174" fontId="24" fillId="124" borderId="0" xfId="0" applyNumberFormat="1" applyFont="1" applyFill="1" applyAlignment="1">
      <alignment horizontal="right" vertical="top" wrapText="1"/>
    </xf>
    <xf numFmtId="0" fontId="177" fillId="33" borderId="0" xfId="0" applyFont="1" applyFill="1" applyAlignment="1">
      <alignment horizontal="left"/>
    </xf>
    <xf numFmtId="242" fontId="22" fillId="0" borderId="0" xfId="0" applyNumberFormat="1" applyFont="1" applyAlignment="1">
      <alignment horizontal="left" vertical="center"/>
    </xf>
    <xf numFmtId="49" fontId="21" fillId="0" borderId="0" xfId="305" quotePrefix="1" applyNumberFormat="1" applyFont="1" applyAlignment="1">
      <alignment horizontal="right"/>
    </xf>
    <xf numFmtId="0" fontId="21" fillId="0" borderId="0" xfId="305" applyFont="1" applyAlignment="1">
      <alignment horizontal="right" wrapText="1"/>
    </xf>
    <xf numFmtId="0" fontId="217" fillId="0" borderId="90" xfId="0" applyFont="1" applyBorder="1"/>
    <xf numFmtId="0" fontId="24" fillId="0" borderId="0" xfId="0" applyFont="1" applyAlignment="1">
      <alignment horizontal="right" vertical="center" wrapText="1"/>
    </xf>
    <xf numFmtId="49" fontId="177" fillId="124" borderId="0" xfId="0" applyNumberFormat="1" applyFont="1" applyFill="1"/>
    <xf numFmtId="0" fontId="24" fillId="0" borderId="0" xfId="0" applyFont="1" applyAlignment="1">
      <alignment wrapText="1"/>
    </xf>
    <xf numFmtId="241" fontId="24" fillId="33" borderId="90" xfId="0" applyNumberFormat="1" applyFont="1" applyFill="1" applyBorder="1" applyAlignment="1">
      <alignment horizontal="right" vertical="top" wrapText="1"/>
    </xf>
    <xf numFmtId="259" fontId="21" fillId="0" borderId="0" xfId="35896" applyNumberFormat="1" applyFont="1" applyBorder="1" applyAlignment="1">
      <alignment horizontal="right"/>
    </xf>
    <xf numFmtId="259" fontId="26" fillId="0" borderId="0" xfId="0" applyNumberFormat="1" applyFont="1" applyAlignment="1">
      <alignment horizontal="right" vertical="top" wrapText="1"/>
    </xf>
    <xf numFmtId="0" fontId="24" fillId="0" borderId="0" xfId="0" applyFont="1" applyAlignment="1">
      <alignment horizontal="left" vertical="top" wrapText="1"/>
    </xf>
    <xf numFmtId="169" fontId="22" fillId="0" borderId="0" xfId="35896" applyNumberFormat="1" applyFont="1" applyBorder="1" applyAlignment="1">
      <alignment horizontal="right"/>
    </xf>
    <xf numFmtId="246" fontId="21" fillId="0" borderId="0" xfId="35896" applyNumberFormat="1" applyFont="1" applyAlignment="1">
      <alignment horizontal="right"/>
    </xf>
    <xf numFmtId="0" fontId="178" fillId="0" borderId="111" xfId="8454" applyFont="1" applyBorder="1"/>
    <xf numFmtId="0" fontId="178" fillId="0" borderId="110" xfId="8454" applyFont="1" applyBorder="1" applyAlignment="1">
      <alignment horizontal="left"/>
    </xf>
    <xf numFmtId="0" fontId="178" fillId="0" borderId="110" xfId="8454" applyFont="1" applyBorder="1"/>
    <xf numFmtId="0" fontId="241" fillId="0" borderId="110" xfId="8454" applyFont="1" applyBorder="1"/>
    <xf numFmtId="0" fontId="178" fillId="0" borderId="112" xfId="8454" applyFont="1" applyBorder="1" applyAlignment="1">
      <alignment horizontal="left"/>
    </xf>
    <xf numFmtId="0" fontId="178" fillId="0" borderId="112" xfId="8454" applyFont="1" applyBorder="1"/>
    <xf numFmtId="3" fontId="178" fillId="0" borderId="110" xfId="8454" applyNumberFormat="1" applyFont="1" applyBorder="1" applyAlignment="1">
      <alignment horizontal="left"/>
    </xf>
    <xf numFmtId="0" fontId="178" fillId="33" borderId="110" xfId="8454" applyFont="1" applyFill="1" applyBorder="1" applyAlignment="1">
      <alignment horizontal="left"/>
    </xf>
    <xf numFmtId="0" fontId="178" fillId="0" borderId="110" xfId="8454" applyFont="1" applyBorder="1" applyAlignment="1">
      <alignment wrapText="1"/>
    </xf>
    <xf numFmtId="0" fontId="178" fillId="33" borderId="110" xfId="8454" applyFont="1" applyFill="1" applyBorder="1" applyAlignment="1">
      <alignment wrapText="1"/>
    </xf>
    <xf numFmtId="240" fontId="178" fillId="0" borderId="110" xfId="8454" applyNumberFormat="1" applyFont="1" applyBorder="1" applyAlignment="1">
      <alignment horizontal="left"/>
    </xf>
    <xf numFmtId="240" fontId="178" fillId="33" borderId="110" xfId="8454" applyNumberFormat="1" applyFont="1" applyFill="1" applyBorder="1" applyAlignment="1">
      <alignment horizontal="left"/>
    </xf>
    <xf numFmtId="15" fontId="178" fillId="0" borderId="110" xfId="8454" applyNumberFormat="1" applyFont="1" applyBorder="1"/>
    <xf numFmtId="14" fontId="178" fillId="0" borderId="110" xfId="8454" applyNumberFormat="1" applyFont="1" applyBorder="1" applyAlignment="1">
      <alignment horizontal="left" wrapText="1"/>
    </xf>
    <xf numFmtId="17" fontId="178" fillId="33" borderId="110" xfId="8454" quotePrefix="1" applyNumberFormat="1" applyFont="1" applyFill="1" applyBorder="1" applyAlignment="1">
      <alignment horizontal="left" wrapText="1"/>
    </xf>
    <xf numFmtId="0" fontId="178" fillId="0" borderId="110" xfId="8454" applyFont="1" applyBorder="1" applyAlignment="1">
      <alignment horizontal="left" wrapText="1"/>
    </xf>
    <xf numFmtId="0" fontId="21" fillId="124" borderId="0" xfId="0" applyFont="1" applyFill="1" applyAlignment="1">
      <alignment horizontal="left" vertical="top" wrapText="1"/>
    </xf>
    <xf numFmtId="0" fontId="0" fillId="124" borderId="0" xfId="0" applyFill="1" applyAlignment="1">
      <alignment horizontal="left" vertical="top" wrapText="1"/>
    </xf>
    <xf numFmtId="0" fontId="26" fillId="0" borderId="0" xfId="0" applyFont="1" applyAlignment="1">
      <alignment horizontal="left" vertical="top" wrapText="1"/>
    </xf>
    <xf numFmtId="0" fontId="169" fillId="0" borderId="0" xfId="0" applyFont="1" applyAlignment="1">
      <alignment horizontal="right" wrapText="1"/>
    </xf>
    <xf numFmtId="0" fontId="74" fillId="0" borderId="0" xfId="8454" applyFont="1" applyAlignment="1">
      <alignment horizontal="right"/>
    </xf>
    <xf numFmtId="0" fontId="178" fillId="0" borderId="0" xfId="8454" applyFont="1" applyAlignment="1">
      <alignment horizontal="right"/>
    </xf>
    <xf numFmtId="0" fontId="20" fillId="33" borderId="0" xfId="0" applyFont="1" applyFill="1" applyAlignment="1">
      <alignment horizontal="left" vertical="center"/>
    </xf>
    <xf numFmtId="0" fontId="21" fillId="33" borderId="0" xfId="0" applyFont="1" applyFill="1" applyAlignment="1">
      <alignment horizontal="left" wrapText="1"/>
    </xf>
    <xf numFmtId="0" fontId="24" fillId="0" borderId="0" xfId="0" applyFont="1" applyAlignment="1">
      <alignment horizontal="left" vertical="center"/>
    </xf>
    <xf numFmtId="0" fontId="24" fillId="33" borderId="0" xfId="0" applyFont="1" applyFill="1" applyAlignment="1">
      <alignment horizontal="left" wrapText="1"/>
    </xf>
    <xf numFmtId="0" fontId="24" fillId="33" borderId="0" xfId="0" applyFont="1" applyFill="1" applyAlignment="1">
      <alignment horizontal="left" vertical="top" wrapText="1"/>
    </xf>
    <xf numFmtId="0" fontId="21" fillId="0" borderId="0" xfId="0" applyFont="1" applyAlignment="1">
      <alignment horizontal="left" vertical="top" wrapText="1"/>
    </xf>
    <xf numFmtId="0" fontId="24" fillId="33" borderId="0" xfId="0" applyFont="1" applyFill="1" applyAlignment="1">
      <alignment horizontal="left"/>
    </xf>
    <xf numFmtId="0" fontId="24" fillId="33" borderId="0" xfId="0" applyFont="1" applyFill="1" applyAlignment="1">
      <alignment vertical="top" wrapText="1"/>
    </xf>
    <xf numFmtId="0" fontId="217" fillId="33" borderId="0" xfId="0" applyFont="1" applyFill="1" applyAlignment="1">
      <alignment horizontal="left" wrapText="1"/>
    </xf>
    <xf numFmtId="0" fontId="24" fillId="0" borderId="0" xfId="0" applyFont="1" applyAlignment="1">
      <alignment horizontal="left" vertical="center" wrapText="1"/>
    </xf>
    <xf numFmtId="0" fontId="24" fillId="0" borderId="0" xfId="0" applyFont="1" applyAlignment="1">
      <alignment vertical="center" wrapText="1"/>
    </xf>
    <xf numFmtId="0" fontId="26" fillId="0" borderId="0" xfId="0" applyFont="1" applyAlignment="1">
      <alignment vertical="center" wrapText="1"/>
    </xf>
    <xf numFmtId="0" fontId="24" fillId="33" borderId="0" xfId="0" applyFont="1" applyFill="1" applyAlignment="1">
      <alignment horizontal="right" vertical="center" wrapText="1"/>
    </xf>
    <xf numFmtId="0" fontId="21" fillId="0" borderId="90" xfId="0" applyFont="1" applyBorder="1" applyAlignment="1">
      <alignment horizontal="center" vertical="top"/>
    </xf>
    <xf numFmtId="0" fontId="169" fillId="124" borderId="0" xfId="0" applyFont="1" applyFill="1" applyAlignment="1">
      <alignment horizontal="left" wrapText="1"/>
    </xf>
    <xf numFmtId="0" fontId="217" fillId="33" borderId="90" xfId="0" applyFont="1" applyFill="1" applyBorder="1" applyAlignment="1">
      <alignment horizontal="left" wrapText="1"/>
    </xf>
    <xf numFmtId="0" fontId="176" fillId="33" borderId="0" xfId="0" applyFont="1" applyFill="1" applyAlignment="1">
      <alignment horizontal="left" vertical="top" wrapText="1"/>
    </xf>
    <xf numFmtId="0" fontId="24" fillId="33" borderId="0" xfId="0" applyFont="1" applyFill="1" applyAlignment="1">
      <alignment horizontal="center" vertical="top" wrapText="1"/>
    </xf>
    <xf numFmtId="0" fontId="21" fillId="33" borderId="90" xfId="0" applyFont="1" applyFill="1" applyBorder="1" applyAlignment="1">
      <alignment horizontal="right" vertical="top" wrapText="1"/>
    </xf>
    <xf numFmtId="0" fontId="21" fillId="33" borderId="0" xfId="0" applyFont="1" applyFill="1" applyAlignment="1">
      <alignment horizontal="right" vertical="top" wrapText="1"/>
    </xf>
    <xf numFmtId="0" fontId="24" fillId="33" borderId="0" xfId="0" applyFont="1" applyFill="1" applyAlignment="1">
      <alignment horizontal="right" wrapText="1"/>
    </xf>
    <xf numFmtId="246" fontId="21" fillId="117" borderId="0" xfId="35896" applyNumberFormat="1" applyFont="1" applyFill="1" applyBorder="1" applyAlignment="1">
      <alignment horizontal="right"/>
    </xf>
    <xf numFmtId="0" fontId="22" fillId="33" borderId="90" xfId="0" applyFont="1" applyFill="1" applyBorder="1" applyAlignment="1">
      <alignment horizontal="center" vertical="center"/>
    </xf>
    <xf numFmtId="0" fontId="177" fillId="33" borderId="0" xfId="0" applyFont="1" applyFill="1" applyAlignment="1">
      <alignment horizontal="left" wrapText="1"/>
    </xf>
    <xf numFmtId="0" fontId="304" fillId="0" borderId="0" xfId="0" applyFont="1" applyAlignment="1">
      <alignment horizontal="left"/>
    </xf>
    <xf numFmtId="0" fontId="30" fillId="0" borderId="0" xfId="0" applyFont="1" applyAlignment="1">
      <alignment horizontal="center"/>
    </xf>
    <xf numFmtId="0" fontId="30" fillId="0" borderId="0" xfId="0" applyFont="1"/>
    <xf numFmtId="0" fontId="101" fillId="0" borderId="0" xfId="0" applyFont="1"/>
    <xf numFmtId="0" fontId="214" fillId="0" borderId="0" xfId="0" applyFont="1" applyAlignment="1">
      <alignment horizontal="left"/>
    </xf>
    <xf numFmtId="49" fontId="22" fillId="33" borderId="0" xfId="0" applyNumberFormat="1" applyFont="1" applyFill="1" applyAlignment="1" applyProtection="1">
      <alignment horizontal="left" vertical="center"/>
      <protection locked="0"/>
    </xf>
    <xf numFmtId="0" fontId="21" fillId="0" borderId="0" xfId="0" applyFont="1" applyProtection="1">
      <protection locked="0"/>
    </xf>
    <xf numFmtId="0" fontId="21" fillId="0" borderId="0" xfId="0" applyFont="1" applyAlignment="1" applyProtection="1">
      <alignment wrapText="1"/>
      <protection locked="0"/>
    </xf>
    <xf numFmtId="169" fontId="21" fillId="0" borderId="0" xfId="35896" applyNumberFormat="1" applyFont="1" applyBorder="1" applyAlignment="1" applyProtection="1">
      <alignment horizontal="right"/>
      <protection locked="0"/>
    </xf>
    <xf numFmtId="0" fontId="21" fillId="0" borderId="0" xfId="0" applyFont="1" applyAlignment="1" applyProtection="1">
      <alignment horizontal="left" indent="1"/>
      <protection locked="0"/>
    </xf>
    <xf numFmtId="0" fontId="21" fillId="0" borderId="0" xfId="0" applyFont="1" applyAlignment="1" applyProtection="1">
      <alignment horizontal="left" wrapText="1" indent="1"/>
      <protection locked="0"/>
    </xf>
    <xf numFmtId="258" fontId="21" fillId="0" borderId="0" xfId="35896" applyNumberFormat="1" applyFont="1" applyBorder="1" applyAlignment="1">
      <alignment horizontal="right"/>
    </xf>
    <xf numFmtId="174" fontId="21" fillId="0" borderId="0" xfId="54723" applyNumberFormat="1" applyFont="1" applyFill="1" applyBorder="1" applyAlignment="1" applyProtection="1">
      <alignment horizontal="right"/>
    </xf>
    <xf numFmtId="174" fontId="21" fillId="0" borderId="0" xfId="54723" applyNumberFormat="1" applyFont="1" applyAlignment="1">
      <alignment horizontal="right"/>
    </xf>
    <xf numFmtId="0" fontId="21" fillId="0" borderId="90" xfId="0" applyFont="1" applyBorder="1" applyProtection="1">
      <protection locked="0"/>
    </xf>
    <xf numFmtId="174" fontId="21" fillId="0" borderId="90" xfId="54723" applyNumberFormat="1" applyFont="1" applyFill="1" applyBorder="1" applyAlignment="1" applyProtection="1">
      <alignment horizontal="right"/>
    </xf>
    <xf numFmtId="174" fontId="21" fillId="0" borderId="90" xfId="54723" applyNumberFormat="1" applyFont="1" applyBorder="1" applyAlignment="1">
      <alignment horizontal="right"/>
    </xf>
    <xf numFmtId="3" fontId="177" fillId="33" borderId="0" xfId="0" applyNumberFormat="1" applyFont="1" applyFill="1"/>
    <xf numFmtId="3" fontId="21" fillId="33" borderId="90" xfId="0" applyNumberFormat="1" applyFont="1" applyFill="1" applyBorder="1" applyAlignment="1">
      <alignment vertical="center"/>
    </xf>
    <xf numFmtId="3" fontId="21" fillId="33" borderId="0" xfId="0" applyNumberFormat="1" applyFont="1" applyFill="1" applyAlignment="1">
      <alignment horizontal="right" vertical="center"/>
    </xf>
    <xf numFmtId="0" fontId="21" fillId="33" borderId="90" xfId="0" applyFont="1" applyFill="1" applyBorder="1" applyProtection="1">
      <protection locked="0"/>
    </xf>
    <xf numFmtId="3" fontId="21" fillId="33" borderId="90" xfId="0" applyNumberFormat="1" applyFont="1" applyFill="1" applyBorder="1" applyAlignment="1">
      <alignment horizontal="right" vertical="center"/>
    </xf>
    <xf numFmtId="171" fontId="21" fillId="33" borderId="0" xfId="0" applyNumberFormat="1" applyFont="1" applyFill="1" applyProtection="1">
      <protection locked="0"/>
    </xf>
    <xf numFmtId="171" fontId="21" fillId="33" borderId="0" xfId="0" applyNumberFormat="1" applyFont="1" applyFill="1"/>
    <xf numFmtId="0" fontId="21" fillId="33" borderId="0" xfId="0" applyFont="1" applyFill="1" applyAlignment="1" applyProtection="1">
      <alignment wrapText="1"/>
      <protection locked="0"/>
    </xf>
    <xf numFmtId="173" fontId="21" fillId="33" borderId="0" xfId="0" applyNumberFormat="1" applyFont="1" applyFill="1" applyProtection="1">
      <protection locked="0"/>
    </xf>
    <xf numFmtId="0" fontId="177" fillId="33" borderId="0" xfId="0" applyFont="1" applyFill="1" applyProtection="1">
      <protection locked="0"/>
    </xf>
    <xf numFmtId="170" fontId="21" fillId="33" borderId="0" xfId="35896" applyNumberFormat="1" applyFont="1" applyFill="1" applyBorder="1" applyAlignment="1">
      <alignment horizontal="right"/>
    </xf>
    <xf numFmtId="0" fontId="21" fillId="33" borderId="0" xfId="0" applyFont="1" applyFill="1" applyAlignment="1" applyProtection="1">
      <alignment horizontal="left" wrapText="1" indent="1"/>
      <protection locked="0"/>
    </xf>
    <xf numFmtId="258" fontId="21" fillId="33" borderId="0" xfId="35896" applyNumberFormat="1" applyFont="1" applyFill="1" applyBorder="1" applyAlignment="1">
      <alignment horizontal="right"/>
    </xf>
    <xf numFmtId="0" fontId="21" fillId="33" borderId="90" xfId="0" applyFont="1" applyFill="1" applyBorder="1" applyAlignment="1" applyProtection="1">
      <alignment wrapText="1"/>
      <protection locked="0"/>
    </xf>
    <xf numFmtId="258" fontId="21" fillId="33" borderId="90" xfId="35896" applyNumberFormat="1" applyFont="1" applyFill="1" applyBorder="1" applyAlignment="1">
      <alignment horizontal="right"/>
    </xf>
    <xf numFmtId="258" fontId="21" fillId="33" borderId="0" xfId="35897" applyNumberFormat="1" applyFont="1" applyFill="1" applyBorder="1" applyAlignment="1" applyProtection="1">
      <alignment horizontal="right"/>
      <protection locked="0"/>
    </xf>
    <xf numFmtId="49" fontId="22" fillId="33" borderId="0" xfId="0" applyNumberFormat="1" applyFont="1" applyFill="1" applyAlignment="1" applyProtection="1">
      <alignment horizontal="center"/>
      <protection locked="0"/>
    </xf>
    <xf numFmtId="49" fontId="177" fillId="33" borderId="0" xfId="0" applyNumberFormat="1" applyFont="1" applyFill="1" applyAlignment="1" applyProtection="1">
      <alignment horizontal="left"/>
      <protection locked="0"/>
    </xf>
    <xf numFmtId="49" fontId="21" fillId="33" borderId="0" xfId="0" applyNumberFormat="1" applyFont="1" applyFill="1" applyAlignment="1" applyProtection="1">
      <alignment horizontal="left"/>
      <protection locked="0"/>
    </xf>
    <xf numFmtId="174" fontId="21" fillId="33" borderId="0" xfId="0" applyNumberFormat="1" applyFont="1" applyFill="1" applyAlignment="1" applyProtection="1">
      <alignment horizontal="right"/>
      <protection locked="0"/>
    </xf>
    <xf numFmtId="171" fontId="21" fillId="33" borderId="0" xfId="0" applyNumberFormat="1" applyFont="1" applyFill="1" applyAlignment="1" applyProtection="1">
      <alignment horizontal="right"/>
      <protection locked="0"/>
    </xf>
    <xf numFmtId="0" fontId="26" fillId="0" borderId="90" xfId="0" applyFont="1" applyBorder="1" applyAlignment="1">
      <alignment horizontal="right" vertical="top" wrapText="1"/>
    </xf>
    <xf numFmtId="0" fontId="24" fillId="0" borderId="0" xfId="0" quotePrefix="1" applyFont="1" applyAlignment="1">
      <alignment horizontal="right" vertical="top" wrapText="1"/>
    </xf>
    <xf numFmtId="0" fontId="24" fillId="124" borderId="0" xfId="0" quotePrefix="1" applyFont="1" applyFill="1" applyAlignment="1">
      <alignment horizontal="right" vertical="top" wrapText="1"/>
    </xf>
    <xf numFmtId="0" fontId="24" fillId="0" borderId="90" xfId="0" quotePrefix="1" applyFont="1" applyBorder="1" applyAlignment="1">
      <alignment horizontal="right" vertical="top" wrapText="1"/>
    </xf>
    <xf numFmtId="0" fontId="24" fillId="0" borderId="90" xfId="0" applyFont="1" applyBorder="1" applyAlignment="1">
      <alignment vertical="center" wrapText="1"/>
    </xf>
    <xf numFmtId="0" fontId="18" fillId="0" borderId="0" xfId="0" applyFont="1"/>
    <xf numFmtId="0" fontId="310" fillId="0" borderId="0" xfId="0" applyFont="1"/>
    <xf numFmtId="0" fontId="310" fillId="33" borderId="0" xfId="0" applyFont="1" applyFill="1"/>
    <xf numFmtId="0" fontId="26" fillId="33" borderId="0" xfId="0" applyFont="1" applyFill="1" applyAlignment="1">
      <alignment horizontal="left"/>
    </xf>
    <xf numFmtId="0" fontId="21" fillId="33" borderId="0" xfId="0" applyFont="1" applyFill="1" applyAlignment="1">
      <alignment horizontal="center" vertical="center"/>
    </xf>
    <xf numFmtId="174" fontId="169" fillId="0" borderId="0" xfId="0" applyNumberFormat="1" applyFont="1" applyAlignment="1">
      <alignment horizontal="left" wrapText="1"/>
    </xf>
    <xf numFmtId="0" fontId="217" fillId="33" borderId="0" xfId="0" applyFont="1" applyFill="1" applyAlignment="1">
      <alignment wrapText="1"/>
    </xf>
    <xf numFmtId="174" fontId="22" fillId="0" borderId="0" xfId="0" applyNumberFormat="1" applyFont="1" applyAlignment="1">
      <alignment horizontal="left" vertical="top"/>
    </xf>
    <xf numFmtId="0" fontId="215" fillId="0" borderId="0" xfId="0" applyFont="1" applyAlignment="1">
      <alignment horizontal="left"/>
    </xf>
    <xf numFmtId="0" fontId="170" fillId="0" borderId="0" xfId="0" applyFont="1" applyAlignment="1">
      <alignment horizontal="center"/>
    </xf>
    <xf numFmtId="0" fontId="301" fillId="0" borderId="0" xfId="0" applyFont="1" applyAlignment="1">
      <alignment horizontal="center"/>
    </xf>
    <xf numFmtId="0" fontId="216" fillId="0" borderId="0" xfId="0" applyFont="1"/>
    <xf numFmtId="0" fontId="76" fillId="0" borderId="0" xfId="0" applyFont="1"/>
    <xf numFmtId="0" fontId="214" fillId="0" borderId="0" xfId="0" applyFont="1" applyAlignment="1">
      <alignment wrapText="1"/>
    </xf>
    <xf numFmtId="0" fontId="74" fillId="0" borderId="0" xfId="0" applyFont="1" applyAlignment="1">
      <alignment wrapText="1"/>
    </xf>
    <xf numFmtId="0" fontId="300" fillId="0" borderId="0" xfId="0" applyFont="1"/>
    <xf numFmtId="0" fontId="0" fillId="0" borderId="0" xfId="0" applyAlignment="1">
      <alignment vertical="center" wrapText="1"/>
    </xf>
    <xf numFmtId="0" fontId="24" fillId="117" borderId="0" xfId="0" applyFont="1" applyFill="1" applyAlignment="1">
      <alignment horizontal="left" vertical="top"/>
    </xf>
    <xf numFmtId="0" fontId="24" fillId="0" borderId="0" xfId="0" applyFont="1" applyAlignment="1">
      <alignment horizontal="left" vertical="top"/>
    </xf>
    <xf numFmtId="0" fontId="101" fillId="0" borderId="0" xfId="6876" applyFont="1" applyFill="1" applyAlignment="1" applyProtection="1"/>
    <xf numFmtId="0" fontId="24" fillId="124" borderId="0" xfId="0" applyFont="1" applyFill="1" applyAlignment="1">
      <alignment horizontal="left" vertical="center" wrapText="1" indent="1"/>
    </xf>
    <xf numFmtId="165" fontId="177" fillId="0" borderId="0" xfId="47869" applyNumberFormat="1" applyFont="1" applyBorder="1" applyAlignment="1">
      <alignment horizontal="right"/>
    </xf>
    <xf numFmtId="260" fontId="21" fillId="0" borderId="0" xfId="35896" applyNumberFormat="1" applyFont="1" applyBorder="1" applyAlignment="1">
      <alignment horizontal="right"/>
    </xf>
    <xf numFmtId="260" fontId="21" fillId="33" borderId="0" xfId="35896" applyNumberFormat="1" applyFont="1" applyFill="1" applyAlignment="1">
      <alignment horizontal="right"/>
    </xf>
    <xf numFmtId="260" fontId="21" fillId="33" borderId="0" xfId="35897" applyNumberFormat="1" applyFont="1" applyFill="1" applyAlignment="1" applyProtection="1">
      <alignment horizontal="right"/>
      <protection locked="0"/>
    </xf>
    <xf numFmtId="170" fontId="21" fillId="0" borderId="0" xfId="35897" applyNumberFormat="1" applyFont="1" applyAlignment="1" applyProtection="1">
      <alignment horizontal="right"/>
      <protection locked="0"/>
    </xf>
    <xf numFmtId="261" fontId="21" fillId="33" borderId="0" xfId="35896" applyNumberFormat="1" applyFont="1" applyFill="1" applyAlignment="1">
      <alignment horizontal="right"/>
    </xf>
    <xf numFmtId="261" fontId="21" fillId="33" borderId="0" xfId="35897" applyNumberFormat="1" applyFont="1" applyFill="1" applyAlignment="1" applyProtection="1">
      <alignment horizontal="right"/>
      <protection locked="0"/>
    </xf>
    <xf numFmtId="0" fontId="218" fillId="0" borderId="0" xfId="0" applyFont="1"/>
    <xf numFmtId="176" fontId="24" fillId="33" borderId="0" xfId="0" applyNumberFormat="1" applyFont="1" applyFill="1" applyAlignment="1">
      <alignment horizontal="right" wrapText="1"/>
    </xf>
    <xf numFmtId="0" fontId="26" fillId="33" borderId="0" xfId="0" applyFont="1" applyFill="1" applyAlignment="1">
      <alignment horizontal="left" wrapText="1"/>
    </xf>
    <xf numFmtId="174" fontId="26" fillId="33" borderId="0" xfId="0" applyNumberFormat="1" applyFont="1" applyFill="1" applyAlignment="1">
      <alignment horizontal="right" wrapText="1"/>
    </xf>
    <xf numFmtId="0" fontId="217" fillId="33" borderId="0" xfId="0" applyFont="1" applyFill="1" applyAlignment="1">
      <alignment horizontal="left" wrapText="1" indent="1"/>
    </xf>
    <xf numFmtId="174" fontId="217" fillId="33" borderId="0" xfId="0" applyNumberFormat="1" applyFont="1" applyFill="1" applyAlignment="1">
      <alignment horizontal="right" wrapText="1"/>
    </xf>
    <xf numFmtId="0" fontId="217" fillId="0" borderId="0" xfId="0" applyFont="1" applyAlignment="1">
      <alignment horizontal="left" wrapText="1" indent="1"/>
    </xf>
    <xf numFmtId="176" fontId="24" fillId="0" borderId="0" xfId="0" applyNumberFormat="1" applyFont="1" applyAlignment="1">
      <alignment horizontal="right" wrapText="1"/>
    </xf>
    <xf numFmtId="0" fontId="26" fillId="0" borderId="0" xfId="0" applyFont="1" applyAlignment="1">
      <alignment horizontal="left" wrapText="1"/>
    </xf>
    <xf numFmtId="174" fontId="313" fillId="33" borderId="0" xfId="0" applyNumberFormat="1" applyFont="1" applyFill="1" applyAlignment="1">
      <alignment horizontal="right" wrapText="1"/>
    </xf>
    <xf numFmtId="174" fontId="217" fillId="33" borderId="0" xfId="0" applyNumberFormat="1" applyFont="1" applyFill="1" applyAlignment="1">
      <alignment horizontal="center" wrapText="1"/>
    </xf>
    <xf numFmtId="0" fontId="26" fillId="33" borderId="91" xfId="0" applyFont="1" applyFill="1" applyBorder="1" applyAlignment="1">
      <alignment horizontal="left" wrapText="1"/>
    </xf>
    <xf numFmtId="3" fontId="24" fillId="117" borderId="0" xfId="0" applyNumberFormat="1" applyFont="1" applyFill="1" applyAlignment="1">
      <alignment vertical="top" wrapText="1"/>
    </xf>
    <xf numFmtId="261" fontId="24" fillId="33" borderId="0" xfId="0" applyNumberFormat="1" applyFont="1" applyFill="1" applyAlignment="1">
      <alignment horizontal="right" vertical="top" wrapText="1"/>
    </xf>
    <xf numFmtId="0" fontId="24" fillId="0" borderId="0" xfId="0" applyFont="1" applyAlignment="1">
      <alignment horizontal="right" vertical="top"/>
    </xf>
    <xf numFmtId="0" fontId="217" fillId="0" borderId="0" xfId="0" applyFont="1" applyAlignment="1">
      <alignment horizontal="right" vertical="top"/>
    </xf>
    <xf numFmtId="0" fontId="217" fillId="0" borderId="0" xfId="0" applyFont="1" applyAlignment="1">
      <alignment horizontal="left" vertical="top" wrapText="1"/>
    </xf>
    <xf numFmtId="261" fontId="217" fillId="33" borderId="0" xfId="0" applyNumberFormat="1" applyFont="1" applyFill="1" applyAlignment="1">
      <alignment horizontal="right" vertical="top" wrapText="1"/>
    </xf>
    <xf numFmtId="261" fontId="24" fillId="0" borderId="0" xfId="0" applyNumberFormat="1" applyFont="1" applyAlignment="1">
      <alignment horizontal="right" vertical="top" wrapText="1"/>
    </xf>
    <xf numFmtId="262" fontId="24" fillId="117" borderId="0" xfId="0" applyNumberFormat="1" applyFont="1" applyFill="1" applyAlignment="1">
      <alignment vertical="top" wrapText="1"/>
    </xf>
    <xf numFmtId="176" fontId="24" fillId="0" borderId="0" xfId="0" applyNumberFormat="1" applyFont="1" applyAlignment="1">
      <alignment horizontal="right" vertical="top" wrapText="1"/>
    </xf>
    <xf numFmtId="262" fontId="24" fillId="0" borderId="0" xfId="0" applyNumberFormat="1" applyFont="1" applyAlignment="1">
      <alignment horizontal="right" vertical="top" wrapText="1"/>
    </xf>
    <xf numFmtId="2" fontId="24" fillId="124" borderId="0" xfId="0" applyNumberFormat="1" applyFont="1" applyFill="1" applyAlignment="1">
      <alignment horizontal="right" vertical="top" wrapText="1"/>
    </xf>
    <xf numFmtId="2" fontId="24" fillId="33" borderId="0" xfId="0" applyNumberFormat="1" applyFont="1" applyFill="1" applyAlignment="1">
      <alignment horizontal="right" vertical="top" wrapText="1"/>
    </xf>
    <xf numFmtId="0" fontId="169" fillId="0" borderId="0" xfId="0" applyFont="1" applyAlignment="1">
      <alignment horizontal="right" vertical="center"/>
    </xf>
    <xf numFmtId="167" fontId="22" fillId="0" borderId="0" xfId="0" applyNumberFormat="1" applyFont="1" applyAlignment="1">
      <alignment vertical="top"/>
    </xf>
    <xf numFmtId="3" fontId="22" fillId="0" borderId="0" xfId="0" applyNumberFormat="1" applyFont="1" applyAlignment="1">
      <alignment vertical="top"/>
    </xf>
    <xf numFmtId="3" fontId="22" fillId="0" borderId="0" xfId="0" applyNumberFormat="1" applyFont="1" applyAlignment="1">
      <alignment vertical="top" wrapText="1"/>
    </xf>
    <xf numFmtId="0" fontId="24" fillId="33" borderId="0" xfId="0" applyFont="1" applyFill="1" applyAlignment="1">
      <alignment horizontal="left" vertical="top" wrapText="1" indent="1"/>
    </xf>
    <xf numFmtId="172" fontId="26" fillId="124" borderId="0" xfId="0" applyNumberFormat="1" applyFont="1" applyFill="1"/>
    <xf numFmtId="172" fontId="26" fillId="33" borderId="0" xfId="0" applyNumberFormat="1" applyFont="1" applyFill="1"/>
    <xf numFmtId="0" fontId="217" fillId="0" borderId="0" xfId="0" applyFont="1"/>
    <xf numFmtId="0" fontId="217" fillId="124" borderId="0" xfId="0" applyFont="1" applyFill="1" applyAlignment="1">
      <alignment horizontal="left" vertical="center" wrapText="1" indent="2"/>
    </xf>
    <xf numFmtId="172" fontId="217" fillId="124" borderId="0" xfId="0" applyNumberFormat="1" applyFont="1" applyFill="1"/>
    <xf numFmtId="172" fontId="217" fillId="33" borderId="0" xfId="0" applyNumberFormat="1" applyFont="1" applyFill="1"/>
    <xf numFmtId="242" fontId="217" fillId="0" borderId="0" xfId="53114" applyNumberFormat="1" applyFont="1" applyBorder="1" applyAlignment="1">
      <alignment horizontal="right" wrapText="1"/>
    </xf>
    <xf numFmtId="242" fontId="26" fillId="0" borderId="0" xfId="53114" applyNumberFormat="1" applyFont="1" applyBorder="1" applyAlignment="1">
      <alignment horizontal="right" wrapText="1"/>
    </xf>
    <xf numFmtId="242" fontId="26" fillId="117" borderId="0" xfId="53114" applyNumberFormat="1" applyFont="1" applyFill="1" applyBorder="1" applyAlignment="1">
      <alignment horizontal="right" wrapText="1"/>
    </xf>
    <xf numFmtId="242" fontId="24" fillId="117" borderId="0" xfId="53114" applyNumberFormat="1" applyFont="1" applyFill="1" applyBorder="1" applyAlignment="1">
      <alignment horizontal="right" wrapText="1"/>
    </xf>
    <xf numFmtId="0" fontId="279" fillId="0" borderId="0" xfId="0" applyFont="1" applyAlignment="1">
      <alignment wrapText="1"/>
    </xf>
    <xf numFmtId="0" fontId="24" fillId="0" borderId="0" xfId="0" applyFont="1" applyAlignment="1">
      <alignment horizontal="center" vertical="center"/>
    </xf>
    <xf numFmtId="0" fontId="26" fillId="0" borderId="0" xfId="0" applyFont="1" applyAlignment="1">
      <alignment horizontal="center"/>
    </xf>
    <xf numFmtId="0" fontId="21" fillId="0" borderId="0" xfId="54718" applyFont="1" applyAlignment="1">
      <alignment horizontal="right" wrapText="1"/>
    </xf>
    <xf numFmtId="0" fontId="21" fillId="0" borderId="0" xfId="54718" applyFont="1" applyAlignment="1">
      <alignment horizontal="left" wrapText="1"/>
    </xf>
    <xf numFmtId="170" fontId="21" fillId="0" borderId="0" xfId="54723" applyNumberFormat="1" applyFont="1" applyAlignment="1">
      <alignment horizontal="right" vertical="center"/>
    </xf>
    <xf numFmtId="0" fontId="21" fillId="0" borderId="0" xfId="54718" applyFont="1" applyAlignment="1">
      <alignment wrapText="1"/>
    </xf>
    <xf numFmtId="0" fontId="217" fillId="0" borderId="0" xfId="0" applyFont="1" applyAlignment="1">
      <alignment horizontal="left" wrapText="1"/>
    </xf>
    <xf numFmtId="174" fontId="217" fillId="33" borderId="0" xfId="54723" applyNumberFormat="1" applyFont="1" applyFill="1" applyBorder="1" applyAlignment="1">
      <alignment horizontal="left" wrapText="1"/>
    </xf>
    <xf numFmtId="174" fontId="24" fillId="33" borderId="0" xfId="54723" applyNumberFormat="1" applyFont="1" applyFill="1"/>
    <xf numFmtId="0" fontId="24" fillId="0" borderId="0" xfId="0" applyFont="1" applyAlignment="1">
      <alignment vertical="top" wrapText="1"/>
    </xf>
    <xf numFmtId="246" fontId="21" fillId="117" borderId="116" xfId="35896" applyNumberFormat="1" applyFont="1" applyFill="1" applyBorder="1" applyAlignment="1">
      <alignment horizontal="right"/>
    </xf>
    <xf numFmtId="174" fontId="24" fillId="0" borderId="0" xfId="0" applyNumberFormat="1" applyFont="1" applyAlignment="1">
      <alignment horizontal="left" vertical="top" wrapText="1"/>
    </xf>
    <xf numFmtId="174" fontId="24" fillId="117" borderId="0" xfId="0" applyNumberFormat="1" applyFont="1" applyFill="1" applyAlignment="1">
      <alignment horizontal="left" vertical="top" wrapText="1"/>
    </xf>
    <xf numFmtId="242" fontId="24" fillId="0" borderId="0" xfId="53114" applyNumberFormat="1" applyFont="1"/>
    <xf numFmtId="169" fontId="21" fillId="0" borderId="116" xfId="35896" applyNumberFormat="1" applyFont="1" applyBorder="1" applyAlignment="1">
      <alignment horizontal="right"/>
    </xf>
    <xf numFmtId="0" fontId="217" fillId="33" borderId="0" xfId="0" applyFont="1" applyFill="1" applyAlignment="1">
      <alignment horizontal="left"/>
    </xf>
    <xf numFmtId="0" fontId="22" fillId="0" borderId="0" xfId="0" applyFont="1" applyAlignment="1">
      <alignment horizontal="right" vertical="center"/>
    </xf>
    <xf numFmtId="3" fontId="28" fillId="0" borderId="0" xfId="0" applyNumberFormat="1" applyFont="1"/>
    <xf numFmtId="176" fontId="21" fillId="33" borderId="0" xfId="0" applyNumberFormat="1" applyFont="1" applyFill="1" applyAlignment="1">
      <alignment horizontal="right" wrapText="1"/>
    </xf>
    <xf numFmtId="0" fontId="21" fillId="0" borderId="0" xfId="0" applyFont="1" applyAlignment="1">
      <alignment horizontal="right"/>
    </xf>
    <xf numFmtId="0" fontId="21" fillId="0" borderId="0" xfId="0" applyFont="1" applyAlignment="1">
      <alignment horizontal="left"/>
    </xf>
    <xf numFmtId="0" fontId="21" fillId="0" borderId="0" xfId="0" applyFont="1" applyAlignment="1">
      <alignment wrapText="1"/>
    </xf>
    <xf numFmtId="176" fontId="24" fillId="33" borderId="116" xfId="0" applyNumberFormat="1" applyFont="1" applyFill="1" applyBorder="1" applyAlignment="1">
      <alignment horizontal="right" wrapText="1"/>
    </xf>
    <xf numFmtId="0" fontId="24" fillId="33" borderId="116" xfId="0" applyFont="1" applyFill="1" applyBorder="1" applyAlignment="1">
      <alignment horizontal="left" wrapText="1"/>
    </xf>
    <xf numFmtId="261" fontId="21" fillId="0" borderId="0" xfId="54722" applyNumberFormat="1" applyFont="1" applyAlignment="1">
      <alignment horizontal="right" wrapText="1"/>
    </xf>
    <xf numFmtId="259" fontId="21" fillId="0" borderId="0" xfId="54723" applyNumberFormat="1" applyFont="1" applyAlignment="1">
      <alignment horizontal="right"/>
    </xf>
    <xf numFmtId="0" fontId="24" fillId="33" borderId="0" xfId="0" quotePrefix="1" applyFont="1" applyFill="1" applyAlignment="1">
      <alignment horizontal="right" wrapText="1"/>
    </xf>
    <xf numFmtId="0" fontId="21" fillId="139" borderId="116" xfId="0" applyFont="1" applyFill="1" applyBorder="1" applyAlignment="1">
      <alignment horizontal="center" vertical="center"/>
    </xf>
    <xf numFmtId="0" fontId="169" fillId="139" borderId="116" xfId="0" applyFont="1" applyFill="1" applyBorder="1"/>
    <xf numFmtId="0" fontId="21" fillId="127" borderId="0" xfId="0" applyFont="1" applyFill="1" applyAlignment="1">
      <alignment horizontal="left" vertical="center"/>
    </xf>
    <xf numFmtId="169" fontId="21" fillId="0" borderId="0" xfId="0" applyNumberFormat="1" applyFont="1" applyAlignment="1">
      <alignment horizontal="right"/>
    </xf>
    <xf numFmtId="260" fontId="21" fillId="0" borderId="0" xfId="54722" applyNumberFormat="1" applyFont="1" applyAlignment="1">
      <alignment horizontal="right" vertical="center"/>
    </xf>
    <xf numFmtId="263" fontId="24" fillId="33" borderId="0" xfId="0" applyNumberFormat="1" applyFont="1" applyFill="1"/>
    <xf numFmtId="0" fontId="24" fillId="33" borderId="90" xfId="0" applyFont="1" applyFill="1" applyBorder="1" applyAlignment="1">
      <alignment horizontal="right" vertical="center"/>
    </xf>
    <xf numFmtId="0" fontId="241" fillId="41" borderId="0" xfId="35602" applyFont="1" applyFill="1">
      <alignment vertical="center"/>
    </xf>
    <xf numFmtId="0" fontId="203" fillId="0" borderId="0" xfId="8454" applyFont="1"/>
    <xf numFmtId="0" fontId="204" fillId="0" borderId="0" xfId="8454" applyFont="1"/>
    <xf numFmtId="0" fontId="205" fillId="0" borderId="0" xfId="8454" applyFont="1"/>
    <xf numFmtId="0" fontId="178" fillId="0" borderId="112" xfId="8454" applyFont="1" applyBorder="1" applyAlignment="1">
      <alignment horizontal="right"/>
    </xf>
    <xf numFmtId="0" fontId="178" fillId="0" borderId="113" xfId="8454" applyFont="1" applyBorder="1"/>
    <xf numFmtId="0" fontId="178" fillId="33" borderId="113" xfId="8454" applyFont="1" applyFill="1" applyBorder="1"/>
    <xf numFmtId="0" fontId="178" fillId="33" borderId="110" xfId="8454" applyFont="1" applyFill="1" applyBorder="1"/>
    <xf numFmtId="0" fontId="178" fillId="0" borderId="112" xfId="8454" applyFont="1" applyBorder="1" applyAlignment="1">
      <alignment horizontal="right" vertical="top"/>
    </xf>
    <xf numFmtId="0" fontId="241" fillId="0" borderId="113" xfId="8454" applyFont="1" applyBorder="1"/>
    <xf numFmtId="0" fontId="241" fillId="0" borderId="110" xfId="8454" applyFont="1" applyBorder="1" applyAlignment="1">
      <alignment horizontal="left"/>
    </xf>
    <xf numFmtId="0" fontId="178" fillId="0" borderId="113" xfId="8454" applyFont="1" applyBorder="1" applyAlignment="1">
      <alignment horizontal="left"/>
    </xf>
    <xf numFmtId="0" fontId="178" fillId="0" borderId="111" xfId="8454" applyFont="1" applyBorder="1" applyAlignment="1">
      <alignment horizontal="left"/>
    </xf>
    <xf numFmtId="3" fontId="178" fillId="0" borderId="113" xfId="8454" applyNumberFormat="1" applyFont="1" applyBorder="1" applyAlignment="1">
      <alignment horizontal="left"/>
    </xf>
    <xf numFmtId="3" fontId="178" fillId="0" borderId="118" xfId="8454" applyNumberFormat="1" applyFont="1" applyBorder="1" applyAlignment="1">
      <alignment horizontal="left"/>
    </xf>
    <xf numFmtId="3" fontId="178" fillId="0" borderId="119" xfId="8454" applyNumberFormat="1" applyFont="1" applyBorder="1" applyAlignment="1">
      <alignment horizontal="left"/>
    </xf>
    <xf numFmtId="0" fontId="178" fillId="0" borderId="113" xfId="8454" applyFont="1" applyBorder="1" applyAlignment="1">
      <alignment wrapText="1"/>
    </xf>
    <xf numFmtId="240" fontId="178" fillId="0" borderId="113" xfId="8454" applyNumberFormat="1" applyFont="1" applyBorder="1" applyAlignment="1">
      <alignment horizontal="left"/>
    </xf>
    <xf numFmtId="15" fontId="178" fillId="0" borderId="113" xfId="8454" applyNumberFormat="1" applyFont="1" applyBorder="1"/>
    <xf numFmtId="14" fontId="178" fillId="0" borderId="113" xfId="8454" applyNumberFormat="1" applyFont="1" applyBorder="1" applyAlignment="1">
      <alignment horizontal="left" wrapText="1"/>
    </xf>
    <xf numFmtId="0" fontId="178" fillId="0" borderId="113" xfId="8454" applyFont="1" applyBorder="1" applyAlignment="1">
      <alignment horizontal="left" wrapText="1"/>
    </xf>
    <xf numFmtId="0" fontId="178" fillId="33" borderId="112" xfId="8454" applyFont="1" applyFill="1" applyBorder="1"/>
    <xf numFmtId="17" fontId="178" fillId="0" borderId="110" xfId="8454" applyNumberFormat="1" applyFont="1" applyBorder="1" applyAlignment="1">
      <alignment horizontal="left" wrapText="1"/>
    </xf>
    <xf numFmtId="17" fontId="178" fillId="0" borderId="113" xfId="8454" applyNumberFormat="1" applyFont="1" applyBorder="1" applyAlignment="1">
      <alignment horizontal="left" wrapText="1"/>
    </xf>
    <xf numFmtId="0" fontId="287" fillId="0" borderId="0" xfId="8454" applyFont="1" applyAlignment="1">
      <alignment vertical="center" wrapText="1"/>
    </xf>
    <xf numFmtId="0" fontId="278" fillId="0" borderId="0" xfId="8454" applyFont="1" applyAlignment="1">
      <alignment vertical="center"/>
    </xf>
    <xf numFmtId="169" fontId="22" fillId="0" borderId="90" xfId="35896" applyNumberFormat="1" applyFont="1" applyBorder="1" applyAlignment="1">
      <alignment horizontal="right"/>
    </xf>
    <xf numFmtId="0" fontId="21" fillId="33" borderId="0" xfId="0" applyFont="1" applyFill="1" applyAlignment="1">
      <alignment horizontal="left" wrapText="1" indent="1"/>
    </xf>
    <xf numFmtId="169" fontId="21" fillId="117" borderId="0" xfId="35896" applyNumberFormat="1" applyFont="1" applyFill="1" applyBorder="1" applyAlignment="1">
      <alignment horizontal="right"/>
    </xf>
    <xf numFmtId="0" fontId="22" fillId="33" borderId="90" xfId="0" applyFont="1" applyFill="1" applyBorder="1" applyAlignment="1">
      <alignment horizontal="left" wrapText="1"/>
    </xf>
    <xf numFmtId="176" fontId="22" fillId="33" borderId="90" xfId="0" applyNumberFormat="1" applyFont="1" applyFill="1" applyBorder="1" applyAlignment="1">
      <alignment horizontal="right" wrapText="1"/>
    </xf>
    <xf numFmtId="176" fontId="21" fillId="33" borderId="90" xfId="0" applyNumberFormat="1" applyFont="1" applyFill="1" applyBorder="1" applyAlignment="1">
      <alignment horizontal="right" wrapText="1"/>
    </xf>
    <xf numFmtId="0" fontId="21" fillId="33" borderId="90" xfId="0" applyFont="1" applyFill="1" applyBorder="1" applyAlignment="1">
      <alignment horizontal="left" wrapText="1"/>
    </xf>
    <xf numFmtId="169" fontId="21" fillId="0" borderId="90" xfId="35896" applyNumberFormat="1" applyFont="1" applyBorder="1" applyAlignment="1">
      <alignment horizontal="right"/>
    </xf>
    <xf numFmtId="0" fontId="220" fillId="33" borderId="0" xfId="0" applyFont="1" applyFill="1" applyAlignment="1">
      <alignment horizontal="center"/>
    </xf>
    <xf numFmtId="0" fontId="169" fillId="127" borderId="90" xfId="0" applyFont="1" applyFill="1" applyBorder="1" applyAlignment="1">
      <alignment horizontal="right" vertical="center" wrapText="1"/>
    </xf>
    <xf numFmtId="0" fontId="217" fillId="124" borderId="0" xfId="0" applyFont="1" applyFill="1" applyAlignment="1">
      <alignment horizontal="left" vertical="center" wrapText="1" indent="1"/>
    </xf>
    <xf numFmtId="0" fontId="26" fillId="33" borderId="0" xfId="0" applyFont="1" applyFill="1" applyAlignment="1">
      <alignment horizontal="left" vertical="center" wrapText="1"/>
    </xf>
    <xf numFmtId="172" fontId="26" fillId="33" borderId="0" xfId="0" applyNumberFormat="1" applyFont="1" applyFill="1" applyAlignment="1">
      <alignment vertical="top"/>
    </xf>
    <xf numFmtId="0" fontId="311" fillId="33" borderId="0" xfId="0" applyFont="1" applyFill="1"/>
    <xf numFmtId="0" fontId="30" fillId="0" borderId="0" xfId="0" applyFont="1" applyAlignment="1">
      <alignment wrapText="1"/>
    </xf>
    <xf numFmtId="0" fontId="208" fillId="0" borderId="0" xfId="0" applyFont="1"/>
    <xf numFmtId="0" fontId="217" fillId="33" borderId="0" xfId="0" applyFont="1" applyFill="1" applyAlignment="1">
      <alignment horizontal="left" vertical="top" indent="1"/>
    </xf>
    <xf numFmtId="174" fontId="177" fillId="33" borderId="0" xfId="0" applyNumberFormat="1" applyFont="1" applyFill="1" applyAlignment="1">
      <alignment horizontal="left" vertical="top"/>
    </xf>
    <xf numFmtId="174" fontId="217" fillId="33" borderId="0" xfId="0" applyNumberFormat="1" applyFont="1" applyFill="1" applyAlignment="1">
      <alignment horizontal="center" vertical="top" wrapText="1"/>
    </xf>
    <xf numFmtId="0" fontId="217" fillId="33" borderId="0" xfId="0" applyFont="1" applyFill="1"/>
    <xf numFmtId="260" fontId="24" fillId="33" borderId="0" xfId="6213" applyNumberFormat="1" applyFont="1" applyFill="1"/>
    <xf numFmtId="261" fontId="24" fillId="33" borderId="0" xfId="0" applyNumberFormat="1" applyFont="1" applyFill="1"/>
    <xf numFmtId="261" fontId="24" fillId="33" borderId="0" xfId="0" applyNumberFormat="1" applyFont="1" applyFill="1" applyAlignment="1">
      <alignment horizontal="center" vertical="top" wrapText="1"/>
    </xf>
    <xf numFmtId="0" fontId="24" fillId="33" borderId="0" xfId="0" applyFont="1" applyFill="1" applyAlignment="1">
      <alignment horizontal="center" vertical="center"/>
    </xf>
    <xf numFmtId="174" fontId="169" fillId="33" borderId="0" xfId="54723" applyNumberFormat="1" applyFont="1" applyFill="1" applyBorder="1" applyAlignment="1">
      <alignment horizontal="left" vertical="top" wrapText="1"/>
    </xf>
    <xf numFmtId="174" fontId="24" fillId="33" borderId="0" xfId="54723" applyNumberFormat="1" applyFont="1" applyFill="1" applyBorder="1"/>
    <xf numFmtId="174" fontId="217" fillId="0" borderId="0" xfId="0" applyNumberFormat="1" applyFont="1" applyAlignment="1">
      <alignment horizontal="right" wrapText="1"/>
    </xf>
    <xf numFmtId="0" fontId="158" fillId="0" borderId="0" xfId="0" applyFont="1"/>
    <xf numFmtId="0" fontId="177" fillId="0" borderId="0" xfId="305" applyFont="1" applyAlignment="1"/>
    <xf numFmtId="0" fontId="21" fillId="0" borderId="0" xfId="35602" applyFont="1">
      <alignment vertical="center"/>
    </xf>
    <xf numFmtId="0" fontId="21" fillId="0" borderId="0" xfId="54719" applyFont="1" applyFill="1" applyBorder="1" applyAlignment="1">
      <alignment horizontal="center" vertical="center" wrapText="1"/>
    </xf>
    <xf numFmtId="0" fontId="21" fillId="0" borderId="0" xfId="35602" applyFont="1" applyAlignment="1"/>
    <xf numFmtId="0" fontId="21" fillId="0" borderId="0" xfId="305" applyFont="1" applyAlignment="1">
      <alignment horizontal="left" vertical="center" wrapText="1" indent="1"/>
    </xf>
    <xf numFmtId="0" fontId="177" fillId="0" borderId="0" xfId="35602" applyFont="1">
      <alignment vertical="center"/>
    </xf>
    <xf numFmtId="0" fontId="315" fillId="0" borderId="0" xfId="35602" applyFont="1">
      <alignment vertical="center"/>
    </xf>
    <xf numFmtId="0" fontId="72" fillId="0" borderId="0" xfId="35602" applyFont="1">
      <alignment vertical="center"/>
    </xf>
    <xf numFmtId="49" fontId="21" fillId="0" borderId="0" xfId="0" quotePrefix="1" applyNumberFormat="1" applyFont="1"/>
    <xf numFmtId="174" fontId="26" fillId="0" borderId="0" xfId="0" applyNumberFormat="1" applyFont="1" applyAlignment="1">
      <alignment horizontal="right" wrapText="1"/>
    </xf>
    <xf numFmtId="174" fontId="24" fillId="0" borderId="0" xfId="0" applyNumberFormat="1" applyFont="1" applyAlignment="1">
      <alignment horizontal="right" wrapText="1"/>
    </xf>
    <xf numFmtId="174" fontId="26" fillId="0" borderId="91" xfId="0" applyNumberFormat="1" applyFont="1" applyBorder="1" applyAlignment="1">
      <alignment horizontal="right" wrapText="1"/>
    </xf>
    <xf numFmtId="174" fontId="26" fillId="0" borderId="21" xfId="0" applyNumberFormat="1" applyFont="1" applyBorder="1" applyAlignment="1">
      <alignment horizontal="right" wrapText="1"/>
    </xf>
    <xf numFmtId="0" fontId="22" fillId="117" borderId="0" xfId="0" applyFont="1" applyFill="1" applyAlignment="1">
      <alignment horizontal="right" vertical="center" wrapText="1"/>
    </xf>
    <xf numFmtId="0" fontId="22" fillId="117" borderId="0" xfId="0" applyFont="1" applyFill="1" applyAlignment="1">
      <alignment vertical="center" wrapText="1"/>
    </xf>
    <xf numFmtId="242" fontId="21" fillId="117" borderId="0" xfId="0" applyNumberFormat="1" applyFont="1" applyFill="1" applyAlignment="1">
      <alignment horizontal="center" vertical="center" wrapText="1"/>
    </xf>
    <xf numFmtId="0" fontId="21" fillId="117" borderId="0" xfId="0" applyFont="1" applyFill="1" applyAlignment="1">
      <alignment horizontal="right" vertical="center" wrapText="1"/>
    </xf>
    <xf numFmtId="0" fontId="21" fillId="117" borderId="0" xfId="0" applyFont="1" applyFill="1" applyAlignment="1">
      <alignment horizontal="justify" vertical="center" wrapText="1"/>
    </xf>
    <xf numFmtId="260" fontId="21" fillId="117" borderId="0" xfId="35896" applyNumberFormat="1" applyFont="1" applyFill="1" applyAlignment="1">
      <alignment horizontal="right"/>
    </xf>
    <xf numFmtId="174" fontId="26" fillId="33" borderId="116" xfId="0" applyNumberFormat="1" applyFont="1" applyFill="1" applyBorder="1" applyAlignment="1">
      <alignment horizontal="left" vertical="top" wrapText="1"/>
    </xf>
    <xf numFmtId="174" fontId="26" fillId="0" borderId="0" xfId="0" applyNumberFormat="1" applyFont="1" applyAlignment="1">
      <alignment horizontal="left" vertical="top" wrapText="1"/>
    </xf>
    <xf numFmtId="174" fontId="26" fillId="33" borderId="0" xfId="0" applyNumberFormat="1" applyFont="1" applyFill="1" applyAlignment="1">
      <alignment horizontal="left" vertical="top" wrapText="1"/>
    </xf>
    <xf numFmtId="0" fontId="24" fillId="33" borderId="116" xfId="0" applyFont="1" applyFill="1" applyBorder="1" applyAlignment="1">
      <alignment horizontal="left" vertical="top" wrapText="1"/>
    </xf>
    <xf numFmtId="0" fontId="177" fillId="33" borderId="0" xfId="0" applyFont="1" applyFill="1" applyAlignment="1">
      <alignment horizontal="left" vertical="top" wrapText="1"/>
    </xf>
    <xf numFmtId="0" fontId="21" fillId="33" borderId="0" xfId="0" applyFont="1" applyFill="1" applyAlignment="1">
      <alignment horizontal="right" wrapText="1"/>
    </xf>
    <xf numFmtId="171" fontId="21" fillId="33" borderId="116" xfId="0" applyNumberFormat="1" applyFont="1" applyFill="1" applyBorder="1" applyAlignment="1">
      <alignment horizontal="right"/>
    </xf>
    <xf numFmtId="242" fontId="21" fillId="33" borderId="0" xfId="47869" applyNumberFormat="1" applyFont="1" applyFill="1" applyBorder="1" applyAlignment="1" applyProtection="1">
      <alignment horizontal="right"/>
      <protection locked="0"/>
    </xf>
    <xf numFmtId="0" fontId="21" fillId="33" borderId="0" xfId="0" applyFont="1" applyFill="1" applyAlignment="1">
      <alignment horizontal="center" vertical="top" wrapText="1"/>
    </xf>
    <xf numFmtId="0" fontId="0" fillId="0" borderId="0" xfId="0" applyAlignment="1">
      <alignment horizontal="right"/>
    </xf>
    <xf numFmtId="0" fontId="24" fillId="0" borderId="116" xfId="0" applyFont="1" applyBorder="1" applyAlignment="1">
      <alignment horizontal="right" vertical="center" wrapText="1"/>
    </xf>
    <xf numFmtId="0" fontId="169" fillId="0" borderId="90" xfId="0" applyFont="1" applyBorder="1" applyAlignment="1">
      <alignment horizontal="right"/>
    </xf>
    <xf numFmtId="242" fontId="218" fillId="0" borderId="0" xfId="54723" applyNumberFormat="1" applyFont="1" applyBorder="1" applyAlignment="1">
      <alignment vertical="center" wrapText="1"/>
    </xf>
    <xf numFmtId="0" fontId="177" fillId="33" borderId="116" xfId="0" applyFont="1" applyFill="1" applyBorder="1"/>
    <xf numFmtId="0" fontId="28" fillId="33" borderId="116" xfId="0" applyFont="1" applyFill="1" applyBorder="1" applyAlignment="1">
      <alignment vertical="center"/>
    </xf>
    <xf numFmtId="169" fontId="21" fillId="0" borderId="116" xfId="35896" applyNumberFormat="1" applyFont="1" applyBorder="1" applyAlignment="1">
      <alignment horizontal="center"/>
    </xf>
    <xf numFmtId="0" fontId="0" fillId="33" borderId="0" xfId="0" applyFill="1" applyAlignment="1">
      <alignment horizontal="right"/>
    </xf>
    <xf numFmtId="0" fontId="208" fillId="33" borderId="0" xfId="0" applyFont="1" applyFill="1" applyAlignment="1">
      <alignment horizontal="right"/>
    </xf>
    <xf numFmtId="0" fontId="169" fillId="33" borderId="0" xfId="0" applyFont="1" applyFill="1" applyAlignment="1">
      <alignment horizontal="right" wrapText="1"/>
    </xf>
    <xf numFmtId="0" fontId="316" fillId="0" borderId="0" xfId="0" applyFont="1"/>
    <xf numFmtId="242" fontId="217" fillId="0" borderId="0" xfId="0" applyNumberFormat="1" applyFont="1" applyAlignment="1">
      <alignment horizontal="left" vertical="center" wrapText="1" indent="1"/>
    </xf>
    <xf numFmtId="259" fontId="177" fillId="0" borderId="0" xfId="35896" applyNumberFormat="1" applyFont="1" applyBorder="1" applyAlignment="1">
      <alignment horizontal="right"/>
    </xf>
    <xf numFmtId="0" fontId="217" fillId="0" borderId="0" xfId="0" applyFont="1" applyAlignment="1">
      <alignment horizontal="left" vertical="center" wrapText="1" indent="1"/>
    </xf>
    <xf numFmtId="0" fontId="177" fillId="0" borderId="0" xfId="305" applyFont="1" applyAlignment="1">
      <alignment horizontal="left" vertical="center" wrapText="1" indent="2"/>
    </xf>
    <xf numFmtId="0" fontId="177" fillId="0" borderId="90" xfId="305" applyFont="1" applyBorder="1" applyAlignment="1">
      <alignment horizontal="left" vertical="center" wrapText="1" indent="2"/>
    </xf>
    <xf numFmtId="0" fontId="21" fillId="33" borderId="0" xfId="0" applyFont="1" applyFill="1" applyAlignment="1">
      <alignment horizontal="left" vertical="top" indent="1"/>
    </xf>
    <xf numFmtId="0" fontId="26" fillId="33" borderId="116" xfId="0" applyFont="1" applyFill="1" applyBorder="1" applyAlignment="1">
      <alignment horizontal="left"/>
    </xf>
    <xf numFmtId="0" fontId="26" fillId="33" borderId="0" xfId="0" applyFont="1" applyFill="1" applyAlignment="1">
      <alignment horizontal="right"/>
    </xf>
    <xf numFmtId="0" fontId="177" fillId="33" borderId="0" xfId="0" applyFont="1" applyFill="1" applyAlignment="1">
      <alignment horizontal="left" vertical="top"/>
    </xf>
    <xf numFmtId="0" fontId="24" fillId="0" borderId="90" xfId="0" applyFont="1" applyBorder="1" applyAlignment="1">
      <alignment horizontal="right"/>
    </xf>
    <xf numFmtId="0" fontId="21" fillId="33" borderId="90" xfId="0" applyFont="1" applyFill="1" applyBorder="1" applyAlignment="1">
      <alignment horizontal="right"/>
    </xf>
    <xf numFmtId="0" fontId="217" fillId="0" borderId="0" xfId="0" applyFont="1" applyAlignment="1">
      <alignment horizontal="left" indent="1"/>
    </xf>
    <xf numFmtId="0" fontId="21" fillId="33" borderId="0" xfId="0" applyFont="1" applyFill="1" applyAlignment="1">
      <alignment horizontal="left" vertical="center"/>
    </xf>
    <xf numFmtId="49" fontId="22" fillId="33" borderId="0" xfId="0" applyNumberFormat="1" applyFont="1" applyFill="1" applyAlignment="1" applyProtection="1">
      <alignment horizontal="center" vertical="center"/>
      <protection locked="0"/>
    </xf>
    <xf numFmtId="0" fontId="0" fillId="0" borderId="0" xfId="0" applyAlignment="1">
      <alignment wrapText="1"/>
    </xf>
    <xf numFmtId="0" fontId="218" fillId="0" borderId="0" xfId="0" applyFont="1" applyAlignment="1">
      <alignment horizontal="left" vertical="center" wrapText="1" indent="1"/>
    </xf>
    <xf numFmtId="169" fontId="177" fillId="0" borderId="0" xfId="35896" applyNumberFormat="1" applyFont="1" applyAlignment="1">
      <alignment horizontal="right"/>
    </xf>
    <xf numFmtId="242" fontId="218" fillId="0" borderId="0" xfId="0" applyNumberFormat="1" applyFont="1" applyAlignment="1">
      <alignment horizontal="center" vertical="center" wrapText="1"/>
    </xf>
    <xf numFmtId="0" fontId="177" fillId="0" borderId="0" xfId="0" applyFont="1" applyAlignment="1">
      <alignment horizontal="left" vertical="center" wrapText="1" indent="1"/>
    </xf>
    <xf numFmtId="242" fontId="177" fillId="0" borderId="0" xfId="0" applyNumberFormat="1" applyFont="1" applyAlignment="1">
      <alignment horizontal="center" vertical="center" wrapText="1"/>
    </xf>
    <xf numFmtId="0" fontId="21" fillId="0" borderId="0" xfId="0" applyFont="1" applyAlignment="1">
      <alignment horizontal="right" vertical="top" wrapText="1"/>
    </xf>
    <xf numFmtId="0" fontId="21" fillId="117" borderId="0" xfId="0" applyFont="1" applyFill="1" applyAlignment="1">
      <alignment horizontal="right" vertical="top" wrapText="1"/>
    </xf>
    <xf numFmtId="0" fontId="0" fillId="0" borderId="0" xfId="0" applyAlignment="1">
      <alignment horizontal="center" vertical="center" wrapText="1"/>
    </xf>
    <xf numFmtId="0" fontId="169" fillId="0" borderId="90" xfId="0" applyFont="1" applyBorder="1" applyAlignment="1">
      <alignment horizontal="right" vertical="center" wrapText="1"/>
    </xf>
    <xf numFmtId="0" fontId="169" fillId="0" borderId="90" xfId="0" applyFont="1" applyBorder="1" applyAlignment="1">
      <alignment horizontal="right" vertical="center"/>
    </xf>
    <xf numFmtId="0" fontId="24" fillId="0" borderId="90" xfId="0" applyFont="1" applyBorder="1" applyAlignment="1">
      <alignment horizontal="right" vertical="center" wrapText="1"/>
    </xf>
    <xf numFmtId="0" fontId="177" fillId="0" borderId="0" xfId="305" applyFont="1" applyAlignment="1">
      <alignment horizontal="left" wrapText="1" indent="1"/>
    </xf>
    <xf numFmtId="0" fontId="218" fillId="117" borderId="0" xfId="0" applyFont="1" applyFill="1" applyAlignment="1">
      <alignment horizontal="left" vertical="top" wrapText="1"/>
    </xf>
    <xf numFmtId="174" fontId="218" fillId="117" borderId="0" xfId="0" applyNumberFormat="1" applyFont="1" applyFill="1" applyAlignment="1">
      <alignment horizontal="left" vertical="top" wrapText="1"/>
    </xf>
    <xf numFmtId="174" fontId="218" fillId="0" borderId="0" xfId="0" applyNumberFormat="1" applyFont="1" applyAlignment="1">
      <alignment horizontal="left" vertical="top" wrapText="1"/>
    </xf>
    <xf numFmtId="174" fontId="218" fillId="33" borderId="0" xfId="0" applyNumberFormat="1" applyFont="1" applyFill="1" applyAlignment="1">
      <alignment horizontal="left" vertical="top" wrapText="1"/>
    </xf>
    <xf numFmtId="0" fontId="24" fillId="33" borderId="90" xfId="0" applyFont="1" applyFill="1" applyBorder="1" applyAlignment="1">
      <alignment horizontal="right" wrapText="1"/>
    </xf>
    <xf numFmtId="241" fontId="24" fillId="33" borderId="90" xfId="0" applyNumberFormat="1" applyFont="1" applyFill="1" applyBorder="1" applyAlignment="1">
      <alignment horizontal="right" vertical="center" wrapText="1"/>
    </xf>
    <xf numFmtId="0" fontId="21" fillId="33" borderId="90" xfId="0" applyFont="1" applyFill="1" applyBorder="1" applyAlignment="1">
      <alignment horizontal="right" vertical="center" wrapText="1"/>
    </xf>
    <xf numFmtId="0" fontId="21" fillId="0" borderId="90" xfId="0" applyFont="1" applyBorder="1" applyAlignment="1">
      <alignment horizontal="right" vertical="center" wrapText="1"/>
    </xf>
    <xf numFmtId="0" fontId="23" fillId="33" borderId="0" xfId="0" applyFont="1" applyFill="1" applyAlignment="1">
      <alignment vertical="center"/>
    </xf>
    <xf numFmtId="0" fontId="0" fillId="33" borderId="0" xfId="0" applyFill="1" applyAlignment="1">
      <alignment vertical="center"/>
    </xf>
    <xf numFmtId="14" fontId="22" fillId="33" borderId="0" xfId="0" quotePrefix="1" applyNumberFormat="1" applyFont="1" applyFill="1" applyAlignment="1">
      <alignment horizontal="left" vertical="center"/>
    </xf>
    <xf numFmtId="14" fontId="21" fillId="33" borderId="0" xfId="0" quotePrefix="1" applyNumberFormat="1" applyFont="1" applyFill="1" applyAlignment="1">
      <alignment horizontal="center" vertical="center"/>
    </xf>
    <xf numFmtId="0" fontId="24" fillId="33" borderId="0" xfId="0" applyFont="1" applyFill="1" applyAlignment="1">
      <alignment horizontal="right" vertical="center"/>
    </xf>
    <xf numFmtId="0" fontId="21" fillId="33" borderId="0" xfId="0" applyFont="1" applyFill="1" applyAlignment="1">
      <alignment horizontal="right" vertical="center"/>
    </xf>
    <xf numFmtId="0" fontId="169" fillId="127" borderId="0" xfId="0" applyFont="1" applyFill="1" applyAlignment="1">
      <alignment horizontal="right" vertical="top" wrapText="1"/>
    </xf>
    <xf numFmtId="0" fontId="175" fillId="0" borderId="91" xfId="0" applyFont="1" applyBorder="1" applyAlignment="1">
      <alignment horizontal="right" vertical="top" wrapText="1"/>
    </xf>
    <xf numFmtId="0" fontId="21" fillId="0" borderId="0" xfId="0" applyFont="1" applyAlignment="1">
      <alignment horizontal="left" vertical="top" indent="1"/>
    </xf>
    <xf numFmtId="16" fontId="24" fillId="0" borderId="0" xfId="0" quotePrefix="1" applyNumberFormat="1" applyFont="1" applyAlignment="1">
      <alignment horizontal="right"/>
    </xf>
    <xf numFmtId="0" fontId="24" fillId="0" borderId="0" xfId="0" quotePrefix="1" applyFont="1" applyAlignment="1">
      <alignment horizontal="right"/>
    </xf>
    <xf numFmtId="0" fontId="169" fillId="0" borderId="0" xfId="0" quotePrefix="1" applyFont="1" applyAlignment="1">
      <alignment horizontal="right" vertical="top"/>
    </xf>
    <xf numFmtId="49" fontId="24" fillId="124" borderId="0" xfId="0" applyNumberFormat="1" applyFont="1" applyFill="1" applyAlignment="1">
      <alignment horizontal="right" vertical="center" wrapText="1"/>
    </xf>
    <xf numFmtId="49" fontId="24" fillId="124" borderId="90" xfId="0" applyNumberFormat="1" applyFont="1" applyFill="1" applyBorder="1" applyAlignment="1">
      <alignment horizontal="right" vertical="center" wrapText="1"/>
    </xf>
    <xf numFmtId="0" fontId="24" fillId="0" borderId="0" xfId="0" quotePrefix="1" applyFont="1" applyAlignment="1">
      <alignment horizontal="right" vertical="center" wrapText="1"/>
    </xf>
    <xf numFmtId="0" fontId="26" fillId="0" borderId="0" xfId="0" quotePrefix="1" applyFont="1" applyAlignment="1">
      <alignment horizontal="right" vertical="center" wrapText="1"/>
    </xf>
    <xf numFmtId="176" fontId="24" fillId="33" borderId="0" xfId="0" applyNumberFormat="1" applyFont="1" applyFill="1" applyAlignment="1">
      <alignment horizontal="right" vertical="center" wrapText="1"/>
    </xf>
    <xf numFmtId="0" fontId="21" fillId="0" borderId="0" xfId="305" quotePrefix="1" applyFont="1" applyAlignment="1">
      <alignment horizontal="right" vertical="center"/>
    </xf>
    <xf numFmtId="0" fontId="21" fillId="0" borderId="90" xfId="305" quotePrefix="1" applyFont="1" applyBorder="1" applyAlignment="1">
      <alignment horizontal="right" vertical="center"/>
    </xf>
    <xf numFmtId="176" fontId="24" fillId="33" borderId="0" xfId="0" applyNumberFormat="1" applyFont="1" applyFill="1" applyAlignment="1">
      <alignment horizontal="right" vertical="top"/>
    </xf>
    <xf numFmtId="176" fontId="24" fillId="33" borderId="90" xfId="0" applyNumberFormat="1" applyFont="1" applyFill="1" applyBorder="1" applyAlignment="1">
      <alignment horizontal="right" vertical="top"/>
    </xf>
    <xf numFmtId="0" fontId="169" fillId="0" borderId="116" xfId="0" applyFont="1" applyBorder="1" applyAlignment="1">
      <alignment horizontal="right"/>
    </xf>
    <xf numFmtId="176" fontId="24" fillId="33" borderId="116" xfId="0" applyNumberFormat="1" applyFont="1" applyFill="1" applyBorder="1" applyAlignment="1">
      <alignment horizontal="right" vertical="top" wrapText="1"/>
    </xf>
    <xf numFmtId="176" fontId="21" fillId="33" borderId="90" xfId="0" applyNumberFormat="1" applyFont="1" applyFill="1" applyBorder="1" applyAlignment="1">
      <alignment horizontal="right" vertical="top" wrapText="1"/>
    </xf>
    <xf numFmtId="165" fontId="177" fillId="0" borderId="116" xfId="47869" applyNumberFormat="1" applyFont="1" applyBorder="1" applyAlignment="1">
      <alignment horizontal="right"/>
    </xf>
    <xf numFmtId="0" fontId="21" fillId="0" borderId="0" xfId="0" applyFont="1" applyAlignment="1" applyProtection="1">
      <alignment horizontal="left" vertical="top" wrapText="1"/>
      <protection locked="0"/>
    </xf>
    <xf numFmtId="0" fontId="21" fillId="0" borderId="0" xfId="0" applyFont="1" applyAlignment="1" applyProtection="1">
      <alignment vertical="top" wrapText="1"/>
      <protection locked="0"/>
    </xf>
    <xf numFmtId="0" fontId="21" fillId="33" borderId="116" xfId="0" applyFont="1" applyFill="1" applyBorder="1" applyProtection="1">
      <protection locked="0"/>
    </xf>
    <xf numFmtId="174" fontId="21" fillId="33" borderId="0" xfId="54723" applyNumberFormat="1" applyFont="1" applyFill="1"/>
    <xf numFmtId="174" fontId="21" fillId="33" borderId="0" xfId="54723" applyNumberFormat="1" applyFont="1" applyFill="1" applyAlignment="1">
      <alignment vertical="center"/>
    </xf>
    <xf numFmtId="174" fontId="21" fillId="33" borderId="0" xfId="54723" applyNumberFormat="1" applyFont="1" applyFill="1" applyBorder="1"/>
    <xf numFmtId="0" fontId="177" fillId="0" borderId="0" xfId="0" applyFont="1" applyAlignment="1">
      <alignment horizontal="left" indent="1"/>
    </xf>
    <xf numFmtId="0" fontId="21" fillId="0" borderId="90" xfId="305" quotePrefix="1" applyFont="1" applyBorder="1" applyAlignment="1">
      <alignment horizontal="right"/>
    </xf>
    <xf numFmtId="0" fontId="21" fillId="0" borderId="90" xfId="54719" applyFont="1" applyFill="1" applyBorder="1" applyAlignment="1">
      <alignment horizontal="right" wrapText="1"/>
    </xf>
    <xf numFmtId="0" fontId="21" fillId="0" borderId="90" xfId="305" quotePrefix="1" applyFont="1" applyBorder="1" applyAlignment="1">
      <alignment horizontal="right" wrapText="1"/>
    </xf>
    <xf numFmtId="0" fontId="21" fillId="0" borderId="0" xfId="54719" applyFont="1" applyFill="1" applyBorder="1" applyAlignment="1">
      <alignment horizontal="right" wrapText="1"/>
    </xf>
    <xf numFmtId="0" fontId="21" fillId="0" borderId="0" xfId="305" quotePrefix="1" applyFont="1" applyAlignment="1">
      <alignment horizontal="right" wrapText="1"/>
    </xf>
    <xf numFmtId="0" fontId="22" fillId="0" borderId="0" xfId="54719" applyFont="1" applyFill="1" applyBorder="1" applyAlignment="1">
      <alignment horizontal="center" vertical="center" wrapText="1"/>
    </xf>
    <xf numFmtId="0" fontId="21" fillId="0" borderId="0" xfId="54719" applyFont="1" applyFill="1" applyBorder="1" applyAlignment="1">
      <alignment horizontal="right" vertical="center" wrapText="1"/>
    </xf>
    <xf numFmtId="3" fontId="21" fillId="0" borderId="90" xfId="54717" applyFont="1" applyFill="1" applyBorder="1" applyAlignment="1">
      <alignment horizontal="right"/>
      <protection locked="0"/>
    </xf>
    <xf numFmtId="3" fontId="21" fillId="0" borderId="0" xfId="54717" applyFont="1" applyFill="1" applyBorder="1" applyAlignment="1">
      <alignment horizontal="right"/>
      <protection locked="0"/>
    </xf>
    <xf numFmtId="0" fontId="21" fillId="0" borderId="0" xfId="54719" applyFont="1" applyFill="1" applyBorder="1" applyAlignment="1">
      <alignment horizontal="center" vertical="center"/>
    </xf>
    <xf numFmtId="0" fontId="175" fillId="127" borderId="0" xfId="0" applyFont="1" applyFill="1" applyAlignment="1">
      <alignment horizontal="right" vertical="top" wrapText="1"/>
    </xf>
    <xf numFmtId="0" fontId="24" fillId="33" borderId="90" xfId="0" applyFont="1" applyFill="1" applyBorder="1" applyAlignment="1">
      <alignment horizontal="center" vertical="center" wrapText="1"/>
    </xf>
    <xf numFmtId="0" fontId="0" fillId="0" borderId="116" xfId="0" applyBorder="1"/>
    <xf numFmtId="0" fontId="24" fillId="33" borderId="90" xfId="0" applyFont="1" applyFill="1" applyBorder="1" applyAlignment="1">
      <alignment horizontal="center"/>
    </xf>
    <xf numFmtId="165" fontId="24" fillId="33" borderId="0" xfId="0" applyNumberFormat="1" applyFont="1" applyFill="1"/>
    <xf numFmtId="174" fontId="24" fillId="0" borderId="0" xfId="54723" applyNumberFormat="1" applyFont="1" applyFill="1" applyBorder="1" applyAlignment="1">
      <alignment horizontal="left"/>
    </xf>
    <xf numFmtId="174" fontId="169" fillId="0" borderId="0" xfId="54723" applyNumberFormat="1" applyFont="1" applyFill="1" applyBorder="1" applyAlignment="1">
      <alignment horizontal="left" vertical="top" wrapText="1"/>
    </xf>
    <xf numFmtId="174" fontId="169" fillId="33" borderId="0" xfId="0" applyNumberFormat="1" applyFont="1" applyFill="1" applyAlignment="1">
      <alignment horizontal="right" wrapText="1"/>
    </xf>
    <xf numFmtId="1" fontId="24" fillId="33" borderId="0" xfId="0" applyNumberFormat="1" applyFont="1" applyFill="1" applyAlignment="1">
      <alignment horizontal="right"/>
    </xf>
    <xf numFmtId="174" fontId="21" fillId="0" borderId="0" xfId="54723" applyNumberFormat="1" applyFont="1" applyBorder="1" applyAlignment="1">
      <alignment horizontal="right" vertical="center" wrapText="1"/>
    </xf>
    <xf numFmtId="174" fontId="21" fillId="0" borderId="0" xfId="0" applyNumberFormat="1" applyFont="1" applyAlignment="1">
      <alignment horizontal="right" vertical="top"/>
    </xf>
    <xf numFmtId="174" fontId="177" fillId="0" borderId="0" xfId="0" applyNumberFormat="1" applyFont="1" applyAlignment="1">
      <alignment horizontal="right" vertical="top"/>
    </xf>
    <xf numFmtId="174" fontId="22" fillId="0" borderId="0" xfId="0" applyNumberFormat="1" applyFont="1" applyAlignment="1">
      <alignment horizontal="right" vertical="top"/>
    </xf>
    <xf numFmtId="174" fontId="21" fillId="0" borderId="90" xfId="0" applyNumberFormat="1" applyFont="1" applyBorder="1" applyAlignment="1">
      <alignment horizontal="right" vertical="top"/>
    </xf>
    <xf numFmtId="265" fontId="24" fillId="0" borderId="0" xfId="54723" applyNumberFormat="1" applyFont="1"/>
    <xf numFmtId="0" fontId="318" fillId="0" borderId="0" xfId="0" applyFont="1"/>
    <xf numFmtId="210" fontId="21" fillId="33" borderId="0" xfId="0" applyNumberFormat="1" applyFont="1" applyFill="1"/>
    <xf numFmtId="0" fontId="26" fillId="0" borderId="116" xfId="0" applyFont="1" applyBorder="1" applyAlignment="1">
      <alignment horizontal="left" vertical="top" wrapText="1"/>
    </xf>
    <xf numFmtId="0" fontId="21" fillId="0" borderId="116" xfId="0" applyFont="1" applyBorder="1" applyProtection="1">
      <protection locked="0"/>
    </xf>
    <xf numFmtId="165" fontId="177" fillId="0" borderId="90" xfId="47869" applyNumberFormat="1" applyFont="1" applyBorder="1" applyAlignment="1">
      <alignment horizontal="right"/>
    </xf>
    <xf numFmtId="260" fontId="21" fillId="0" borderId="90" xfId="35896" applyNumberFormat="1" applyFont="1" applyBorder="1" applyAlignment="1">
      <alignment horizontal="right"/>
    </xf>
    <xf numFmtId="0" fontId="21" fillId="33" borderId="116" xfId="0" applyFont="1" applyFill="1" applyBorder="1"/>
    <xf numFmtId="174" fontId="21" fillId="0" borderId="116" xfId="54723" applyNumberFormat="1" applyFont="1" applyFill="1" applyBorder="1" applyAlignment="1" applyProtection="1">
      <alignment horizontal="right"/>
    </xf>
    <xf numFmtId="3" fontId="21" fillId="33" borderId="116" xfId="0" applyNumberFormat="1" applyFont="1" applyFill="1" applyBorder="1"/>
    <xf numFmtId="3" fontId="21" fillId="33" borderId="116" xfId="0" applyNumberFormat="1" applyFont="1" applyFill="1" applyBorder="1" applyAlignment="1">
      <alignment horizontal="right" vertical="center"/>
    </xf>
    <xf numFmtId="0" fontId="21" fillId="33" borderId="90" xfId="0" applyFont="1" applyFill="1" applyBorder="1"/>
    <xf numFmtId="0" fontId="21" fillId="33" borderId="116" xfId="0" applyFont="1" applyFill="1" applyBorder="1" applyAlignment="1">
      <alignment horizontal="left" vertical="center"/>
    </xf>
    <xf numFmtId="49" fontId="21" fillId="33" borderId="116" xfId="0" applyNumberFormat="1" applyFont="1" applyFill="1" applyBorder="1" applyAlignment="1" applyProtection="1">
      <alignment horizontal="right"/>
      <protection locked="0"/>
    </xf>
    <xf numFmtId="174" fontId="24" fillId="33" borderId="116" xfId="54723" applyNumberFormat="1" applyFont="1" applyFill="1" applyBorder="1"/>
    <xf numFmtId="0" fontId="24" fillId="33" borderId="116" xfId="0" applyFont="1" applyFill="1" applyBorder="1" applyAlignment="1">
      <alignment horizontal="right" wrapText="1"/>
    </xf>
    <xf numFmtId="0" fontId="21" fillId="33" borderId="90" xfId="0" applyFont="1" applyFill="1" applyBorder="1" applyAlignment="1">
      <alignment horizontal="left" vertical="top" wrapText="1"/>
    </xf>
    <xf numFmtId="2" fontId="24" fillId="124" borderId="90" xfId="0" applyNumberFormat="1" applyFont="1" applyFill="1" applyBorder="1" applyAlignment="1">
      <alignment horizontal="right" vertical="top" wrapText="1"/>
    </xf>
    <xf numFmtId="2" fontId="24" fillId="33" borderId="90" xfId="0" applyNumberFormat="1" applyFont="1" applyFill="1" applyBorder="1" applyAlignment="1">
      <alignment horizontal="right" vertical="top" wrapText="1"/>
    </xf>
    <xf numFmtId="0" fontId="21" fillId="0" borderId="116" xfId="0" applyFont="1" applyBorder="1" applyAlignment="1">
      <alignment horizontal="center" vertical="center"/>
    </xf>
    <xf numFmtId="0" fontId="21" fillId="0" borderId="116" xfId="0" applyFont="1" applyBorder="1" applyAlignment="1">
      <alignment horizontal="center" vertical="center" wrapText="1"/>
    </xf>
    <xf numFmtId="0" fontId="175" fillId="0" borderId="116" xfId="0" applyFont="1" applyBorder="1" applyAlignment="1">
      <alignment horizontal="right" vertical="top" wrapText="1"/>
    </xf>
    <xf numFmtId="0" fontId="22" fillId="0" borderId="116" xfId="0" applyFont="1" applyBorder="1" applyAlignment="1">
      <alignment vertical="top"/>
    </xf>
    <xf numFmtId="0" fontId="21" fillId="0" borderId="116" xfId="0" applyFont="1" applyBorder="1" applyAlignment="1">
      <alignment vertical="top"/>
    </xf>
    <xf numFmtId="3" fontId="22" fillId="0" borderId="116" xfId="0" applyNumberFormat="1" applyFont="1" applyBorder="1" applyAlignment="1">
      <alignment vertical="top" wrapText="1"/>
    </xf>
    <xf numFmtId="167" fontId="22" fillId="0" borderId="116" xfId="0" applyNumberFormat="1" applyFont="1" applyBorder="1" applyAlignment="1">
      <alignment vertical="top" wrapText="1"/>
    </xf>
    <xf numFmtId="49" fontId="21" fillId="124" borderId="116" xfId="0" applyNumberFormat="1" applyFont="1" applyFill="1" applyBorder="1" applyAlignment="1">
      <alignment horizontal="right"/>
    </xf>
    <xf numFmtId="49" fontId="21" fillId="124" borderId="116" xfId="0" applyNumberFormat="1" applyFont="1" applyFill="1" applyBorder="1" applyAlignment="1">
      <alignment horizontal="right" vertical="center"/>
    </xf>
    <xf numFmtId="49" fontId="21" fillId="124" borderId="116" xfId="0" applyNumberFormat="1" applyFont="1" applyFill="1" applyBorder="1" applyAlignment="1">
      <alignment horizontal="center" vertical="center"/>
    </xf>
    <xf numFmtId="49" fontId="24" fillId="124" borderId="116" xfId="0" applyNumberFormat="1" applyFont="1" applyFill="1" applyBorder="1" applyAlignment="1">
      <alignment horizontal="right" vertical="center" wrapText="1"/>
    </xf>
    <xf numFmtId="49" fontId="21" fillId="124" borderId="116" xfId="0" applyNumberFormat="1" applyFont="1" applyFill="1" applyBorder="1" applyAlignment="1">
      <alignment vertical="center" wrapText="1"/>
    </xf>
    <xf numFmtId="174" fontId="21" fillId="124" borderId="116" xfId="54723" applyNumberFormat="1" applyFont="1" applyFill="1" applyBorder="1" applyAlignment="1">
      <alignment vertical="center" wrapText="1"/>
    </xf>
    <xf numFmtId="172" fontId="24" fillId="33" borderId="116" xfId="0" applyNumberFormat="1" applyFont="1" applyFill="1" applyBorder="1"/>
    <xf numFmtId="0" fontId="169" fillId="0" borderId="116" xfId="0" applyFont="1" applyBorder="1" applyAlignment="1">
      <alignment horizontal="right" vertical="center" wrapText="1"/>
    </xf>
    <xf numFmtId="0" fontId="24" fillId="0" borderId="116" xfId="0" applyFont="1" applyBorder="1" applyAlignment="1">
      <alignment horizontal="center" vertical="center" wrapText="1"/>
    </xf>
    <xf numFmtId="0" fontId="28" fillId="33" borderId="90" xfId="0" applyFont="1" applyFill="1" applyBorder="1" applyAlignment="1">
      <alignment vertical="center"/>
    </xf>
    <xf numFmtId="0" fontId="21" fillId="33" borderId="116" xfId="0" applyFont="1" applyFill="1" applyBorder="1" applyAlignment="1">
      <alignment vertical="center"/>
    </xf>
    <xf numFmtId="0" fontId="169" fillId="33" borderId="116" xfId="0" applyFont="1" applyFill="1" applyBorder="1" applyAlignment="1">
      <alignment horizontal="right" wrapText="1"/>
    </xf>
    <xf numFmtId="0" fontId="21" fillId="33" borderId="116" xfId="0" applyFont="1" applyFill="1" applyBorder="1" applyAlignment="1">
      <alignment horizontal="right" vertical="top" wrapText="1"/>
    </xf>
    <xf numFmtId="0" fontId="21" fillId="33" borderId="116" xfId="0" applyFont="1" applyFill="1" applyBorder="1" applyAlignment="1">
      <alignment horizontal="left" vertical="top" wrapText="1"/>
    </xf>
    <xf numFmtId="174" fontId="169" fillId="33" borderId="116" xfId="54723" applyNumberFormat="1" applyFont="1" applyFill="1" applyBorder="1" applyAlignment="1">
      <alignment horizontal="right" vertical="top" wrapText="1"/>
    </xf>
    <xf numFmtId="0" fontId="21" fillId="33" borderId="116" xfId="0" applyFont="1" applyFill="1" applyBorder="1" applyAlignment="1">
      <alignment horizontal="right"/>
    </xf>
    <xf numFmtId="0" fontId="22" fillId="33" borderId="116" xfId="0" applyFont="1" applyFill="1" applyBorder="1"/>
    <xf numFmtId="0" fontId="22" fillId="0" borderId="116" xfId="0" applyFont="1" applyBorder="1" applyAlignment="1">
      <alignment horizontal="left" vertical="center" wrapText="1"/>
    </xf>
    <xf numFmtId="0" fontId="24" fillId="0" borderId="90" xfId="0" applyFont="1" applyBorder="1" applyAlignment="1">
      <alignment horizontal="right" wrapText="1"/>
    </xf>
    <xf numFmtId="0" fontId="24" fillId="0" borderId="90" xfId="0" applyFont="1" applyBorder="1" applyAlignment="1">
      <alignment horizontal="left" vertical="center" wrapText="1"/>
    </xf>
    <xf numFmtId="0" fontId="21" fillId="33" borderId="116" xfId="0" applyFont="1" applyFill="1" applyBorder="1" applyAlignment="1">
      <alignment horizontal="left" vertical="top"/>
    </xf>
    <xf numFmtId="10" fontId="21" fillId="33" borderId="116" xfId="0" applyNumberFormat="1" applyFont="1" applyFill="1" applyBorder="1" applyAlignment="1">
      <alignment vertical="center"/>
    </xf>
    <xf numFmtId="0" fontId="21" fillId="0" borderId="116" xfId="0" applyFont="1" applyBorder="1" applyAlignment="1">
      <alignment vertical="center"/>
    </xf>
    <xf numFmtId="0" fontId="24" fillId="33" borderId="116" xfId="0" applyFont="1" applyFill="1" applyBorder="1"/>
    <xf numFmtId="174" fontId="169" fillId="0" borderId="116" xfId="54723" applyNumberFormat="1" applyFont="1" applyFill="1" applyBorder="1" applyAlignment="1">
      <alignment horizontal="left" vertical="top" wrapText="1"/>
    </xf>
    <xf numFmtId="174" fontId="169" fillId="117" borderId="116" xfId="0" applyNumberFormat="1" applyFont="1" applyFill="1" applyBorder="1" applyAlignment="1">
      <alignment horizontal="left" vertical="top" wrapText="1"/>
    </xf>
    <xf numFmtId="174" fontId="169" fillId="0" borderId="116" xfId="0" applyNumberFormat="1" applyFont="1" applyBorder="1" applyAlignment="1">
      <alignment horizontal="left" vertical="top" wrapText="1"/>
    </xf>
    <xf numFmtId="174" fontId="169" fillId="33" borderId="116" xfId="0" applyNumberFormat="1" applyFont="1" applyFill="1" applyBorder="1" applyAlignment="1">
      <alignment horizontal="left" vertical="top" wrapText="1"/>
    </xf>
    <xf numFmtId="0" fontId="169" fillId="33" borderId="116" xfId="0" applyFont="1" applyFill="1" applyBorder="1" applyAlignment="1">
      <alignment horizontal="left" vertical="top" wrapText="1"/>
    </xf>
    <xf numFmtId="0" fontId="24" fillId="33" borderId="116" xfId="0" applyFont="1" applyFill="1" applyBorder="1" applyAlignment="1">
      <alignment horizontal="right"/>
    </xf>
    <xf numFmtId="0" fontId="24" fillId="33" borderId="116" xfId="0" applyFont="1" applyFill="1" applyBorder="1" applyAlignment="1">
      <alignment vertical="top" wrapText="1"/>
    </xf>
    <xf numFmtId="176" fontId="24" fillId="33" borderId="116" xfId="0" applyNumberFormat="1" applyFont="1" applyFill="1" applyBorder="1" applyAlignment="1">
      <alignment horizontal="right" vertical="top"/>
    </xf>
    <xf numFmtId="0" fontId="24" fillId="33" borderId="116" xfId="0" applyFont="1" applyFill="1" applyBorder="1" applyAlignment="1">
      <alignment vertical="top"/>
    </xf>
    <xf numFmtId="174" fontId="22" fillId="0" borderId="116" xfId="0" applyNumberFormat="1" applyFont="1" applyBorder="1" applyAlignment="1">
      <alignment horizontal="left" vertical="top"/>
    </xf>
    <xf numFmtId="174" fontId="22" fillId="117" borderId="116" xfId="0" applyNumberFormat="1" applyFont="1" applyFill="1" applyBorder="1" applyAlignment="1">
      <alignment horizontal="left" vertical="top"/>
    </xf>
    <xf numFmtId="0" fontId="21" fillId="0" borderId="90" xfId="0" applyFont="1" applyBorder="1" applyAlignment="1">
      <alignment horizontal="left" wrapText="1"/>
    </xf>
    <xf numFmtId="259" fontId="21" fillId="0" borderId="90" xfId="54723" applyNumberFormat="1" applyFont="1" applyBorder="1" applyAlignment="1">
      <alignment horizontal="right"/>
    </xf>
    <xf numFmtId="0" fontId="169" fillId="0" borderId="116" xfId="0" applyFont="1" applyBorder="1" applyAlignment="1">
      <alignment horizontal="left" vertical="center" wrapText="1"/>
    </xf>
    <xf numFmtId="176" fontId="24" fillId="0" borderId="90" xfId="0" applyNumberFormat="1" applyFont="1" applyBorder="1" applyAlignment="1">
      <alignment horizontal="right" vertical="top" wrapText="1"/>
    </xf>
    <xf numFmtId="0" fontId="24" fillId="117" borderId="90" xfId="0" applyFont="1" applyFill="1" applyBorder="1" applyAlignment="1">
      <alignment horizontal="left" vertical="top" wrapText="1"/>
    </xf>
    <xf numFmtId="174" fontId="24" fillId="0" borderId="90" xfId="0" applyNumberFormat="1" applyFont="1" applyBorder="1" applyAlignment="1">
      <alignment horizontal="left" vertical="top" wrapText="1"/>
    </xf>
    <xf numFmtId="176" fontId="24" fillId="33" borderId="90" xfId="0" applyNumberFormat="1" applyFont="1" applyFill="1" applyBorder="1" applyAlignment="1">
      <alignment horizontal="right" vertical="top" wrapText="1"/>
    </xf>
    <xf numFmtId="0" fontId="24" fillId="33" borderId="90" xfId="0" applyFont="1" applyFill="1" applyBorder="1" applyAlignment="1">
      <alignment horizontal="left" vertical="top" wrapText="1"/>
    </xf>
    <xf numFmtId="0" fontId="24" fillId="117" borderId="90" xfId="0" applyFont="1" applyFill="1" applyBorder="1" applyAlignment="1">
      <alignment vertical="top" wrapText="1"/>
    </xf>
    <xf numFmtId="0" fontId="24" fillId="0" borderId="90" xfId="0" applyFont="1" applyBorder="1" applyAlignment="1">
      <alignment vertical="top" wrapText="1"/>
    </xf>
    <xf numFmtId="165" fontId="24" fillId="33" borderId="90" xfId="0" applyNumberFormat="1" applyFont="1" applyFill="1" applyBorder="1" applyAlignment="1">
      <alignment horizontal="left" vertical="top" wrapText="1"/>
    </xf>
    <xf numFmtId="0" fontId="21" fillId="0" borderId="90" xfId="54718" applyFont="1" applyBorder="1" applyAlignment="1">
      <alignment horizontal="right" vertical="center" wrapText="1"/>
    </xf>
    <xf numFmtId="0" fontId="21" fillId="0" borderId="90" xfId="54718" quotePrefix="1" applyFont="1" applyBorder="1" applyAlignment="1">
      <alignment horizontal="right" wrapText="1"/>
    </xf>
    <xf numFmtId="0" fontId="21" fillId="0" borderId="90" xfId="54718" applyFont="1" applyBorder="1" applyAlignment="1">
      <alignment horizontal="left" wrapText="1"/>
    </xf>
    <xf numFmtId="170" fontId="21" fillId="0" borderId="90" xfId="54723" applyNumberFormat="1" applyFont="1" applyBorder="1" applyAlignment="1">
      <alignment horizontal="right" vertical="center"/>
    </xf>
    <xf numFmtId="174" fontId="169" fillId="0" borderId="0" xfId="54723" applyNumberFormat="1" applyFont="1" applyBorder="1" applyAlignment="1">
      <alignment vertical="center" wrapText="1"/>
    </xf>
    <xf numFmtId="174" fontId="169" fillId="0" borderId="90" xfId="54723" applyNumberFormat="1" applyFont="1" applyBorder="1" applyAlignment="1">
      <alignment vertical="center" wrapText="1"/>
    </xf>
    <xf numFmtId="169" fontId="24" fillId="0" borderId="0" xfId="54723" applyNumberFormat="1" applyFont="1" applyFill="1"/>
    <xf numFmtId="169" fontId="217" fillId="0" borderId="0" xfId="54723" applyNumberFormat="1" applyFont="1" applyFill="1"/>
    <xf numFmtId="260" fontId="24" fillId="0" borderId="0" xfId="54723" applyNumberFormat="1" applyFont="1" applyFill="1"/>
    <xf numFmtId="260" fontId="217" fillId="0" borderId="0" xfId="54723" applyNumberFormat="1" applyFont="1" applyFill="1"/>
    <xf numFmtId="260" fontId="177" fillId="0" borderId="0" xfId="35896" applyNumberFormat="1" applyFont="1" applyAlignment="1">
      <alignment horizontal="right"/>
    </xf>
    <xf numFmtId="165" fontId="24" fillId="33" borderId="0" xfId="54723" applyNumberFormat="1" applyFont="1" applyFill="1"/>
    <xf numFmtId="0" fontId="21" fillId="0" borderId="90" xfId="0" applyFont="1" applyBorder="1" applyAlignment="1">
      <alignment horizontal="left"/>
    </xf>
    <xf numFmtId="0" fontId="21" fillId="0" borderId="90" xfId="0" applyFont="1" applyBorder="1" applyAlignment="1">
      <alignment horizontal="right"/>
    </xf>
    <xf numFmtId="210" fontId="24" fillId="33" borderId="0" xfId="0" applyNumberFormat="1" applyFont="1" applyFill="1"/>
    <xf numFmtId="9" fontId="24" fillId="33" borderId="0" xfId="54722" applyFont="1" applyFill="1"/>
    <xf numFmtId="10" fontId="24" fillId="33" borderId="0" xfId="54722" applyNumberFormat="1" applyFont="1" applyFill="1"/>
    <xf numFmtId="4" fontId="24" fillId="33" borderId="0" xfId="0" applyNumberFormat="1" applyFont="1" applyFill="1"/>
    <xf numFmtId="174" fontId="217" fillId="0" borderId="0" xfId="54723" applyNumberFormat="1" applyFont="1"/>
    <xf numFmtId="174" fontId="24" fillId="0" borderId="0" xfId="54723" applyNumberFormat="1" applyFont="1"/>
    <xf numFmtId="174" fontId="217" fillId="0" borderId="0" xfId="0" applyNumberFormat="1" applyFont="1"/>
    <xf numFmtId="176" fontId="24" fillId="33" borderId="0" xfId="0" applyNumberFormat="1" applyFont="1" applyFill="1" applyAlignment="1">
      <alignment vertical="center" wrapText="1"/>
    </xf>
    <xf numFmtId="2" fontId="21" fillId="33" borderId="0" xfId="0" applyNumberFormat="1" applyFont="1" applyFill="1"/>
    <xf numFmtId="171" fontId="21" fillId="33" borderId="90" xfId="0" applyNumberFormat="1" applyFont="1" applyFill="1" applyBorder="1" applyAlignment="1">
      <alignment horizontal="right"/>
    </xf>
    <xf numFmtId="170" fontId="21" fillId="33" borderId="90" xfId="35897" applyNumberFormat="1" applyFont="1" applyFill="1" applyBorder="1" applyAlignment="1" applyProtection="1">
      <alignment horizontal="right"/>
      <protection locked="0"/>
    </xf>
    <xf numFmtId="170" fontId="21" fillId="33" borderId="116" xfId="35897" applyNumberFormat="1" applyFont="1" applyFill="1" applyBorder="1" applyAlignment="1" applyProtection="1">
      <alignment horizontal="right"/>
      <protection locked="0"/>
    </xf>
    <xf numFmtId="0" fontId="21" fillId="0" borderId="90" xfId="305" applyFont="1" applyBorder="1" applyAlignment="1">
      <alignment wrapText="1"/>
    </xf>
    <xf numFmtId="0" fontId="177" fillId="0" borderId="90" xfId="305" applyFont="1" applyBorder="1" applyAlignment="1">
      <alignment horizontal="left" wrapText="1" indent="1"/>
    </xf>
    <xf numFmtId="174" fontId="24" fillId="0" borderId="0" xfId="0" applyNumberFormat="1" applyFont="1"/>
    <xf numFmtId="165" fontId="24" fillId="0" borderId="0" xfId="54723" applyNumberFormat="1" applyFont="1" applyFill="1" applyBorder="1"/>
    <xf numFmtId="2" fontId="24" fillId="33" borderId="0" xfId="0" applyNumberFormat="1" applyFont="1" applyFill="1"/>
    <xf numFmtId="43" fontId="24" fillId="33" borderId="0" xfId="0" applyNumberFormat="1" applyFont="1" applyFill="1"/>
    <xf numFmtId="2" fontId="21" fillId="0" borderId="0" xfId="0" applyNumberFormat="1" applyFont="1" applyProtection="1">
      <protection locked="0"/>
    </xf>
    <xf numFmtId="260" fontId="24" fillId="0" borderId="0" xfId="6213" applyNumberFormat="1" applyFont="1" applyFill="1" applyAlignment="1">
      <alignment horizontal="right"/>
    </xf>
    <xf numFmtId="260" fontId="24" fillId="0" borderId="0" xfId="6213" applyNumberFormat="1" applyFont="1" applyFill="1"/>
    <xf numFmtId="174" fontId="0" fillId="33" borderId="0" xfId="0" applyNumberFormat="1" applyFill="1" applyAlignment="1">
      <alignment vertical="center"/>
    </xf>
    <xf numFmtId="242" fontId="16" fillId="0" borderId="0" xfId="53114" applyNumberFormat="1" applyFont="1" applyFill="1"/>
    <xf numFmtId="0" fontId="101" fillId="0" borderId="0" xfId="48698" applyFont="1" applyFill="1" applyAlignment="1" applyProtection="1"/>
    <xf numFmtId="0" fontId="319" fillId="33" borderId="0" xfId="0" applyFont="1" applyFill="1"/>
    <xf numFmtId="0" fontId="320" fillId="33" borderId="0" xfId="0" applyFont="1" applyFill="1" applyAlignment="1">
      <alignment vertical="center"/>
    </xf>
    <xf numFmtId="0" fontId="321" fillId="33" borderId="0" xfId="0" applyFont="1" applyFill="1"/>
    <xf numFmtId="0" fontId="321" fillId="33" borderId="0" xfId="0" applyFont="1" applyFill="1" applyAlignment="1">
      <alignment vertical="center"/>
    </xf>
    <xf numFmtId="169" fontId="24" fillId="33" borderId="0" xfId="0" applyNumberFormat="1" applyFont="1" applyFill="1"/>
    <xf numFmtId="0" fontId="24" fillId="0" borderId="116" xfId="0" applyFont="1" applyBorder="1" applyAlignment="1">
      <alignment horizontal="right"/>
    </xf>
    <xf numFmtId="175" fontId="169" fillId="0" borderId="116" xfId="0" applyNumberFormat="1" applyFont="1" applyBorder="1" applyAlignment="1">
      <alignment horizontal="center" vertical="center" wrapText="1"/>
    </xf>
    <xf numFmtId="175" fontId="169" fillId="0" borderId="0" xfId="0" applyNumberFormat="1" applyFont="1" applyAlignment="1">
      <alignment horizontal="center" vertical="center" wrapText="1"/>
    </xf>
    <xf numFmtId="175" fontId="169" fillId="0" borderId="0" xfId="0" applyNumberFormat="1" applyFont="1" applyAlignment="1">
      <alignment horizontal="left" vertical="top" wrapText="1"/>
    </xf>
    <xf numFmtId="0" fontId="24" fillId="33" borderId="116" xfId="0" applyFont="1" applyFill="1" applyBorder="1" applyAlignment="1">
      <alignment horizontal="right" vertical="top" wrapText="1"/>
    </xf>
    <xf numFmtId="260" fontId="177" fillId="0" borderId="0" xfId="35896" applyNumberFormat="1" applyFont="1" applyBorder="1" applyAlignment="1">
      <alignment horizontal="right"/>
    </xf>
    <xf numFmtId="3" fontId="21" fillId="117" borderId="0" xfId="0" applyNumberFormat="1" applyFont="1" applyFill="1" applyAlignment="1">
      <alignment vertical="top"/>
    </xf>
    <xf numFmtId="3" fontId="21" fillId="117" borderId="116" xfId="0" applyNumberFormat="1" applyFont="1" applyFill="1" applyBorder="1" applyAlignment="1">
      <alignment vertical="top" wrapText="1"/>
    </xf>
    <xf numFmtId="0" fontId="24" fillId="117" borderId="0" xfId="0" applyFont="1" applyFill="1" applyAlignment="1">
      <alignment horizontal="right" vertical="center"/>
    </xf>
    <xf numFmtId="3" fontId="22" fillId="117" borderId="0" xfId="0" applyNumberFormat="1" applyFont="1" applyFill="1" applyAlignment="1">
      <alignment vertical="top"/>
    </xf>
    <xf numFmtId="0" fontId="0" fillId="117" borderId="0" xfId="0" applyFill="1"/>
    <xf numFmtId="242" fontId="169" fillId="0" borderId="0" xfId="0" applyNumberFormat="1" applyFont="1" applyAlignment="1">
      <alignment horizontal="right" vertical="center" wrapText="1"/>
    </xf>
    <xf numFmtId="3" fontId="177" fillId="117" borderId="0" xfId="0" applyNumberFormat="1" applyFont="1" applyFill="1" applyAlignment="1">
      <alignment vertical="top"/>
    </xf>
    <xf numFmtId="0" fontId="21" fillId="0" borderId="0" xfId="0" applyFont="1" applyAlignment="1">
      <alignment horizontal="left" vertical="center" wrapText="1" indent="1"/>
    </xf>
    <xf numFmtId="0" fontId="177" fillId="0" borderId="0" xfId="0" applyFont="1" applyAlignment="1">
      <alignment horizontal="left" vertical="center" wrapText="1" indent="2"/>
    </xf>
    <xf numFmtId="174" fontId="21" fillId="0" borderId="0" xfId="54723" applyNumberFormat="1" applyFont="1" applyFill="1" applyAlignment="1">
      <alignment vertical="center"/>
    </xf>
    <xf numFmtId="260" fontId="177" fillId="0" borderId="0" xfId="54722" applyNumberFormat="1" applyFont="1" applyAlignment="1" applyProtection="1">
      <alignment horizontal="right" vertical="center"/>
      <protection locked="0"/>
    </xf>
    <xf numFmtId="0" fontId="24" fillId="33" borderId="90" xfId="0" applyFont="1" applyFill="1" applyBorder="1" applyAlignment="1">
      <alignment horizontal="left"/>
    </xf>
    <xf numFmtId="0" fontId="0" fillId="0" borderId="90" xfId="0" applyBorder="1" applyAlignment="1">
      <alignment horizontal="center" vertical="center"/>
    </xf>
    <xf numFmtId="0" fontId="24" fillId="33" borderId="120" xfId="0" applyFont="1" applyFill="1" applyBorder="1" applyAlignment="1">
      <alignment horizontal="left" wrapText="1"/>
    </xf>
    <xf numFmtId="0" fontId="24" fillId="33" borderId="120" xfId="0" applyFont="1" applyFill="1" applyBorder="1"/>
    <xf numFmtId="0" fontId="21" fillId="33" borderId="120" xfId="0" applyFont="1" applyFill="1" applyBorder="1" applyAlignment="1">
      <alignment horizontal="right"/>
    </xf>
    <xf numFmtId="174" fontId="169" fillId="33" borderId="120" xfId="0" applyNumberFormat="1" applyFont="1" applyFill="1" applyBorder="1" applyAlignment="1">
      <alignment horizontal="left" vertical="top" wrapText="1"/>
    </xf>
    <xf numFmtId="0" fontId="21" fillId="33" borderId="121" xfId="0" applyFont="1" applyFill="1" applyBorder="1"/>
    <xf numFmtId="0" fontId="24" fillId="33" borderId="121" xfId="0" applyFont="1" applyFill="1" applyBorder="1" applyAlignment="1">
      <alignment horizontal="left" wrapText="1"/>
    </xf>
    <xf numFmtId="174" fontId="169" fillId="0" borderId="121" xfId="0" applyNumberFormat="1" applyFont="1" applyBorder="1" applyAlignment="1">
      <alignment horizontal="left" vertical="top" wrapText="1"/>
    </xf>
    <xf numFmtId="174" fontId="169" fillId="33" borderId="121" xfId="0" applyNumberFormat="1" applyFont="1" applyFill="1" applyBorder="1" applyAlignment="1">
      <alignment horizontal="left" vertical="top" wrapText="1"/>
    </xf>
    <xf numFmtId="0" fontId="21" fillId="33" borderId="121" xfId="0" applyFont="1" applyFill="1" applyBorder="1" applyAlignment="1">
      <alignment horizontal="right"/>
    </xf>
    <xf numFmtId="3" fontId="22" fillId="33" borderId="90" xfId="0" applyNumberFormat="1" applyFont="1" applyFill="1" applyBorder="1" applyAlignment="1">
      <alignment horizontal="right"/>
    </xf>
    <xf numFmtId="3" fontId="22" fillId="33" borderId="90" xfId="0" applyNumberFormat="1" applyFont="1" applyFill="1" applyBorder="1" applyAlignment="1">
      <alignment horizontal="right" vertical="center"/>
    </xf>
    <xf numFmtId="0" fontId="24" fillId="0" borderId="90" xfId="0" applyFont="1" applyBorder="1" applyAlignment="1">
      <alignment horizontal="right" vertical="center"/>
    </xf>
    <xf numFmtId="267" fontId="24" fillId="33" borderId="0" xfId="0" applyNumberFormat="1" applyFont="1" applyFill="1"/>
    <xf numFmtId="9" fontId="24" fillId="33" borderId="0" xfId="54722" applyFont="1" applyFill="1" applyAlignment="1">
      <alignment horizontal="right" vertical="top" wrapText="1"/>
    </xf>
    <xf numFmtId="174" fontId="24" fillId="33" borderId="0" xfId="54722" applyNumberFormat="1" applyFont="1" applyFill="1"/>
    <xf numFmtId="9" fontId="0" fillId="33" borderId="0" xfId="54722" applyFont="1" applyFill="1"/>
    <xf numFmtId="172" fontId="0" fillId="0" borderId="0" xfId="0" applyNumberFormat="1"/>
    <xf numFmtId="268" fontId="22" fillId="0" borderId="91" xfId="0" applyNumberFormat="1" applyFont="1" applyBorder="1" applyAlignment="1">
      <alignment vertical="top"/>
    </xf>
    <xf numFmtId="167" fontId="21" fillId="0" borderId="0" xfId="0" applyNumberFormat="1" applyFont="1" applyAlignment="1">
      <alignment horizontal="right" vertical="top"/>
    </xf>
    <xf numFmtId="242" fontId="21" fillId="0" borderId="0" xfId="0" applyNumberFormat="1" applyFont="1" applyAlignment="1">
      <alignment horizontal="right" vertical="center"/>
    </xf>
    <xf numFmtId="242" fontId="21" fillId="0" borderId="0" xfId="0" applyNumberFormat="1" applyFont="1" applyAlignment="1">
      <alignment horizontal="right"/>
    </xf>
    <xf numFmtId="260" fontId="21" fillId="0" borderId="0" xfId="35896" applyNumberFormat="1" applyFont="1" applyAlignment="1">
      <alignment horizontal="right"/>
    </xf>
    <xf numFmtId="259" fontId="21" fillId="0" borderId="0" xfId="35896" applyNumberFormat="1" applyFont="1" applyAlignment="1">
      <alignment horizontal="right"/>
    </xf>
    <xf numFmtId="260" fontId="21" fillId="0" borderId="0" xfId="54722" applyNumberFormat="1" applyFont="1" applyAlignment="1" applyProtection="1">
      <alignment horizontal="right" vertical="center"/>
      <protection locked="0"/>
    </xf>
    <xf numFmtId="260" fontId="21" fillId="0" borderId="90" xfId="54722" applyNumberFormat="1" applyFont="1" applyBorder="1" applyAlignment="1" applyProtection="1">
      <alignment horizontal="right" vertical="center"/>
      <protection locked="0"/>
    </xf>
    <xf numFmtId="172" fontId="24" fillId="0" borderId="0" xfId="0" applyNumberFormat="1" applyFont="1"/>
    <xf numFmtId="172" fontId="26" fillId="0" borderId="0" xfId="0" applyNumberFormat="1" applyFont="1"/>
    <xf numFmtId="170" fontId="315" fillId="0" borderId="0" xfId="35602" applyNumberFormat="1" applyFont="1">
      <alignment vertical="center"/>
    </xf>
    <xf numFmtId="3" fontId="178" fillId="0" borderId="111" xfId="8454" applyNumberFormat="1" applyFont="1" applyBorder="1" applyAlignment="1">
      <alignment horizontal="left"/>
    </xf>
    <xf numFmtId="242" fontId="28" fillId="33" borderId="0" xfId="54723" applyNumberFormat="1" applyFont="1" applyFill="1" applyAlignment="1">
      <alignment vertical="center"/>
    </xf>
    <xf numFmtId="242" fontId="0" fillId="33" borderId="0" xfId="54723" applyNumberFormat="1" applyFont="1" applyFill="1"/>
    <xf numFmtId="269" fontId="24" fillId="33" borderId="0" xfId="54723" applyNumberFormat="1" applyFont="1" applyFill="1"/>
    <xf numFmtId="169" fontId="24" fillId="33" borderId="90" xfId="6213" applyNumberFormat="1" applyFont="1" applyFill="1" applyBorder="1"/>
    <xf numFmtId="169" fontId="24" fillId="33" borderId="0" xfId="6213" applyNumberFormat="1" applyFont="1" applyFill="1" applyBorder="1"/>
    <xf numFmtId="246" fontId="21" fillId="0" borderId="0" xfId="35896" applyNumberFormat="1" applyFont="1" applyAlignment="1">
      <alignment horizontal="right" vertical="center"/>
    </xf>
    <xf numFmtId="0" fontId="21" fillId="0" borderId="122" xfId="0" applyFont="1" applyBorder="1"/>
    <xf numFmtId="0" fontId="24" fillId="0" borderId="0" xfId="0" applyFont="1" applyAlignment="1">
      <alignment horizontal="left"/>
    </xf>
    <xf numFmtId="0" fontId="24" fillId="0" borderId="0" xfId="0" applyFont="1" applyAlignment="1">
      <alignment horizontal="center"/>
    </xf>
    <xf numFmtId="0" fontId="0" fillId="0" borderId="0" xfId="0" applyAlignment="1">
      <alignment horizontal="center"/>
    </xf>
    <xf numFmtId="0" fontId="21" fillId="33" borderId="123" xfId="0" applyFont="1" applyFill="1" applyBorder="1" applyAlignment="1">
      <alignment horizontal="right" vertical="top" wrapText="1"/>
    </xf>
    <xf numFmtId="0" fontId="24" fillId="33" borderId="123" xfId="0" applyFont="1" applyFill="1" applyBorder="1" applyAlignment="1">
      <alignment horizontal="right" vertical="top" wrapText="1"/>
    </xf>
    <xf numFmtId="0" fontId="21" fillId="33" borderId="123" xfId="0" applyFont="1" applyFill="1" applyBorder="1" applyAlignment="1">
      <alignment horizontal="left" vertical="top" wrapText="1"/>
    </xf>
    <xf numFmtId="174" fontId="169" fillId="0" borderId="123" xfId="54723" applyNumberFormat="1" applyFont="1" applyFill="1" applyBorder="1" applyAlignment="1">
      <alignment horizontal="right" vertical="top" wrapText="1"/>
    </xf>
    <xf numFmtId="174" fontId="169" fillId="33" borderId="123" xfId="54723" applyNumberFormat="1" applyFont="1" applyFill="1" applyBorder="1" applyAlignment="1">
      <alignment horizontal="right" vertical="top" wrapText="1"/>
    </xf>
    <xf numFmtId="0" fontId="175" fillId="0" borderId="0" xfId="0" applyFont="1" applyAlignment="1">
      <alignment horizontal="left"/>
    </xf>
    <xf numFmtId="0" fontId="169" fillId="0" borderId="90" xfId="0" applyFont="1" applyBorder="1" applyAlignment="1">
      <alignment horizontal="right" wrapText="1"/>
    </xf>
    <xf numFmtId="0" fontId="21" fillId="33" borderId="123" xfId="0" applyFont="1" applyFill="1" applyBorder="1" applyAlignment="1" applyProtection="1">
      <alignment horizontal="left" wrapText="1" indent="1"/>
      <protection locked="0"/>
    </xf>
    <xf numFmtId="3" fontId="169" fillId="0" borderId="90" xfId="0" applyNumberFormat="1" applyFont="1" applyBorder="1" applyAlignment="1">
      <alignment horizontal="right" wrapText="1"/>
    </xf>
    <xf numFmtId="0" fontId="218" fillId="0" borderId="90" xfId="0" applyFont="1" applyBorder="1"/>
    <xf numFmtId="0" fontId="24" fillId="0" borderId="90" xfId="0" applyFont="1" applyBorder="1"/>
    <xf numFmtId="0" fontId="24" fillId="0" borderId="123" xfId="0" applyFont="1" applyBorder="1"/>
    <xf numFmtId="169" fontId="21" fillId="0" borderId="123" xfId="35896" applyNumberFormat="1" applyFont="1" applyBorder="1" applyAlignment="1">
      <alignment horizontal="right"/>
    </xf>
    <xf numFmtId="0" fontId="74" fillId="0" borderId="123" xfId="0" applyFont="1" applyBorder="1"/>
    <xf numFmtId="10" fontId="74" fillId="0" borderId="0" xfId="0" applyNumberFormat="1" applyFont="1"/>
    <xf numFmtId="174" fontId="74" fillId="0" borderId="0" xfId="54723" applyNumberFormat="1" applyFont="1"/>
    <xf numFmtId="0" fontId="24" fillId="0" borderId="0" xfId="0" applyFont="1" applyAlignment="1">
      <alignment vertical="top"/>
    </xf>
    <xf numFmtId="0" fontId="24" fillId="33" borderId="116" xfId="0" applyFont="1" applyFill="1" applyBorder="1" applyAlignment="1">
      <alignment horizontal="right" vertical="top"/>
    </xf>
    <xf numFmtId="0" fontId="24" fillId="33" borderId="0" xfId="0" applyFont="1" applyFill="1" applyAlignment="1">
      <alignment horizontal="right" vertical="top"/>
    </xf>
    <xf numFmtId="0" fontId="24" fillId="33" borderId="90" xfId="0" applyFont="1" applyFill="1" applyBorder="1" applyAlignment="1">
      <alignment horizontal="right" vertical="top"/>
    </xf>
    <xf numFmtId="270" fontId="24" fillId="33" borderId="0" xfId="0" applyNumberFormat="1" applyFont="1" applyFill="1" applyAlignment="1">
      <alignment horizontal="left" wrapText="1"/>
    </xf>
    <xf numFmtId="174" fontId="24" fillId="33" borderId="90" xfId="0" applyNumberFormat="1" applyFont="1" applyFill="1" applyBorder="1" applyAlignment="1">
      <alignment horizontal="left" vertical="top" wrapText="1"/>
    </xf>
    <xf numFmtId="0" fontId="175" fillId="127" borderId="123" xfId="0" applyFont="1" applyFill="1" applyBorder="1" applyAlignment="1">
      <alignment wrapText="1"/>
    </xf>
    <xf numFmtId="174" fontId="26" fillId="0" borderId="123" xfId="0" applyNumberFormat="1" applyFont="1" applyBorder="1" applyAlignment="1">
      <alignment horizontal="left" vertical="top" wrapText="1"/>
    </xf>
    <xf numFmtId="174" fontId="26" fillId="0" borderId="123" xfId="0" applyNumberFormat="1" applyFont="1" applyBorder="1" applyAlignment="1">
      <alignment horizontal="right" vertical="top" wrapText="1"/>
    </xf>
    <xf numFmtId="174" fontId="26" fillId="33" borderId="123" xfId="0" applyNumberFormat="1" applyFont="1" applyFill="1" applyBorder="1"/>
    <xf numFmtId="174" fontId="26" fillId="33" borderId="123" xfId="54723" applyNumberFormat="1" applyFont="1" applyFill="1" applyBorder="1"/>
    <xf numFmtId="0" fontId="26" fillId="33" borderId="123" xfId="0" applyFont="1" applyFill="1" applyBorder="1" applyAlignment="1">
      <alignment horizontal="left" vertical="top" wrapText="1"/>
    </xf>
    <xf numFmtId="174" fontId="26" fillId="33" borderId="123" xfId="0" applyNumberFormat="1" applyFont="1" applyFill="1" applyBorder="1" applyAlignment="1">
      <alignment horizontal="left" vertical="top" wrapText="1"/>
    </xf>
    <xf numFmtId="174" fontId="24" fillId="33" borderId="123" xfId="0" applyNumberFormat="1" applyFont="1" applyFill="1" applyBorder="1" applyAlignment="1">
      <alignment horizontal="right" vertical="top" wrapText="1"/>
    </xf>
    <xf numFmtId="174" fontId="26" fillId="33" borderId="123" xfId="0" applyNumberFormat="1" applyFont="1" applyFill="1" applyBorder="1" applyAlignment="1">
      <alignment horizontal="right" vertical="top" wrapText="1"/>
    </xf>
    <xf numFmtId="242" fontId="22" fillId="0" borderId="123" xfId="0" applyNumberFormat="1" applyFont="1" applyBorder="1" applyAlignment="1">
      <alignment horizontal="left" vertical="center"/>
    </xf>
    <xf numFmtId="0" fontId="21" fillId="0" borderId="116" xfId="0" applyFont="1" applyBorder="1" applyAlignment="1">
      <alignment horizontal="left" wrapText="1"/>
    </xf>
    <xf numFmtId="169" fontId="24" fillId="0" borderId="90" xfId="35896" applyNumberFormat="1" applyFont="1" applyBorder="1" applyAlignment="1">
      <alignment horizontal="right"/>
    </xf>
    <xf numFmtId="3" fontId="24" fillId="0" borderId="0" xfId="0" applyNumberFormat="1" applyFont="1"/>
    <xf numFmtId="0" fontId="22" fillId="33" borderId="123" xfId="0" applyFont="1" applyFill="1" applyBorder="1" applyAlignment="1">
      <alignment horizontal="left" wrapText="1"/>
    </xf>
    <xf numFmtId="169" fontId="22" fillId="0" borderId="123" xfId="35896" applyNumberFormat="1" applyFont="1" applyBorder="1" applyAlignment="1">
      <alignment horizontal="right"/>
    </xf>
    <xf numFmtId="0" fontId="28" fillId="0" borderId="0" xfId="0" applyFont="1"/>
    <xf numFmtId="3" fontId="28" fillId="0" borderId="0" xfId="0" applyNumberFormat="1" applyFont="1" applyAlignment="1">
      <alignment horizontal="center"/>
    </xf>
    <xf numFmtId="3" fontId="28" fillId="0" borderId="0" xfId="0" applyNumberFormat="1" applyFont="1" applyAlignment="1">
      <alignment vertical="center"/>
    </xf>
    <xf numFmtId="3" fontId="28" fillId="0" borderId="0" xfId="0" applyNumberFormat="1" applyFont="1" applyAlignment="1">
      <alignment horizontal="center" vertical="center"/>
    </xf>
    <xf numFmtId="0" fontId="28" fillId="0" borderId="0" xfId="0" applyFont="1" applyAlignment="1">
      <alignment vertical="center"/>
    </xf>
    <xf numFmtId="0" fontId="23" fillId="0" borderId="0" xfId="0" applyFont="1"/>
    <xf numFmtId="0" fontId="24" fillId="0" borderId="90" xfId="0" applyFont="1" applyBorder="1" applyAlignment="1">
      <alignment horizontal="left"/>
    </xf>
    <xf numFmtId="0" fontId="24" fillId="0" borderId="90" xfId="0" applyFont="1" applyBorder="1" applyAlignment="1">
      <alignment horizontal="left" vertical="center"/>
    </xf>
    <xf numFmtId="0" fontId="217" fillId="0" borderId="0" xfId="0" applyFont="1" applyAlignment="1">
      <alignment horizontal="center"/>
    </xf>
    <xf numFmtId="0" fontId="30" fillId="0" borderId="0" xfId="35602" applyFont="1" applyAlignment="1">
      <alignment vertical="top"/>
    </xf>
    <xf numFmtId="0" fontId="74" fillId="33" borderId="0" xfId="0" applyFont="1" applyFill="1"/>
    <xf numFmtId="0" fontId="21" fillId="0" borderId="123" xfId="0" applyFont="1" applyBorder="1" applyAlignment="1">
      <alignment horizontal="center" vertical="center" wrapText="1"/>
    </xf>
    <xf numFmtId="0" fontId="21" fillId="0" borderId="116" xfId="0" applyFont="1" applyBorder="1" applyAlignment="1">
      <alignment horizontal="right"/>
    </xf>
    <xf numFmtId="0" fontId="21" fillId="0" borderId="116" xfId="0" applyFont="1" applyBorder="1" applyAlignment="1">
      <alignment horizontal="right" vertical="center" wrapText="1"/>
    </xf>
    <xf numFmtId="0" fontId="21" fillId="0" borderId="0" xfId="0" applyFont="1" applyAlignment="1">
      <alignment horizontal="right" vertical="center"/>
    </xf>
    <xf numFmtId="0" fontId="21" fillId="0" borderId="116" xfId="0" applyFont="1" applyBorder="1" applyAlignment="1">
      <alignment horizontal="right" vertical="center"/>
    </xf>
    <xf numFmtId="0" fontId="26" fillId="0" borderId="90" xfId="0" applyFont="1" applyBorder="1" applyAlignment="1">
      <alignment horizontal="center" vertical="center" wrapText="1"/>
    </xf>
    <xf numFmtId="0" fontId="21" fillId="0" borderId="90" xfId="0" applyFont="1" applyBorder="1" applyAlignment="1">
      <alignment horizontal="right" vertical="center"/>
    </xf>
    <xf numFmtId="3" fontId="21" fillId="0" borderId="0" xfId="0" applyNumberFormat="1" applyFont="1" applyAlignment="1">
      <alignment horizontal="right" vertical="center" wrapText="1"/>
    </xf>
    <xf numFmtId="3" fontId="21" fillId="117" borderId="0" xfId="0" applyNumberFormat="1" applyFont="1" applyFill="1" applyAlignment="1">
      <alignment horizontal="right" vertical="center" wrapText="1"/>
    </xf>
    <xf numFmtId="0" fontId="26" fillId="0" borderId="116" xfId="0" applyFont="1" applyBorder="1" applyAlignment="1">
      <alignment horizontal="left" vertical="center" wrapText="1"/>
    </xf>
    <xf numFmtId="0" fontId="74" fillId="0" borderId="116" xfId="0" applyFont="1" applyBorder="1"/>
    <xf numFmtId="0" fontId="142" fillId="0" borderId="116" xfId="0" applyFont="1" applyBorder="1"/>
    <xf numFmtId="0" fontId="142" fillId="0" borderId="0" xfId="0" applyFont="1"/>
    <xf numFmtId="0" fontId="26" fillId="0" borderId="116" xfId="0" applyFont="1" applyBorder="1" applyAlignment="1">
      <alignment horizontal="left" vertical="center" wrapText="1" indent="1"/>
    </xf>
    <xf numFmtId="0" fontId="24" fillId="0" borderId="123" xfId="0" applyFont="1" applyBorder="1" applyAlignment="1">
      <alignment horizontal="center" vertical="center" wrapText="1"/>
    </xf>
    <xf numFmtId="0" fontId="169" fillId="0" borderId="116" xfId="0" applyFont="1" applyBorder="1" applyAlignment="1">
      <alignment horizontal="center" vertical="center"/>
    </xf>
    <xf numFmtId="0" fontId="24" fillId="0" borderId="116" xfId="0" applyFont="1" applyBorder="1" applyAlignment="1">
      <alignment horizontal="right" vertical="center"/>
    </xf>
    <xf numFmtId="242" fontId="169" fillId="33" borderId="0" xfId="53114" applyNumberFormat="1" applyFont="1" applyFill="1" applyAlignment="1">
      <alignment horizontal="right" wrapText="1"/>
    </xf>
    <xf numFmtId="0" fontId="26" fillId="33" borderId="0" xfId="0" applyFont="1" applyFill="1" applyAlignment="1">
      <alignment vertical="center" wrapText="1"/>
    </xf>
    <xf numFmtId="242" fontId="175" fillId="33" borderId="0" xfId="53114" applyNumberFormat="1" applyFont="1" applyFill="1" applyAlignment="1">
      <alignment horizontal="right" vertical="center" wrapText="1"/>
    </xf>
    <xf numFmtId="0" fontId="169" fillId="33" borderId="0" xfId="0" applyFont="1" applyFill="1" applyAlignment="1">
      <alignment vertical="center"/>
    </xf>
    <xf numFmtId="242" fontId="169" fillId="0" borderId="0" xfId="53114" applyNumberFormat="1" applyFont="1" applyAlignment="1">
      <alignment horizontal="right" vertical="center" wrapText="1"/>
    </xf>
    <xf numFmtId="0" fontId="169" fillId="0" borderId="0" xfId="0" applyFont="1" applyAlignment="1">
      <alignment vertical="center"/>
    </xf>
    <xf numFmtId="242" fontId="218" fillId="0" borderId="0" xfId="53114" applyNumberFormat="1" applyFont="1" applyAlignment="1">
      <alignment horizontal="right" vertical="center" wrapText="1"/>
    </xf>
    <xf numFmtId="242" fontId="169" fillId="0" borderId="0" xfId="53114" applyNumberFormat="1" applyFont="1" applyBorder="1" applyAlignment="1">
      <alignment horizontal="right" vertical="center" wrapText="1"/>
    </xf>
    <xf numFmtId="242" fontId="175" fillId="0" borderId="0" xfId="53114" applyNumberFormat="1" applyFont="1" applyBorder="1" applyAlignment="1">
      <alignment horizontal="right" vertical="center" wrapText="1"/>
    </xf>
    <xf numFmtId="242" fontId="175" fillId="0" borderId="0" xfId="53114" applyNumberFormat="1" applyFont="1" applyAlignment="1">
      <alignment horizontal="right" vertical="center" wrapText="1"/>
    </xf>
    <xf numFmtId="242" fontId="175" fillId="117" borderId="0" xfId="53114" applyNumberFormat="1" applyFont="1" applyFill="1" applyAlignment="1">
      <alignment horizontal="right" vertical="center" wrapText="1"/>
    </xf>
    <xf numFmtId="242" fontId="169" fillId="117" borderId="0" xfId="53114" applyNumberFormat="1" applyFont="1" applyFill="1" applyAlignment="1">
      <alignment horizontal="right" vertical="center" wrapText="1"/>
    </xf>
    <xf numFmtId="0" fontId="26" fillId="0" borderId="123" xfId="0" applyFont="1" applyBorder="1" applyAlignment="1">
      <alignment vertical="center" wrapText="1"/>
    </xf>
    <xf numFmtId="242" fontId="175" fillId="0" borderId="123" xfId="53114" applyNumberFormat="1" applyFont="1" applyBorder="1" applyAlignment="1">
      <alignment horizontal="right" vertical="center" wrapText="1"/>
    </xf>
    <xf numFmtId="0" fontId="24" fillId="33" borderId="123" xfId="0" applyFont="1" applyFill="1" applyBorder="1" applyAlignment="1">
      <alignment horizontal="center" vertical="top" wrapText="1"/>
    </xf>
    <xf numFmtId="0" fontId="24" fillId="33" borderId="90" xfId="0" applyFont="1" applyFill="1" applyBorder="1"/>
    <xf numFmtId="0" fontId="22" fillId="0" borderId="0" xfId="0" applyFont="1" applyAlignment="1">
      <alignment vertical="center"/>
    </xf>
    <xf numFmtId="0" fontId="22" fillId="0" borderId="0" xfId="35601" applyFont="1" applyFill="1" applyBorder="1" applyAlignment="1">
      <alignment vertical="center"/>
    </xf>
    <xf numFmtId="0" fontId="21" fillId="0" borderId="0" xfId="305" applyFont="1">
      <alignment vertical="center"/>
    </xf>
    <xf numFmtId="0" fontId="21" fillId="41" borderId="0" xfId="35602" applyFont="1" applyFill="1">
      <alignment vertical="center"/>
    </xf>
    <xf numFmtId="0" fontId="22" fillId="41" borderId="0" xfId="35601" applyFont="1" applyFill="1" applyBorder="1" applyAlignment="1">
      <alignment vertical="center"/>
    </xf>
    <xf numFmtId="0" fontId="21" fillId="41" borderId="0" xfId="305" applyFont="1" applyFill="1">
      <alignment vertical="center"/>
    </xf>
    <xf numFmtId="0" fontId="22" fillId="41" borderId="0" xfId="35603" applyFont="1" applyFill="1" applyBorder="1" applyAlignment="1">
      <alignment vertical="center"/>
    </xf>
    <xf numFmtId="0" fontId="21" fillId="0" borderId="0" xfId="305" applyFont="1" applyAlignment="1">
      <alignment horizontal="center" wrapText="1"/>
    </xf>
    <xf numFmtId="0" fontId="24" fillId="0" borderId="0" xfId="305" applyFont="1" applyAlignment="1">
      <alignment horizontal="center" wrapText="1"/>
    </xf>
    <xf numFmtId="0" fontId="22" fillId="41" borderId="0" xfId="35603" applyFont="1" applyFill="1" applyBorder="1" applyAlignment="1">
      <alignment horizontal="left" vertical="center"/>
    </xf>
    <xf numFmtId="0" fontId="21" fillId="0" borderId="0" xfId="54720" applyFont="1" applyFill="1" applyBorder="1" applyAlignment="1">
      <alignment horizontal="right" vertical="center" wrapText="1"/>
    </xf>
    <xf numFmtId="0" fontId="21" fillId="0" borderId="0" xfId="305" applyFont="1" applyAlignment="1">
      <alignment horizontal="center" vertical="center" wrapText="1"/>
    </xf>
    <xf numFmtId="0" fontId="21" fillId="0" borderId="0" xfId="54720" applyFont="1" applyFill="1" applyBorder="1" applyAlignment="1">
      <alignment horizontal="center" vertical="center" wrapText="1"/>
    </xf>
    <xf numFmtId="0" fontId="177" fillId="41" borderId="90" xfId="35602" applyFont="1" applyFill="1" applyBorder="1">
      <alignment vertical="center"/>
    </xf>
    <xf numFmtId="0" fontId="177" fillId="0" borderId="90" xfId="305" applyFont="1" applyBorder="1">
      <alignment vertical="center"/>
    </xf>
    <xf numFmtId="0" fontId="21" fillId="0" borderId="90" xfId="305" applyFont="1" applyBorder="1" applyAlignment="1">
      <alignment horizontal="right"/>
    </xf>
    <xf numFmtId="9" fontId="21" fillId="0" borderId="0" xfId="35600" applyFont="1" applyFill="1" applyBorder="1" applyAlignment="1">
      <alignment vertical="center"/>
    </xf>
    <xf numFmtId="0" fontId="22" fillId="0" borderId="116" xfId="305" applyFont="1" applyBorder="1" applyAlignment="1">
      <alignment horizontal="left" vertical="center" wrapText="1"/>
    </xf>
    <xf numFmtId="3" fontId="21" fillId="0" borderId="116" xfId="54717" applyFont="1" applyFill="1" applyBorder="1">
      <alignment horizontal="right" vertical="center"/>
      <protection locked="0"/>
    </xf>
    <xf numFmtId="3" fontId="21" fillId="117" borderId="116" xfId="54717" applyFont="1" applyFill="1" applyBorder="1">
      <alignment horizontal="right" vertical="center"/>
      <protection locked="0"/>
    </xf>
    <xf numFmtId="11" fontId="221" fillId="0" borderId="0" xfId="0" applyNumberFormat="1" applyFont="1"/>
    <xf numFmtId="0" fontId="221" fillId="0" borderId="0" xfId="0" applyFont="1"/>
    <xf numFmtId="0" fontId="21" fillId="41" borderId="0" xfId="305" quotePrefix="1" applyFont="1" applyFill="1" applyAlignment="1">
      <alignment horizontal="center" vertical="center"/>
    </xf>
    <xf numFmtId="0" fontId="21" fillId="41" borderId="0" xfId="305" applyFont="1" applyFill="1" applyAlignment="1">
      <alignment horizontal="left" vertical="center" wrapText="1" indent="1"/>
    </xf>
    <xf numFmtId="3" fontId="21" fillId="0" borderId="0" xfId="54717" applyFont="1" applyFill="1" applyBorder="1">
      <alignment horizontal="right" vertical="center"/>
      <protection locked="0"/>
    </xf>
    <xf numFmtId="3" fontId="177" fillId="0" borderId="0" xfId="54717" applyFont="1" applyFill="1" applyBorder="1">
      <alignment horizontal="right" vertical="center"/>
      <protection locked="0"/>
    </xf>
    <xf numFmtId="0" fontId="21" fillId="0" borderId="0" xfId="305" applyFont="1" applyAlignment="1">
      <alignment horizontal="left" vertical="center" wrapText="1" indent="3"/>
    </xf>
    <xf numFmtId="3" fontId="21" fillId="0" borderId="0" xfId="54717" applyFont="1" applyFill="1" applyBorder="1" applyAlignment="1">
      <alignment horizontal="center" vertical="center"/>
      <protection locked="0"/>
    </xf>
    <xf numFmtId="3" fontId="207" fillId="33" borderId="0" xfId="54717" applyFont="1" applyFill="1" applyBorder="1" applyAlignment="1">
      <alignment horizontal="center" vertical="center"/>
      <protection locked="0"/>
    </xf>
    <xf numFmtId="3" fontId="21" fillId="33" borderId="0" xfId="54717" applyFont="1" applyFill="1" applyBorder="1" applyAlignment="1">
      <alignment horizontal="center" vertical="center"/>
      <protection locked="0"/>
    </xf>
    <xf numFmtId="0" fontId="21" fillId="0" borderId="0" xfId="54720" applyFont="1" applyFill="1" applyBorder="1" applyAlignment="1">
      <alignment horizontal="right" wrapText="1"/>
    </xf>
    <xf numFmtId="0" fontId="22" fillId="0" borderId="0" xfId="54720" applyFont="1" applyFill="1" applyBorder="1" applyAlignment="1">
      <alignment horizontal="center" vertical="center" wrapText="1"/>
    </xf>
    <xf numFmtId="0" fontId="177" fillId="41" borderId="90" xfId="35602" applyFont="1" applyFill="1" applyBorder="1" applyAlignment="1"/>
    <xf numFmtId="0" fontId="21" fillId="0" borderId="0" xfId="305" quotePrefix="1" applyFont="1" applyAlignment="1">
      <alignment horizontal="center" vertical="center"/>
    </xf>
    <xf numFmtId="0" fontId="21" fillId="41" borderId="0" xfId="35602" applyFont="1" applyFill="1" applyAlignment="1">
      <alignment vertical="top" wrapText="1"/>
    </xf>
    <xf numFmtId="0" fontId="208" fillId="0" borderId="0" xfId="0" applyFont="1" applyAlignment="1">
      <alignment vertical="top" wrapText="1"/>
    </xf>
    <xf numFmtId="0" fontId="208" fillId="0" borderId="0" xfId="0" applyFont="1" applyAlignment="1">
      <alignment vertical="top"/>
    </xf>
    <xf numFmtId="0" fontId="22" fillId="0" borderId="0" xfId="35603" applyFont="1" applyFill="1" applyBorder="1" applyAlignment="1">
      <alignment vertical="center"/>
    </xf>
    <xf numFmtId="0" fontId="22" fillId="0" borderId="0" xfId="305" applyFont="1" applyAlignment="1">
      <alignment horizontal="center" vertical="center" wrapText="1"/>
    </xf>
    <xf numFmtId="11" fontId="21" fillId="0" borderId="0" xfId="35602" applyNumberFormat="1" applyFont="1">
      <alignment vertical="center"/>
    </xf>
    <xf numFmtId="0" fontId="21" fillId="41" borderId="0" xfId="305" applyFont="1" applyFill="1" applyAlignment="1">
      <alignment horizontal="left" wrapText="1"/>
    </xf>
    <xf numFmtId="3" fontId="177" fillId="33" borderId="0" xfId="54717" applyFont="1" applyFill="1" applyBorder="1" applyAlignment="1">
      <alignment horizontal="right"/>
      <protection locked="0"/>
    </xf>
    <xf numFmtId="3" fontId="21" fillId="33" borderId="0" xfId="54717" applyFont="1" applyFill="1" applyBorder="1">
      <alignment horizontal="right" vertical="center"/>
      <protection locked="0"/>
    </xf>
    <xf numFmtId="0" fontId="21" fillId="33" borderId="0" xfId="35602" applyFont="1" applyFill="1">
      <alignment vertical="center"/>
    </xf>
    <xf numFmtId="3" fontId="21" fillId="33" borderId="0" xfId="54717" applyFont="1" applyFill="1" applyBorder="1" applyAlignment="1">
      <alignment horizontal="right"/>
      <protection locked="0"/>
    </xf>
    <xf numFmtId="0" fontId="21" fillId="33" borderId="0" xfId="305" applyFont="1" applyFill="1" applyAlignment="1">
      <alignment horizontal="left" wrapText="1"/>
    </xf>
    <xf numFmtId="0" fontId="21" fillId="0" borderId="123" xfId="305" applyFont="1" applyBorder="1" applyAlignment="1">
      <alignment horizontal="left" wrapText="1"/>
    </xf>
    <xf numFmtId="0" fontId="21" fillId="0" borderId="116" xfId="305" quotePrefix="1" applyFont="1" applyBorder="1" applyAlignment="1">
      <alignment horizontal="right" vertical="center"/>
    </xf>
    <xf numFmtId="0" fontId="177" fillId="0" borderId="116" xfId="305" applyFont="1" applyBorder="1" applyAlignment="1">
      <alignment horizontal="left" vertical="center" wrapText="1" indent="1"/>
    </xf>
    <xf numFmtId="3" fontId="21" fillId="0" borderId="116" xfId="54717" applyFont="1" applyFill="1" applyBorder="1" applyAlignment="1">
      <alignment horizontal="center" vertical="center"/>
      <protection locked="0"/>
    </xf>
    <xf numFmtId="3" fontId="21" fillId="33" borderId="116" xfId="54717" applyFont="1" applyFill="1" applyBorder="1" applyAlignment="1">
      <alignment horizontal="center" vertical="center"/>
      <protection locked="0"/>
    </xf>
    <xf numFmtId="0" fontId="21" fillId="33" borderId="0" xfId="0" applyFont="1" applyFill="1" applyAlignment="1">
      <alignment horizontal="center"/>
    </xf>
    <xf numFmtId="14" fontId="21" fillId="33" borderId="90" xfId="0" applyNumberFormat="1" applyFont="1" applyFill="1" applyBorder="1" applyAlignment="1">
      <alignment horizontal="right"/>
    </xf>
    <xf numFmtId="172" fontId="21" fillId="33" borderId="90" xfId="0" applyNumberFormat="1" applyFont="1" applyFill="1" applyBorder="1" applyAlignment="1">
      <alignment horizontal="right" vertical="center"/>
    </xf>
    <xf numFmtId="0" fontId="22" fillId="33" borderId="0" xfId="0" applyFont="1" applyFill="1" applyProtection="1">
      <protection locked="0"/>
    </xf>
    <xf numFmtId="14" fontId="21" fillId="33" borderId="0" xfId="0" applyNumberFormat="1" applyFont="1" applyFill="1" applyAlignment="1">
      <alignment horizontal="right"/>
    </xf>
    <xf numFmtId="172" fontId="21" fillId="33" borderId="0" xfId="0" applyNumberFormat="1" applyFont="1" applyFill="1" applyAlignment="1">
      <alignment horizontal="right" vertical="center"/>
    </xf>
    <xf numFmtId="2" fontId="21" fillId="33" borderId="0" xfId="0" applyNumberFormat="1" applyFont="1" applyFill="1" applyAlignment="1">
      <alignment horizontal="right"/>
    </xf>
    <xf numFmtId="174" fontId="21" fillId="33" borderId="0" xfId="54723" applyNumberFormat="1" applyFont="1" applyFill="1" applyBorder="1" applyAlignment="1">
      <alignment horizontal="right"/>
    </xf>
    <xf numFmtId="2" fontId="21" fillId="0" borderId="0" xfId="0" applyNumberFormat="1" applyFont="1" applyAlignment="1">
      <alignment horizontal="right"/>
    </xf>
    <xf numFmtId="2" fontId="21" fillId="0" borderId="90" xfId="0" applyNumberFormat="1" applyFont="1" applyBorder="1" applyAlignment="1">
      <alignment horizontal="right"/>
    </xf>
    <xf numFmtId="174" fontId="21" fillId="33" borderId="90" xfId="54723" applyNumberFormat="1" applyFont="1" applyFill="1" applyBorder="1" applyAlignment="1">
      <alignment horizontal="right"/>
    </xf>
    <xf numFmtId="172" fontId="21" fillId="33" borderId="116" xfId="0" applyNumberFormat="1" applyFont="1" applyFill="1" applyBorder="1"/>
    <xf numFmtId="2" fontId="21" fillId="0" borderId="123" xfId="0" applyNumberFormat="1" applyFont="1" applyBorder="1" applyAlignment="1">
      <alignment horizontal="right"/>
    </xf>
    <xf numFmtId="174" fontId="21" fillId="33" borderId="123" xfId="54723" applyNumberFormat="1" applyFont="1" applyFill="1" applyBorder="1" applyAlignment="1">
      <alignment horizontal="right"/>
    </xf>
    <xf numFmtId="172" fontId="21" fillId="33" borderId="123" xfId="0" applyNumberFormat="1" applyFont="1" applyFill="1" applyBorder="1" applyAlignment="1">
      <alignment horizontal="right" vertical="center"/>
    </xf>
    <xf numFmtId="0" fontId="21" fillId="0" borderId="116" xfId="0" applyFont="1" applyBorder="1"/>
    <xf numFmtId="14" fontId="21" fillId="0" borderId="90" xfId="0" applyNumberFormat="1" applyFont="1" applyBorder="1" applyAlignment="1">
      <alignment horizontal="right"/>
    </xf>
    <xf numFmtId="14" fontId="21" fillId="0" borderId="0" xfId="0" applyNumberFormat="1" applyFont="1" applyAlignment="1">
      <alignment horizontal="right"/>
    </xf>
    <xf numFmtId="0" fontId="21" fillId="33" borderId="123" xfId="0" applyFont="1" applyFill="1" applyBorder="1"/>
    <xf numFmtId="172" fontId="21" fillId="33" borderId="123" xfId="0" applyNumberFormat="1" applyFont="1" applyFill="1" applyBorder="1"/>
    <xf numFmtId="2" fontId="21" fillId="33" borderId="90" xfId="0" applyNumberFormat="1" applyFont="1" applyFill="1" applyBorder="1" applyAlignment="1">
      <alignment horizontal="right"/>
    </xf>
    <xf numFmtId="172" fontId="21" fillId="0" borderId="123" xfId="0" applyNumberFormat="1" applyFont="1" applyBorder="1"/>
    <xf numFmtId="0" fontId="26" fillId="0" borderId="0" xfId="0" applyFont="1" applyAlignment="1">
      <alignment wrapText="1"/>
    </xf>
    <xf numFmtId="242" fontId="21" fillId="33" borderId="0" xfId="54723" applyNumberFormat="1" applyFont="1" applyFill="1" applyBorder="1" applyAlignment="1">
      <alignment horizontal="center" vertical="center" wrapText="1"/>
    </xf>
    <xf numFmtId="242" fontId="177" fillId="117" borderId="0" xfId="54723" applyNumberFormat="1" applyFont="1" applyFill="1" applyBorder="1" applyAlignment="1">
      <alignment vertical="center" wrapText="1"/>
    </xf>
    <xf numFmtId="242" fontId="21" fillId="0" borderId="0" xfId="54723" applyNumberFormat="1" applyFont="1" applyBorder="1" applyAlignment="1">
      <alignment horizontal="center" vertical="center" wrapText="1"/>
    </xf>
    <xf numFmtId="242" fontId="218" fillId="117" borderId="0" xfId="54723" applyNumberFormat="1" applyFont="1" applyFill="1" applyBorder="1" applyAlignment="1">
      <alignment vertical="center" wrapText="1"/>
    </xf>
    <xf numFmtId="0" fontId="22" fillId="33" borderId="0" xfId="35603" applyFont="1" applyFill="1" applyBorder="1" applyAlignment="1">
      <alignment vertical="center"/>
    </xf>
    <xf numFmtId="0" fontId="22" fillId="33" borderId="0" xfId="35603" applyFont="1" applyFill="1" applyBorder="1" applyAlignment="1">
      <alignment horizontal="left" vertical="center"/>
    </xf>
    <xf numFmtId="0" fontId="21" fillId="33" borderId="0" xfId="54720" applyFont="1" applyFill="1" applyBorder="1" applyAlignment="1">
      <alignment horizontal="right" vertical="center" wrapText="1"/>
    </xf>
    <xf numFmtId="0" fontId="21" fillId="33" borderId="0" xfId="54720" applyFont="1" applyFill="1" applyBorder="1" applyAlignment="1">
      <alignment horizontal="center" vertical="center" wrapText="1"/>
    </xf>
    <xf numFmtId="3" fontId="177" fillId="33" borderId="0" xfId="54717" applyFont="1" applyFill="1" applyBorder="1">
      <alignment horizontal="right" vertical="center"/>
      <protection locked="0"/>
    </xf>
    <xf numFmtId="3" fontId="207" fillId="33" borderId="0" xfId="54717" applyFont="1" applyFill="1" applyBorder="1">
      <alignment horizontal="right" vertical="center"/>
      <protection locked="0"/>
    </xf>
    <xf numFmtId="0" fontId="21" fillId="33" borderId="0" xfId="305" applyFont="1" applyFill="1" applyAlignment="1">
      <alignment horizontal="center" wrapText="1"/>
    </xf>
    <xf numFmtId="0" fontId="24" fillId="33" borderId="0" xfId="305" applyFont="1" applyFill="1" applyAlignment="1">
      <alignment horizontal="center" wrapText="1"/>
    </xf>
    <xf numFmtId="0" fontId="21" fillId="33" borderId="0" xfId="305" applyFont="1" applyFill="1">
      <alignment vertical="center"/>
    </xf>
    <xf numFmtId="0" fontId="21" fillId="33" borderId="0" xfId="305" applyFont="1" applyFill="1" applyAlignment="1">
      <alignment horizontal="center" vertical="center" wrapText="1"/>
    </xf>
    <xf numFmtId="0" fontId="177" fillId="33" borderId="0" xfId="35602" applyFont="1" applyFill="1">
      <alignment vertical="center"/>
    </xf>
    <xf numFmtId="0" fontId="177" fillId="33" borderId="0" xfId="305" applyFont="1" applyFill="1">
      <alignment vertical="center"/>
    </xf>
    <xf numFmtId="0" fontId="21" fillId="33" borderId="0" xfId="305" quotePrefix="1" applyFont="1" applyFill="1" applyAlignment="1">
      <alignment horizontal="right"/>
    </xf>
    <xf numFmtId="0" fontId="21" fillId="33" borderId="0" xfId="305" applyFont="1" applyFill="1" applyAlignment="1">
      <alignment horizontal="right"/>
    </xf>
    <xf numFmtId="0" fontId="21" fillId="33" borderId="0" xfId="305" quotePrefix="1" applyFont="1" applyFill="1" applyAlignment="1">
      <alignment horizontal="center" vertical="center"/>
    </xf>
    <xf numFmtId="0" fontId="21" fillId="33" borderId="0" xfId="305" applyFont="1" applyFill="1" applyAlignment="1">
      <alignment horizontal="left" vertical="center" wrapText="1"/>
    </xf>
    <xf numFmtId="0" fontId="21" fillId="33" borderId="0" xfId="305" applyFont="1" applyFill="1" applyAlignment="1">
      <alignment horizontal="left" vertical="center" wrapText="1" indent="1"/>
    </xf>
    <xf numFmtId="0" fontId="177" fillId="33" borderId="0" xfId="305" quotePrefix="1" applyFont="1" applyFill="1" applyAlignment="1">
      <alignment horizontal="center" vertical="center"/>
    </xf>
    <xf numFmtId="0" fontId="177" fillId="33" borderId="0" xfId="305" applyFont="1" applyFill="1" applyAlignment="1">
      <alignment horizontal="left" vertical="center" wrapText="1" indent="2"/>
    </xf>
    <xf numFmtId="0" fontId="177" fillId="33" borderId="0" xfId="305" applyFont="1" applyFill="1" applyAlignment="1">
      <alignment horizontal="left" vertical="center" wrapText="1" indent="1"/>
    </xf>
    <xf numFmtId="3" fontId="323" fillId="33" borderId="0" xfId="54717" applyFont="1" applyFill="1" applyBorder="1">
      <alignment horizontal="right" vertical="center"/>
      <protection locked="0"/>
    </xf>
    <xf numFmtId="0" fontId="21" fillId="33" borderId="0" xfId="305" quotePrefix="1" applyFont="1" applyFill="1" applyAlignment="1">
      <alignment horizontal="right" vertical="center"/>
    </xf>
    <xf numFmtId="0" fontId="21" fillId="33" borderId="0" xfId="305" quotePrefix="1" applyFont="1" applyFill="1" applyAlignment="1">
      <alignment horizontal="center"/>
    </xf>
    <xf numFmtId="0" fontId="177" fillId="33" borderId="0" xfId="305" quotePrefix="1" applyFont="1" applyFill="1" applyAlignment="1">
      <alignment horizontal="center"/>
    </xf>
    <xf numFmtId="0" fontId="177" fillId="33" borderId="0" xfId="305" applyFont="1" applyFill="1" applyAlignment="1">
      <alignment horizontal="left" wrapText="1" indent="1"/>
    </xf>
    <xf numFmtId="0" fontId="21" fillId="33" borderId="0" xfId="305" quotePrefix="1" applyFont="1" applyFill="1" applyAlignment="1">
      <alignment horizontal="center" vertical="top"/>
    </xf>
    <xf numFmtId="3" fontId="21" fillId="33" borderId="0" xfId="54717" applyFont="1" applyFill="1" applyBorder="1" applyAlignment="1">
      <alignment horizontal="center"/>
      <protection locked="0"/>
    </xf>
    <xf numFmtId="0" fontId="21" fillId="33" borderId="0" xfId="54720" applyFont="1" applyFill="1" applyBorder="1" applyAlignment="1">
      <alignment horizontal="right" wrapText="1"/>
    </xf>
    <xf numFmtId="0" fontId="21" fillId="33" borderId="0" xfId="35602" applyFont="1" applyFill="1" applyAlignment="1">
      <alignment horizontal="right" vertical="center" wrapText="1"/>
    </xf>
    <xf numFmtId="0" fontId="21" fillId="33" borderId="0" xfId="35602" applyFont="1" applyFill="1" applyAlignment="1">
      <alignment horizontal="left" vertical="center" wrapText="1"/>
    </xf>
    <xf numFmtId="0" fontId="177" fillId="33" borderId="0" xfId="35602" applyFont="1" applyFill="1" applyAlignment="1"/>
    <xf numFmtId="0" fontId="21" fillId="33" borderId="0" xfId="35602" applyFont="1" applyFill="1" applyAlignment="1"/>
    <xf numFmtId="0" fontId="21" fillId="33" borderId="0" xfId="35602" applyFont="1" applyFill="1" applyAlignment="1">
      <alignment vertical="top" wrapText="1"/>
    </xf>
    <xf numFmtId="3" fontId="21" fillId="0" borderId="123" xfId="54717" applyFont="1" applyFill="1" applyBorder="1" applyAlignment="1">
      <alignment horizontal="right"/>
      <protection locked="0"/>
    </xf>
    <xf numFmtId="0" fontId="22" fillId="0" borderId="116" xfId="305" applyFont="1" applyBorder="1" applyAlignment="1">
      <alignment horizontal="left" wrapText="1"/>
    </xf>
    <xf numFmtId="3" fontId="22" fillId="0" borderId="116" xfId="54717" applyFont="1" applyFill="1" applyBorder="1" applyAlignment="1">
      <alignment horizontal="right"/>
      <protection locked="0"/>
    </xf>
    <xf numFmtId="3" fontId="22" fillId="0" borderId="0" xfId="54717" applyFont="1" applyFill="1" applyBorder="1" applyAlignment="1">
      <alignment horizontal="right"/>
      <protection locked="0"/>
    </xf>
    <xf numFmtId="3" fontId="22" fillId="117" borderId="90" xfId="54717" applyFont="1" applyFill="1" applyBorder="1" applyAlignment="1">
      <alignment horizontal="center"/>
      <protection locked="0"/>
    </xf>
    <xf numFmtId="3" fontId="22" fillId="0" borderId="90" xfId="54717" applyFont="1" applyFill="1" applyBorder="1" applyAlignment="1">
      <alignment horizontal="center"/>
      <protection locked="0"/>
    </xf>
    <xf numFmtId="3" fontId="22" fillId="33" borderId="90" xfId="54717" applyFont="1" applyFill="1" applyBorder="1" applyAlignment="1">
      <alignment horizontal="right"/>
      <protection locked="0"/>
    </xf>
    <xf numFmtId="0" fontId="22" fillId="0" borderId="123" xfId="305" applyFont="1" applyBorder="1" applyAlignment="1">
      <alignment horizontal="left" wrapText="1"/>
    </xf>
    <xf numFmtId="0" fontId="22" fillId="33" borderId="0" xfId="305" applyFont="1" applyFill="1" applyAlignment="1">
      <alignment horizontal="left" wrapText="1"/>
    </xf>
    <xf numFmtId="3" fontId="22" fillId="33" borderId="90" xfId="54717" applyFont="1" applyFill="1" applyBorder="1" applyAlignment="1">
      <alignment horizontal="center"/>
      <protection locked="0"/>
    </xf>
    <xf numFmtId="0" fontId="22" fillId="33" borderId="90" xfId="305" applyFont="1" applyFill="1" applyBorder="1" applyAlignment="1">
      <alignment horizontal="left" wrapText="1"/>
    </xf>
    <xf numFmtId="0" fontId="174" fillId="41" borderId="0" xfId="35602" applyFont="1" applyFill="1">
      <alignment vertical="center"/>
    </xf>
    <xf numFmtId="0" fontId="217" fillId="33" borderId="90" xfId="0" applyFont="1" applyFill="1" applyBorder="1" applyAlignment="1">
      <alignment horizontal="left"/>
    </xf>
    <xf numFmtId="0" fontId="0" fillId="0" borderId="90" xfId="0" applyBorder="1"/>
    <xf numFmtId="0" fontId="21" fillId="33" borderId="0" xfId="0" applyFont="1" applyFill="1" applyAlignment="1" applyProtection="1">
      <alignment horizontal="left" wrapText="1"/>
      <protection locked="0"/>
    </xf>
    <xf numFmtId="0" fontId="204" fillId="0" borderId="123" xfId="0" applyFont="1" applyBorder="1" applyAlignment="1">
      <alignment vertical="top"/>
    </xf>
    <xf numFmtId="0" fontId="24" fillId="33" borderId="123" xfId="0" applyFont="1" applyFill="1" applyBorder="1" applyAlignment="1">
      <alignment horizontal="right" wrapText="1"/>
    </xf>
    <xf numFmtId="176" fontId="26" fillId="33" borderId="123" xfId="0" applyNumberFormat="1" applyFont="1" applyFill="1" applyBorder="1" applyAlignment="1">
      <alignment horizontal="right" wrapText="1"/>
    </xf>
    <xf numFmtId="0" fontId="26" fillId="33" borderId="123" xfId="0" applyFont="1" applyFill="1" applyBorder="1" applyAlignment="1">
      <alignment horizontal="left" wrapText="1"/>
    </xf>
    <xf numFmtId="176" fontId="26" fillId="33" borderId="0" xfId="0" applyNumberFormat="1" applyFont="1" applyFill="1" applyAlignment="1">
      <alignment horizontal="right" wrapText="1"/>
    </xf>
    <xf numFmtId="242" fontId="21" fillId="33" borderId="0" xfId="54723" applyNumberFormat="1" applyFont="1" applyFill="1"/>
    <xf numFmtId="0" fontId="21" fillId="33" borderId="123" xfId="0" applyFont="1" applyFill="1" applyBorder="1" applyAlignment="1" applyProtection="1">
      <alignment horizontal="left"/>
      <protection locked="0"/>
    </xf>
    <xf numFmtId="0" fontId="21" fillId="33" borderId="123" xfId="0" applyFont="1" applyFill="1" applyBorder="1" applyProtection="1">
      <protection locked="0"/>
    </xf>
    <xf numFmtId="0" fontId="24" fillId="33" borderId="123" xfId="0" applyFont="1" applyFill="1" applyBorder="1"/>
    <xf numFmtId="170" fontId="21" fillId="33" borderId="123" xfId="35896" applyNumberFormat="1" applyFont="1" applyFill="1" applyBorder="1" applyAlignment="1">
      <alignment horizontal="right"/>
    </xf>
    <xf numFmtId="0" fontId="24" fillId="0" borderId="123" xfId="0" applyFont="1" applyBorder="1" applyAlignment="1">
      <alignment horizontal="right" vertical="center" wrapText="1"/>
    </xf>
    <xf numFmtId="172" fontId="26" fillId="33" borderId="123" xfId="0" applyNumberFormat="1" applyFont="1" applyFill="1" applyBorder="1" applyAlignment="1">
      <alignment vertical="center"/>
    </xf>
    <xf numFmtId="0" fontId="26" fillId="0" borderId="123" xfId="0" applyFont="1" applyBorder="1" applyAlignment="1">
      <alignment horizontal="right" vertical="center" wrapText="1"/>
    </xf>
    <xf numFmtId="172" fontId="26" fillId="33" borderId="123" xfId="0" applyNumberFormat="1" applyFont="1" applyFill="1" applyBorder="1"/>
    <xf numFmtId="242" fontId="26" fillId="0" borderId="123" xfId="53114" applyNumberFormat="1" applyFont="1" applyBorder="1" applyAlignment="1">
      <alignment horizontal="right" wrapText="1"/>
    </xf>
    <xf numFmtId="259" fontId="24" fillId="33" borderId="0" xfId="53114" applyNumberFormat="1" applyFont="1" applyFill="1"/>
    <xf numFmtId="49" fontId="22" fillId="0" borderId="0" xfId="0" applyNumberFormat="1" applyFont="1" applyAlignment="1" applyProtection="1">
      <alignment horizontal="left" vertical="center"/>
      <protection locked="0"/>
    </xf>
    <xf numFmtId="49" fontId="22" fillId="0" borderId="0" xfId="0" applyNumberFormat="1" applyFont="1" applyAlignment="1" applyProtection="1">
      <alignment horizontal="right" vertical="center"/>
      <protection locked="0"/>
    </xf>
    <xf numFmtId="0" fontId="21" fillId="0" borderId="90" xfId="0" applyFont="1" applyBorder="1" applyAlignment="1">
      <alignment vertical="center"/>
    </xf>
    <xf numFmtId="0" fontId="22" fillId="0" borderId="90" xfId="0" applyFont="1" applyBorder="1" applyAlignment="1">
      <alignment horizontal="right" vertical="center"/>
    </xf>
    <xf numFmtId="0" fontId="22" fillId="0" borderId="90" xfId="0" applyFont="1" applyBorder="1" applyAlignment="1">
      <alignment horizontal="center" vertical="center"/>
    </xf>
    <xf numFmtId="49" fontId="22" fillId="0" borderId="0" xfId="0" applyNumberFormat="1" applyFont="1" applyAlignment="1" applyProtection="1">
      <alignment horizontal="center"/>
      <protection locked="0"/>
    </xf>
    <xf numFmtId="0" fontId="21" fillId="0" borderId="0" xfId="0" applyFont="1" applyAlignment="1" applyProtection="1">
      <alignment horizontal="right"/>
      <protection locked="0"/>
    </xf>
    <xf numFmtId="49" fontId="21" fillId="0" borderId="0" xfId="0" applyNumberFormat="1" applyFont="1" applyAlignment="1" applyProtection="1">
      <alignment horizontal="right"/>
      <protection locked="0"/>
    </xf>
    <xf numFmtId="49" fontId="177" fillId="0" borderId="0" xfId="0" applyNumberFormat="1" applyFont="1" applyAlignment="1" applyProtection="1">
      <alignment horizontal="left"/>
      <protection locked="0"/>
    </xf>
    <xf numFmtId="49" fontId="21" fillId="0" borderId="0" xfId="0" applyNumberFormat="1" applyFont="1" applyAlignment="1" applyProtection="1">
      <alignment horizontal="left"/>
      <protection locked="0"/>
    </xf>
    <xf numFmtId="0" fontId="21" fillId="0" borderId="116" xfId="0" applyFont="1" applyBorder="1" applyAlignment="1">
      <alignment horizontal="left" vertical="center"/>
    </xf>
    <xf numFmtId="49" fontId="21" fillId="0" borderId="116" xfId="0" applyNumberFormat="1" applyFont="1" applyBorder="1" applyAlignment="1" applyProtection="1">
      <alignment horizontal="right"/>
      <protection locked="0"/>
    </xf>
    <xf numFmtId="0" fontId="21" fillId="0" borderId="0" xfId="0" applyFont="1" applyAlignment="1">
      <alignment horizontal="left" vertical="center" indent="1"/>
    </xf>
    <xf numFmtId="174" fontId="21" fillId="0" borderId="0" xfId="0" applyNumberFormat="1" applyFont="1" applyProtection="1">
      <protection locked="0"/>
    </xf>
    <xf numFmtId="239" fontId="21" fillId="0" borderId="0" xfId="0" applyNumberFormat="1" applyFont="1" applyProtection="1">
      <protection locked="0"/>
    </xf>
    <xf numFmtId="239" fontId="21" fillId="0" borderId="0" xfId="0" applyNumberFormat="1" applyFont="1" applyAlignment="1" applyProtection="1">
      <alignment horizontal="right"/>
      <protection locked="0"/>
    </xf>
    <xf numFmtId="174" fontId="21" fillId="0" borderId="0" xfId="0" applyNumberFormat="1" applyFont="1" applyAlignment="1" applyProtection="1">
      <alignment horizontal="right"/>
      <protection locked="0"/>
    </xf>
    <xf numFmtId="174" fontId="21" fillId="0" borderId="0" xfId="54723" applyNumberFormat="1" applyFont="1" applyFill="1" applyBorder="1" applyAlignment="1" applyProtection="1">
      <protection locked="0"/>
    </xf>
    <xf numFmtId="174" fontId="0" fillId="0" borderId="0" xfId="0" applyNumberFormat="1"/>
    <xf numFmtId="174" fontId="24" fillId="0" borderId="116" xfId="54723" applyNumberFormat="1" applyFont="1" applyFill="1" applyBorder="1"/>
    <xf numFmtId="9" fontId="21" fillId="0" borderId="0" xfId="54722" applyFont="1" applyFill="1" applyBorder="1" applyAlignment="1" applyProtection="1">
      <protection locked="0"/>
    </xf>
    <xf numFmtId="0" fontId="22" fillId="0" borderId="0" xfId="0" applyFont="1" applyAlignment="1">
      <alignment horizontal="center" vertical="center"/>
    </xf>
    <xf numFmtId="171" fontId="21" fillId="0" borderId="0" xfId="0" applyNumberFormat="1" applyFont="1" applyAlignment="1" applyProtection="1">
      <alignment horizontal="right"/>
      <protection locked="0"/>
    </xf>
    <xf numFmtId="174" fontId="21" fillId="0" borderId="0" xfId="54723" applyNumberFormat="1" applyFont="1" applyFill="1" applyBorder="1" applyAlignment="1" applyProtection="1">
      <alignment horizontal="right"/>
      <protection locked="0"/>
    </xf>
    <xf numFmtId="174" fontId="24" fillId="0" borderId="0" xfId="54723" applyNumberFormat="1" applyFont="1" applyFill="1" applyAlignment="1">
      <alignment horizontal="right"/>
    </xf>
    <xf numFmtId="0" fontId="24" fillId="0" borderId="0" xfId="0" applyFont="1" applyAlignment="1">
      <alignment horizontal="left" indent="1"/>
    </xf>
    <xf numFmtId="0" fontId="21" fillId="33" borderId="90" xfId="0" applyFont="1" applyFill="1" applyBorder="1" applyAlignment="1" applyProtection="1">
      <alignment horizontal="right"/>
      <protection locked="0"/>
    </xf>
    <xf numFmtId="43" fontId="74" fillId="0" borderId="0" xfId="54723" applyFont="1"/>
    <xf numFmtId="43" fontId="74" fillId="0" borderId="0" xfId="0" applyNumberFormat="1" applyFont="1"/>
    <xf numFmtId="1" fontId="24" fillId="33" borderId="0" xfId="0" applyNumberFormat="1" applyFont="1" applyFill="1"/>
    <xf numFmtId="169" fontId="0" fillId="0" borderId="0" xfId="0" applyNumberFormat="1"/>
    <xf numFmtId="169" fontId="208" fillId="0" borderId="0" xfId="0" applyNumberFormat="1" applyFont="1"/>
    <xf numFmtId="169" fontId="24" fillId="0" borderId="0" xfId="6213" applyNumberFormat="1" applyFont="1" applyFill="1" applyBorder="1"/>
    <xf numFmtId="168" fontId="24" fillId="0" borderId="0" xfId="6213" applyFont="1" applyFill="1" applyBorder="1"/>
    <xf numFmtId="175" fontId="24" fillId="0" borderId="0" xfId="0" applyNumberFormat="1" applyFont="1"/>
    <xf numFmtId="0" fontId="175" fillId="0" borderId="123" xfId="0" applyFont="1" applyBorder="1" applyAlignment="1">
      <alignment vertical="center" wrapText="1"/>
    </xf>
    <xf numFmtId="242" fontId="21" fillId="0" borderId="123" xfId="54723" applyNumberFormat="1" applyFont="1" applyBorder="1" applyAlignment="1">
      <alignment horizontal="center" vertical="center" wrapText="1"/>
    </xf>
    <xf numFmtId="10" fontId="24" fillId="0" borderId="0" xfId="54722" applyNumberFormat="1" applyFont="1"/>
    <xf numFmtId="169" fontId="217" fillId="0" borderId="0" xfId="0" applyNumberFormat="1" applyFont="1"/>
    <xf numFmtId="0" fontId="101" fillId="0" borderId="0" xfId="48698" applyFont="1" applyFill="1" applyAlignment="1" applyProtection="1">
      <alignment vertical="top"/>
    </xf>
    <xf numFmtId="0" fontId="214" fillId="0" borderId="0" xfId="0" applyFont="1" applyAlignment="1">
      <alignment vertical="top"/>
    </xf>
    <xf numFmtId="3" fontId="208" fillId="0" borderId="0" xfId="0" applyNumberFormat="1" applyFont="1"/>
    <xf numFmtId="271" fontId="21" fillId="33" borderId="0" xfId="0" applyNumberFormat="1" applyFont="1" applyFill="1"/>
    <xf numFmtId="242" fontId="24" fillId="33" borderId="0" xfId="54723" applyNumberFormat="1" applyFont="1" applyFill="1"/>
    <xf numFmtId="242" fontId="26" fillId="33" borderId="0" xfId="54723" applyNumberFormat="1" applyFont="1" applyFill="1"/>
    <xf numFmtId="242" fontId="24" fillId="33" borderId="0" xfId="54723" applyNumberFormat="1" applyFont="1" applyFill="1" applyBorder="1"/>
    <xf numFmtId="0" fontId="206" fillId="0" borderId="110" xfId="8454" applyFont="1" applyBorder="1" applyAlignment="1" applyProtection="1">
      <alignment horizontal="center"/>
      <protection locked="0"/>
    </xf>
    <xf numFmtId="0" fontId="206" fillId="0" borderId="113" xfId="8454" applyFont="1" applyBorder="1" applyAlignment="1" applyProtection="1">
      <alignment horizontal="center"/>
      <protection locked="0"/>
    </xf>
    <xf numFmtId="0" fontId="178" fillId="0" borderId="112" xfId="8454" applyFont="1" applyBorder="1" applyAlignment="1">
      <alignment wrapText="1"/>
    </xf>
    <xf numFmtId="0" fontId="241" fillId="0" borderId="112" xfId="8454" applyFont="1" applyBorder="1"/>
    <xf numFmtId="0" fontId="178" fillId="0" borderId="112" xfId="8454" applyFont="1" applyBorder="1" applyAlignment="1">
      <alignment horizontal="left" wrapText="1"/>
    </xf>
    <xf numFmtId="0" fontId="206" fillId="0" borderId="0" xfId="8454" applyFont="1" applyAlignment="1" applyProtection="1">
      <alignment vertical="center"/>
      <protection locked="0"/>
    </xf>
    <xf numFmtId="0" fontId="240" fillId="0" borderId="0" xfId="8454" applyFont="1" applyAlignment="1" applyProtection="1">
      <alignment horizontal="center"/>
      <protection locked="0"/>
    </xf>
    <xf numFmtId="0" fontId="26" fillId="33" borderId="123" xfId="0" applyFont="1" applyFill="1" applyBorder="1" applyAlignment="1">
      <alignment vertical="top"/>
    </xf>
    <xf numFmtId="0" fontId="26" fillId="33" borderId="123" xfId="0" applyFont="1" applyFill="1" applyBorder="1" applyAlignment="1">
      <alignment horizontal="left"/>
    </xf>
    <xf numFmtId="0" fontId="95" fillId="0" borderId="123" xfId="0" applyFont="1" applyBorder="1"/>
    <xf numFmtId="0" fontId="28" fillId="0" borderId="123" xfId="0" applyFont="1" applyBorder="1"/>
    <xf numFmtId="0" fontId="302" fillId="0" borderId="123" xfId="0" applyFont="1" applyBorder="1"/>
    <xf numFmtId="0" fontId="21" fillId="0" borderId="123" xfId="0" applyFont="1" applyBorder="1" applyAlignment="1" applyProtection="1">
      <alignment wrapText="1"/>
      <protection locked="0"/>
    </xf>
    <xf numFmtId="0" fontId="21" fillId="0" borderId="123" xfId="0" applyFont="1" applyBorder="1" applyProtection="1">
      <protection locked="0"/>
    </xf>
    <xf numFmtId="170" fontId="21" fillId="33" borderId="123" xfId="35897" applyNumberFormat="1" applyFont="1" applyFill="1" applyBorder="1" applyAlignment="1" applyProtection="1">
      <alignment horizontal="right"/>
      <protection locked="0"/>
    </xf>
    <xf numFmtId="260" fontId="21" fillId="33" borderId="123" xfId="35896" applyNumberFormat="1" applyFont="1" applyFill="1" applyBorder="1" applyAlignment="1">
      <alignment horizontal="right"/>
    </xf>
    <xf numFmtId="260" fontId="21" fillId="33" borderId="123" xfId="35897" applyNumberFormat="1" applyFont="1" applyFill="1" applyBorder="1" applyAlignment="1" applyProtection="1">
      <alignment horizontal="right"/>
      <protection locked="0"/>
    </xf>
    <xf numFmtId="171" fontId="21" fillId="33" borderId="123" xfId="0" applyNumberFormat="1" applyFont="1" applyFill="1" applyBorder="1" applyAlignment="1">
      <alignment horizontal="right"/>
    </xf>
    <xf numFmtId="261" fontId="21" fillId="33" borderId="123" xfId="35896" applyNumberFormat="1" applyFont="1" applyFill="1" applyBorder="1" applyAlignment="1">
      <alignment horizontal="right"/>
    </xf>
    <xf numFmtId="261" fontId="21" fillId="33" borderId="123" xfId="35897" applyNumberFormat="1" applyFont="1" applyFill="1" applyBorder="1" applyAlignment="1" applyProtection="1">
      <alignment horizontal="right"/>
      <protection locked="0"/>
    </xf>
    <xf numFmtId="242" fontId="21" fillId="33" borderId="123" xfId="47869" applyNumberFormat="1" applyFont="1" applyFill="1" applyBorder="1" applyAlignment="1" applyProtection="1">
      <alignment horizontal="right"/>
      <protection locked="0"/>
    </xf>
    <xf numFmtId="242" fontId="21" fillId="33" borderId="123" xfId="47869" applyNumberFormat="1" applyFont="1" applyFill="1" applyBorder="1" applyAlignment="1">
      <alignment horizontal="right"/>
    </xf>
    <xf numFmtId="0" fontId="21" fillId="0" borderId="123" xfId="0" applyFont="1" applyBorder="1" applyAlignment="1">
      <alignment horizontal="left" vertical="center"/>
    </xf>
    <xf numFmtId="174" fontId="21" fillId="0" borderId="123" xfId="0" applyNumberFormat="1" applyFont="1" applyBorder="1" applyProtection="1">
      <protection locked="0"/>
    </xf>
    <xf numFmtId="0" fontId="21" fillId="33" borderId="123" xfId="0" applyFont="1" applyFill="1" applyBorder="1" applyAlignment="1">
      <alignment horizontal="left" vertical="center"/>
    </xf>
    <xf numFmtId="174" fontId="24" fillId="0" borderId="123" xfId="54723" applyNumberFormat="1" applyFont="1" applyFill="1" applyBorder="1"/>
    <xf numFmtId="174" fontId="21" fillId="0" borderId="123" xfId="54723" applyNumberFormat="1" applyFont="1" applyFill="1" applyBorder="1" applyAlignment="1" applyProtection="1">
      <protection locked="0"/>
    </xf>
    <xf numFmtId="174" fontId="24" fillId="0" borderId="123" xfId="54723" applyNumberFormat="1" applyFont="1" applyFill="1" applyBorder="1" applyAlignment="1">
      <alignment horizontal="right"/>
    </xf>
    <xf numFmtId="174" fontId="21" fillId="0" borderId="123" xfId="0" applyNumberFormat="1" applyFont="1" applyBorder="1" applyAlignment="1" applyProtection="1">
      <alignment horizontal="right"/>
      <protection locked="0"/>
    </xf>
    <xf numFmtId="174" fontId="24" fillId="33" borderId="123" xfId="54723" applyNumberFormat="1" applyFont="1" applyFill="1" applyBorder="1" applyAlignment="1">
      <alignment horizontal="right"/>
    </xf>
    <xf numFmtId="0" fontId="175" fillId="117" borderId="123" xfId="0" applyFont="1" applyFill="1" applyBorder="1" applyAlignment="1">
      <alignment horizontal="right" vertical="center" wrapText="1"/>
    </xf>
    <xf numFmtId="0" fontId="175" fillId="117" borderId="123" xfId="0" applyFont="1" applyFill="1" applyBorder="1" applyAlignment="1">
      <alignment horizontal="justify" vertical="center" wrapText="1"/>
    </xf>
    <xf numFmtId="169" fontId="22" fillId="117" borderId="123" xfId="35896" applyNumberFormat="1" applyFont="1" applyFill="1" applyBorder="1" applyAlignment="1">
      <alignment horizontal="right"/>
    </xf>
    <xf numFmtId="242" fontId="175" fillId="117" borderId="123" xfId="0" applyNumberFormat="1" applyFont="1" applyFill="1" applyBorder="1" applyAlignment="1">
      <alignment horizontal="center" vertical="center" wrapText="1"/>
    </xf>
    <xf numFmtId="0" fontId="21" fillId="117" borderId="123" xfId="0" applyFont="1" applyFill="1" applyBorder="1" applyAlignment="1">
      <alignment horizontal="right" vertical="center" wrapText="1"/>
    </xf>
    <xf numFmtId="0" fontId="22" fillId="117" borderId="123" xfId="0" applyFont="1" applyFill="1" applyBorder="1" applyAlignment="1">
      <alignment horizontal="justify" vertical="center" wrapText="1"/>
    </xf>
    <xf numFmtId="242" fontId="21" fillId="117" borderId="123" xfId="0" applyNumberFormat="1" applyFont="1" applyFill="1" applyBorder="1" applyAlignment="1">
      <alignment horizontal="center" vertical="center" wrapText="1"/>
    </xf>
    <xf numFmtId="0" fontId="22" fillId="117" borderId="123" xfId="0" applyFont="1" applyFill="1" applyBorder="1" applyAlignment="1">
      <alignment horizontal="right" vertical="center" wrapText="1"/>
    </xf>
    <xf numFmtId="242" fontId="22" fillId="117" borderId="123" xfId="0" applyNumberFormat="1" applyFont="1" applyFill="1" applyBorder="1" applyAlignment="1">
      <alignment horizontal="center" vertical="center" wrapText="1"/>
    </xf>
    <xf numFmtId="0" fontId="175" fillId="117" borderId="123" xfId="0" applyFont="1" applyFill="1" applyBorder="1" applyAlignment="1">
      <alignment vertical="center" wrapText="1"/>
    </xf>
    <xf numFmtId="242" fontId="169" fillId="117" borderId="123" xfId="0" applyNumberFormat="1" applyFont="1" applyFill="1" applyBorder="1" applyAlignment="1">
      <alignment horizontal="center" vertical="center" wrapText="1"/>
    </xf>
    <xf numFmtId="0" fontId="22" fillId="117" borderId="123" xfId="0" applyFont="1" applyFill="1" applyBorder="1" applyAlignment="1">
      <alignment vertical="center" wrapText="1"/>
    </xf>
    <xf numFmtId="0" fontId="24" fillId="0" borderId="123" xfId="0" applyFont="1" applyBorder="1" applyAlignment="1">
      <alignment horizontal="right"/>
    </xf>
    <xf numFmtId="0" fontId="21" fillId="0" borderId="123" xfId="0" applyFont="1" applyBorder="1" applyAlignment="1">
      <alignment horizontal="right" vertical="center"/>
    </xf>
    <xf numFmtId="0" fontId="21" fillId="0" borderId="123" xfId="0" applyFont="1" applyBorder="1" applyAlignment="1">
      <alignment horizontal="right" vertical="center" wrapText="1"/>
    </xf>
    <xf numFmtId="49" fontId="21" fillId="124" borderId="123" xfId="0" applyNumberFormat="1" applyFont="1" applyFill="1" applyBorder="1" applyAlignment="1">
      <alignment horizontal="right" vertical="center"/>
    </xf>
    <xf numFmtId="49" fontId="21" fillId="124" borderId="123" xfId="0" applyNumberFormat="1" applyFont="1" applyFill="1" applyBorder="1" applyAlignment="1">
      <alignment horizontal="right" vertical="center" wrapText="1"/>
    </xf>
    <xf numFmtId="49" fontId="26" fillId="124" borderId="123" xfId="0" applyNumberFormat="1" applyFont="1" applyFill="1" applyBorder="1" applyAlignment="1">
      <alignment horizontal="right" vertical="center" wrapText="1"/>
    </xf>
    <xf numFmtId="49" fontId="22" fillId="124" borderId="123" xfId="0" applyNumberFormat="1" applyFont="1" applyFill="1" applyBorder="1" applyAlignment="1">
      <alignment vertical="center" wrapText="1"/>
    </xf>
    <xf numFmtId="174" fontId="21" fillId="124" borderId="123" xfId="54723" applyNumberFormat="1" applyFont="1" applyFill="1" applyBorder="1" applyAlignment="1">
      <alignment vertical="center"/>
    </xf>
    <xf numFmtId="0" fontId="24" fillId="0" borderId="123" xfId="0" applyFont="1" applyBorder="1" applyAlignment="1">
      <alignment horizontal="right" vertical="center"/>
    </xf>
    <xf numFmtId="49" fontId="21" fillId="124" borderId="123" xfId="0" applyNumberFormat="1" applyFont="1" applyFill="1" applyBorder="1" applyAlignment="1">
      <alignment horizontal="right"/>
    </xf>
    <xf numFmtId="0" fontId="175" fillId="0" borderId="123" xfId="0" applyFont="1" applyBorder="1" applyAlignment="1">
      <alignment horizontal="right" vertical="center" wrapText="1"/>
    </xf>
    <xf numFmtId="259" fontId="24" fillId="33" borderId="90" xfId="53114" applyNumberFormat="1" applyFont="1" applyFill="1" applyBorder="1"/>
    <xf numFmtId="176" fontId="26" fillId="0" borderId="123" xfId="0" applyNumberFormat="1" applyFont="1" applyBorder="1" applyAlignment="1">
      <alignment horizontal="right" vertical="center" wrapText="1"/>
    </xf>
    <xf numFmtId="0" fontId="26" fillId="0" borderId="123" xfId="0" applyFont="1" applyBorder="1" applyAlignment="1">
      <alignment horizontal="left" vertical="top" wrapText="1"/>
    </xf>
    <xf numFmtId="165" fontId="26" fillId="33" borderId="123" xfId="0" applyNumberFormat="1" applyFont="1" applyFill="1" applyBorder="1"/>
    <xf numFmtId="0" fontId="24" fillId="33" borderId="123" xfId="0" applyFont="1" applyFill="1" applyBorder="1" applyAlignment="1">
      <alignment horizontal="right"/>
    </xf>
    <xf numFmtId="0" fontId="22" fillId="33" borderId="123" xfId="0" applyFont="1" applyFill="1" applyBorder="1" applyAlignment="1">
      <alignment horizontal="right"/>
    </xf>
    <xf numFmtId="0" fontId="26" fillId="33" borderId="123" xfId="0" applyFont="1" applyFill="1" applyBorder="1" applyAlignment="1">
      <alignment horizontal="left" vertical="center" wrapText="1"/>
    </xf>
    <xf numFmtId="172" fontId="26" fillId="33" borderId="123" xfId="0" applyNumberFormat="1" applyFont="1" applyFill="1" applyBorder="1" applyAlignment="1">
      <alignment vertical="top"/>
    </xf>
    <xf numFmtId="0" fontId="21" fillId="33" borderId="123" xfId="0" applyFont="1" applyFill="1" applyBorder="1" applyAlignment="1">
      <alignment horizontal="left" vertical="top"/>
    </xf>
    <xf numFmtId="260" fontId="21" fillId="0" borderId="123" xfId="35896" applyNumberFormat="1" applyFont="1" applyBorder="1" applyAlignment="1">
      <alignment horizontal="right"/>
    </xf>
    <xf numFmtId="165" fontId="24" fillId="0" borderId="123" xfId="54723" applyNumberFormat="1" applyFont="1" applyFill="1" applyBorder="1"/>
    <xf numFmtId="0" fontId="169" fillId="0" borderId="116" xfId="0" applyFont="1" applyBorder="1" applyAlignment="1">
      <alignment vertical="center" wrapText="1"/>
    </xf>
    <xf numFmtId="260" fontId="217" fillId="0" borderId="0" xfId="54723" applyNumberFormat="1" applyFont="1"/>
    <xf numFmtId="169" fontId="24" fillId="0" borderId="123" xfId="54723" applyNumberFormat="1" applyFont="1" applyFill="1" applyBorder="1"/>
    <xf numFmtId="260" fontId="24" fillId="0" borderId="123" xfId="54723" applyNumberFormat="1" applyFont="1" applyFill="1" applyBorder="1"/>
    <xf numFmtId="0" fontId="314" fillId="0" borderId="123" xfId="35603" applyFont="1" applyBorder="1" applyAlignment="1">
      <alignment horizontal="left"/>
    </xf>
    <xf numFmtId="176" fontId="24" fillId="33" borderId="123" xfId="0" applyNumberFormat="1" applyFont="1" applyFill="1" applyBorder="1" applyAlignment="1">
      <alignment horizontal="right" wrapText="1"/>
    </xf>
    <xf numFmtId="0" fontId="24" fillId="33" borderId="123" xfId="0" applyFont="1" applyFill="1" applyBorder="1" applyAlignment="1">
      <alignment horizontal="left" wrapText="1"/>
    </xf>
    <xf numFmtId="0" fontId="169" fillId="117" borderId="123" xfId="0" applyFont="1" applyFill="1" applyBorder="1" applyAlignment="1">
      <alignment horizontal="left" vertical="top" wrapText="1"/>
    </xf>
    <xf numFmtId="174" fontId="169" fillId="117" borderId="123" xfId="0" applyNumberFormat="1" applyFont="1" applyFill="1" applyBorder="1" applyAlignment="1">
      <alignment horizontal="left" vertical="top" wrapText="1"/>
    </xf>
    <xf numFmtId="174" fontId="169" fillId="0" borderId="123" xfId="0" applyNumberFormat="1" applyFont="1" applyBorder="1" applyAlignment="1">
      <alignment horizontal="left" vertical="top" wrapText="1"/>
    </xf>
    <xf numFmtId="174" fontId="169" fillId="33" borderId="123" xfId="0" applyNumberFormat="1" applyFont="1" applyFill="1" applyBorder="1" applyAlignment="1">
      <alignment horizontal="left" vertical="top" wrapText="1"/>
    </xf>
    <xf numFmtId="0" fontId="21" fillId="33" borderId="123" xfId="0" applyFont="1" applyFill="1" applyBorder="1" applyAlignment="1">
      <alignment horizontal="right" vertical="center"/>
    </xf>
    <xf numFmtId="174" fontId="175" fillId="33" borderId="123" xfId="0" applyNumberFormat="1" applyFont="1" applyFill="1" applyBorder="1" applyAlignment="1">
      <alignment horizontal="right" wrapText="1"/>
    </xf>
    <xf numFmtId="0" fontId="24" fillId="33" borderId="123" xfId="0" applyFont="1" applyFill="1" applyBorder="1" applyAlignment="1">
      <alignment horizontal="left" vertical="top" wrapText="1"/>
    </xf>
    <xf numFmtId="169" fontId="24" fillId="0" borderId="123" xfId="6213" applyNumberFormat="1" applyFont="1" applyFill="1" applyBorder="1"/>
    <xf numFmtId="260" fontId="24" fillId="0" borderId="123" xfId="6213" applyNumberFormat="1" applyFont="1" applyFill="1" applyBorder="1" applyAlignment="1">
      <alignment horizontal="right"/>
    </xf>
    <xf numFmtId="260" fontId="24" fillId="0" borderId="123" xfId="6213" applyNumberFormat="1" applyFont="1" applyFill="1" applyBorder="1"/>
    <xf numFmtId="169" fontId="24" fillId="33" borderId="123" xfId="6213" applyNumberFormat="1" applyFont="1" applyFill="1" applyBorder="1"/>
    <xf numFmtId="165" fontId="24" fillId="33" borderId="123" xfId="54723" applyNumberFormat="1" applyFont="1" applyFill="1" applyBorder="1"/>
    <xf numFmtId="261" fontId="24" fillId="33" borderId="123" xfId="0" applyNumberFormat="1" applyFont="1" applyFill="1" applyBorder="1"/>
    <xf numFmtId="169" fontId="26" fillId="0" borderId="123" xfId="6213" applyNumberFormat="1" applyFont="1" applyFill="1" applyBorder="1"/>
    <xf numFmtId="260" fontId="26" fillId="0" borderId="123" xfId="6213" applyNumberFormat="1" applyFont="1" applyFill="1" applyBorder="1"/>
    <xf numFmtId="169" fontId="26" fillId="33" borderId="123" xfId="6213" applyNumberFormat="1" applyFont="1" applyFill="1" applyBorder="1"/>
    <xf numFmtId="261" fontId="26" fillId="33" borderId="123" xfId="0" applyNumberFormat="1" applyFont="1" applyFill="1" applyBorder="1"/>
    <xf numFmtId="0" fontId="24" fillId="33" borderId="123" xfId="0" applyFont="1" applyFill="1" applyBorder="1" applyAlignment="1">
      <alignment horizontal="right" vertical="center" wrapText="1"/>
    </xf>
    <xf numFmtId="0" fontId="26" fillId="33" borderId="123" xfId="0" applyFont="1" applyFill="1" applyBorder="1"/>
    <xf numFmtId="1" fontId="26" fillId="33" borderId="123" xfId="0" applyNumberFormat="1" applyFont="1" applyFill="1" applyBorder="1"/>
    <xf numFmtId="0" fontId="0" fillId="0" borderId="123" xfId="0" applyBorder="1"/>
    <xf numFmtId="0" fontId="22" fillId="0" borderId="123" xfId="0" applyFont="1" applyBorder="1" applyAlignment="1">
      <alignment horizontal="right" wrapText="1"/>
    </xf>
    <xf numFmtId="0" fontId="22" fillId="0" borderId="123" xfId="0" applyFont="1" applyBorder="1" applyAlignment="1">
      <alignment vertical="center" wrapText="1"/>
    </xf>
    <xf numFmtId="176" fontId="26" fillId="33" borderId="123" xfId="0" applyNumberFormat="1" applyFont="1" applyFill="1" applyBorder="1" applyAlignment="1">
      <alignment horizontal="right" vertical="top"/>
    </xf>
    <xf numFmtId="0" fontId="26" fillId="33" borderId="123" xfId="0" applyFont="1" applyFill="1" applyBorder="1" applyAlignment="1">
      <alignment horizontal="left" vertical="top"/>
    </xf>
    <xf numFmtId="174" fontId="22" fillId="0" borderId="123" xfId="0" applyNumberFormat="1" applyFont="1" applyBorder="1" applyAlignment="1">
      <alignment horizontal="right" vertical="top"/>
    </xf>
    <xf numFmtId="174" fontId="22" fillId="117" borderId="123" xfId="0" applyNumberFormat="1" applyFont="1" applyFill="1" applyBorder="1" applyAlignment="1">
      <alignment horizontal="left" vertical="top"/>
    </xf>
    <xf numFmtId="174" fontId="22" fillId="0" borderId="123" xfId="0" applyNumberFormat="1" applyFont="1" applyBorder="1" applyAlignment="1">
      <alignment horizontal="left" vertical="top"/>
    </xf>
    <xf numFmtId="0" fontId="22" fillId="0" borderId="123" xfId="0" applyFont="1" applyBorder="1" applyAlignment="1">
      <alignment horizontal="left" vertical="center" wrapText="1"/>
    </xf>
    <xf numFmtId="174" fontId="175" fillId="0" borderId="123" xfId="54723" applyNumberFormat="1" applyFont="1" applyFill="1" applyBorder="1" applyAlignment="1">
      <alignment vertical="center" wrapText="1"/>
    </xf>
    <xf numFmtId="169" fontId="21" fillId="0" borderId="123" xfId="0" applyNumberFormat="1" applyFont="1" applyBorder="1" applyAlignment="1">
      <alignment horizontal="right"/>
    </xf>
    <xf numFmtId="260" fontId="21" fillId="0" borderId="123" xfId="54722" applyNumberFormat="1" applyFont="1" applyBorder="1" applyAlignment="1">
      <alignment horizontal="right" vertical="center"/>
    </xf>
    <xf numFmtId="246" fontId="21" fillId="0" borderId="123" xfId="35896" applyNumberFormat="1" applyFont="1" applyBorder="1" applyAlignment="1">
      <alignment horizontal="right"/>
    </xf>
    <xf numFmtId="0" fontId="24" fillId="0" borderId="123" xfId="0" applyFont="1" applyBorder="1" applyAlignment="1">
      <alignment horizontal="center" vertical="top" wrapText="1"/>
    </xf>
    <xf numFmtId="176" fontId="24" fillId="33" borderId="123" xfId="0" applyNumberFormat="1" applyFont="1" applyFill="1" applyBorder="1" applyAlignment="1">
      <alignment horizontal="right" vertical="top" wrapText="1"/>
    </xf>
    <xf numFmtId="174" fontId="26" fillId="117" borderId="123" xfId="0" applyNumberFormat="1" applyFont="1" applyFill="1" applyBorder="1" applyAlignment="1">
      <alignment horizontal="left" vertical="top" wrapText="1"/>
    </xf>
    <xf numFmtId="0" fontId="22" fillId="0" borderId="123" xfId="0" applyFont="1" applyBorder="1" applyAlignment="1">
      <alignment vertical="top"/>
    </xf>
    <xf numFmtId="0" fontId="22" fillId="0" borderId="123" xfId="0" applyFont="1" applyBorder="1" applyAlignment="1">
      <alignment vertical="center"/>
    </xf>
    <xf numFmtId="0" fontId="0" fillId="117" borderId="123" xfId="0" applyFill="1" applyBorder="1"/>
    <xf numFmtId="0" fontId="26" fillId="0" borderId="123" xfId="0" applyFont="1" applyBorder="1"/>
    <xf numFmtId="0" fontId="21" fillId="0" borderId="90" xfId="305" applyFont="1" applyBorder="1" applyAlignment="1">
      <alignment horizontal="left" vertical="center" wrapText="1" indent="1"/>
    </xf>
    <xf numFmtId="3" fontId="21" fillId="0" borderId="90" xfId="54717" applyFont="1" applyFill="1" applyBorder="1">
      <alignment horizontal="right" vertical="center"/>
      <protection locked="0"/>
    </xf>
    <xf numFmtId="3" fontId="207" fillId="117" borderId="90" xfId="54717" applyFont="1" applyFill="1" applyBorder="1">
      <alignment horizontal="right" vertical="center"/>
      <protection locked="0"/>
    </xf>
    <xf numFmtId="170" fontId="21" fillId="33" borderId="123" xfId="35896" applyNumberFormat="1" applyFont="1" applyFill="1" applyBorder="1" applyAlignment="1">
      <alignment horizontal="right" vertical="center"/>
    </xf>
    <xf numFmtId="170" fontId="21" fillId="33" borderId="0" xfId="35896" applyNumberFormat="1" applyFont="1" applyFill="1" applyBorder="1" applyAlignment="1">
      <alignment horizontal="right" vertical="center"/>
    </xf>
    <xf numFmtId="260" fontId="21" fillId="0" borderId="0" xfId="35896" applyNumberFormat="1" applyFont="1" applyBorder="1" applyAlignment="1">
      <alignment horizontal="right" vertical="center"/>
    </xf>
    <xf numFmtId="260" fontId="21" fillId="0" borderId="0" xfId="35896" applyNumberFormat="1" applyFont="1" applyAlignment="1">
      <alignment horizontal="right" vertical="center"/>
    </xf>
    <xf numFmtId="260" fontId="21" fillId="0" borderId="90" xfId="35896" applyNumberFormat="1" applyFont="1" applyBorder="1" applyAlignment="1">
      <alignment horizontal="right" vertical="center"/>
    </xf>
    <xf numFmtId="261" fontId="324" fillId="0" borderId="0" xfId="0" applyNumberFormat="1" applyFont="1" applyAlignment="1">
      <alignment horizontal="right" vertical="top" wrapText="1"/>
    </xf>
    <xf numFmtId="242" fontId="21" fillId="33" borderId="0" xfId="54723" applyNumberFormat="1" applyFont="1" applyFill="1" applyProtection="1">
      <protection locked="0"/>
    </xf>
    <xf numFmtId="242" fontId="21" fillId="33" borderId="0" xfId="54723" applyNumberFormat="1" applyFont="1" applyFill="1" applyAlignment="1" applyProtection="1">
      <alignment horizontal="left" indent="1"/>
      <protection locked="0"/>
    </xf>
    <xf numFmtId="170" fontId="22" fillId="33" borderId="123" xfId="35897" applyNumberFormat="1" applyFont="1" applyFill="1" applyBorder="1" applyAlignment="1" applyProtection="1">
      <alignment horizontal="right"/>
      <protection locked="0"/>
    </xf>
    <xf numFmtId="242" fontId="22" fillId="33" borderId="123" xfId="54723" applyNumberFormat="1" applyFont="1" applyFill="1" applyBorder="1" applyProtection="1">
      <protection locked="0"/>
    </xf>
    <xf numFmtId="242" fontId="22" fillId="33" borderId="123" xfId="47869" applyNumberFormat="1" applyFont="1" applyFill="1" applyBorder="1" applyAlignment="1" applyProtection="1">
      <alignment horizontal="right"/>
      <protection locked="0"/>
    </xf>
    <xf numFmtId="0" fontId="21" fillId="0" borderId="0" xfId="0" applyFont="1" applyAlignment="1">
      <alignment horizontal="left" vertical="center"/>
    </xf>
    <xf numFmtId="260" fontId="21" fillId="0" borderId="0" xfId="54722" applyNumberFormat="1" applyFont="1" applyBorder="1" applyAlignment="1">
      <alignment horizontal="right" vertical="center"/>
    </xf>
    <xf numFmtId="260" fontId="21" fillId="0" borderId="123" xfId="0" applyNumberFormat="1" applyFont="1" applyBorder="1" applyAlignment="1">
      <alignment horizontal="right"/>
    </xf>
    <xf numFmtId="0" fontId="22" fillId="0" borderId="123" xfId="0" applyFont="1" applyBorder="1" applyAlignment="1">
      <alignment horizontal="left" vertical="center"/>
    </xf>
    <xf numFmtId="169" fontId="22" fillId="0" borderId="123" xfId="0" applyNumberFormat="1" applyFont="1" applyBorder="1" applyAlignment="1">
      <alignment horizontal="right"/>
    </xf>
    <xf numFmtId="260" fontId="22" fillId="0" borderId="123" xfId="54722" applyNumberFormat="1" applyFont="1" applyBorder="1" applyAlignment="1">
      <alignment horizontal="right" vertical="center"/>
    </xf>
    <xf numFmtId="260" fontId="22" fillId="0" borderId="0" xfId="54722" applyNumberFormat="1" applyFont="1" applyBorder="1" applyAlignment="1">
      <alignment horizontal="right" vertical="center"/>
    </xf>
    <xf numFmtId="0" fontId="24" fillId="33" borderId="0" xfId="0" applyFont="1" applyFill="1" applyAlignment="1">
      <alignment horizontal="left" vertical="center" wrapText="1"/>
    </xf>
    <xf numFmtId="0" fontId="0" fillId="0" borderId="0" xfId="0" applyAlignment="1">
      <alignment horizontal="left" vertical="top" wrapText="1"/>
    </xf>
    <xf numFmtId="0" fontId="169" fillId="0" borderId="0" xfId="0" applyFont="1" applyAlignment="1">
      <alignment horizontal="center" vertical="center" wrapText="1"/>
    </xf>
    <xf numFmtId="0" fontId="20" fillId="0" borderId="0" xfId="0" applyFont="1" applyAlignment="1">
      <alignment horizontal="left" vertical="center"/>
    </xf>
    <xf numFmtId="169" fontId="21" fillId="0" borderId="0" xfId="54723" applyNumberFormat="1" applyFont="1" applyBorder="1" applyAlignment="1">
      <alignment horizontal="right" vertical="center" wrapText="1"/>
    </xf>
    <xf numFmtId="0" fontId="24" fillId="33" borderId="116" xfId="0" applyFont="1" applyFill="1" applyBorder="1" applyAlignment="1">
      <alignment horizontal="right" vertical="center" wrapText="1"/>
    </xf>
    <xf numFmtId="260" fontId="177" fillId="0" borderId="90" xfId="35896" applyNumberFormat="1" applyFont="1" applyBorder="1" applyAlignment="1">
      <alignment horizontal="right"/>
    </xf>
    <xf numFmtId="174" fontId="24" fillId="33" borderId="0" xfId="54723" applyNumberFormat="1" applyFont="1" applyFill="1" applyBorder="1" applyAlignment="1">
      <alignment horizontal="right"/>
    </xf>
    <xf numFmtId="260" fontId="21" fillId="0" borderId="92" xfId="35896" applyNumberFormat="1" applyFont="1" applyBorder="1" applyAlignment="1">
      <alignment horizontal="right" vertical="center"/>
    </xf>
    <xf numFmtId="170" fontId="21" fillId="33" borderId="92" xfId="35896" applyNumberFormat="1" applyFont="1" applyFill="1" applyBorder="1" applyAlignment="1">
      <alignment horizontal="right"/>
    </xf>
    <xf numFmtId="174" fontId="26" fillId="33" borderId="0" xfId="0" applyNumberFormat="1" applyFont="1" applyFill="1" applyAlignment="1">
      <alignment horizontal="right" vertical="top" wrapText="1"/>
    </xf>
    <xf numFmtId="0" fontId="26" fillId="33" borderId="92" xfId="0" applyFont="1" applyFill="1" applyBorder="1" applyAlignment="1">
      <alignment horizontal="left" wrapText="1"/>
    </xf>
    <xf numFmtId="174" fontId="24" fillId="33" borderId="92" xfId="0" applyNumberFormat="1" applyFont="1" applyFill="1" applyBorder="1" applyAlignment="1">
      <alignment horizontal="right" vertical="top" wrapText="1"/>
    </xf>
    <xf numFmtId="174" fontId="217" fillId="33" borderId="0" xfId="0" applyNumberFormat="1" applyFont="1" applyFill="1" applyAlignment="1">
      <alignment horizontal="right" vertical="top" wrapText="1"/>
    </xf>
    <xf numFmtId="0" fontId="218" fillId="127" borderId="0" xfId="0" applyFont="1" applyFill="1" applyAlignment="1">
      <alignment horizontal="left" vertical="center" wrapText="1" indent="2"/>
    </xf>
    <xf numFmtId="0" fontId="218" fillId="127" borderId="90" xfId="0" applyFont="1" applyFill="1" applyBorder="1" applyAlignment="1">
      <alignment horizontal="left" vertical="center" wrapText="1" indent="2"/>
    </xf>
    <xf numFmtId="169" fontId="177" fillId="0" borderId="90" xfId="35896" applyNumberFormat="1" applyFont="1" applyBorder="1" applyAlignment="1">
      <alignment horizontal="right"/>
    </xf>
    <xf numFmtId="0" fontId="218" fillId="127" borderId="0" xfId="0" applyFont="1" applyFill="1" applyAlignment="1">
      <alignment horizontal="left" vertical="center" wrapText="1" indent="1"/>
    </xf>
    <xf numFmtId="0" fontId="24" fillId="0" borderId="92" xfId="0" applyFont="1" applyBorder="1" applyAlignment="1">
      <alignment horizontal="right" vertical="center" wrapText="1"/>
    </xf>
    <xf numFmtId="172" fontId="26" fillId="33" borderId="92" xfId="0" applyNumberFormat="1" applyFont="1" applyFill="1" applyBorder="1" applyAlignment="1">
      <alignment vertical="center"/>
    </xf>
    <xf numFmtId="0" fontId="24" fillId="0" borderId="92" xfId="0" applyFont="1" applyBorder="1" applyAlignment="1">
      <alignment horizontal="center" vertical="center" wrapText="1"/>
    </xf>
    <xf numFmtId="242" fontId="175" fillId="0" borderId="92" xfId="53114" applyNumberFormat="1" applyFont="1" applyBorder="1" applyAlignment="1">
      <alignment horizontal="right" vertical="center" wrapText="1"/>
    </xf>
    <xf numFmtId="172" fontId="26" fillId="33" borderId="92" xfId="0" applyNumberFormat="1" applyFont="1" applyFill="1" applyBorder="1"/>
    <xf numFmtId="0" fontId="21" fillId="33" borderId="92" xfId="0" applyFont="1" applyFill="1" applyBorder="1" applyAlignment="1">
      <alignment horizontal="right" vertical="top" wrapText="1"/>
    </xf>
    <xf numFmtId="0" fontId="24" fillId="0" borderId="0" xfId="0" applyFont="1" applyAlignment="1">
      <alignment horizontal="center" vertical="top"/>
    </xf>
    <xf numFmtId="0" fontId="24" fillId="0" borderId="92" xfId="0" applyFont="1" applyBorder="1"/>
    <xf numFmtId="0" fontId="0" fillId="0" borderId="0" xfId="0" applyAlignment="1">
      <alignment horizontal="center" wrapText="1"/>
    </xf>
    <xf numFmtId="0" fontId="26" fillId="0" borderId="0" xfId="0" applyFont="1" applyAlignment="1">
      <alignment horizontal="right" vertical="center" wrapText="1"/>
    </xf>
    <xf numFmtId="0" fontId="21" fillId="33" borderId="92" xfId="0" applyFont="1" applyFill="1" applyBorder="1" applyAlignment="1">
      <alignment vertical="center"/>
    </xf>
    <xf numFmtId="0" fontId="24" fillId="33" borderId="92" xfId="0" applyFont="1" applyFill="1" applyBorder="1" applyAlignment="1">
      <alignment horizontal="right" vertical="top" wrapText="1"/>
    </xf>
    <xf numFmtId="0" fontId="21" fillId="33" borderId="92" xfId="0" applyFont="1" applyFill="1" applyBorder="1" applyAlignment="1">
      <alignment horizontal="left" vertical="top" wrapText="1"/>
    </xf>
    <xf numFmtId="174" fontId="169" fillId="33" borderId="92" xfId="54723" applyNumberFormat="1" applyFont="1" applyFill="1" applyBorder="1" applyAlignment="1">
      <alignment horizontal="right" vertical="top" wrapText="1"/>
    </xf>
    <xf numFmtId="242" fontId="24" fillId="0" borderId="0" xfId="0" applyNumberFormat="1" applyFont="1" applyAlignment="1">
      <alignment horizontal="right"/>
    </xf>
    <xf numFmtId="0" fontId="169" fillId="0" borderId="90" xfId="0" applyFont="1" applyBorder="1" applyAlignment="1">
      <alignment horizontal="justify" vertical="center" wrapText="1"/>
    </xf>
    <xf numFmtId="242" fontId="24" fillId="0" borderId="90" xfId="0" applyNumberFormat="1" applyFont="1" applyBorder="1" applyAlignment="1">
      <alignment horizontal="right"/>
    </xf>
    <xf numFmtId="242" fontId="24" fillId="0" borderId="90" xfId="0" applyNumberFormat="1" applyFont="1" applyBorder="1"/>
    <xf numFmtId="0" fontId="24" fillId="0" borderId="0" xfId="0" applyFont="1" applyAlignment="1">
      <alignment horizontal="right" vertical="top" wrapText="1"/>
    </xf>
    <xf numFmtId="3" fontId="22" fillId="117" borderId="123" xfId="0" applyNumberFormat="1" applyFont="1" applyFill="1" applyBorder="1" applyAlignment="1">
      <alignment horizontal="right" vertical="center" wrapText="1"/>
    </xf>
    <xf numFmtId="0" fontId="204" fillId="0" borderId="0" xfId="0" applyFont="1" applyAlignment="1">
      <alignment vertical="center"/>
    </xf>
    <xf numFmtId="3" fontId="74" fillId="0" borderId="0" xfId="0" applyNumberFormat="1" applyFont="1" applyAlignment="1">
      <alignment vertical="center"/>
    </xf>
    <xf numFmtId="3" fontId="22" fillId="117" borderId="116" xfId="0" applyNumberFormat="1" applyFont="1" applyFill="1" applyBorder="1" applyAlignment="1">
      <alignment horizontal="right" vertical="center" wrapText="1"/>
    </xf>
    <xf numFmtId="172" fontId="26" fillId="33" borderId="116" xfId="0" applyNumberFormat="1" applyFont="1" applyFill="1" applyBorder="1"/>
    <xf numFmtId="242" fontId="74" fillId="0" borderId="0" xfId="54723" applyNumberFormat="1" applyFont="1" applyFill="1"/>
    <xf numFmtId="242" fontId="74" fillId="0" borderId="0" xfId="54723" applyNumberFormat="1" applyFont="1" applyFill="1" applyAlignment="1">
      <alignment vertical="center"/>
    </xf>
    <xf numFmtId="3" fontId="22" fillId="0" borderId="123" xfId="0" applyNumberFormat="1" applyFont="1" applyBorder="1" applyAlignment="1">
      <alignment horizontal="right" vertical="center" wrapText="1"/>
    </xf>
    <xf numFmtId="0" fontId="24" fillId="124" borderId="116" xfId="0" applyFont="1" applyFill="1" applyBorder="1"/>
    <xf numFmtId="0" fontId="177" fillId="33" borderId="0" xfId="0" applyFont="1" applyFill="1" applyAlignment="1">
      <alignment horizontal="left" vertical="top" wrapText="1" indent="1"/>
    </xf>
    <xf numFmtId="174" fontId="218" fillId="0" borderId="0" xfId="54723" applyNumberFormat="1" applyFont="1" applyFill="1" applyBorder="1" applyAlignment="1">
      <alignment horizontal="right" vertical="top" wrapText="1"/>
    </xf>
    <xf numFmtId="174" fontId="218" fillId="0" borderId="0" xfId="54723" applyNumberFormat="1" applyFont="1" applyFill="1" applyAlignment="1">
      <alignment horizontal="right" vertical="top" wrapText="1"/>
    </xf>
    <xf numFmtId="174" fontId="218" fillId="33" borderId="0" xfId="54723" applyNumberFormat="1" applyFont="1" applyFill="1" applyAlignment="1">
      <alignment horizontal="right" vertical="top" wrapText="1"/>
    </xf>
    <xf numFmtId="242" fontId="177" fillId="33" borderId="0" xfId="54723" applyNumberFormat="1" applyFont="1" applyFill="1" applyBorder="1" applyAlignment="1">
      <alignment horizontal="center" vertical="center" wrapText="1"/>
    </xf>
    <xf numFmtId="242" fontId="177" fillId="0" borderId="0" xfId="54723" applyNumberFormat="1" applyFont="1" applyBorder="1" applyAlignment="1">
      <alignment horizontal="center" vertical="center" wrapText="1"/>
    </xf>
    <xf numFmtId="0" fontId="26" fillId="33" borderId="0" xfId="0" applyFont="1" applyFill="1" applyAlignment="1">
      <alignment vertical="top"/>
    </xf>
    <xf numFmtId="0" fontId="204" fillId="0" borderId="0" xfId="0" applyFont="1" applyAlignment="1">
      <alignment horizontal="right"/>
    </xf>
    <xf numFmtId="2" fontId="21" fillId="33" borderId="0" xfId="0" applyNumberFormat="1" applyFont="1" applyFill="1" applyAlignment="1">
      <alignment horizontal="right" vertical="center" wrapText="1"/>
    </xf>
    <xf numFmtId="2" fontId="177" fillId="33" borderId="0" xfId="0" applyNumberFormat="1" applyFont="1" applyFill="1" applyAlignment="1">
      <alignment horizontal="right" vertical="center" wrapText="1"/>
    </xf>
    <xf numFmtId="2" fontId="21" fillId="0" borderId="0" xfId="0" applyNumberFormat="1" applyFont="1" applyAlignment="1">
      <alignment horizontal="right" vertical="center" wrapText="1"/>
    </xf>
    <xf numFmtId="2" fontId="177" fillId="0" borderId="0" xfId="0" applyNumberFormat="1" applyFont="1" applyAlignment="1">
      <alignment horizontal="right" vertical="center" wrapText="1"/>
    </xf>
    <xf numFmtId="2" fontId="21" fillId="0" borderId="123" xfId="0" applyNumberFormat="1" applyFont="1" applyBorder="1" applyAlignment="1">
      <alignment horizontal="right" vertical="center" wrapText="1"/>
    </xf>
    <xf numFmtId="16" fontId="169" fillId="0" borderId="0" xfId="0" quotePrefix="1" applyNumberFormat="1" applyFont="1" applyAlignment="1">
      <alignment horizontal="right" vertical="center" wrapText="1"/>
    </xf>
    <xf numFmtId="0" fontId="169" fillId="0" borderId="0" xfId="0" quotePrefix="1" applyFont="1" applyAlignment="1">
      <alignment horizontal="right" vertical="center" wrapText="1"/>
    </xf>
    <xf numFmtId="0" fontId="169" fillId="0" borderId="123" xfId="0" applyFont="1" applyBorder="1" applyAlignment="1">
      <alignment horizontal="right" vertical="center" wrapText="1"/>
    </xf>
    <xf numFmtId="0" fontId="26" fillId="33" borderId="116" xfId="0" applyFont="1" applyFill="1" applyBorder="1"/>
    <xf numFmtId="242" fontId="24" fillId="33" borderId="90" xfId="54723" applyNumberFormat="1" applyFont="1" applyFill="1" applyBorder="1"/>
    <xf numFmtId="2" fontId="24" fillId="33" borderId="90" xfId="0" applyNumberFormat="1" applyFont="1" applyFill="1" applyBorder="1"/>
    <xf numFmtId="0" fontId="169" fillId="0" borderId="92" xfId="0" applyFont="1" applyBorder="1" applyAlignment="1">
      <alignment horizontal="right" vertical="center" wrapText="1"/>
    </xf>
    <xf numFmtId="0" fontId="21" fillId="0" borderId="92" xfId="0" applyFont="1" applyBorder="1" applyAlignment="1">
      <alignment horizontal="right" vertical="center" wrapText="1"/>
    </xf>
    <xf numFmtId="0" fontId="24" fillId="33" borderId="120" xfId="0" applyFont="1" applyFill="1" applyBorder="1" applyAlignment="1">
      <alignment horizontal="right"/>
    </xf>
    <xf numFmtId="174" fontId="26" fillId="33" borderId="90" xfId="0" applyNumberFormat="1" applyFont="1" applyFill="1" applyBorder="1" applyAlignment="1">
      <alignment horizontal="right" wrapText="1"/>
    </xf>
    <xf numFmtId="0" fontId="21" fillId="33" borderId="92" xfId="0" applyFont="1" applyFill="1" applyBorder="1"/>
    <xf numFmtId="0" fontId="24" fillId="33" borderId="92" xfId="0" applyFont="1" applyFill="1" applyBorder="1" applyAlignment="1">
      <alignment horizontal="right" vertical="center" wrapText="1"/>
    </xf>
    <xf numFmtId="174" fontId="26" fillId="33" borderId="92" xfId="54723" applyNumberFormat="1" applyFont="1" applyFill="1" applyBorder="1"/>
    <xf numFmtId="174" fontId="169" fillId="33" borderId="116" xfId="0" applyNumberFormat="1" applyFont="1" applyFill="1" applyBorder="1" applyAlignment="1">
      <alignment horizontal="center" vertical="top" wrapText="1"/>
    </xf>
    <xf numFmtId="174" fontId="169" fillId="33" borderId="0" xfId="0" applyNumberFormat="1" applyFont="1" applyFill="1" applyAlignment="1">
      <alignment horizontal="center" vertical="top" wrapText="1"/>
    </xf>
    <xf numFmtId="0" fontId="24" fillId="33" borderId="116" xfId="0" applyFont="1" applyFill="1" applyBorder="1" applyAlignment="1">
      <alignment horizontal="center" vertical="center" wrapText="1"/>
    </xf>
    <xf numFmtId="266" fontId="21" fillId="33" borderId="0" xfId="0" applyNumberFormat="1" applyFont="1" applyFill="1" applyAlignment="1">
      <alignment horizontal="right"/>
    </xf>
    <xf numFmtId="0" fontId="26" fillId="33" borderId="0" xfId="0" applyFont="1" applyFill="1" applyAlignment="1">
      <alignment horizontal="right" vertical="center" wrapText="1"/>
    </xf>
    <xf numFmtId="0" fontId="24" fillId="33" borderId="0" xfId="0" quotePrefix="1" applyFont="1" applyFill="1" applyAlignment="1">
      <alignment horizontal="right" vertical="center" wrapText="1"/>
    </xf>
    <xf numFmtId="0" fontId="22" fillId="33" borderId="0" xfId="0" applyFont="1" applyFill="1" applyAlignment="1">
      <alignment horizontal="right"/>
    </xf>
    <xf numFmtId="0" fontId="26" fillId="33" borderId="0" xfId="0" applyFont="1" applyFill="1" applyAlignment="1">
      <alignment horizontal="right" wrapText="1"/>
    </xf>
    <xf numFmtId="169" fontId="21" fillId="0" borderId="92" xfId="0" applyNumberFormat="1" applyFont="1" applyBorder="1" applyAlignment="1">
      <alignment horizontal="right"/>
    </xf>
    <xf numFmtId="169" fontId="22" fillId="0" borderId="92" xfId="0" applyNumberFormat="1" applyFont="1" applyBorder="1" applyAlignment="1">
      <alignment horizontal="right"/>
    </xf>
    <xf numFmtId="0" fontId="22" fillId="33" borderId="0" xfId="0" applyFont="1" applyFill="1" applyAlignment="1">
      <alignment horizontal="left"/>
    </xf>
    <xf numFmtId="0" fontId="169" fillId="127" borderId="0" xfId="0" applyFont="1" applyFill="1" applyAlignment="1">
      <alignment vertical="center" wrapText="1"/>
    </xf>
    <xf numFmtId="174" fontId="24" fillId="33" borderId="116" xfId="0" applyNumberFormat="1" applyFont="1" applyFill="1" applyBorder="1" applyAlignment="1">
      <alignment horizontal="left" vertical="top" wrapText="1"/>
    </xf>
    <xf numFmtId="246" fontId="21" fillId="0" borderId="0" xfId="35896" quotePrefix="1" applyNumberFormat="1" applyFont="1" applyAlignment="1">
      <alignment horizontal="right"/>
    </xf>
    <xf numFmtId="0" fontId="263" fillId="0" borderId="0" xfId="0" applyFont="1" applyAlignment="1">
      <alignment vertical="top"/>
    </xf>
    <xf numFmtId="0" fontId="22" fillId="0" borderId="0" xfId="0" applyFont="1" applyAlignment="1">
      <alignment horizontal="left" vertical="top"/>
    </xf>
    <xf numFmtId="0" fontId="21" fillId="0" borderId="123" xfId="54719" applyFont="1" applyFill="1" applyBorder="1" applyAlignment="1">
      <alignment horizontal="right" vertical="center" wrapText="1"/>
    </xf>
    <xf numFmtId="0" fontId="21" fillId="0" borderId="0" xfId="305" quotePrefix="1" applyFont="1" applyAlignment="1">
      <alignment horizontal="right"/>
    </xf>
    <xf numFmtId="0" fontId="22" fillId="0" borderId="116" xfId="35602" applyFont="1" applyBorder="1" applyAlignment="1"/>
    <xf numFmtId="0" fontId="22" fillId="0" borderId="116" xfId="305" applyFont="1" applyBorder="1" applyAlignment="1"/>
    <xf numFmtId="0" fontId="21" fillId="0" borderId="123" xfId="54719" applyFont="1" applyFill="1" applyBorder="1" applyAlignment="1">
      <alignment horizontal="right" wrapText="1"/>
    </xf>
    <xf numFmtId="0" fontId="21" fillId="33" borderId="123" xfId="0" applyFont="1" applyFill="1" applyBorder="1" applyAlignment="1">
      <alignment horizontal="right"/>
    </xf>
    <xf numFmtId="49" fontId="21" fillId="33" borderId="123" xfId="0" applyNumberFormat="1" applyFont="1" applyFill="1" applyBorder="1" applyAlignment="1">
      <alignment horizontal="right"/>
    </xf>
    <xf numFmtId="0" fontId="21" fillId="0" borderId="123" xfId="0" applyFont="1" applyBorder="1" applyAlignment="1">
      <alignment horizontal="right"/>
    </xf>
    <xf numFmtId="49" fontId="21" fillId="0" borderId="123" xfId="54718" applyNumberFormat="1" applyFont="1" applyBorder="1" applyAlignment="1">
      <alignment horizontal="right" vertical="center" wrapText="1"/>
    </xf>
    <xf numFmtId="0" fontId="21" fillId="0" borderId="0" xfId="54718" applyFont="1" applyAlignment="1">
      <alignment horizontal="right" vertical="center" wrapText="1"/>
    </xf>
    <xf numFmtId="261" fontId="324" fillId="33" borderId="0" xfId="0" applyNumberFormat="1" applyFont="1" applyFill="1" applyAlignment="1">
      <alignment horizontal="right" vertical="top" wrapText="1"/>
    </xf>
    <xf numFmtId="10" fontId="21" fillId="0" borderId="116" xfId="0" applyNumberFormat="1" applyFont="1" applyBorder="1" applyAlignment="1">
      <alignment vertical="center"/>
    </xf>
    <xf numFmtId="257" fontId="24" fillId="0" borderId="0" xfId="0" applyNumberFormat="1" applyFont="1"/>
    <xf numFmtId="9" fontId="24" fillId="0" borderId="0" xfId="54722" applyFont="1" applyFill="1"/>
    <xf numFmtId="258" fontId="24" fillId="0" borderId="0" xfId="0" applyNumberFormat="1" applyFont="1"/>
    <xf numFmtId="175" fontId="24" fillId="0" borderId="0" xfId="54723" applyNumberFormat="1" applyFont="1" applyFill="1" applyBorder="1"/>
    <xf numFmtId="258" fontId="24" fillId="0" borderId="0" xfId="54723" applyNumberFormat="1" applyFont="1" applyFill="1" applyBorder="1"/>
    <xf numFmtId="260" fontId="325" fillId="0" borderId="92" xfId="35896" applyNumberFormat="1" applyFont="1" applyBorder="1" applyAlignment="1">
      <alignment horizontal="right"/>
    </xf>
    <xf numFmtId="259" fontId="24" fillId="0" borderId="92" xfId="53114" applyNumberFormat="1" applyFont="1" applyFill="1" applyBorder="1"/>
    <xf numFmtId="0" fontId="280" fillId="33" borderId="0" xfId="0" applyFont="1" applyFill="1"/>
    <xf numFmtId="0" fontId="329" fillId="0" borderId="0" xfId="0" applyFont="1"/>
    <xf numFmtId="0" fontId="330" fillId="0" borderId="0" xfId="0" applyFont="1" applyAlignment="1">
      <alignment wrapText="1"/>
    </xf>
    <xf numFmtId="0" fontId="281" fillId="0" borderId="0" xfId="0" applyFont="1" applyAlignment="1">
      <alignment wrapText="1"/>
    </xf>
    <xf numFmtId="0" fontId="331" fillId="0" borderId="0" xfId="0" applyFont="1" applyAlignment="1">
      <alignment wrapText="1"/>
    </xf>
    <xf numFmtId="0" fontId="280" fillId="0" borderId="0" xfId="0" applyFont="1" applyAlignment="1">
      <alignment wrapText="1"/>
    </xf>
    <xf numFmtId="0" fontId="280" fillId="0" borderId="0" xfId="0" applyFont="1"/>
    <xf numFmtId="0" fontId="332" fillId="33" borderId="0" xfId="0" applyFont="1" applyFill="1"/>
    <xf numFmtId="0" fontId="333" fillId="0" borderId="0" xfId="0" applyFont="1" applyAlignment="1">
      <alignment wrapText="1"/>
    </xf>
    <xf numFmtId="0" fontId="334" fillId="0" borderId="0" xfId="0" applyFont="1" applyAlignment="1">
      <alignment wrapText="1"/>
    </xf>
    <xf numFmtId="0" fontId="21" fillId="0" borderId="0" xfId="0" applyFont="1" applyAlignment="1">
      <alignment horizontal="left" indent="2"/>
    </xf>
    <xf numFmtId="0" fontId="21" fillId="0" borderId="90" xfId="0" applyFont="1" applyBorder="1"/>
    <xf numFmtId="0" fontId="21" fillId="0" borderId="92" xfId="0" applyFont="1" applyBorder="1" applyAlignment="1">
      <alignment horizontal="right"/>
    </xf>
    <xf numFmtId="0" fontId="21" fillId="0" borderId="116" xfId="0" applyFont="1" applyBorder="1" applyAlignment="1">
      <alignment horizontal="left" vertical="center" wrapText="1"/>
    </xf>
    <xf numFmtId="0" fontId="177" fillId="0" borderId="0" xfId="0" applyFont="1" applyAlignment="1">
      <alignment horizontal="left" indent="2"/>
    </xf>
    <xf numFmtId="0" fontId="177" fillId="0" borderId="0" xfId="0" applyFont="1"/>
    <xf numFmtId="0" fontId="177" fillId="0" borderId="0" xfId="0" applyFont="1" applyAlignment="1">
      <alignment horizontal="left" wrapText="1" indent="2"/>
    </xf>
    <xf numFmtId="0" fontId="177" fillId="0" borderId="0" xfId="0" applyFont="1" applyAlignment="1">
      <alignment horizontal="left" indent="4"/>
    </xf>
    <xf numFmtId="0" fontId="21" fillId="0" borderId="116" xfId="0" applyFont="1" applyBorder="1" applyAlignment="1">
      <alignment horizontal="center"/>
    </xf>
    <xf numFmtId="0" fontId="177" fillId="0" borderId="90" xfId="0" applyFont="1" applyBorder="1"/>
    <xf numFmtId="0" fontId="207" fillId="0" borderId="0" xfId="0" applyFont="1"/>
    <xf numFmtId="0" fontId="207" fillId="0" borderId="116" xfId="0" applyFont="1" applyBorder="1"/>
    <xf numFmtId="0" fontId="21" fillId="0" borderId="90" xfId="0" applyFont="1" applyBorder="1" applyAlignment="1">
      <alignment wrapText="1"/>
    </xf>
    <xf numFmtId="0" fontId="21" fillId="0" borderId="0" xfId="0" applyFont="1" applyAlignment="1">
      <alignment horizontal="left" wrapText="1" indent="1"/>
    </xf>
    <xf numFmtId="170" fontId="21" fillId="33" borderId="0" xfId="35896" applyNumberFormat="1" applyFont="1" applyFill="1" applyAlignment="1">
      <alignment horizontal="right"/>
    </xf>
    <xf numFmtId="0" fontId="21" fillId="117" borderId="116" xfId="0" applyFont="1" applyFill="1" applyBorder="1" applyAlignment="1">
      <alignment horizontal="left" vertical="center" wrapText="1"/>
    </xf>
    <xf numFmtId="242" fontId="21" fillId="33" borderId="0" xfId="54723" applyNumberFormat="1" applyFont="1" applyFill="1" applyAlignment="1" applyProtection="1">
      <alignment horizontal="right"/>
      <protection locked="0"/>
    </xf>
    <xf numFmtId="242" fontId="174" fillId="33" borderId="0" xfId="54723" applyNumberFormat="1" applyFont="1" applyFill="1"/>
    <xf numFmtId="49" fontId="21" fillId="0" borderId="0" xfId="8468" applyNumberFormat="1" applyFont="1" applyAlignment="1">
      <alignment horizontal="right" wrapText="1"/>
    </xf>
    <xf numFmtId="0" fontId="24" fillId="124" borderId="0" xfId="0" applyFont="1" applyFill="1" applyAlignment="1">
      <alignment horizontal="right" wrapText="1"/>
    </xf>
    <xf numFmtId="0" fontId="217" fillId="124" borderId="0" xfId="0" applyFont="1" applyFill="1" applyAlignment="1">
      <alignment horizontal="right" wrapText="1"/>
    </xf>
    <xf numFmtId="0" fontId="26" fillId="0" borderId="123" xfId="0" applyFont="1" applyBorder="1" applyAlignment="1">
      <alignment horizontal="right" wrapText="1"/>
    </xf>
    <xf numFmtId="0" fontId="26" fillId="0" borderId="0" xfId="0" quotePrefix="1" applyFont="1" applyAlignment="1">
      <alignment horizontal="right" wrapText="1"/>
    </xf>
    <xf numFmtId="0" fontId="24" fillId="0" borderId="0" xfId="0" quotePrefix="1" applyFont="1" applyAlignment="1">
      <alignment horizontal="right" wrapText="1"/>
    </xf>
    <xf numFmtId="0" fontId="21" fillId="33" borderId="92" xfId="0" applyFont="1" applyFill="1" applyBorder="1" applyAlignment="1">
      <alignment horizontal="right" vertical="center"/>
    </xf>
    <xf numFmtId="0" fontId="169" fillId="0" borderId="123" xfId="0" applyFont="1" applyBorder="1" applyAlignment="1">
      <alignment horizontal="right" vertical="top" wrapText="1"/>
    </xf>
    <xf numFmtId="0" fontId="24" fillId="124" borderId="0" xfId="0" applyFont="1" applyFill="1" applyAlignment="1">
      <alignment horizontal="right" vertical="top" wrapText="1"/>
    </xf>
    <xf numFmtId="0" fontId="24" fillId="124" borderId="0" xfId="0" applyFont="1" applyFill="1" applyAlignment="1">
      <alignment horizontal="right" vertical="center" wrapText="1"/>
    </xf>
    <xf numFmtId="0" fontId="217" fillId="124" borderId="0" xfId="0" applyFont="1" applyFill="1" applyAlignment="1">
      <alignment horizontal="right" vertical="center" wrapText="1"/>
    </xf>
    <xf numFmtId="174" fontId="21" fillId="0" borderId="116" xfId="0" applyNumberFormat="1" applyFont="1" applyBorder="1" applyAlignment="1">
      <alignment horizontal="left" vertical="top"/>
    </xf>
    <xf numFmtId="174" fontId="21" fillId="117" borderId="116" xfId="0" applyNumberFormat="1" applyFont="1" applyFill="1" applyBorder="1" applyAlignment="1">
      <alignment horizontal="left" vertical="top"/>
    </xf>
    <xf numFmtId="174" fontId="21" fillId="33" borderId="116" xfId="0" applyNumberFormat="1" applyFont="1" applyFill="1" applyBorder="1" applyAlignment="1">
      <alignment horizontal="left" vertical="top"/>
    </xf>
    <xf numFmtId="0" fontId="22" fillId="0" borderId="116" xfId="305" quotePrefix="1" applyFont="1" applyBorder="1" applyAlignment="1">
      <alignment horizontal="right" vertical="center"/>
    </xf>
    <xf numFmtId="0" fontId="21" fillId="41" borderId="0" xfId="305" quotePrefix="1" applyFont="1" applyFill="1" applyAlignment="1">
      <alignment horizontal="right" vertical="center"/>
    </xf>
    <xf numFmtId="0" fontId="177" fillId="41" borderId="0" xfId="305" quotePrefix="1" applyFont="1" applyFill="1" applyAlignment="1">
      <alignment horizontal="right" vertical="center"/>
    </xf>
    <xf numFmtId="0" fontId="21" fillId="41" borderId="90" xfId="305" quotePrefix="1" applyFont="1" applyFill="1" applyBorder="1" applyAlignment="1">
      <alignment horizontal="right" vertical="center"/>
    </xf>
    <xf numFmtId="0" fontId="22" fillId="0" borderId="116" xfId="305" quotePrefix="1" applyFont="1" applyBorder="1" applyAlignment="1">
      <alignment horizontal="right"/>
    </xf>
    <xf numFmtId="0" fontId="21" fillId="41" borderId="0" xfId="305" quotePrefix="1" applyFont="1" applyFill="1" applyAlignment="1">
      <alignment horizontal="right"/>
    </xf>
    <xf numFmtId="0" fontId="177" fillId="41" borderId="0" xfId="305" quotePrefix="1" applyFont="1" applyFill="1" applyAlignment="1">
      <alignment horizontal="right"/>
    </xf>
    <xf numFmtId="0" fontId="22" fillId="41" borderId="90" xfId="305" quotePrefix="1" applyFont="1" applyFill="1" applyBorder="1" applyAlignment="1">
      <alignment horizontal="right"/>
    </xf>
    <xf numFmtId="0" fontId="22" fillId="41" borderId="0" xfId="305" quotePrefix="1" applyFont="1" applyFill="1" applyAlignment="1">
      <alignment horizontal="right"/>
    </xf>
    <xf numFmtId="0" fontId="22" fillId="0" borderId="123" xfId="305" quotePrefix="1" applyFont="1" applyBorder="1" applyAlignment="1">
      <alignment horizontal="right"/>
    </xf>
    <xf numFmtId="0" fontId="21" fillId="0" borderId="123" xfId="305" quotePrefix="1" applyFont="1" applyBorder="1" applyAlignment="1">
      <alignment horizontal="right"/>
    </xf>
    <xf numFmtId="43" fontId="0" fillId="33" borderId="0" xfId="54723" applyFont="1" applyFill="1"/>
    <xf numFmtId="259" fontId="24" fillId="0" borderId="0" xfId="53114" applyNumberFormat="1" applyFont="1" applyFill="1"/>
    <xf numFmtId="259" fontId="24" fillId="0" borderId="90" xfId="53114" applyNumberFormat="1" applyFont="1" applyFill="1" applyBorder="1"/>
    <xf numFmtId="242" fontId="24" fillId="0" borderId="0" xfId="54723" applyNumberFormat="1" applyFont="1"/>
    <xf numFmtId="272" fontId="24" fillId="0" borderId="0" xfId="0" applyNumberFormat="1" applyFont="1"/>
    <xf numFmtId="0" fontId="325" fillId="33" borderId="0" xfId="0" applyFont="1" applyFill="1"/>
    <xf numFmtId="0" fontId="335" fillId="0" borderId="0" xfId="0" applyFont="1"/>
    <xf numFmtId="0" fontId="336" fillId="0" borderId="0" xfId="0" applyFont="1"/>
    <xf numFmtId="0" fontId="336" fillId="0" borderId="0" xfId="0" applyFont="1" applyAlignment="1">
      <alignment horizontal="center"/>
    </xf>
    <xf numFmtId="0" fontId="324" fillId="0" borderId="0" xfId="0" applyFont="1"/>
    <xf numFmtId="0" fontId="324" fillId="33" borderId="0" xfId="0" applyFont="1" applyFill="1"/>
    <xf numFmtId="242" fontId="21" fillId="0" borderId="0" xfId="0" applyNumberFormat="1" applyFont="1"/>
    <xf numFmtId="242" fontId="177" fillId="0" borderId="0" xfId="0" applyNumberFormat="1" applyFont="1"/>
    <xf numFmtId="242" fontId="21" fillId="117" borderId="0" xfId="0" applyNumberFormat="1" applyFont="1" applyFill="1"/>
    <xf numFmtId="242" fontId="21" fillId="0" borderId="116" xfId="0" applyNumberFormat="1" applyFont="1" applyBorder="1"/>
    <xf numFmtId="242" fontId="21" fillId="0" borderId="92" xfId="0" applyNumberFormat="1" applyFont="1" applyBorder="1"/>
    <xf numFmtId="0" fontId="177" fillId="0" borderId="90" xfId="0" applyFont="1" applyBorder="1" applyAlignment="1">
      <alignment horizontal="left"/>
    </xf>
    <xf numFmtId="242" fontId="21" fillId="0" borderId="90" xfId="0" applyNumberFormat="1" applyFont="1" applyBorder="1"/>
    <xf numFmtId="0" fontId="325" fillId="0" borderId="0" xfId="0" applyFont="1"/>
    <xf numFmtId="0" fontId="337" fillId="0" borderId="0" xfId="0" applyFont="1"/>
    <xf numFmtId="0" fontId="325" fillId="0" borderId="90" xfId="0" applyFont="1" applyBorder="1"/>
    <xf numFmtId="0" fontId="337" fillId="0" borderId="90" xfId="0" applyFont="1" applyBorder="1"/>
    <xf numFmtId="242" fontId="22" fillId="0" borderId="116" xfId="0" applyNumberFormat="1" applyFont="1" applyBorder="1" applyAlignment="1">
      <alignment horizontal="center" wrapText="1"/>
    </xf>
    <xf numFmtId="242" fontId="21" fillId="0" borderId="0" xfId="0" applyNumberFormat="1" applyFont="1" applyAlignment="1">
      <alignment wrapText="1"/>
    </xf>
    <xf numFmtId="49" fontId="207" fillId="0" borderId="0" xfId="8468" applyNumberFormat="1" applyFont="1" applyAlignment="1">
      <alignment horizontal="center" vertical="center" wrapText="1"/>
    </xf>
    <xf numFmtId="242" fontId="21" fillId="117" borderId="116" xfId="0" applyNumberFormat="1" applyFont="1" applyFill="1" applyBorder="1" applyAlignment="1">
      <alignment wrapText="1"/>
    </xf>
    <xf numFmtId="242" fontId="22" fillId="117" borderId="0" xfId="0" applyNumberFormat="1" applyFont="1" applyFill="1" applyAlignment="1">
      <alignment horizontal="center" wrapText="1"/>
    </xf>
    <xf numFmtId="0" fontId="174" fillId="0" borderId="0" xfId="0" applyFont="1"/>
    <xf numFmtId="242" fontId="21" fillId="0" borderId="0" xfId="0" applyNumberFormat="1" applyFont="1" applyAlignment="1">
      <alignment horizontal="right" vertical="center" wrapText="1"/>
    </xf>
    <xf numFmtId="242" fontId="325" fillId="0" borderId="0" xfId="0" applyNumberFormat="1" applyFont="1" applyAlignment="1">
      <alignment horizontal="right"/>
    </xf>
    <xf numFmtId="169" fontId="26" fillId="117" borderId="123" xfId="35896" applyNumberFormat="1" applyFont="1" applyFill="1" applyBorder="1" applyAlignment="1">
      <alignment horizontal="right"/>
    </xf>
    <xf numFmtId="260" fontId="325" fillId="117" borderId="0" xfId="35896" applyNumberFormat="1" applyFont="1" applyFill="1" applyAlignment="1">
      <alignment horizontal="right"/>
    </xf>
    <xf numFmtId="260" fontId="217" fillId="0" borderId="0" xfId="35896" applyNumberFormat="1" applyFont="1" applyAlignment="1">
      <alignment horizontal="right"/>
    </xf>
    <xf numFmtId="260" fontId="22" fillId="0" borderId="0" xfId="35896" applyNumberFormat="1" applyFont="1" applyAlignment="1">
      <alignment horizontal="right"/>
    </xf>
    <xf numFmtId="172" fontId="217" fillId="0" borderId="0" xfId="0" applyNumberFormat="1" applyFont="1"/>
    <xf numFmtId="169" fontId="24" fillId="0" borderId="0" xfId="35896" applyNumberFormat="1" applyFont="1" applyAlignment="1">
      <alignment horizontal="right"/>
    </xf>
    <xf numFmtId="273" fontId="24" fillId="0" borderId="0" xfId="0" applyNumberFormat="1" applyFont="1"/>
    <xf numFmtId="242" fontId="74" fillId="0" borderId="0" xfId="54723" applyNumberFormat="1" applyFont="1"/>
    <xf numFmtId="0" fontId="169" fillId="0" borderId="0" xfId="0" applyFont="1" applyAlignment="1">
      <alignment horizontal="left" wrapText="1"/>
    </xf>
    <xf numFmtId="0" fontId="325" fillId="0" borderId="0" xfId="0" applyFont="1" applyAlignment="1">
      <alignment horizontal="left" vertical="center" wrapText="1"/>
    </xf>
    <xf numFmtId="0" fontId="22" fillId="33" borderId="123" xfId="0" applyFont="1" applyFill="1" applyBorder="1" applyAlignment="1">
      <alignment vertical="center"/>
    </xf>
    <xf numFmtId="3" fontId="169" fillId="0" borderId="0" xfId="0" applyNumberFormat="1" applyFont="1" applyAlignment="1">
      <alignment horizontal="right" wrapText="1"/>
    </xf>
    <xf numFmtId="0" fontId="22" fillId="33" borderId="0" xfId="0" applyFont="1" applyFill="1" applyAlignment="1">
      <alignment horizontal="left" wrapText="1"/>
    </xf>
    <xf numFmtId="0" fontId="22" fillId="33" borderId="116" xfId="0" applyFont="1" applyFill="1" applyBorder="1" applyAlignment="1">
      <alignment horizontal="left"/>
    </xf>
    <xf numFmtId="258" fontId="24" fillId="0" borderId="0" xfId="54723" applyNumberFormat="1" applyFont="1" applyFill="1" applyBorder="1" applyAlignment="1"/>
    <xf numFmtId="0" fontId="321" fillId="33" borderId="116" xfId="0" applyFont="1" applyFill="1" applyBorder="1" applyAlignment="1">
      <alignment vertical="center"/>
    </xf>
    <xf numFmtId="0" fontId="319" fillId="33" borderId="116" xfId="0" applyFont="1" applyFill="1" applyBorder="1"/>
    <xf numFmtId="0" fontId="314" fillId="0" borderId="116" xfId="35603" applyFont="1" applyBorder="1" applyAlignment="1">
      <alignment horizontal="left"/>
    </xf>
    <xf numFmtId="0" fontId="26" fillId="33" borderId="116" xfId="0" applyFont="1" applyFill="1" applyBorder="1" applyAlignment="1">
      <alignment wrapText="1"/>
    </xf>
    <xf numFmtId="0" fontId="26" fillId="33" borderId="0" xfId="0" applyFont="1" applyFill="1" applyAlignment="1">
      <alignment wrapText="1"/>
    </xf>
    <xf numFmtId="0" fontId="21" fillId="0" borderId="116" xfId="8468" applyFont="1" applyBorder="1" applyAlignment="1">
      <alignment horizontal="center"/>
    </xf>
    <xf numFmtId="242" fontId="177" fillId="0" borderId="0" xfId="0" applyNumberFormat="1" applyFont="1" applyAlignment="1">
      <alignment wrapText="1"/>
    </xf>
    <xf numFmtId="242" fontId="177" fillId="117" borderId="0" xfId="0" applyNumberFormat="1" applyFont="1" applyFill="1" applyAlignment="1">
      <alignment wrapText="1"/>
    </xf>
    <xf numFmtId="242" fontId="327" fillId="117" borderId="0" xfId="0" applyNumberFormat="1" applyFont="1" applyFill="1" applyAlignment="1">
      <alignment horizontal="center" wrapText="1"/>
    </xf>
    <xf numFmtId="242" fontId="177" fillId="33" borderId="0" xfId="0" applyNumberFormat="1" applyFont="1" applyFill="1" applyAlignment="1">
      <alignment wrapText="1"/>
    </xf>
    <xf numFmtId="242" fontId="177" fillId="0" borderId="90" xfId="0" applyNumberFormat="1" applyFont="1" applyBorder="1" applyAlignment="1">
      <alignment wrapText="1"/>
    </xf>
    <xf numFmtId="242" fontId="327" fillId="117" borderId="90" xfId="0" applyNumberFormat="1" applyFont="1" applyFill="1" applyBorder="1" applyAlignment="1">
      <alignment horizontal="center" wrapText="1"/>
    </xf>
    <xf numFmtId="0" fontId="217" fillId="0" borderId="0" xfId="0" applyFont="1" applyAlignment="1">
      <alignment horizontal="left" vertical="top" wrapText="1" indent="1"/>
    </xf>
    <xf numFmtId="0" fontId="29" fillId="33" borderId="0" xfId="0" applyFont="1" applyFill="1"/>
    <xf numFmtId="260" fontId="169" fillId="0" borderId="0" xfId="35896" applyNumberFormat="1" applyFont="1" applyAlignment="1">
      <alignment horizontal="right"/>
    </xf>
    <xf numFmtId="260" fontId="218" fillId="0" borderId="0" xfId="35896" applyNumberFormat="1" applyFont="1" applyAlignment="1">
      <alignment horizontal="right"/>
    </xf>
    <xf numFmtId="10" fontId="338" fillId="0" borderId="0" xfId="35602" applyNumberFormat="1" applyFont="1" applyAlignment="1">
      <alignment vertical="top"/>
    </xf>
    <xf numFmtId="0" fontId="339" fillId="0" borderId="0" xfId="35602" applyFont="1">
      <alignment vertical="center"/>
    </xf>
    <xf numFmtId="170" fontId="177" fillId="0" borderId="0" xfId="35602" applyNumberFormat="1" applyFont="1">
      <alignment vertical="center"/>
    </xf>
    <xf numFmtId="0" fontId="338" fillId="0" borderId="0" xfId="35602" applyFont="1">
      <alignment vertical="center"/>
    </xf>
    <xf numFmtId="170" fontId="72" fillId="0" borderId="0" xfId="35602" applyNumberFormat="1" applyFont="1">
      <alignment vertical="center"/>
    </xf>
    <xf numFmtId="260" fontId="21" fillId="0" borderId="0" xfId="6213" applyNumberFormat="1" applyFont="1" applyFill="1" applyAlignment="1">
      <alignment horizontal="right"/>
    </xf>
    <xf numFmtId="169" fontId="21" fillId="33" borderId="0" xfId="6213" applyNumberFormat="1" applyFont="1" applyFill="1" applyBorder="1"/>
    <xf numFmtId="260" fontId="21" fillId="0" borderId="0" xfId="6213" applyNumberFormat="1" applyFont="1" applyFill="1"/>
    <xf numFmtId="260" fontId="21" fillId="33" borderId="0" xfId="6213" applyNumberFormat="1" applyFont="1" applyFill="1"/>
    <xf numFmtId="169" fontId="21" fillId="33" borderId="90" xfId="6213" applyNumberFormat="1" applyFont="1" applyFill="1" applyBorder="1"/>
    <xf numFmtId="260" fontId="21" fillId="0" borderId="123" xfId="6213" applyNumberFormat="1" applyFont="1" applyFill="1" applyBorder="1" applyAlignment="1">
      <alignment horizontal="right"/>
    </xf>
    <xf numFmtId="169" fontId="21" fillId="0" borderId="123" xfId="6213" applyNumberFormat="1" applyFont="1" applyFill="1" applyBorder="1"/>
    <xf numFmtId="260" fontId="21" fillId="0" borderId="123" xfId="6213" applyNumberFormat="1" applyFont="1" applyFill="1" applyBorder="1"/>
    <xf numFmtId="0" fontId="21" fillId="0" borderId="0" xfId="0" applyFont="1" applyAlignment="1">
      <alignment vertical="top" wrapText="1"/>
    </xf>
    <xf numFmtId="169" fontId="21" fillId="0" borderId="0" xfId="6213" applyNumberFormat="1" applyFont="1" applyFill="1" applyBorder="1"/>
    <xf numFmtId="260" fontId="22" fillId="0" borderId="123" xfId="6213" applyNumberFormat="1" applyFont="1" applyFill="1" applyBorder="1"/>
    <xf numFmtId="169" fontId="22" fillId="0" borderId="123" xfId="6213" applyNumberFormat="1" applyFont="1" applyFill="1" applyBorder="1"/>
    <xf numFmtId="0" fontId="74" fillId="0" borderId="0" xfId="0" applyFont="1" applyAlignment="1">
      <alignment horizontal="center" vertical="center"/>
    </xf>
    <xf numFmtId="274" fontId="24" fillId="33" borderId="0" xfId="54723" applyNumberFormat="1" applyFont="1" applyFill="1"/>
    <xf numFmtId="0" fontId="206" fillId="0" borderId="112" xfId="8454" applyFont="1" applyBorder="1" applyAlignment="1" applyProtection="1">
      <alignment horizontal="center"/>
      <protection locked="0"/>
    </xf>
    <xf numFmtId="242" fontId="21" fillId="33" borderId="0" xfId="0" applyNumberFormat="1" applyFont="1" applyFill="1"/>
    <xf numFmtId="274" fontId="21" fillId="33" borderId="0" xfId="54723" applyNumberFormat="1" applyFont="1" applyFill="1"/>
    <xf numFmtId="261" fontId="21" fillId="0" borderId="0" xfId="0" applyNumberFormat="1" applyFont="1" applyAlignment="1">
      <alignment horizontal="right" vertical="top" wrapText="1"/>
    </xf>
    <xf numFmtId="272" fontId="24" fillId="33" borderId="0" xfId="54723" applyNumberFormat="1" applyFont="1" applyFill="1"/>
    <xf numFmtId="260" fontId="21" fillId="0" borderId="123" xfId="54722" applyNumberFormat="1" applyFont="1" applyFill="1" applyBorder="1" applyAlignment="1">
      <alignment horizontal="right" vertical="center"/>
    </xf>
    <xf numFmtId="259" fontId="21" fillId="0" borderId="0" xfId="54723" applyNumberFormat="1" applyFont="1" applyFill="1" applyAlignment="1">
      <alignment horizontal="right"/>
    </xf>
    <xf numFmtId="169" fontId="22" fillId="117" borderId="0" xfId="35896" applyNumberFormat="1" applyFont="1" applyFill="1" applyBorder="1" applyAlignment="1">
      <alignment horizontal="right"/>
    </xf>
    <xf numFmtId="246" fontId="21" fillId="117" borderId="0" xfId="35896" applyNumberFormat="1" applyFont="1" applyFill="1" applyAlignment="1">
      <alignment horizontal="right"/>
    </xf>
    <xf numFmtId="169" fontId="21" fillId="117" borderId="116" xfId="35896" applyNumberFormat="1" applyFont="1" applyFill="1" applyBorder="1" applyAlignment="1">
      <alignment horizontal="right"/>
    </xf>
    <xf numFmtId="0" fontId="24" fillId="0" borderId="90" xfId="0" applyFont="1" applyBorder="1" applyAlignment="1">
      <alignment horizontal="right" vertical="top"/>
    </xf>
    <xf numFmtId="0" fontId="22" fillId="139" borderId="116" xfId="0" applyFont="1" applyFill="1" applyBorder="1" applyAlignment="1">
      <alignment horizontal="left"/>
    </xf>
    <xf numFmtId="0" fontId="22" fillId="117" borderId="116" xfId="0" applyFont="1" applyFill="1" applyBorder="1" applyAlignment="1">
      <alignment horizontal="left"/>
    </xf>
    <xf numFmtId="0" fontId="21" fillId="117" borderId="0" xfId="35602" applyFont="1" applyFill="1" applyAlignment="1"/>
    <xf numFmtId="3" fontId="21" fillId="117" borderId="116" xfId="9168" applyFont="1" applyFill="1" applyBorder="1" applyAlignment="1">
      <alignment horizontal="center"/>
      <protection locked="0"/>
    </xf>
    <xf numFmtId="0" fontId="21" fillId="41" borderId="0" xfId="35602" applyFont="1" applyFill="1" applyAlignment="1"/>
    <xf numFmtId="0" fontId="22" fillId="117" borderId="0" xfId="0" applyFont="1" applyFill="1" applyAlignment="1">
      <alignment horizontal="left"/>
    </xf>
    <xf numFmtId="257" fontId="72" fillId="117" borderId="0" xfId="35602" applyNumberFormat="1" applyFont="1" applyFill="1" applyAlignment="1"/>
    <xf numFmtId="174" fontId="177" fillId="0" borderId="90" xfId="54723" applyNumberFormat="1" applyFont="1" applyFill="1" applyBorder="1" applyAlignment="1" applyProtection="1">
      <alignment horizontal="right"/>
      <protection locked="0"/>
    </xf>
    <xf numFmtId="0" fontId="101" fillId="0" borderId="0" xfId="35602" applyFont="1" applyAlignment="1"/>
    <xf numFmtId="0" fontId="72" fillId="0" borderId="0" xfId="35602" applyFont="1" applyAlignment="1"/>
    <xf numFmtId="0" fontId="22" fillId="0" borderId="90" xfId="305" applyFont="1" applyBorder="1" applyAlignment="1">
      <alignment horizontal="left" vertical="center" wrapText="1" indent="1"/>
    </xf>
    <xf numFmtId="0" fontId="72" fillId="0" borderId="90" xfId="35602" applyFont="1" applyBorder="1">
      <alignment vertical="center"/>
    </xf>
    <xf numFmtId="0" fontId="177" fillId="0" borderId="0" xfId="0" applyFont="1" applyAlignment="1">
      <alignment horizontal="left" wrapText="1" indent="1"/>
    </xf>
    <xf numFmtId="0" fontId="177" fillId="0" borderId="90" xfId="0" applyFont="1" applyBorder="1" applyAlignment="1">
      <alignment horizontal="left" wrapText="1" indent="1"/>
    </xf>
    <xf numFmtId="246" fontId="21" fillId="0" borderId="90" xfId="35896" quotePrefix="1" applyNumberFormat="1" applyFont="1" applyBorder="1" applyAlignment="1">
      <alignment horizontal="right"/>
    </xf>
    <xf numFmtId="246" fontId="344" fillId="0" borderId="90" xfId="35896" quotePrefix="1" applyNumberFormat="1" applyFont="1" applyBorder="1" applyAlignment="1">
      <alignment horizontal="right"/>
    </xf>
    <xf numFmtId="15" fontId="24" fillId="33" borderId="90" xfId="0" quotePrefix="1" applyNumberFormat="1" applyFont="1" applyFill="1" applyBorder="1" applyAlignment="1">
      <alignment horizontal="right" vertical="top" wrapText="1"/>
    </xf>
    <xf numFmtId="174" fontId="343" fillId="124" borderId="0" xfId="0" applyNumberFormat="1" applyFont="1" applyFill="1" applyAlignment="1">
      <alignment horizontal="right" vertical="top" wrapText="1"/>
    </xf>
    <xf numFmtId="2" fontId="343" fillId="124" borderId="0" xfId="0" applyNumberFormat="1" applyFont="1" applyFill="1" applyAlignment="1">
      <alignment horizontal="right" vertical="top" wrapText="1"/>
    </xf>
    <xf numFmtId="2" fontId="343" fillId="124" borderId="90" xfId="0" applyNumberFormat="1" applyFont="1" applyFill="1" applyBorder="1" applyAlignment="1">
      <alignment horizontal="right" vertical="top" wrapText="1"/>
    </xf>
    <xf numFmtId="2" fontId="24" fillId="0" borderId="0" xfId="0" applyNumberFormat="1" applyFont="1" applyAlignment="1">
      <alignment horizontal="right" vertical="top" wrapText="1"/>
    </xf>
    <xf numFmtId="174" fontId="341" fillId="0" borderId="0" xfId="0" applyNumberFormat="1" applyFont="1" applyAlignment="1">
      <alignment horizontal="right" vertical="top" wrapText="1"/>
    </xf>
    <xf numFmtId="2" fontId="341" fillId="0" borderId="90" xfId="0" applyNumberFormat="1" applyFont="1" applyBorder="1" applyAlignment="1">
      <alignment horizontal="right" vertical="top" wrapText="1"/>
    </xf>
    <xf numFmtId="0" fontId="178" fillId="0" borderId="0" xfId="8454" applyFont="1" applyAlignment="1">
      <alignment vertical="center"/>
    </xf>
    <xf numFmtId="241" fontId="343" fillId="33" borderId="90" xfId="0" applyNumberFormat="1" applyFont="1" applyFill="1" applyBorder="1" applyAlignment="1">
      <alignment horizontal="right" vertical="center" wrapText="1"/>
    </xf>
    <xf numFmtId="260" fontId="24" fillId="0" borderId="0" xfId="0" applyNumberFormat="1" applyFont="1"/>
    <xf numFmtId="43" fontId="24" fillId="0" borderId="0" xfId="0" applyNumberFormat="1" applyFont="1"/>
    <xf numFmtId="274" fontId="24" fillId="0" borderId="0" xfId="0" applyNumberFormat="1" applyFont="1"/>
    <xf numFmtId="275" fontId="24" fillId="0" borderId="0" xfId="0" applyNumberFormat="1" applyFont="1"/>
    <xf numFmtId="275" fontId="343" fillId="0" borderId="0" xfId="0" applyNumberFormat="1" applyFont="1"/>
    <xf numFmtId="246" fontId="21" fillId="0" borderId="0" xfId="35896" quotePrefix="1" applyNumberFormat="1" applyFont="1" applyAlignment="1">
      <alignment horizontal="right" vertical="center"/>
    </xf>
    <xf numFmtId="0" fontId="343" fillId="33" borderId="0" xfId="0" applyFont="1" applyFill="1"/>
    <xf numFmtId="0" fontId="345" fillId="33" borderId="0" xfId="0" applyFont="1" applyFill="1" applyAlignment="1">
      <alignment vertical="center"/>
    </xf>
    <xf numFmtId="0" fontId="345" fillId="33" borderId="0" xfId="0" applyFont="1" applyFill="1"/>
    <xf numFmtId="242" fontId="346" fillId="0" borderId="0" xfId="0" applyNumberFormat="1" applyFont="1" applyAlignment="1">
      <alignment horizontal="left" vertical="center"/>
    </xf>
    <xf numFmtId="246" fontId="21" fillId="0" borderId="90" xfId="35896" applyNumberFormat="1" applyFont="1" applyBorder="1" applyAlignment="1">
      <alignment horizontal="right" vertical="center"/>
    </xf>
    <xf numFmtId="246" fontId="21" fillId="0" borderId="0" xfId="35896" quotePrefix="1" applyNumberFormat="1" applyFont="1" applyBorder="1" applyAlignment="1">
      <alignment horizontal="right"/>
    </xf>
    <xf numFmtId="0" fontId="24" fillId="33" borderId="125" xfId="0" applyFont="1" applyFill="1" applyBorder="1" applyAlignment="1">
      <alignment horizontal="right"/>
    </xf>
    <xf numFmtId="0" fontId="22" fillId="33" borderId="90" xfId="0" applyFont="1" applyFill="1" applyBorder="1"/>
    <xf numFmtId="0" fontId="169" fillId="0" borderId="123" xfId="0" applyFont="1" applyBorder="1" applyAlignment="1">
      <alignment horizontal="right" vertical="center"/>
    </xf>
    <xf numFmtId="0" fontId="175" fillId="0" borderId="123" xfId="0" applyFont="1" applyBorder="1" applyAlignment="1">
      <alignment horizontal="right" vertical="center"/>
    </xf>
    <xf numFmtId="169" fontId="22" fillId="117" borderId="90" xfId="35896" applyNumberFormat="1" applyFont="1" applyFill="1" applyBorder="1" applyAlignment="1">
      <alignment horizontal="right"/>
    </xf>
    <xf numFmtId="246" fontId="22" fillId="0" borderId="90" xfId="35896" applyNumberFormat="1" applyFont="1" applyBorder="1" applyAlignment="1">
      <alignment horizontal="right"/>
    </xf>
    <xf numFmtId="1" fontId="21" fillId="33" borderId="90" xfId="35869" applyNumberFormat="1" applyFont="1" applyFill="1" applyBorder="1" applyAlignment="1" applyProtection="1">
      <alignment horizontal="right" vertical="center"/>
      <protection locked="0"/>
    </xf>
    <xf numFmtId="1" fontId="21" fillId="33" borderId="90" xfId="35869" quotePrefix="1" applyNumberFormat="1" applyFont="1" applyFill="1" applyBorder="1" applyAlignment="1" applyProtection="1">
      <alignment horizontal="right" vertical="center"/>
      <protection locked="0"/>
    </xf>
    <xf numFmtId="0" fontId="21" fillId="0" borderId="0" xfId="305" applyFont="1" applyAlignment="1">
      <alignment horizontal="left" vertical="center" wrapText="1"/>
    </xf>
    <xf numFmtId="0" fontId="214" fillId="0" borderId="0" xfId="0" applyFont="1" applyAlignment="1">
      <alignment horizontal="center"/>
    </xf>
    <xf numFmtId="0" fontId="216" fillId="0" borderId="0" xfId="0" applyFont="1" applyAlignment="1">
      <alignment horizontal="center"/>
    </xf>
    <xf numFmtId="0" fontId="101" fillId="0" borderId="0" xfId="48698" applyFont="1" applyFill="1" applyAlignment="1" applyProtection="1">
      <alignment wrapText="1"/>
    </xf>
    <xf numFmtId="0" fontId="214" fillId="0" borderId="0" xfId="0" applyFont="1" applyAlignment="1">
      <alignment horizontal="left" wrapText="1"/>
    </xf>
    <xf numFmtId="0" fontId="214" fillId="0" borderId="0" xfId="0" applyFont="1" applyAlignment="1">
      <alignment horizontal="left" vertical="top" wrapText="1"/>
    </xf>
    <xf numFmtId="0" fontId="308" fillId="0" borderId="0" xfId="0" applyFont="1" applyAlignment="1">
      <alignment horizontal="left" wrapText="1"/>
    </xf>
    <xf numFmtId="0" fontId="214" fillId="0" borderId="0" xfId="0" applyFont="1" applyAlignment="1">
      <alignment horizontal="left" vertical="top"/>
    </xf>
    <xf numFmtId="49" fontId="177" fillId="33" borderId="116" xfId="0" applyNumberFormat="1" applyFont="1" applyFill="1" applyBorder="1" applyAlignment="1">
      <alignment horizontal="left"/>
    </xf>
    <xf numFmtId="49" fontId="348" fillId="0" borderId="0" xfId="0" applyNumberFormat="1" applyFont="1" applyAlignment="1" applyProtection="1">
      <alignment horizontal="left" vertical="center"/>
      <protection locked="0"/>
    </xf>
    <xf numFmtId="174" fontId="349" fillId="33" borderId="0" xfId="0" applyNumberFormat="1" applyFont="1" applyFill="1"/>
    <xf numFmtId="49" fontId="21" fillId="0" borderId="90" xfId="35896" applyNumberFormat="1" applyFont="1" applyBorder="1" applyAlignment="1">
      <alignment horizontal="right"/>
    </xf>
    <xf numFmtId="49" fontId="21" fillId="0" borderId="90" xfId="35896" quotePrefix="1" applyNumberFormat="1" applyFont="1" applyBorder="1" applyAlignment="1">
      <alignment horizontal="right"/>
    </xf>
    <xf numFmtId="49" fontId="21" fillId="0" borderId="90" xfId="35896" applyNumberFormat="1" applyFont="1" applyBorder="1" applyAlignment="1">
      <alignment horizontal="right" vertical="center"/>
    </xf>
    <xf numFmtId="49" fontId="21" fillId="0" borderId="90" xfId="35896" quotePrefix="1" applyNumberFormat="1" applyFont="1" applyBorder="1" applyAlignment="1">
      <alignment horizontal="right" vertical="center"/>
    </xf>
    <xf numFmtId="170" fontId="24" fillId="0" borderId="0" xfId="35896" applyNumberFormat="1" applyFont="1" applyBorder="1" applyAlignment="1">
      <alignment horizontal="right"/>
    </xf>
    <xf numFmtId="49" fontId="24" fillId="0" borderId="123" xfId="35896" applyNumberFormat="1" applyFont="1" applyBorder="1" applyAlignment="1">
      <alignment horizontal="right" vertical="center"/>
    </xf>
    <xf numFmtId="242" fontId="21" fillId="0" borderId="0" xfId="54723" applyNumberFormat="1" applyFont="1" applyBorder="1" applyAlignment="1">
      <alignment horizontal="right"/>
    </xf>
    <xf numFmtId="4" fontId="21" fillId="33" borderId="116" xfId="0" applyNumberFormat="1" applyFont="1" applyFill="1" applyBorder="1" applyAlignment="1">
      <alignment horizontal="right" vertical="center"/>
    </xf>
    <xf numFmtId="4" fontId="21" fillId="33" borderId="0" xfId="0" applyNumberFormat="1" applyFont="1" applyFill="1" applyAlignment="1">
      <alignment horizontal="right" vertical="center"/>
    </xf>
    <xf numFmtId="4" fontId="21" fillId="33" borderId="90" xfId="0" applyNumberFormat="1" applyFont="1" applyFill="1" applyBorder="1" applyAlignment="1">
      <alignment horizontal="right" vertical="center"/>
    </xf>
    <xf numFmtId="261" fontId="217" fillId="0" borderId="0" xfId="0" applyNumberFormat="1" applyFont="1" applyAlignment="1">
      <alignment horizontal="right" vertical="top" wrapText="1"/>
    </xf>
    <xf numFmtId="43" fontId="324" fillId="0" borderId="0" xfId="54723" applyFont="1" applyFill="1" applyAlignment="1">
      <alignment horizontal="right" vertical="top" wrapText="1"/>
    </xf>
    <xf numFmtId="4" fontId="22" fillId="33" borderId="116" xfId="0" applyNumberFormat="1" applyFont="1" applyFill="1" applyBorder="1" applyAlignment="1">
      <alignment vertical="center"/>
    </xf>
    <xf numFmtId="4" fontId="21" fillId="33" borderId="0" xfId="0" applyNumberFormat="1" applyFont="1" applyFill="1" applyAlignment="1" applyProtection="1">
      <alignment horizontal="right"/>
      <protection locked="0"/>
    </xf>
    <xf numFmtId="4" fontId="21" fillId="33" borderId="90" xfId="0" applyNumberFormat="1" applyFont="1" applyFill="1" applyBorder="1" applyAlignment="1" applyProtection="1">
      <alignment horizontal="right"/>
      <protection locked="0"/>
    </xf>
    <xf numFmtId="190" fontId="24" fillId="33" borderId="0" xfId="0" applyNumberFormat="1" applyFont="1" applyFill="1"/>
    <xf numFmtId="0" fontId="170" fillId="0" borderId="0" xfId="0" applyFont="1" applyAlignment="1">
      <alignment vertical="center"/>
    </xf>
    <xf numFmtId="0" fontId="170" fillId="0" borderId="108" xfId="0" applyFont="1" applyBorder="1" applyAlignment="1">
      <alignment vertical="center"/>
    </xf>
    <xf numFmtId="174" fontId="350" fillId="33" borderId="125" xfId="0" applyNumberFormat="1" applyFont="1" applyFill="1" applyBorder="1" applyAlignment="1">
      <alignment horizontal="left" vertical="top" wrapText="1"/>
    </xf>
    <xf numFmtId="170" fontId="24" fillId="33" borderId="123" xfId="35896" applyNumberFormat="1" applyFont="1" applyFill="1" applyBorder="1" applyAlignment="1">
      <alignment horizontal="right"/>
    </xf>
    <xf numFmtId="10" fontId="21" fillId="33" borderId="0" xfId="54722" applyNumberFormat="1" applyFont="1" applyFill="1" applyBorder="1" applyAlignment="1" applyProtection="1">
      <alignment horizontal="right"/>
      <protection locked="0"/>
    </xf>
    <xf numFmtId="10" fontId="21" fillId="33" borderId="0" xfId="54722" applyNumberFormat="1" applyFont="1" applyFill="1"/>
    <xf numFmtId="260" fontId="24" fillId="0" borderId="0" xfId="35896" applyNumberFormat="1" applyFont="1" applyBorder="1" applyAlignment="1">
      <alignment horizontal="right"/>
    </xf>
    <xf numFmtId="258" fontId="24" fillId="33" borderId="0" xfId="35896" applyNumberFormat="1" applyFont="1" applyFill="1" applyBorder="1" applyAlignment="1">
      <alignment horizontal="right"/>
    </xf>
    <xf numFmtId="260" fontId="24" fillId="0" borderId="90" xfId="35896" applyNumberFormat="1" applyFont="1" applyBorder="1" applyAlignment="1">
      <alignment horizontal="right"/>
    </xf>
    <xf numFmtId="258" fontId="24" fillId="33" borderId="90" xfId="35896" applyNumberFormat="1" applyFont="1" applyFill="1" applyBorder="1" applyAlignment="1">
      <alignment horizontal="right"/>
    </xf>
    <xf numFmtId="0" fontId="206" fillId="0" borderId="128" xfId="8454" applyFont="1" applyBorder="1" applyAlignment="1" applyProtection="1">
      <alignment horizontal="center"/>
      <protection locked="0"/>
    </xf>
    <xf numFmtId="0" fontId="178" fillId="33" borderId="129" xfId="8454" applyFont="1" applyFill="1" applyBorder="1"/>
    <xf numFmtId="0" fontId="241" fillId="0" borderId="129" xfId="8454" applyFont="1" applyBorder="1"/>
    <xf numFmtId="0" fontId="241" fillId="0" borderId="128" xfId="8454" applyFont="1" applyBorder="1"/>
    <xf numFmtId="0" fontId="178" fillId="0" borderId="130" xfId="8454" applyFont="1" applyBorder="1"/>
    <xf numFmtId="0" fontId="178" fillId="0" borderId="129" xfId="8454" applyFont="1" applyBorder="1"/>
    <xf numFmtId="0" fontId="178" fillId="0" borderId="129" xfId="8454" applyFont="1" applyBorder="1" applyAlignment="1">
      <alignment horizontal="left"/>
    </xf>
    <xf numFmtId="3" fontId="178" fillId="0" borderId="129" xfId="8454" applyNumberFormat="1" applyFont="1" applyBorder="1" applyAlignment="1">
      <alignment horizontal="left"/>
    </xf>
    <xf numFmtId="0" fontId="178" fillId="0" borderId="129" xfId="8454" applyFont="1" applyBorder="1" applyAlignment="1">
      <alignment wrapText="1"/>
    </xf>
    <xf numFmtId="240" fontId="178" fillId="0" borderId="129" xfId="8454" applyNumberFormat="1" applyFont="1" applyBorder="1" applyAlignment="1">
      <alignment horizontal="left"/>
    </xf>
    <xf numFmtId="15" fontId="178" fillId="0" borderId="129" xfId="8454" applyNumberFormat="1" applyFont="1" applyBorder="1"/>
    <xf numFmtId="14" fontId="178" fillId="0" borderId="129" xfId="8454" applyNumberFormat="1" applyFont="1" applyBorder="1" applyAlignment="1">
      <alignment horizontal="left" wrapText="1"/>
    </xf>
    <xf numFmtId="0" fontId="178" fillId="0" borderId="129" xfId="8454" applyFont="1" applyBorder="1" applyAlignment="1">
      <alignment horizontal="left" wrapText="1"/>
    </xf>
    <xf numFmtId="0" fontId="178" fillId="0" borderId="128" xfId="8454" applyFont="1" applyBorder="1" applyAlignment="1">
      <alignment horizontal="left"/>
    </xf>
    <xf numFmtId="0" fontId="206" fillId="0" borderId="129" xfId="8454" applyFont="1" applyBorder="1" applyAlignment="1" applyProtection="1">
      <alignment horizontal="center"/>
      <protection locked="0"/>
    </xf>
    <xf numFmtId="0" fontId="178" fillId="0" borderId="128" xfId="8454" applyFont="1" applyBorder="1" applyAlignment="1" applyProtection="1">
      <alignment vertical="top"/>
      <protection locked="0"/>
    </xf>
    <xf numFmtId="0" fontId="178" fillId="0" borderId="129" xfId="8454" applyFont="1" applyBorder="1" applyAlignment="1" applyProtection="1">
      <alignment vertical="top"/>
      <protection locked="0"/>
    </xf>
    <xf numFmtId="0" fontId="178" fillId="0" borderId="131" xfId="8454" applyFont="1" applyBorder="1" applyAlignment="1" applyProtection="1">
      <alignment vertical="top"/>
      <protection locked="0"/>
    </xf>
    <xf numFmtId="0" fontId="178" fillId="0" borderId="0" xfId="8454" applyFont="1" applyAlignment="1">
      <alignment vertical="top"/>
    </xf>
    <xf numFmtId="0" fontId="178" fillId="0" borderId="128" xfId="8454" applyFont="1" applyBorder="1" applyAlignment="1" applyProtection="1">
      <alignment vertical="top" wrapText="1"/>
      <protection locked="0"/>
    </xf>
    <xf numFmtId="0" fontId="178" fillId="0" borderId="130" xfId="8454" applyFont="1" applyBorder="1" applyAlignment="1" applyProtection="1">
      <alignment vertical="top"/>
      <protection locked="0"/>
    </xf>
    <xf numFmtId="0" fontId="178" fillId="0" borderId="128" xfId="8454" applyFont="1" applyBorder="1" applyAlignment="1" applyProtection="1">
      <alignment horizontal="left" vertical="top"/>
      <protection locked="0"/>
    </xf>
    <xf numFmtId="0" fontId="178" fillId="0" borderId="129" xfId="8454" applyFont="1" applyBorder="1" applyAlignment="1" applyProtection="1">
      <alignment horizontal="left" vertical="top"/>
      <protection locked="0"/>
    </xf>
    <xf numFmtId="0" fontId="178" fillId="0" borderId="131" xfId="8454" applyFont="1" applyBorder="1" applyAlignment="1" applyProtection="1">
      <alignment horizontal="left" vertical="top"/>
      <protection locked="0"/>
    </xf>
    <xf numFmtId="0" fontId="178" fillId="33" borderId="128" xfId="8454" applyFont="1" applyFill="1" applyBorder="1" applyAlignment="1" applyProtection="1">
      <alignment horizontal="left" vertical="top"/>
      <protection locked="0"/>
    </xf>
    <xf numFmtId="0" fontId="178" fillId="33" borderId="129" xfId="8454" applyFont="1" applyFill="1" applyBorder="1" applyAlignment="1" applyProtection="1">
      <alignment horizontal="left" vertical="top"/>
      <protection locked="0"/>
    </xf>
    <xf numFmtId="0" fontId="178" fillId="33" borderId="128" xfId="8454" applyFont="1" applyFill="1" applyBorder="1" applyAlignment="1" applyProtection="1">
      <alignment vertical="top" wrapText="1"/>
      <protection locked="0"/>
    </xf>
    <xf numFmtId="0" fontId="178" fillId="0" borderId="129" xfId="8454" applyFont="1" applyBorder="1" applyAlignment="1" applyProtection="1">
      <alignment vertical="top" wrapText="1"/>
      <protection locked="0"/>
    </xf>
    <xf numFmtId="0" fontId="178" fillId="33" borderId="129" xfId="8454" applyFont="1" applyFill="1" applyBorder="1" applyAlignment="1" applyProtection="1">
      <alignment vertical="top" wrapText="1"/>
      <protection locked="0"/>
    </xf>
    <xf numFmtId="0" fontId="178" fillId="0" borderId="131" xfId="8454" applyFont="1" applyBorder="1" applyAlignment="1" applyProtection="1">
      <alignment vertical="top" wrapText="1"/>
      <protection locked="0"/>
    </xf>
    <xf numFmtId="0" fontId="178" fillId="0" borderId="132" xfId="8454" applyFont="1" applyBorder="1" applyAlignment="1" applyProtection="1">
      <alignment vertical="top" wrapText="1"/>
      <protection locked="0"/>
    </xf>
    <xf numFmtId="240" fontId="178" fillId="33" borderId="128" xfId="8454" applyNumberFormat="1" applyFont="1" applyFill="1" applyBorder="1" applyAlignment="1" applyProtection="1">
      <alignment horizontal="left" vertical="top"/>
      <protection locked="0"/>
    </xf>
    <xf numFmtId="240" fontId="178" fillId="0" borderId="128" xfId="8454" applyNumberFormat="1" applyFont="1" applyBorder="1" applyAlignment="1" applyProtection="1">
      <alignment horizontal="left" vertical="top"/>
      <protection locked="0"/>
    </xf>
    <xf numFmtId="240" fontId="178" fillId="0" borderId="129" xfId="8454" applyNumberFormat="1" applyFont="1" applyBorder="1" applyAlignment="1" applyProtection="1">
      <alignment horizontal="left" vertical="top"/>
      <protection locked="0"/>
    </xf>
    <xf numFmtId="240" fontId="178" fillId="33" borderId="129" xfId="8454" applyNumberFormat="1" applyFont="1" applyFill="1" applyBorder="1" applyAlignment="1" applyProtection="1">
      <alignment horizontal="left" vertical="top"/>
      <protection locked="0"/>
    </xf>
    <xf numFmtId="240" fontId="178" fillId="0" borderId="131" xfId="8454" applyNumberFormat="1" applyFont="1" applyBorder="1" applyAlignment="1" applyProtection="1">
      <alignment horizontal="left" vertical="top"/>
      <protection locked="0"/>
    </xf>
    <xf numFmtId="240" fontId="178" fillId="0" borderId="100" xfId="8454" applyNumberFormat="1" applyFont="1" applyBorder="1" applyAlignment="1" applyProtection="1">
      <alignment horizontal="left" vertical="top"/>
      <protection locked="0"/>
    </xf>
    <xf numFmtId="0" fontId="178" fillId="33" borderId="128" xfId="8454" applyFont="1" applyFill="1" applyBorder="1" applyAlignment="1" applyProtection="1">
      <alignment vertical="top"/>
      <protection locked="0"/>
    </xf>
    <xf numFmtId="0" fontId="178" fillId="33" borderId="129" xfId="8454" applyFont="1" applyFill="1" applyBorder="1" applyAlignment="1" applyProtection="1">
      <alignment vertical="top"/>
      <protection locked="0"/>
    </xf>
    <xf numFmtId="17" fontId="178" fillId="33" borderId="128" xfId="8454" quotePrefix="1" applyNumberFormat="1" applyFont="1" applyFill="1" applyBorder="1" applyAlignment="1" applyProtection="1">
      <alignment horizontal="left" vertical="top" wrapText="1"/>
      <protection locked="0"/>
    </xf>
    <xf numFmtId="0" fontId="178" fillId="0" borderId="128" xfId="8454" applyFont="1" applyBorder="1" applyAlignment="1" applyProtection="1">
      <alignment horizontal="left" vertical="top" wrapText="1"/>
      <protection locked="0"/>
    </xf>
    <xf numFmtId="0" fontId="178" fillId="0" borderId="129" xfId="8454" applyFont="1" applyBorder="1" applyAlignment="1" applyProtection="1">
      <alignment horizontal="left" vertical="top" wrapText="1"/>
      <protection locked="0"/>
    </xf>
    <xf numFmtId="240" fontId="178" fillId="33" borderId="129" xfId="8454" applyNumberFormat="1" applyFont="1" applyFill="1" applyBorder="1" applyAlignment="1" applyProtection="1">
      <alignment horizontal="left" vertical="top" wrapText="1"/>
      <protection locked="0"/>
    </xf>
    <xf numFmtId="0" fontId="178" fillId="0" borderId="131" xfId="8454" applyFont="1" applyBorder="1" applyAlignment="1" applyProtection="1">
      <alignment horizontal="left" vertical="top" wrapText="1"/>
      <protection locked="0"/>
    </xf>
    <xf numFmtId="240" fontId="178" fillId="33" borderId="128" xfId="8454" applyNumberFormat="1" applyFont="1" applyFill="1" applyBorder="1" applyAlignment="1" applyProtection="1">
      <alignment horizontal="left" vertical="top" wrapText="1"/>
      <protection locked="0"/>
    </xf>
    <xf numFmtId="17" fontId="178" fillId="33" borderId="129" xfId="8454" quotePrefix="1" applyNumberFormat="1" applyFont="1" applyFill="1" applyBorder="1" applyAlignment="1" applyProtection="1">
      <alignment horizontal="left" vertical="top" wrapText="1"/>
      <protection locked="0"/>
    </xf>
    <xf numFmtId="17" fontId="178" fillId="0" borderId="129" xfId="8454" quotePrefix="1" applyNumberFormat="1" applyFont="1" applyBorder="1" applyAlignment="1" applyProtection="1">
      <alignment horizontal="left" vertical="top" wrapText="1"/>
      <protection locked="0"/>
    </xf>
    <xf numFmtId="240" fontId="178" fillId="0" borderId="128" xfId="8454" applyNumberFormat="1" applyFont="1" applyBorder="1" applyAlignment="1" applyProtection="1">
      <alignment horizontal="left" vertical="top" wrapText="1"/>
      <protection locked="0"/>
    </xf>
    <xf numFmtId="0" fontId="178" fillId="33" borderId="129" xfId="8454" applyFont="1" applyFill="1" applyBorder="1" applyAlignment="1" applyProtection="1">
      <alignment horizontal="left" vertical="top" wrapText="1"/>
      <protection locked="0"/>
    </xf>
    <xf numFmtId="0" fontId="178" fillId="33" borderId="128" xfId="8454" applyFont="1" applyFill="1" applyBorder="1" applyAlignment="1" applyProtection="1">
      <alignment horizontal="left" vertical="top" wrapText="1"/>
      <protection locked="0"/>
    </xf>
    <xf numFmtId="0" fontId="178" fillId="33" borderId="130" xfId="8454" applyFont="1" applyFill="1" applyBorder="1" applyProtection="1">
      <protection locked="0"/>
    </xf>
    <xf numFmtId="0" fontId="178" fillId="0" borderId="130" xfId="8454" applyFont="1" applyBorder="1" applyProtection="1">
      <protection locked="0"/>
    </xf>
    <xf numFmtId="0" fontId="178" fillId="0" borderId="131" xfId="8454" applyFont="1" applyBorder="1" applyProtection="1">
      <protection locked="0"/>
    </xf>
    <xf numFmtId="0" fontId="178" fillId="33" borderId="131" xfId="8454" applyFont="1" applyFill="1" applyBorder="1" applyProtection="1">
      <protection locked="0"/>
    </xf>
    <xf numFmtId="264" fontId="178" fillId="0" borderId="129" xfId="8454" applyNumberFormat="1" applyFont="1" applyBorder="1" applyAlignment="1" applyProtection="1">
      <alignment horizontal="left" vertical="top"/>
      <protection locked="0"/>
    </xf>
    <xf numFmtId="264" fontId="178" fillId="0" borderId="128" xfId="8454" applyNumberFormat="1" applyFont="1" applyBorder="1" applyAlignment="1" applyProtection="1">
      <alignment horizontal="left" vertical="top"/>
      <protection locked="0"/>
    </xf>
    <xf numFmtId="264" fontId="178" fillId="0" borderId="130" xfId="8454" applyNumberFormat="1" applyFont="1" applyBorder="1" applyProtection="1">
      <protection locked="0"/>
    </xf>
    <xf numFmtId="264" fontId="178" fillId="0" borderId="131" xfId="8454" applyNumberFormat="1" applyFont="1" applyBorder="1" applyProtection="1">
      <protection locked="0"/>
    </xf>
    <xf numFmtId="171" fontId="351" fillId="0" borderId="0" xfId="0" applyNumberFormat="1" applyFont="1" applyAlignment="1" applyProtection="1">
      <alignment horizontal="right"/>
      <protection locked="0"/>
    </xf>
    <xf numFmtId="174" fontId="351" fillId="0" borderId="0" xfId="0" applyNumberFormat="1" applyFont="1" applyAlignment="1" applyProtection="1">
      <alignment horizontal="right"/>
      <protection locked="0"/>
    </xf>
    <xf numFmtId="174" fontId="351" fillId="0" borderId="0" xfId="54723" applyNumberFormat="1" applyFont="1" applyAlignment="1" applyProtection="1">
      <alignment horizontal="right"/>
      <protection locked="0"/>
    </xf>
    <xf numFmtId="174" fontId="351" fillId="0" borderId="123" xfId="0" applyNumberFormat="1" applyFont="1" applyBorder="1" applyAlignment="1" applyProtection="1">
      <alignment horizontal="right"/>
      <protection locked="0"/>
    </xf>
    <xf numFmtId="174" fontId="349" fillId="0" borderId="0" xfId="54723" applyNumberFormat="1" applyFont="1" applyAlignment="1">
      <alignment horizontal="right"/>
    </xf>
    <xf numFmtId="174" fontId="349" fillId="0" borderId="123" xfId="54723" applyNumberFormat="1" applyFont="1" applyBorder="1" applyAlignment="1">
      <alignment horizontal="right"/>
    </xf>
    <xf numFmtId="174" fontId="351" fillId="0" borderId="0" xfId="0" applyNumberFormat="1" applyFont="1" applyProtection="1">
      <protection locked="0"/>
    </xf>
    <xf numFmtId="239" fontId="351" fillId="0" borderId="0" xfId="0" applyNumberFormat="1" applyFont="1" applyProtection="1">
      <protection locked="0"/>
    </xf>
    <xf numFmtId="239" fontId="351" fillId="0" borderId="0" xfId="0" applyNumberFormat="1" applyFont="1" applyAlignment="1" applyProtection="1">
      <alignment horizontal="right"/>
      <protection locked="0"/>
    </xf>
    <xf numFmtId="174" fontId="351" fillId="0" borderId="123" xfId="0" applyNumberFormat="1" applyFont="1" applyBorder="1" applyProtection="1">
      <protection locked="0"/>
    </xf>
    <xf numFmtId="174" fontId="351" fillId="0" borderId="0" xfId="54723" applyNumberFormat="1" applyFont="1" applyProtection="1">
      <protection locked="0"/>
    </xf>
    <xf numFmtId="174" fontId="349" fillId="0" borderId="123" xfId="54723" applyNumberFormat="1" applyFont="1" applyBorder="1"/>
    <xf numFmtId="174" fontId="351" fillId="0" borderId="123" xfId="54723" applyNumberFormat="1" applyFont="1" applyBorder="1" applyProtection="1">
      <protection locked="0"/>
    </xf>
    <xf numFmtId="0" fontId="178" fillId="0" borderId="100" xfId="8454" applyFont="1" applyBorder="1" applyAlignment="1" applyProtection="1">
      <alignment vertical="top"/>
      <protection locked="0"/>
    </xf>
    <xf numFmtId="0" fontId="178" fillId="0" borderId="133" xfId="8454" applyFont="1" applyBorder="1" applyAlignment="1" applyProtection="1">
      <alignment vertical="top"/>
      <protection locked="0"/>
    </xf>
    <xf numFmtId="0" fontId="178" fillId="0" borderId="134" xfId="8454" applyFont="1" applyBorder="1" applyAlignment="1" applyProtection="1">
      <alignment vertical="top"/>
      <protection locked="0"/>
    </xf>
    <xf numFmtId="171" fontId="24" fillId="0" borderId="0" xfId="0" applyNumberFormat="1" applyFont="1" applyAlignment="1" applyProtection="1">
      <alignment horizontal="right"/>
      <protection locked="0"/>
    </xf>
    <xf numFmtId="174" fontId="24" fillId="0" borderId="0" xfId="0" applyNumberFormat="1" applyFont="1" applyProtection="1">
      <protection locked="0"/>
    </xf>
    <xf numFmtId="0" fontId="352" fillId="0" borderId="0" xfId="0" applyFont="1" applyAlignment="1">
      <alignment horizontal="justify" vertical="center"/>
    </xf>
    <xf numFmtId="242" fontId="217" fillId="0" borderId="0" xfId="54723" applyNumberFormat="1" applyFont="1" applyFill="1" applyAlignment="1">
      <alignment horizontal="right" wrapText="1"/>
    </xf>
    <xf numFmtId="3" fontId="178" fillId="0" borderId="131" xfId="8454" applyNumberFormat="1" applyFont="1" applyBorder="1" applyAlignment="1" applyProtection="1">
      <alignment horizontal="left" vertical="top"/>
      <protection locked="0"/>
    </xf>
    <xf numFmtId="3" fontId="178" fillId="0" borderId="128" xfId="8454" applyNumberFormat="1" applyFont="1" applyBorder="1" applyAlignment="1" applyProtection="1">
      <alignment horizontal="left" vertical="top"/>
      <protection locked="0"/>
    </xf>
    <xf numFmtId="0" fontId="349" fillId="33" borderId="0" xfId="0" applyFont="1" applyFill="1"/>
    <xf numFmtId="0" fontId="178" fillId="0" borderId="128" xfId="8454" applyFont="1" applyBorder="1" applyAlignment="1">
      <alignment horizontal="left" wrapText="1"/>
    </xf>
    <xf numFmtId="0" fontId="351" fillId="33" borderId="0" xfId="0" applyFont="1" applyFill="1" applyAlignment="1" applyProtection="1">
      <alignment horizontal="left" indent="1"/>
      <protection locked="0"/>
    </xf>
    <xf numFmtId="170" fontId="21" fillId="0" borderId="0" xfId="35896" applyNumberFormat="1" applyFont="1" applyBorder="1" applyAlignment="1">
      <alignment horizontal="right"/>
    </xf>
    <xf numFmtId="174" fontId="343" fillId="0" borderId="0" xfId="0" applyNumberFormat="1" applyFont="1" applyAlignment="1">
      <alignment horizontal="right" vertical="top" wrapText="1"/>
    </xf>
    <xf numFmtId="2" fontId="343" fillId="0" borderId="0" xfId="0" applyNumberFormat="1" applyFont="1" applyAlignment="1">
      <alignment horizontal="right" vertical="top" wrapText="1"/>
    </xf>
    <xf numFmtId="2" fontId="343" fillId="0" borderId="90" xfId="0" applyNumberFormat="1" applyFont="1" applyBorder="1" applyAlignment="1">
      <alignment horizontal="right" vertical="top" wrapText="1"/>
    </xf>
    <xf numFmtId="174" fontId="349" fillId="0" borderId="0" xfId="0" applyNumberFormat="1" applyFont="1" applyAlignment="1">
      <alignment horizontal="right" vertical="top" wrapText="1"/>
    </xf>
    <xf numFmtId="2" fontId="349" fillId="0" borderId="126" xfId="0" applyNumberFormat="1" applyFont="1" applyBorder="1" applyAlignment="1">
      <alignment horizontal="right" vertical="top" wrapText="1"/>
    </xf>
    <xf numFmtId="0" fontId="170" fillId="0" borderId="0" xfId="0" applyFont="1" applyAlignment="1">
      <alignment horizontal="right"/>
    </xf>
    <xf numFmtId="0" fontId="173" fillId="0" borderId="108" xfId="0" applyFont="1" applyBorder="1" applyAlignment="1">
      <alignment horizontal="right"/>
    </xf>
    <xf numFmtId="0" fontId="101" fillId="0" borderId="90" xfId="0" applyFont="1" applyBorder="1" applyAlignment="1">
      <alignment horizontal="right"/>
    </xf>
    <xf numFmtId="0" fontId="30" fillId="0" borderId="0" xfId="0" applyFont="1" applyAlignment="1">
      <alignment horizontal="right"/>
    </xf>
    <xf numFmtId="0" fontId="214" fillId="0" borderId="0" xfId="0" applyFont="1" applyAlignment="1">
      <alignment horizontal="right"/>
    </xf>
    <xf numFmtId="0" fontId="214" fillId="0" borderId="0" xfId="0" applyFont="1" applyAlignment="1">
      <alignment horizontal="right" vertical="top"/>
    </xf>
    <xf numFmtId="169" fontId="353" fillId="0" borderId="0" xfId="35896" applyNumberFormat="1" applyFont="1" applyAlignment="1">
      <alignment horizontal="right"/>
    </xf>
    <xf numFmtId="169" fontId="354" fillId="0" borderId="123" xfId="35896" applyNumberFormat="1" applyFont="1" applyBorder="1" applyAlignment="1">
      <alignment horizontal="right"/>
    </xf>
    <xf numFmtId="0" fontId="302" fillId="0" borderId="0" xfId="0" applyFont="1" applyAlignment="1">
      <alignment horizontal="right"/>
    </xf>
    <xf numFmtId="0" fontId="303" fillId="0" borderId="0" xfId="0" applyFont="1" applyAlignment="1">
      <alignment horizontal="right"/>
    </xf>
    <xf numFmtId="0" fontId="214" fillId="0" borderId="0" xfId="0" applyFont="1" applyAlignment="1">
      <alignment horizontal="left" vertical="center" wrapText="1"/>
    </xf>
    <xf numFmtId="0" fontId="326" fillId="0" borderId="0" xfId="0" applyFont="1" applyAlignment="1">
      <alignment horizontal="left"/>
    </xf>
    <xf numFmtId="0" fontId="356" fillId="0" borderId="108" xfId="0" applyFont="1" applyBorder="1" applyAlignment="1">
      <alignment horizontal="left"/>
    </xf>
    <xf numFmtId="0" fontId="357" fillId="0" borderId="108" xfId="0" applyFont="1" applyBorder="1" applyAlignment="1">
      <alignment vertical="center"/>
    </xf>
    <xf numFmtId="0" fontId="358" fillId="33" borderId="0" xfId="0" applyFont="1" applyFill="1"/>
    <xf numFmtId="0" fontId="360" fillId="0" borderId="0" xfId="0" applyFont="1"/>
    <xf numFmtId="0" fontId="278" fillId="0" borderId="108" xfId="0" applyFont="1" applyBorder="1"/>
    <xf numFmtId="0" fontId="361" fillId="0" borderId="0" xfId="0" applyFont="1"/>
    <xf numFmtId="0" fontId="359" fillId="0" borderId="0" xfId="0" applyFont="1" applyAlignment="1">
      <alignment horizontal="center"/>
    </xf>
    <xf numFmtId="0" fontId="355" fillId="142" borderId="0" xfId="0" applyFont="1" applyFill="1" applyAlignment="1">
      <alignment horizontal="left"/>
    </xf>
    <xf numFmtId="0" fontId="16" fillId="0" borderId="123" xfId="0" applyFont="1" applyBorder="1" applyAlignment="1">
      <alignment horizontal="right"/>
    </xf>
    <xf numFmtId="0" fontId="351" fillId="0" borderId="0" xfId="0" applyFont="1" applyAlignment="1">
      <alignment horizontal="left" vertical="top" wrapText="1"/>
    </xf>
    <xf numFmtId="0" fontId="351" fillId="0" borderId="0" xfId="0" applyFont="1" applyAlignment="1">
      <alignment horizontal="center" vertical="top"/>
    </xf>
    <xf numFmtId="0" fontId="351" fillId="0" borderId="0" xfId="0" applyFont="1" applyAlignment="1">
      <alignment horizontal="center" vertical="center"/>
    </xf>
    <xf numFmtId="0" fontId="351" fillId="0" borderId="0" xfId="0" applyFont="1" applyAlignment="1">
      <alignment horizontal="center"/>
    </xf>
    <xf numFmtId="0" fontId="22" fillId="0" borderId="116" xfId="0" applyFont="1" applyBorder="1" applyAlignment="1">
      <alignment horizontal="left" wrapText="1"/>
    </xf>
    <xf numFmtId="0" fontId="20" fillId="33" borderId="0" xfId="0" applyFont="1" applyFill="1" applyAlignment="1">
      <alignment horizontal="left" vertical="center"/>
    </xf>
    <xf numFmtId="0" fontId="24" fillId="0" borderId="0" xfId="0" applyFont="1" applyAlignment="1">
      <alignment horizontal="left"/>
    </xf>
    <xf numFmtId="0" fontId="218" fillId="0" borderId="90" xfId="0" applyFont="1" applyBorder="1" applyAlignment="1">
      <alignment horizontal="left" vertical="center" wrapText="1"/>
    </xf>
    <xf numFmtId="0" fontId="218" fillId="0" borderId="0" xfId="0" applyFont="1" applyAlignment="1">
      <alignment horizontal="left" vertical="center"/>
    </xf>
    <xf numFmtId="0" fontId="0" fillId="0" borderId="0" xfId="0"/>
    <xf numFmtId="0" fontId="21" fillId="33" borderId="0" xfId="0" applyFont="1" applyFill="1" applyAlignment="1">
      <alignment horizontal="left" wrapText="1"/>
    </xf>
    <xf numFmtId="0" fontId="24" fillId="0" borderId="90" xfId="0" applyFont="1" applyBorder="1" applyAlignment="1">
      <alignment horizontal="center"/>
    </xf>
    <xf numFmtId="0" fontId="177" fillId="33" borderId="0" xfId="0" applyFont="1" applyFill="1" applyAlignment="1" applyProtection="1">
      <alignment horizontal="left" wrapText="1"/>
      <protection locked="0"/>
    </xf>
    <xf numFmtId="0" fontId="21" fillId="0" borderId="0" xfId="0" applyFont="1" applyAlignment="1">
      <alignment horizontal="left" vertical="center" wrapText="1"/>
    </xf>
    <xf numFmtId="3" fontId="22" fillId="33" borderId="0" xfId="0" applyNumberFormat="1" applyFont="1" applyFill="1" applyAlignment="1">
      <alignment horizontal="center"/>
    </xf>
    <xf numFmtId="49" fontId="22" fillId="33" borderId="0" xfId="0" applyNumberFormat="1" applyFont="1" applyFill="1" applyAlignment="1" applyProtection="1">
      <alignment horizontal="center" vertical="center"/>
      <protection locked="0"/>
    </xf>
    <xf numFmtId="0" fontId="23" fillId="33" borderId="0" xfId="0" applyFont="1" applyFill="1" applyAlignment="1">
      <alignment horizontal="left" wrapText="1"/>
    </xf>
    <xf numFmtId="0" fontId="21" fillId="33" borderId="0" xfId="0" applyFont="1" applyFill="1" applyAlignment="1" applyProtection="1">
      <alignment horizontal="left" wrapText="1"/>
      <protection locked="0"/>
    </xf>
    <xf numFmtId="0" fontId="21" fillId="33" borderId="0" xfId="0" applyFont="1" applyFill="1" applyAlignment="1" applyProtection="1">
      <alignment horizontal="left" wrapText="1" indent="1"/>
      <protection locked="0"/>
    </xf>
    <xf numFmtId="0" fontId="21" fillId="33" borderId="0" xfId="0" applyFont="1" applyFill="1" applyAlignment="1" applyProtection="1">
      <alignment horizontal="left" indent="1"/>
      <protection locked="0"/>
    </xf>
    <xf numFmtId="0" fontId="217" fillId="33" borderId="51" xfId="0" applyFont="1" applyFill="1" applyBorder="1" applyAlignment="1">
      <alignment horizontal="left" vertical="center" wrapText="1"/>
    </xf>
    <xf numFmtId="0" fontId="219" fillId="0" borderId="51" xfId="0" applyFont="1" applyBorder="1" applyAlignment="1">
      <alignment vertical="center" wrapText="1"/>
    </xf>
    <xf numFmtId="0" fontId="217" fillId="33" borderId="90" xfId="0" applyFont="1" applyFill="1" applyBorder="1" applyAlignment="1">
      <alignment horizontal="left" vertical="top"/>
    </xf>
    <xf numFmtId="0" fontId="0" fillId="0" borderId="90" xfId="0" applyBorder="1" applyAlignment="1">
      <alignment vertical="top"/>
    </xf>
    <xf numFmtId="0" fontId="24" fillId="0" borderId="0" xfId="0" applyFont="1" applyAlignment="1">
      <alignment horizontal="left" vertical="top" wrapText="1"/>
    </xf>
    <xf numFmtId="0" fontId="24" fillId="0" borderId="90" xfId="0" applyFont="1" applyBorder="1" applyAlignment="1">
      <alignment horizontal="center" vertical="center" wrapText="1"/>
    </xf>
    <xf numFmtId="0" fontId="0" fillId="0" borderId="90" xfId="0" applyBorder="1" applyAlignment="1">
      <alignment horizontal="center" vertical="center" wrapText="1"/>
    </xf>
    <xf numFmtId="0" fontId="0" fillId="0" borderId="0" xfId="0" applyAlignment="1">
      <alignment horizontal="left" vertical="top" wrapText="1"/>
    </xf>
    <xf numFmtId="0" fontId="21" fillId="0" borderId="0" xfId="0" applyFont="1" applyAlignment="1">
      <alignment horizontal="left" vertical="center"/>
    </xf>
    <xf numFmtId="0" fontId="24" fillId="117" borderId="116" xfId="0" applyFont="1" applyFill="1" applyBorder="1" applyAlignment="1">
      <alignment horizontal="left" vertical="top"/>
    </xf>
    <xf numFmtId="0" fontId="0" fillId="0" borderId="116" xfId="0" applyBorder="1" applyAlignment="1">
      <alignment vertical="top"/>
    </xf>
    <xf numFmtId="0" fontId="24" fillId="117" borderId="0" xfId="0" applyFont="1" applyFill="1" applyAlignment="1">
      <alignment horizontal="left" vertical="top"/>
    </xf>
    <xf numFmtId="0" fontId="0" fillId="0" borderId="0" xfId="0" applyAlignment="1">
      <alignment horizontal="left" vertical="top"/>
    </xf>
    <xf numFmtId="0" fontId="24" fillId="117" borderId="0" xfId="0" applyFont="1" applyFill="1" applyAlignment="1">
      <alignment horizontal="left" vertical="top" wrapText="1"/>
    </xf>
    <xf numFmtId="0" fontId="24" fillId="0" borderId="0" xfId="0" applyFont="1" applyAlignment="1">
      <alignment horizontal="left" vertical="center" wrapText="1"/>
    </xf>
    <xf numFmtId="0" fontId="218" fillId="0" borderId="90" xfId="0" applyFont="1" applyBorder="1"/>
    <xf numFmtId="0" fontId="169" fillId="0" borderId="0" xfId="0" applyFont="1"/>
    <xf numFmtId="0" fontId="0" fillId="0" borderId="0" xfId="0" applyAlignment="1">
      <alignment wrapText="1"/>
    </xf>
    <xf numFmtId="0" fontId="21" fillId="0" borderId="0" xfId="0" applyFont="1" applyAlignment="1">
      <alignment horizontal="left" vertical="top" wrapText="1"/>
    </xf>
    <xf numFmtId="0" fontId="21" fillId="33" borderId="0" xfId="0" applyFont="1" applyFill="1" applyAlignment="1">
      <alignment horizontal="left" vertical="top" wrapText="1"/>
    </xf>
    <xf numFmtId="0" fontId="22" fillId="0" borderId="90" xfId="0" applyFont="1" applyBorder="1" applyAlignment="1">
      <alignment horizontal="center" vertical="center"/>
    </xf>
    <xf numFmtId="0" fontId="22" fillId="33" borderId="90" xfId="0" applyFont="1" applyFill="1" applyBorder="1" applyAlignment="1">
      <alignment horizontal="center" vertical="center"/>
    </xf>
    <xf numFmtId="0" fontId="22" fillId="0" borderId="90" xfId="0" quotePrefix="1" applyFont="1" applyBorder="1" applyAlignment="1">
      <alignment horizontal="center" vertical="center"/>
    </xf>
    <xf numFmtId="0" fontId="22" fillId="33" borderId="90" xfId="0" quotePrefix="1" applyFont="1" applyFill="1" applyBorder="1" applyAlignment="1">
      <alignment horizontal="center" vertical="center"/>
    </xf>
    <xf numFmtId="0" fontId="24" fillId="33" borderId="90" xfId="0" applyFont="1" applyFill="1" applyBorder="1" applyAlignment="1">
      <alignment horizontal="center" vertical="center" wrapText="1"/>
    </xf>
    <xf numFmtId="0" fontId="24" fillId="33" borderId="90" xfId="0" applyFont="1" applyFill="1" applyBorder="1" applyAlignment="1">
      <alignment horizontal="center" vertical="top" wrapText="1"/>
    </xf>
    <xf numFmtId="0" fontId="20" fillId="33" borderId="0" xfId="0" applyFont="1" applyFill="1"/>
    <xf numFmtId="0" fontId="24" fillId="33" borderId="0" xfId="0" applyFont="1" applyFill="1" applyAlignment="1">
      <alignment vertical="center" wrapText="1"/>
    </xf>
    <xf numFmtId="0" fontId="24" fillId="33" borderId="0" xfId="0" applyFont="1" applyFill="1" applyAlignment="1">
      <alignment vertical="center"/>
    </xf>
    <xf numFmtId="0" fontId="24" fillId="33" borderId="0" xfId="0" applyFont="1" applyFill="1" applyAlignment="1">
      <alignment horizontal="left" wrapText="1"/>
    </xf>
    <xf numFmtId="0" fontId="0" fillId="0" borderId="0" xfId="0" applyAlignment="1">
      <alignment horizontal="left" wrapText="1"/>
    </xf>
    <xf numFmtId="0" fontId="217" fillId="33" borderId="90" xfId="0" applyFont="1" applyFill="1" applyBorder="1" applyAlignment="1">
      <alignment horizontal="left" wrapText="1"/>
    </xf>
    <xf numFmtId="0" fontId="0" fillId="0" borderId="90" xfId="0" applyBorder="1" applyAlignment="1">
      <alignment wrapText="1"/>
    </xf>
    <xf numFmtId="0" fontId="20" fillId="33" borderId="0" xfId="0" applyFont="1" applyFill="1" applyAlignment="1">
      <alignment vertical="center"/>
    </xf>
    <xf numFmtId="0" fontId="299" fillId="0" borderId="0" xfId="0" applyFont="1" applyAlignment="1">
      <alignment vertical="center"/>
    </xf>
    <xf numFmtId="0" fontId="21" fillId="33" borderId="0" xfId="0" applyFont="1" applyFill="1" applyAlignment="1">
      <alignment vertical="center" wrapText="1"/>
    </xf>
    <xf numFmtId="0" fontId="217" fillId="33" borderId="90" xfId="0" applyFont="1" applyFill="1" applyBorder="1" applyAlignment="1">
      <alignment horizontal="left" vertical="center" wrapText="1"/>
    </xf>
    <xf numFmtId="0" fontId="0" fillId="0" borderId="90" xfId="0" applyBorder="1" applyAlignment="1">
      <alignment vertical="center" wrapText="1"/>
    </xf>
    <xf numFmtId="0" fontId="20" fillId="0" borderId="0" xfId="0" applyFont="1" applyAlignment="1">
      <alignment horizontal="left" vertical="center"/>
    </xf>
    <xf numFmtId="0" fontId="0" fillId="0" borderId="90" xfId="0" applyBorder="1" applyAlignment="1">
      <alignment horizontal="center"/>
    </xf>
    <xf numFmtId="0" fontId="218" fillId="0" borderId="0" xfId="0" applyFont="1" applyAlignment="1">
      <alignment horizontal="left" vertical="top" wrapText="1"/>
    </xf>
    <xf numFmtId="0" fontId="26" fillId="33" borderId="123" xfId="0" applyFont="1" applyFill="1" applyBorder="1" applyAlignment="1">
      <alignment horizontal="left"/>
    </xf>
    <xf numFmtId="0" fontId="204" fillId="0" borderId="123" xfId="0" applyFont="1" applyBorder="1"/>
    <xf numFmtId="0" fontId="21" fillId="0" borderId="90" xfId="0" applyFont="1" applyBorder="1" applyAlignment="1">
      <alignment horizontal="center" vertical="center" wrapText="1"/>
    </xf>
    <xf numFmtId="0" fontId="21" fillId="0" borderId="90" xfId="0" applyFont="1" applyBorder="1" applyAlignment="1">
      <alignment horizontal="center" vertical="center"/>
    </xf>
    <xf numFmtId="0" fontId="74" fillId="0" borderId="90" xfId="0" applyFont="1" applyBorder="1" applyAlignment="1">
      <alignment horizontal="center" vertical="center"/>
    </xf>
    <xf numFmtId="0" fontId="26" fillId="33" borderId="123" xfId="0" applyFont="1" applyFill="1" applyBorder="1" applyAlignment="1">
      <alignment vertical="top"/>
    </xf>
    <xf numFmtId="0" fontId="204" fillId="0" borderId="123" xfId="0" applyFont="1" applyBorder="1" applyAlignment="1">
      <alignment vertical="top"/>
    </xf>
    <xf numFmtId="0" fontId="24" fillId="0" borderId="0" xfId="0" applyFont="1" applyAlignment="1">
      <alignment vertical="center" wrapText="1"/>
    </xf>
    <xf numFmtId="0" fontId="26" fillId="0" borderId="0" xfId="0" applyFont="1" applyAlignment="1">
      <alignment vertical="center" wrapText="1"/>
    </xf>
    <xf numFmtId="0" fontId="24" fillId="0" borderId="116" xfId="0" applyFont="1" applyBorder="1" applyAlignment="1">
      <alignment horizontal="center" vertical="top"/>
    </xf>
    <xf numFmtId="0" fontId="24" fillId="0" borderId="90" xfId="0" applyFont="1" applyBorder="1" applyAlignment="1">
      <alignment horizontal="center" vertical="top"/>
    </xf>
    <xf numFmtId="0" fontId="24" fillId="0" borderId="123" xfId="0" applyFont="1" applyBorder="1" applyAlignment="1">
      <alignment horizontal="center" vertical="center" wrapText="1"/>
    </xf>
    <xf numFmtId="0" fontId="218" fillId="33" borderId="90" xfId="0" applyFont="1" applyFill="1" applyBorder="1" applyAlignment="1">
      <alignment horizontal="left" vertical="center"/>
    </xf>
    <xf numFmtId="0" fontId="0" fillId="0" borderId="90" xfId="0" applyBorder="1" applyAlignment="1">
      <alignment horizontal="left" vertical="center"/>
    </xf>
    <xf numFmtId="0" fontId="24" fillId="0" borderId="116" xfId="0" applyFont="1" applyBorder="1" applyAlignment="1">
      <alignment horizontal="center"/>
    </xf>
    <xf numFmtId="0" fontId="169" fillId="0" borderId="0" xfId="0" applyFont="1" applyAlignment="1">
      <alignment horizontal="center" vertical="center" wrapText="1"/>
    </xf>
    <xf numFmtId="0" fontId="169" fillId="0" borderId="90" xfId="0" applyFont="1" applyBorder="1" applyAlignment="1">
      <alignment horizontal="center" vertical="center" wrapText="1"/>
    </xf>
    <xf numFmtId="0" fontId="175" fillId="0" borderId="0" xfId="0" applyFont="1" applyAlignment="1">
      <alignment horizontal="justify" vertical="center" wrapText="1"/>
    </xf>
    <xf numFmtId="0" fontId="24" fillId="0" borderId="0" xfId="0" applyFont="1" applyAlignment="1">
      <alignment horizontal="center" vertical="center" wrapText="1"/>
    </xf>
    <xf numFmtId="0" fontId="218" fillId="33" borderId="90" xfId="0" applyFont="1" applyFill="1" applyBorder="1" applyAlignment="1">
      <alignment horizontal="left" vertical="top"/>
    </xf>
    <xf numFmtId="0" fontId="0" fillId="0" borderId="90" xfId="0" applyBorder="1"/>
    <xf numFmtId="0" fontId="26" fillId="0" borderId="123" xfId="0" applyFont="1" applyBorder="1" applyAlignment="1">
      <alignment horizontal="left" vertical="center" wrapText="1"/>
    </xf>
    <xf numFmtId="0" fontId="16" fillId="0" borderId="123" xfId="0" applyFont="1" applyBorder="1" applyAlignment="1">
      <alignment wrapText="1"/>
    </xf>
    <xf numFmtId="0" fontId="169" fillId="0" borderId="123" xfId="0" applyFont="1" applyBorder="1" applyAlignment="1">
      <alignment horizontal="center" vertical="center"/>
    </xf>
    <xf numFmtId="0" fontId="0" fillId="0" borderId="123" xfId="0" applyBorder="1" applyAlignment="1">
      <alignment horizontal="center" vertical="center"/>
    </xf>
    <xf numFmtId="0" fontId="24" fillId="0" borderId="123" xfId="0" applyFont="1" applyBorder="1" applyAlignment="1">
      <alignment horizontal="center" vertical="center"/>
    </xf>
    <xf numFmtId="0" fontId="24" fillId="33" borderId="116" xfId="0" applyFont="1" applyFill="1" applyBorder="1" applyAlignment="1">
      <alignment horizontal="right" vertical="center" wrapText="1"/>
    </xf>
    <xf numFmtId="0" fontId="24" fillId="33" borderId="0" xfId="0" applyFont="1" applyFill="1" applyAlignment="1">
      <alignment horizontal="right" vertical="center" wrapText="1"/>
    </xf>
    <xf numFmtId="0" fontId="24" fillId="33" borderId="90" xfId="0" applyFont="1" applyFill="1" applyBorder="1" applyAlignment="1">
      <alignment horizontal="right" vertical="center" wrapText="1"/>
    </xf>
    <xf numFmtId="0" fontId="217" fillId="0" borderId="90" xfId="0" applyFont="1" applyBorder="1"/>
    <xf numFmtId="0" fontId="219" fillId="0" borderId="90" xfId="0" applyFont="1" applyBorder="1"/>
    <xf numFmtId="0" fontId="24" fillId="0" borderId="0" xfId="0" applyFont="1" applyAlignment="1">
      <alignment vertical="top" wrapText="1"/>
    </xf>
    <xf numFmtId="0" fontId="0" fillId="0" borderId="0" xfId="0" applyAlignment="1">
      <alignment vertical="top" wrapText="1"/>
    </xf>
    <xf numFmtId="0" fontId="21" fillId="0" borderId="90" xfId="0" applyFont="1" applyBorder="1" applyAlignment="1">
      <alignment horizontal="center" vertical="top"/>
    </xf>
    <xf numFmtId="49" fontId="21" fillId="124" borderId="123" xfId="0" applyNumberFormat="1" applyFont="1" applyFill="1" applyBorder="1" applyAlignment="1">
      <alignment horizontal="center" vertical="center"/>
    </xf>
    <xf numFmtId="0" fontId="169" fillId="0" borderId="0" xfId="0" applyFont="1" applyAlignment="1">
      <alignment horizontal="left" wrapText="1"/>
    </xf>
    <xf numFmtId="0" fontId="218" fillId="33" borderId="90" xfId="0" applyFont="1" applyFill="1" applyBorder="1" applyAlignment="1">
      <alignment horizontal="left"/>
    </xf>
    <xf numFmtId="0" fontId="0" fillId="0" borderId="90" xfId="0" applyBorder="1" applyAlignment="1">
      <alignment horizontal="left"/>
    </xf>
    <xf numFmtId="0" fontId="24" fillId="124" borderId="0" xfId="0" applyFont="1" applyFill="1" applyAlignment="1">
      <alignment horizontal="left" vertical="center" wrapText="1" indent="1"/>
    </xf>
    <xf numFmtId="0" fontId="26" fillId="0" borderId="123" xfId="0" applyFont="1" applyBorder="1" applyAlignment="1">
      <alignment vertical="center" wrapText="1"/>
    </xf>
    <xf numFmtId="0" fontId="24" fillId="0" borderId="116" xfId="0" applyFont="1" applyBorder="1" applyAlignment="1">
      <alignment vertical="center" wrapText="1"/>
    </xf>
    <xf numFmtId="0" fontId="24" fillId="0" borderId="0" xfId="0" applyFont="1"/>
    <xf numFmtId="0" fontId="24" fillId="0" borderId="123" xfId="0" applyFont="1" applyBorder="1" applyAlignment="1">
      <alignment horizontal="center" vertical="top"/>
    </xf>
    <xf numFmtId="0" fontId="0" fillId="0" borderId="123" xfId="0" applyBorder="1" applyAlignment="1">
      <alignment horizontal="center" vertical="top"/>
    </xf>
    <xf numFmtId="0" fontId="24" fillId="0" borderId="123" xfId="0" applyFont="1" applyBorder="1" applyAlignment="1">
      <alignment horizontal="center"/>
    </xf>
    <xf numFmtId="0" fontId="0" fillId="0" borderId="123" xfId="0" applyBorder="1" applyAlignment="1">
      <alignment horizontal="center"/>
    </xf>
    <xf numFmtId="0" fontId="217" fillId="0" borderId="90" xfId="0" applyFont="1" applyBorder="1" applyAlignment="1">
      <alignment vertical="center"/>
    </xf>
    <xf numFmtId="0" fontId="0" fillId="0" borderId="90" xfId="0" applyBorder="1" applyAlignment="1">
      <alignment horizontal="center" vertical="top"/>
    </xf>
    <xf numFmtId="0" fontId="24" fillId="0" borderId="90" xfId="0" applyFont="1" applyBorder="1" applyAlignment="1">
      <alignment horizontal="center" wrapText="1"/>
    </xf>
    <xf numFmtId="0" fontId="26" fillId="33" borderId="123" xfId="0" applyFont="1" applyFill="1" applyBorder="1" applyAlignment="1">
      <alignment vertical="center"/>
    </xf>
    <xf numFmtId="0" fontId="204" fillId="0" borderId="123" xfId="0" applyFont="1" applyBorder="1" applyAlignment="1">
      <alignment vertical="center"/>
    </xf>
    <xf numFmtId="0" fontId="24" fillId="0" borderId="51" xfId="0" applyFont="1" applyBorder="1" applyAlignment="1">
      <alignment horizontal="center" vertical="center" wrapText="1"/>
    </xf>
    <xf numFmtId="0" fontId="0" fillId="0" borderId="123" xfId="0" applyBorder="1" applyAlignment="1">
      <alignment horizontal="center" vertical="center" wrapText="1"/>
    </xf>
    <xf numFmtId="0" fontId="24" fillId="33" borderId="0" xfId="0" applyFont="1" applyFill="1" applyAlignment="1">
      <alignment horizontal="left" vertical="center" wrapText="1"/>
    </xf>
    <xf numFmtId="169" fontId="21" fillId="0" borderId="123" xfId="35896" applyNumberFormat="1" applyFont="1" applyBorder="1" applyAlignment="1">
      <alignment horizontal="center"/>
    </xf>
    <xf numFmtId="0" fontId="21" fillId="33" borderId="0" xfId="0" applyFont="1" applyFill="1" applyAlignment="1">
      <alignment horizontal="left" vertical="center" wrapText="1"/>
    </xf>
    <xf numFmtId="0" fontId="22" fillId="33" borderId="123" xfId="0" applyFont="1" applyFill="1" applyBorder="1"/>
    <xf numFmtId="0" fontId="309" fillId="0" borderId="123" xfId="0" applyFont="1" applyBorder="1"/>
    <xf numFmtId="0" fontId="217" fillId="33" borderId="90" xfId="0" applyFont="1" applyFill="1" applyBorder="1" applyAlignment="1">
      <alignment horizontal="left"/>
    </xf>
    <xf numFmtId="0" fontId="26" fillId="33" borderId="116" xfId="0" applyFont="1" applyFill="1" applyBorder="1" applyAlignment="1">
      <alignment horizontal="left"/>
    </xf>
    <xf numFmtId="0" fontId="0" fillId="0" borderId="116" xfId="0" applyBorder="1"/>
    <xf numFmtId="0" fontId="24" fillId="33" borderId="123" xfId="0" applyFont="1" applyFill="1" applyBorder="1" applyAlignment="1">
      <alignment horizontal="center" vertical="top" wrapText="1"/>
    </xf>
    <xf numFmtId="0" fontId="177" fillId="33" borderId="90" xfId="0" applyFont="1" applyFill="1" applyBorder="1"/>
    <xf numFmtId="0" fontId="24" fillId="33" borderId="123" xfId="0" applyFont="1" applyFill="1" applyBorder="1" applyAlignment="1">
      <alignment horizontal="center" wrapText="1"/>
    </xf>
    <xf numFmtId="0" fontId="0" fillId="0" borderId="123" xfId="0" applyBorder="1" applyAlignment="1">
      <alignment horizontal="center" wrapText="1"/>
    </xf>
    <xf numFmtId="0" fontId="0" fillId="0" borderId="0" xfId="0" applyAlignment="1">
      <alignment vertical="center" wrapText="1"/>
    </xf>
    <xf numFmtId="0" fontId="26" fillId="33" borderId="123" xfId="0" applyFont="1" applyFill="1" applyBorder="1"/>
    <xf numFmtId="0" fontId="169" fillId="0" borderId="0" xfId="0" applyFont="1" applyAlignment="1">
      <alignment horizontal="left" vertical="center" wrapText="1"/>
    </xf>
    <xf numFmtId="0" fontId="328" fillId="0" borderId="0" xfId="0" applyFont="1" applyAlignment="1">
      <alignment horizontal="left" vertical="center" wrapText="1"/>
    </xf>
    <xf numFmtId="0" fontId="21" fillId="0" borderId="0" xfId="0" applyFont="1" applyAlignment="1">
      <alignment horizontal="left" wrapText="1"/>
    </xf>
    <xf numFmtId="0" fontId="218" fillId="0" borderId="0" xfId="0" applyFont="1" applyAlignment="1">
      <alignment horizontal="left" wrapText="1"/>
    </xf>
    <xf numFmtId="0" fontId="219" fillId="0" borderId="90" xfId="0" applyFont="1" applyBorder="1" applyAlignment="1">
      <alignment horizontal="left"/>
    </xf>
    <xf numFmtId="0" fontId="21" fillId="33" borderId="90" xfId="0" applyFont="1" applyFill="1" applyBorder="1" applyAlignment="1">
      <alignment horizontal="center" vertical="top" wrapText="1"/>
    </xf>
    <xf numFmtId="0" fontId="21" fillId="33" borderId="123" xfId="0" applyFont="1" applyFill="1" applyBorder="1" applyAlignment="1">
      <alignment horizontal="center" vertical="top"/>
    </xf>
    <xf numFmtId="0" fontId="24" fillId="33" borderId="0" xfId="0" applyFont="1" applyFill="1" applyAlignment="1">
      <alignment horizontal="center" wrapText="1"/>
    </xf>
    <xf numFmtId="0" fontId="24" fillId="33" borderId="0" xfId="0" applyFont="1" applyFill="1" applyAlignment="1">
      <alignment horizontal="center"/>
    </xf>
    <xf numFmtId="0" fontId="24" fillId="0" borderId="0" xfId="0" applyFont="1" applyAlignment="1">
      <alignment horizontal="center"/>
    </xf>
    <xf numFmtId="0" fontId="0" fillId="0" borderId="0" xfId="0" applyAlignment="1">
      <alignment horizontal="center"/>
    </xf>
    <xf numFmtId="0" fontId="24" fillId="33" borderId="90" xfId="0" applyFont="1" applyFill="1" applyBorder="1" applyAlignment="1">
      <alignment horizontal="center" wrapText="1"/>
    </xf>
    <xf numFmtId="0" fontId="24" fillId="33" borderId="90" xfId="0" applyFont="1" applyFill="1" applyBorder="1" applyAlignment="1">
      <alignment horizontal="center"/>
    </xf>
    <xf numFmtId="169" fontId="344" fillId="0" borderId="90" xfId="35896" applyNumberFormat="1" applyFont="1" applyBorder="1" applyAlignment="1">
      <alignment horizontal="center" vertical="center"/>
    </xf>
    <xf numFmtId="0" fontId="24" fillId="0" borderId="0" xfId="0" applyFont="1" applyAlignment="1">
      <alignment horizontal="left" wrapText="1"/>
    </xf>
    <xf numFmtId="0" fontId="24" fillId="33" borderId="92" xfId="0" applyFont="1" applyFill="1" applyBorder="1" applyAlignment="1">
      <alignment horizontal="center" wrapText="1"/>
    </xf>
    <xf numFmtId="0" fontId="0" fillId="0" borderId="92" xfId="0" applyBorder="1" applyAlignment="1">
      <alignment horizontal="center" wrapText="1"/>
    </xf>
    <xf numFmtId="0" fontId="325" fillId="0" borderId="0" xfId="0" applyFont="1" applyAlignment="1">
      <alignment horizontal="left" vertical="center" wrapText="1"/>
    </xf>
    <xf numFmtId="0" fontId="26" fillId="33" borderId="123" xfId="0" applyFont="1" applyFill="1" applyBorder="1" applyAlignment="1">
      <alignment horizontal="left" wrapText="1"/>
    </xf>
    <xf numFmtId="0" fontId="0" fillId="0" borderId="0" xfId="0" applyAlignment="1">
      <alignment vertical="center"/>
    </xf>
    <xf numFmtId="0" fontId="177" fillId="33" borderId="90" xfId="0" applyFont="1" applyFill="1" applyBorder="1" applyAlignment="1">
      <alignment vertical="center"/>
    </xf>
    <xf numFmtId="0" fontId="22" fillId="33" borderId="123" xfId="0" applyFont="1" applyFill="1" applyBorder="1" applyAlignment="1">
      <alignment vertical="center"/>
    </xf>
    <xf numFmtId="0" fontId="16" fillId="0" borderId="123" xfId="0" applyFont="1" applyBorder="1"/>
    <xf numFmtId="0" fontId="0" fillId="0" borderId="90" xfId="0" applyBorder="1" applyAlignment="1">
      <alignment horizontal="center" vertical="top" wrapText="1"/>
    </xf>
    <xf numFmtId="0" fontId="21" fillId="33" borderId="0" xfId="0" applyFont="1" applyFill="1" applyAlignment="1">
      <alignment horizontal="right" wrapText="1"/>
    </xf>
    <xf numFmtId="0" fontId="219" fillId="0" borderId="90" xfId="0" applyFont="1" applyBorder="1" applyAlignment="1">
      <alignment vertical="center"/>
    </xf>
    <xf numFmtId="0" fontId="21" fillId="33" borderId="0" xfId="0" applyFont="1" applyFill="1" applyAlignment="1">
      <alignment horizontal="left" vertical="center"/>
    </xf>
    <xf numFmtId="0" fontId="26" fillId="33" borderId="123" xfId="0" applyFont="1" applyFill="1" applyBorder="1" applyAlignment="1">
      <alignment horizontal="left" vertical="top" wrapText="1"/>
    </xf>
    <xf numFmtId="0" fontId="21" fillId="33" borderId="0" xfId="0" applyFont="1" applyFill="1" applyAlignment="1">
      <alignment horizontal="left"/>
    </xf>
    <xf numFmtId="0" fontId="22" fillId="33" borderId="123" xfId="0" applyFont="1" applyFill="1" applyBorder="1" applyAlignment="1">
      <alignment vertical="top"/>
    </xf>
    <xf numFmtId="0" fontId="16" fillId="0" borderId="123" xfId="0" applyFont="1" applyBorder="1" applyAlignment="1">
      <alignment vertical="top"/>
    </xf>
    <xf numFmtId="0" fontId="22" fillId="33" borderId="123" xfId="0" applyFont="1" applyFill="1" applyBorder="1" applyAlignment="1">
      <alignment horizontal="left" vertical="top" wrapText="1"/>
    </xf>
    <xf numFmtId="0" fontId="0" fillId="0" borderId="123" xfId="0" applyBorder="1" applyAlignment="1">
      <alignment vertical="top" wrapText="1"/>
    </xf>
    <xf numFmtId="174" fontId="169" fillId="33" borderId="123" xfId="0" applyNumberFormat="1" applyFont="1" applyFill="1" applyBorder="1" applyAlignment="1">
      <alignment horizontal="center" vertical="top" wrapText="1"/>
    </xf>
    <xf numFmtId="0" fontId="177" fillId="33" borderId="0" xfId="0" applyFont="1" applyFill="1" applyAlignment="1">
      <alignment vertical="center"/>
    </xf>
    <xf numFmtId="0" fontId="219" fillId="0" borderId="0" xfId="0" applyFont="1"/>
    <xf numFmtId="169" fontId="21" fillId="0" borderId="90" xfId="35896" applyNumberFormat="1" applyFont="1" applyBorder="1" applyAlignment="1">
      <alignment horizontal="center"/>
    </xf>
    <xf numFmtId="0" fontId="24" fillId="33" borderId="0" xfId="0" applyFont="1" applyFill="1" applyAlignment="1">
      <alignment horizontal="center" vertical="top" wrapText="1"/>
    </xf>
    <xf numFmtId="0" fontId="24" fillId="33" borderId="0" xfId="0" applyFont="1" applyFill="1" applyAlignment="1">
      <alignment horizontal="left" vertical="center"/>
    </xf>
    <xf numFmtId="0" fontId="177" fillId="33" borderId="90" xfId="0" applyFont="1" applyFill="1" applyBorder="1" applyAlignment="1">
      <alignment horizontal="left" vertical="center"/>
    </xf>
    <xf numFmtId="0" fontId="219" fillId="0" borderId="90" xfId="0" applyFont="1" applyBorder="1" applyAlignment="1">
      <alignment horizontal="left" vertical="center"/>
    </xf>
    <xf numFmtId="0" fontId="22" fillId="33" borderId="116" xfId="0" applyFont="1" applyFill="1" applyBorder="1"/>
    <xf numFmtId="0" fontId="22" fillId="33" borderId="0" xfId="0" applyFont="1" applyFill="1"/>
    <xf numFmtId="0" fontId="16" fillId="0" borderId="0" xfId="0" applyFont="1"/>
    <xf numFmtId="0" fontId="217" fillId="33" borderId="90" xfId="0" applyFont="1" applyFill="1" applyBorder="1" applyAlignment="1">
      <alignment horizontal="left" vertical="center"/>
    </xf>
    <xf numFmtId="0" fontId="24" fillId="33" borderId="90" xfId="0" applyFont="1" applyFill="1" applyBorder="1" applyAlignment="1">
      <alignment horizontal="right" wrapText="1"/>
    </xf>
    <xf numFmtId="0" fontId="24" fillId="33" borderId="90" xfId="0" quotePrefix="1" applyFont="1" applyFill="1" applyBorder="1" applyAlignment="1">
      <alignment horizontal="center"/>
    </xf>
    <xf numFmtId="0" fontId="220" fillId="33" borderId="0" xfId="0" applyFont="1" applyFill="1" applyAlignment="1">
      <alignment horizontal="center"/>
    </xf>
    <xf numFmtId="0" fontId="0" fillId="0" borderId="0" xfId="0" applyAlignment="1">
      <alignment horizontal="left" vertical="center" wrapText="1"/>
    </xf>
    <xf numFmtId="0" fontId="26" fillId="33" borderId="123" xfId="0" applyFont="1" applyFill="1" applyBorder="1" applyAlignment="1">
      <alignment horizontal="left" vertical="top"/>
    </xf>
    <xf numFmtId="0" fontId="0" fillId="0" borderId="123" xfId="0" applyBorder="1" applyAlignment="1">
      <alignment horizontal="left" vertical="top"/>
    </xf>
    <xf numFmtId="0" fontId="24" fillId="33" borderId="123" xfId="0" applyFont="1" applyFill="1" applyBorder="1" applyAlignment="1">
      <alignment horizontal="center" vertical="center" wrapText="1"/>
    </xf>
    <xf numFmtId="0" fontId="24" fillId="33" borderId="124" xfId="0" applyFont="1" applyFill="1" applyBorder="1" applyAlignment="1">
      <alignment horizontal="center" vertical="center" wrapText="1"/>
    </xf>
    <xf numFmtId="0" fontId="217" fillId="0" borderId="90" xfId="0" applyFont="1" applyBorder="1" applyAlignment="1">
      <alignment horizontal="left" wrapText="1"/>
    </xf>
    <xf numFmtId="0" fontId="343" fillId="0" borderId="0" xfId="0" applyFont="1" applyAlignment="1">
      <alignment horizontal="left" vertical="top" wrapText="1"/>
    </xf>
    <xf numFmtId="0" fontId="21" fillId="0" borderId="0" xfId="0" applyFont="1" applyAlignment="1">
      <alignment vertical="center" wrapText="1"/>
    </xf>
    <xf numFmtId="0" fontId="22" fillId="140" borderId="116" xfId="0" applyFont="1" applyFill="1" applyBorder="1" applyAlignment="1">
      <alignment horizontal="left"/>
    </xf>
    <xf numFmtId="0" fontId="177" fillId="33" borderId="0" xfId="0" applyFont="1" applyFill="1" applyAlignment="1">
      <alignment horizontal="left" wrapText="1"/>
    </xf>
    <xf numFmtId="0" fontId="22" fillId="140" borderId="125" xfId="0" applyFont="1" applyFill="1" applyBorder="1" applyAlignment="1">
      <alignment horizontal="left"/>
    </xf>
    <xf numFmtId="0" fontId="22" fillId="140" borderId="0" xfId="0" applyFont="1" applyFill="1" applyAlignment="1">
      <alignment horizontal="left"/>
    </xf>
    <xf numFmtId="0" fontId="0" fillId="0" borderId="0" xfId="0" applyAlignment="1">
      <alignment horizontal="left" vertical="center"/>
    </xf>
    <xf numFmtId="0" fontId="177" fillId="33" borderId="90" xfId="0" applyFont="1" applyFill="1" applyBorder="1" applyAlignment="1">
      <alignment horizontal="left" vertical="center" wrapText="1"/>
    </xf>
    <xf numFmtId="0" fontId="0" fillId="0" borderId="90" xfId="0" applyBorder="1" applyAlignment="1">
      <alignment horizontal="left" vertical="center" wrapText="1"/>
    </xf>
    <xf numFmtId="0" fontId="26" fillId="117" borderId="116" xfId="0" applyFont="1" applyFill="1" applyBorder="1" applyAlignment="1">
      <alignment horizontal="left" wrapText="1"/>
    </xf>
    <xf numFmtId="0" fontId="217" fillId="0" borderId="90" xfId="0" applyFont="1" applyBorder="1" applyAlignment="1">
      <alignment horizontal="left" vertical="top" wrapText="1"/>
    </xf>
    <xf numFmtId="0" fontId="340" fillId="33" borderId="123" xfId="0" applyFont="1" applyFill="1" applyBorder="1" applyAlignment="1">
      <alignment horizontal="left" vertical="top"/>
    </xf>
    <xf numFmtId="0" fontId="26" fillId="33" borderId="116" xfId="0" applyFont="1" applyFill="1" applyBorder="1" applyAlignment="1">
      <alignment vertical="top"/>
    </xf>
    <xf numFmtId="0" fontId="204" fillId="0" borderId="116" xfId="0" applyFont="1" applyBorder="1" applyAlignment="1">
      <alignment vertical="top"/>
    </xf>
    <xf numFmtId="0" fontId="0" fillId="0" borderId="90" xfId="0" applyBorder="1" applyAlignment="1">
      <alignment horizontal="center" vertical="center"/>
    </xf>
    <xf numFmtId="0" fontId="21" fillId="0" borderId="0" xfId="35603" applyFont="1" applyFill="1" applyBorder="1" applyAlignment="1">
      <alignment horizontal="center" vertical="center" wrapText="1"/>
    </xf>
    <xf numFmtId="0" fontId="177" fillId="0" borderId="90" xfId="35603" applyFont="1" applyBorder="1" applyAlignment="1">
      <alignment horizontal="left"/>
    </xf>
    <xf numFmtId="0" fontId="314" fillId="0" borderId="0" xfId="35603" applyFont="1" applyBorder="1" applyAlignment="1">
      <alignment horizontal="left"/>
    </xf>
    <xf numFmtId="0" fontId="0" fillId="0" borderId="0" xfId="0" applyAlignment="1">
      <alignment vertical="top"/>
    </xf>
    <xf numFmtId="0" fontId="23" fillId="33" borderId="0" xfId="0" applyFont="1" applyFill="1" applyAlignment="1">
      <alignment horizontal="left"/>
    </xf>
    <xf numFmtId="0" fontId="24" fillId="0" borderId="0" xfId="0" applyFont="1" applyAlignment="1">
      <alignment horizontal="left" vertical="top"/>
    </xf>
    <xf numFmtId="0" fontId="26" fillId="0" borderId="116" xfId="0" applyFont="1" applyBorder="1" applyAlignment="1">
      <alignment horizontal="left"/>
    </xf>
    <xf numFmtId="0" fontId="24" fillId="0" borderId="0" xfId="0" applyFont="1" applyAlignment="1">
      <alignment horizontal="right"/>
    </xf>
    <xf numFmtId="0" fontId="26" fillId="0" borderId="0" xfId="0" applyFont="1" applyAlignment="1">
      <alignment horizontal="left"/>
    </xf>
    <xf numFmtId="0" fontId="22" fillId="0" borderId="0" xfId="0" applyFont="1" applyAlignment="1">
      <alignment horizontal="left"/>
    </xf>
    <xf numFmtId="0" fontId="21" fillId="0" borderId="90" xfId="54719" applyFont="1" applyFill="1" applyBorder="1" applyAlignment="1">
      <alignment horizontal="center" vertical="center" wrapText="1"/>
    </xf>
    <xf numFmtId="0" fontId="26" fillId="33" borderId="123" xfId="0" applyFont="1" applyFill="1" applyBorder="1" applyAlignment="1">
      <alignment horizontal="left" vertical="center"/>
    </xf>
    <xf numFmtId="0" fontId="0" fillId="0" borderId="123" xfId="0" applyBorder="1" applyAlignment="1">
      <alignment horizontal="left" vertical="center"/>
    </xf>
    <xf numFmtId="0" fontId="21" fillId="33" borderId="0" xfId="305" applyFont="1" applyFill="1" applyAlignment="1">
      <alignment horizontal="center"/>
    </xf>
    <xf numFmtId="0" fontId="24" fillId="33" borderId="0" xfId="305" applyFont="1" applyFill="1" applyAlignment="1">
      <alignment horizontal="center" wrapText="1"/>
    </xf>
    <xf numFmtId="0" fontId="24" fillId="33" borderId="0" xfId="305" applyFont="1" applyFill="1" applyAlignment="1">
      <alignment horizontal="center"/>
    </xf>
    <xf numFmtId="0" fontId="21" fillId="41" borderId="0" xfId="35602" applyFont="1" applyFill="1" applyAlignment="1">
      <alignment vertical="center" wrapText="1"/>
    </xf>
    <xf numFmtId="0" fontId="21" fillId="0" borderId="0" xfId="35602" applyFont="1" applyAlignment="1">
      <alignment horizontal="left" vertical="center" wrapText="1"/>
    </xf>
    <xf numFmtId="0" fontId="21" fillId="0" borderId="0" xfId="35602" applyFont="1" applyAlignment="1">
      <alignment horizontal="left" vertical="center"/>
    </xf>
    <xf numFmtId="0" fontId="21" fillId="0" borderId="90" xfId="305" applyFont="1" applyBorder="1" applyAlignment="1">
      <alignment horizontal="center"/>
    </xf>
    <xf numFmtId="0" fontId="24" fillId="0" borderId="90" xfId="305" applyFont="1" applyBorder="1" applyAlignment="1">
      <alignment horizontal="center" wrapText="1"/>
    </xf>
    <xf numFmtId="0" fontId="0" fillId="0" borderId="90" xfId="0" applyBorder="1" applyAlignment="1">
      <alignment horizontal="center" wrapText="1"/>
    </xf>
    <xf numFmtId="0" fontId="24" fillId="0" borderId="90" xfId="305" applyFont="1" applyBorder="1" applyAlignment="1">
      <alignment horizontal="center"/>
    </xf>
    <xf numFmtId="0" fontId="22" fillId="0" borderId="0" xfId="305" applyFont="1" applyAlignment="1">
      <alignment horizontal="center" vertical="center" wrapText="1"/>
    </xf>
    <xf numFmtId="0" fontId="21" fillId="0" borderId="0" xfId="305" applyFont="1" applyAlignment="1">
      <alignment horizontal="center" wrapText="1"/>
    </xf>
    <xf numFmtId="0" fontId="21" fillId="0" borderId="0" xfId="0" applyFont="1" applyAlignment="1">
      <alignment horizontal="center" wrapText="1"/>
    </xf>
    <xf numFmtId="0" fontId="0" fillId="0" borderId="0" xfId="0" applyAlignment="1">
      <alignment horizontal="center" wrapText="1"/>
    </xf>
    <xf numFmtId="0" fontId="21" fillId="0" borderId="90" xfId="305" applyFont="1" applyBorder="1" applyAlignment="1">
      <alignment horizontal="center" wrapText="1"/>
    </xf>
    <xf numFmtId="0" fontId="21" fillId="33" borderId="0" xfId="305" applyFont="1" applyFill="1" applyAlignment="1">
      <alignment horizontal="center" wrapText="1"/>
    </xf>
    <xf numFmtId="0" fontId="21" fillId="33" borderId="0" xfId="0" applyFont="1" applyFill="1" applyAlignment="1">
      <alignment horizontal="center" wrapText="1"/>
    </xf>
    <xf numFmtId="0" fontId="21" fillId="33" borderId="0" xfId="305" applyFont="1" applyFill="1" applyAlignment="1">
      <alignment horizontal="right" wrapText="1"/>
    </xf>
    <xf numFmtId="0" fontId="0" fillId="33" borderId="0" xfId="0" applyFill="1" applyAlignment="1">
      <alignment wrapText="1"/>
    </xf>
    <xf numFmtId="0" fontId="21" fillId="33" borderId="92" xfId="0" applyFont="1" applyFill="1" applyBorder="1" applyAlignment="1">
      <alignment horizontal="center"/>
    </xf>
    <xf numFmtId="0" fontId="21" fillId="0" borderId="92" xfId="0" applyFont="1" applyBorder="1" applyAlignment="1">
      <alignment horizontal="left"/>
    </xf>
    <xf numFmtId="0" fontId="177" fillId="0" borderId="90" xfId="0" applyFont="1" applyBorder="1" applyAlignment="1">
      <alignment horizontal="left"/>
    </xf>
    <xf numFmtId="0" fontId="177" fillId="0" borderId="0" xfId="0" applyFont="1" applyAlignment="1">
      <alignment horizontal="left" vertical="center" wrapText="1" indent="1"/>
    </xf>
    <xf numFmtId="0" fontId="177" fillId="0" borderId="90" xfId="0" applyFont="1" applyBorder="1" applyAlignment="1">
      <alignment horizontal="left" vertical="center" wrapText="1" indent="1"/>
    </xf>
    <xf numFmtId="0" fontId="21" fillId="117" borderId="0" xfId="0" applyFont="1" applyFill="1" applyAlignment="1">
      <alignment horizontal="left" vertical="center" wrapText="1"/>
    </xf>
    <xf numFmtId="0" fontId="21" fillId="117" borderId="116" xfId="0" applyFont="1" applyFill="1" applyBorder="1" applyAlignment="1">
      <alignment horizontal="left" vertical="center" wrapText="1"/>
    </xf>
    <xf numFmtId="0" fontId="177" fillId="0" borderId="90" xfId="0" applyFont="1" applyBorder="1"/>
    <xf numFmtId="0" fontId="21" fillId="0" borderId="90" xfId="0" applyFont="1" applyBorder="1"/>
    <xf numFmtId="0" fontId="21" fillId="0" borderId="92" xfId="8468" applyFont="1" applyBorder="1" applyAlignment="1">
      <alignment horizontal="center"/>
    </xf>
    <xf numFmtId="0" fontId="24" fillId="0" borderId="116" xfId="0" applyFont="1" applyBorder="1" applyAlignment="1">
      <alignment horizontal="left"/>
    </xf>
    <xf numFmtId="0" fontId="0" fillId="0" borderId="116" xfId="0" applyBorder="1" applyAlignment="1">
      <alignment horizontal="left"/>
    </xf>
    <xf numFmtId="49" fontId="21" fillId="0" borderId="116" xfId="54718" applyNumberFormat="1" applyFont="1" applyBorder="1" applyAlignment="1">
      <alignment horizontal="center" wrapText="1"/>
    </xf>
    <xf numFmtId="49" fontId="21" fillId="0" borderId="123" xfId="54718" applyNumberFormat="1" applyFont="1" applyBorder="1" applyAlignment="1">
      <alignment horizontal="center" wrapText="1"/>
    </xf>
    <xf numFmtId="0" fontId="177" fillId="0" borderId="90" xfId="54718" applyFont="1" applyBorder="1" applyAlignment="1">
      <alignment horizontal="left" vertical="center" wrapText="1"/>
    </xf>
    <xf numFmtId="0" fontId="286" fillId="0" borderId="112" xfId="8454" applyFont="1" applyBorder="1"/>
    <xf numFmtId="0" fontId="285" fillId="33" borderId="0" xfId="0" applyFont="1" applyFill="1" applyAlignment="1">
      <alignment horizontal="left" vertical="center"/>
    </xf>
    <xf numFmtId="0" fontId="206" fillId="0" borderId="121" xfId="8454" applyFont="1" applyBorder="1" applyAlignment="1" applyProtection="1">
      <alignment horizontal="center" vertical="center"/>
      <protection locked="0"/>
    </xf>
    <xf numFmtId="0" fontId="283" fillId="33" borderId="0" xfId="0" applyFont="1" applyFill="1" applyAlignment="1">
      <alignment horizontal="left"/>
    </xf>
    <xf numFmtId="0" fontId="347" fillId="0" borderId="129" xfId="8454" applyFont="1" applyBorder="1" applyAlignment="1" applyProtection="1">
      <alignment horizontal="center" vertical="center"/>
      <protection locked="0"/>
    </xf>
    <xf numFmtId="0" fontId="347" fillId="0" borderId="130" xfId="8454" applyFont="1" applyBorder="1" applyAlignment="1" applyProtection="1">
      <alignment horizontal="center" vertical="center"/>
      <protection locked="0"/>
    </xf>
    <xf numFmtId="0" fontId="347" fillId="0" borderId="131" xfId="8454" applyFont="1" applyBorder="1" applyAlignment="1" applyProtection="1">
      <alignment horizontal="center" vertical="center"/>
      <protection locked="0"/>
    </xf>
    <xf numFmtId="0" fontId="279" fillId="0" borderId="0" xfId="0" applyFont="1" applyAlignment="1">
      <alignment wrapText="1"/>
    </xf>
    <xf numFmtId="0" fontId="217" fillId="33" borderId="0" xfId="0" applyFont="1" applyFill="1" applyAlignment="1">
      <alignment horizontal="left" wrapText="1"/>
    </xf>
    <xf numFmtId="0" fontId="0" fillId="0" borderId="0" xfId="0" applyAlignment="1">
      <alignment horizontal="left"/>
    </xf>
    <xf numFmtId="0" fontId="21" fillId="33" borderId="90" xfId="0" applyFont="1" applyFill="1" applyBorder="1" applyProtection="1">
      <protection locked="0"/>
    </xf>
    <xf numFmtId="0" fontId="169" fillId="0" borderId="92" xfId="0" applyFont="1" applyBorder="1" applyAlignment="1">
      <alignment horizontal="center" vertical="center"/>
    </xf>
    <xf numFmtId="0" fontId="0" fillId="0" borderId="92" xfId="0" applyBorder="1" applyAlignment="1">
      <alignment horizontal="center" vertical="center"/>
    </xf>
    <xf numFmtId="0" fontId="24" fillId="0" borderId="92" xfId="0" applyFont="1" applyBorder="1" applyAlignment="1">
      <alignment horizontal="center" vertical="center" wrapText="1"/>
    </xf>
    <xf numFmtId="0" fontId="0" fillId="0" borderId="116" xfId="0" applyBorder="1" applyAlignment="1">
      <alignment horizontal="center" vertical="top"/>
    </xf>
    <xf numFmtId="0" fontId="24" fillId="0" borderId="90" xfId="0" applyFont="1" applyBorder="1" applyAlignment="1">
      <alignment horizontal="center" vertical="center"/>
    </xf>
    <xf numFmtId="0" fontId="0" fillId="0" borderId="0" xfId="0" applyAlignment="1">
      <alignment horizontal="center" vertical="center" wrapText="1"/>
    </xf>
    <xf numFmtId="169" fontId="21" fillId="0" borderId="92" xfId="35896" applyNumberFormat="1" applyFont="1" applyBorder="1" applyAlignment="1">
      <alignment horizontal="center"/>
    </xf>
    <xf numFmtId="0" fontId="0" fillId="0" borderId="92" xfId="0" applyBorder="1" applyAlignment="1">
      <alignment horizontal="center" vertical="center" wrapText="1"/>
    </xf>
    <xf numFmtId="0" fontId="24" fillId="0" borderId="0" xfId="0" applyFont="1" applyAlignment="1">
      <alignment horizontal="center" wrapText="1"/>
    </xf>
    <xf numFmtId="0" fontId="24" fillId="0" borderId="116" xfId="0" applyFont="1" applyBorder="1"/>
  </cellXfs>
  <cellStyles count="55812">
    <cellStyle name="-" xfId="12107" xr:uid="{00000000-0005-0000-0000-000000000000}"/>
    <cellStyle name=" 1" xfId="36870" xr:uid="{00000000-0005-0000-0000-000001000000}"/>
    <cellStyle name=" 1 10" xfId="36871" xr:uid="{00000000-0005-0000-0000-000002000000}"/>
    <cellStyle name=" 1 10 2" xfId="36872" xr:uid="{00000000-0005-0000-0000-000003000000}"/>
    <cellStyle name=" 1 10 3" xfId="36873" xr:uid="{00000000-0005-0000-0000-000004000000}"/>
    <cellStyle name=" 1 11" xfId="36874" xr:uid="{00000000-0005-0000-0000-000005000000}"/>
    <cellStyle name=" 1 11 2" xfId="36875" xr:uid="{00000000-0005-0000-0000-000006000000}"/>
    <cellStyle name=" 1 11 3" xfId="36876" xr:uid="{00000000-0005-0000-0000-000007000000}"/>
    <cellStyle name=" 1 12" xfId="36877" xr:uid="{00000000-0005-0000-0000-000008000000}"/>
    <cellStyle name=" 1 12 2" xfId="36878" xr:uid="{00000000-0005-0000-0000-000009000000}"/>
    <cellStyle name=" 1 13" xfId="36879" xr:uid="{00000000-0005-0000-0000-00000A000000}"/>
    <cellStyle name=" 1 14" xfId="40168" xr:uid="{00000000-0005-0000-0000-00000B000000}"/>
    <cellStyle name=" 1 2" xfId="36880" xr:uid="{00000000-0005-0000-0000-00000C000000}"/>
    <cellStyle name=" 1 2 2" xfId="36881" xr:uid="{00000000-0005-0000-0000-00000D000000}"/>
    <cellStyle name=" 1 2 2 2" xfId="36882" xr:uid="{00000000-0005-0000-0000-00000E000000}"/>
    <cellStyle name=" 1 2 2 2 2" xfId="36883" xr:uid="{00000000-0005-0000-0000-00000F000000}"/>
    <cellStyle name=" 1 2 2 3" xfId="36884" xr:uid="{00000000-0005-0000-0000-000010000000}"/>
    <cellStyle name=" 1 2 2 3 2" xfId="36885" xr:uid="{00000000-0005-0000-0000-000011000000}"/>
    <cellStyle name=" 1 2 2 4" xfId="36886" xr:uid="{00000000-0005-0000-0000-000012000000}"/>
    <cellStyle name=" 1 2 3" xfId="36887" xr:uid="{00000000-0005-0000-0000-000013000000}"/>
    <cellStyle name=" 1 2 3 2" xfId="36888" xr:uid="{00000000-0005-0000-0000-000014000000}"/>
    <cellStyle name=" 1 2 4" xfId="36889" xr:uid="{00000000-0005-0000-0000-000015000000}"/>
    <cellStyle name=" 1 2 4 2" xfId="36890" xr:uid="{00000000-0005-0000-0000-000016000000}"/>
    <cellStyle name=" 1 2 5" xfId="36891" xr:uid="{00000000-0005-0000-0000-000017000000}"/>
    <cellStyle name=" 1 3" xfId="36892" xr:uid="{00000000-0005-0000-0000-000018000000}"/>
    <cellStyle name=" 1 3 2" xfId="36893" xr:uid="{00000000-0005-0000-0000-000019000000}"/>
    <cellStyle name=" 1 4" xfId="36894" xr:uid="{00000000-0005-0000-0000-00001A000000}"/>
    <cellStyle name=" 1 4 2" xfId="36895" xr:uid="{00000000-0005-0000-0000-00001B000000}"/>
    <cellStyle name=" 1 4 2 2" xfId="36896" xr:uid="{00000000-0005-0000-0000-00001C000000}"/>
    <cellStyle name=" 1 4 3" xfId="36897" xr:uid="{00000000-0005-0000-0000-00001D000000}"/>
    <cellStyle name=" 1 5" xfId="36898" xr:uid="{00000000-0005-0000-0000-00001E000000}"/>
    <cellStyle name=" 1 5 2" xfId="36899" xr:uid="{00000000-0005-0000-0000-00001F000000}"/>
    <cellStyle name=" 1 5 2 2" xfId="36900" xr:uid="{00000000-0005-0000-0000-000020000000}"/>
    <cellStyle name=" 1 5 3" xfId="36901" xr:uid="{00000000-0005-0000-0000-000021000000}"/>
    <cellStyle name=" 1 5 3 2" xfId="36902" xr:uid="{00000000-0005-0000-0000-000022000000}"/>
    <cellStyle name=" 1 5 4" xfId="36903" xr:uid="{00000000-0005-0000-0000-000023000000}"/>
    <cellStyle name=" 1 6" xfId="36904" xr:uid="{00000000-0005-0000-0000-000024000000}"/>
    <cellStyle name=" 1 6 2" xfId="36905" xr:uid="{00000000-0005-0000-0000-000025000000}"/>
    <cellStyle name=" 1 6 2 2" xfId="36906" xr:uid="{00000000-0005-0000-0000-000026000000}"/>
    <cellStyle name=" 1 6 3" xfId="36907" xr:uid="{00000000-0005-0000-0000-000027000000}"/>
    <cellStyle name=" 1 7" xfId="36908" xr:uid="{00000000-0005-0000-0000-000028000000}"/>
    <cellStyle name=" 1 7 2" xfId="36909" xr:uid="{00000000-0005-0000-0000-000029000000}"/>
    <cellStyle name=" 1 8" xfId="36910" xr:uid="{00000000-0005-0000-0000-00002A000000}"/>
    <cellStyle name=" 1 8 2" xfId="36911" xr:uid="{00000000-0005-0000-0000-00002B000000}"/>
    <cellStyle name=" 1 9" xfId="36912" xr:uid="{00000000-0005-0000-0000-00002C000000}"/>
    <cellStyle name=" 1 9 2" xfId="36913" xr:uid="{00000000-0005-0000-0000-00002D000000}"/>
    <cellStyle name=" 1_Results &amp; key fig." xfId="36914" xr:uid="{00000000-0005-0000-0000-00002E000000}"/>
    <cellStyle name="&quot;123&quot;" xfId="12108" xr:uid="{00000000-0005-0000-0000-00002F000000}"/>
    <cellStyle name="******************************************" xfId="3" xr:uid="{00000000-0005-0000-0000-000030000000}"/>
    <cellStyle name="****************************************** 2" xfId="12109" xr:uid="{00000000-0005-0000-0000-000031000000}"/>
    <cellStyle name="****************************************** 2 2" xfId="36915" xr:uid="{00000000-0005-0000-0000-000032000000}"/>
    <cellStyle name="****************************************** 2 2 2" xfId="40169" xr:uid="{00000000-0005-0000-0000-000033000000}"/>
    <cellStyle name="****************************************** 2 3" xfId="40170" xr:uid="{00000000-0005-0000-0000-000034000000}"/>
    <cellStyle name="****************************************** 2 3 2" xfId="40171" xr:uid="{00000000-0005-0000-0000-000035000000}"/>
    <cellStyle name="****************************************** 2 4" xfId="40172" xr:uid="{00000000-0005-0000-0000-000036000000}"/>
    <cellStyle name="****************************************** 3" xfId="36916" xr:uid="{00000000-0005-0000-0000-000037000000}"/>
    <cellStyle name="****************************************** 3 2" xfId="40173" xr:uid="{00000000-0005-0000-0000-000038000000}"/>
    <cellStyle name="****************************************** 4" xfId="40174" xr:uid="{00000000-0005-0000-0000-000039000000}"/>
    <cellStyle name="****************************************** 4 2" xfId="40175" xr:uid="{00000000-0005-0000-0000-00003A000000}"/>
    <cellStyle name="****************************************** 5" xfId="40176" xr:uid="{00000000-0005-0000-0000-00003B000000}"/>
    <cellStyle name="******************************************_Adjustment-Hovedtall" xfId="36917" xr:uid="{00000000-0005-0000-0000-00003C000000}"/>
    <cellStyle name="?蟓%U?&amp;H?_x0008__x001e__x000d_?_x000f__x0001__x0001_" xfId="12110" xr:uid="{00000000-0005-0000-0000-00003D000000}"/>
    <cellStyle name="?蟓%U?&amp;H?_x0008__x001e_?_x000f__x0001__x0001_" xfId="12111" xr:uid="{00000000-0005-0000-0000-00003E000000}"/>
    <cellStyle name="_#" xfId="1" xr:uid="{00000000-0005-0000-0000-00003F000000}"/>
    <cellStyle name="_%" xfId="2" xr:uid="{00000000-0005-0000-0000-000040000000}"/>
    <cellStyle name="_%(SignOnly)" xfId="12112" xr:uid="{00000000-0005-0000-0000-000041000000}"/>
    <cellStyle name="_%(SignOnly) 2" xfId="12113" xr:uid="{00000000-0005-0000-0000-000042000000}"/>
    <cellStyle name="_%(SignSpaceOnly)" xfId="12114" xr:uid="{00000000-0005-0000-0000-000043000000}"/>
    <cellStyle name="_%(SignSpaceOnly) 2" xfId="12115" xr:uid="{00000000-0005-0000-0000-000044000000}"/>
    <cellStyle name="_0108 Balanse + ledelsesrapport" xfId="4" xr:uid="{00000000-0005-0000-0000-000045000000}"/>
    <cellStyle name="_0108 Balanse + ledelsesrapport 2" xfId="40177" xr:uid="{00000000-0005-0000-0000-000046000000}"/>
    <cellStyle name="_0108 Balanse + ledelsesrapport 2 2" xfId="40178" xr:uid="{00000000-0005-0000-0000-000047000000}"/>
    <cellStyle name="_0108 Balanse + ledelsesrapport 2 2 2" xfId="40179" xr:uid="{00000000-0005-0000-0000-000048000000}"/>
    <cellStyle name="_0108 Balanse + ledelsesrapport 2 3" xfId="40180" xr:uid="{00000000-0005-0000-0000-000049000000}"/>
    <cellStyle name="_0108 Balanse + ledelsesrapport 2 3 2" xfId="40181" xr:uid="{00000000-0005-0000-0000-00004A000000}"/>
    <cellStyle name="_0108 Balanse + ledelsesrapport 2 4" xfId="40182" xr:uid="{00000000-0005-0000-0000-00004B000000}"/>
    <cellStyle name="_0108 Balanse + ledelsesrapport 3" xfId="40183" xr:uid="{00000000-0005-0000-0000-00004C000000}"/>
    <cellStyle name="_0108 Balanse + ledelsesrapport 3 2" xfId="40184" xr:uid="{00000000-0005-0000-0000-00004D000000}"/>
    <cellStyle name="_0108 Balanse + ledelsesrapport 3 2 2" xfId="40185" xr:uid="{00000000-0005-0000-0000-00004E000000}"/>
    <cellStyle name="_0108 Balanse + ledelsesrapport 3 3" xfId="40186" xr:uid="{00000000-0005-0000-0000-00004F000000}"/>
    <cellStyle name="_0108 Balanse + ledelsesrapport 3 3 2" xfId="40187" xr:uid="{00000000-0005-0000-0000-000050000000}"/>
    <cellStyle name="_0108 Balanse + ledelsesrapport 3 4" xfId="40188" xr:uid="{00000000-0005-0000-0000-000051000000}"/>
    <cellStyle name="_0108 Balanse + ledelsesrapport 4" xfId="40189" xr:uid="{00000000-0005-0000-0000-000052000000}"/>
    <cellStyle name="_0108 Balanse + ledelsesrapport 4 2" xfId="40190" xr:uid="{00000000-0005-0000-0000-000053000000}"/>
    <cellStyle name="_0108 Balanse + ledelsesrapport 5" xfId="40191" xr:uid="{00000000-0005-0000-0000-000054000000}"/>
    <cellStyle name="_0108 Balanse + ledelsesrapport 5 2" xfId="40192" xr:uid="{00000000-0005-0000-0000-000055000000}"/>
    <cellStyle name="_0108 Balanse + ledelsesrapport 6" xfId="40193" xr:uid="{00000000-0005-0000-0000-000056000000}"/>
    <cellStyle name="_06-Tilknytta 0909" xfId="12116" xr:uid="{00000000-0005-0000-0000-000057000000}"/>
    <cellStyle name="_06-Tilknytta 0909_Kontroll ME" xfId="12117" xr:uid="{00000000-0005-0000-0000-000058000000}"/>
    <cellStyle name="_06-Tilknytta 0909_Kontroll-fane" xfId="12118" xr:uid="{00000000-0005-0000-0000-000059000000}"/>
    <cellStyle name="_13-Interne derivater Treasury 0912" xfId="12119" xr:uid="{00000000-0005-0000-0000-00005A000000}"/>
    <cellStyle name="_13-Interne derivater Treasury 0912_Kontroll ME" xfId="12120" xr:uid="{00000000-0005-0000-0000-00005B000000}"/>
    <cellStyle name="_13-Interne derivater Treasury 0912_Kontroll-fane" xfId="12121" xr:uid="{00000000-0005-0000-0000-00005C000000}"/>
    <cellStyle name="_2" xfId="12122" xr:uid="{00000000-0005-0000-0000-00005D000000}"/>
    <cellStyle name="_2 10" xfId="40194" xr:uid="{00000000-0005-0000-0000-00005E000000}"/>
    <cellStyle name="_2 11" xfId="40195" xr:uid="{00000000-0005-0000-0000-00005F000000}"/>
    <cellStyle name="_2 12" xfId="40196" xr:uid="{00000000-0005-0000-0000-000060000000}"/>
    <cellStyle name="_2 13" xfId="40197" xr:uid="{00000000-0005-0000-0000-000061000000}"/>
    <cellStyle name="_2 14" xfId="40198" xr:uid="{00000000-0005-0000-0000-000062000000}"/>
    <cellStyle name="_2 15" xfId="40199" xr:uid="{00000000-0005-0000-0000-000063000000}"/>
    <cellStyle name="_2 16" xfId="40200" xr:uid="{00000000-0005-0000-0000-000064000000}"/>
    <cellStyle name="_2 2" xfId="12123" xr:uid="{00000000-0005-0000-0000-000065000000}"/>
    <cellStyle name="_2 2 2" xfId="40201" xr:uid="{00000000-0005-0000-0000-000066000000}"/>
    <cellStyle name="_2 2 2 2" xfId="40202" xr:uid="{00000000-0005-0000-0000-000067000000}"/>
    <cellStyle name="_2 2 3" xfId="40203" xr:uid="{00000000-0005-0000-0000-000068000000}"/>
    <cellStyle name="_2 2_1" xfId="40204" xr:uid="{00000000-0005-0000-0000-000069000000}"/>
    <cellStyle name="_2 2_8" xfId="40205" xr:uid="{00000000-0005-0000-0000-00006A000000}"/>
    <cellStyle name="_2 2_Kontroll ME" xfId="12124" xr:uid="{00000000-0005-0000-0000-00006B000000}"/>
    <cellStyle name="_2 2_Kontroll-fane" xfId="12125" xr:uid="{00000000-0005-0000-0000-00006C000000}"/>
    <cellStyle name="_2 3" xfId="40206" xr:uid="{00000000-0005-0000-0000-00006D000000}"/>
    <cellStyle name="_2 3 2" xfId="40207" xr:uid="{00000000-0005-0000-0000-00006E000000}"/>
    <cellStyle name="_2 3 2 2" xfId="40208" xr:uid="{00000000-0005-0000-0000-00006F000000}"/>
    <cellStyle name="_2 3 3" xfId="40209" xr:uid="{00000000-0005-0000-0000-000070000000}"/>
    <cellStyle name="_2 3 3 2" xfId="40210" xr:uid="{00000000-0005-0000-0000-000071000000}"/>
    <cellStyle name="_2 3 3 3" xfId="40211" xr:uid="{00000000-0005-0000-0000-000072000000}"/>
    <cellStyle name="_2 3 3 4" xfId="40212" xr:uid="{00000000-0005-0000-0000-000073000000}"/>
    <cellStyle name="_2 4" xfId="40213" xr:uid="{00000000-0005-0000-0000-000074000000}"/>
    <cellStyle name="_2 4 2" xfId="40214" xr:uid="{00000000-0005-0000-0000-000075000000}"/>
    <cellStyle name="_2 5" xfId="40215" xr:uid="{00000000-0005-0000-0000-000076000000}"/>
    <cellStyle name="_2 5 2" xfId="40216" xr:uid="{00000000-0005-0000-0000-000077000000}"/>
    <cellStyle name="_2 6" xfId="40217" xr:uid="{00000000-0005-0000-0000-000078000000}"/>
    <cellStyle name="_2 7" xfId="40218" xr:uid="{00000000-0005-0000-0000-000079000000}"/>
    <cellStyle name="_2 8" xfId="40219" xr:uid="{00000000-0005-0000-0000-00007A000000}"/>
    <cellStyle name="_2 9" xfId="40220" xr:uid="{00000000-0005-0000-0000-00007B000000}"/>
    <cellStyle name="_2_1" xfId="40221" xr:uid="{00000000-0005-0000-0000-00007C000000}"/>
    <cellStyle name="_2_8" xfId="40222" xr:uid="{00000000-0005-0000-0000-00007D000000}"/>
    <cellStyle name="_2_Kontroll ME" xfId="12126" xr:uid="{00000000-0005-0000-0000-00007E000000}"/>
    <cellStyle name="_2_Kontroll-fane" xfId="12127" xr:uid="{00000000-0005-0000-0000-00007F000000}"/>
    <cellStyle name="_2_Side 9" xfId="40223" xr:uid="{00000000-0005-0000-0000-000080000000}"/>
    <cellStyle name="_3" xfId="12128" xr:uid="{00000000-0005-0000-0000-000081000000}"/>
    <cellStyle name="_3 10" xfId="40224" xr:uid="{00000000-0005-0000-0000-000082000000}"/>
    <cellStyle name="_3 11" xfId="40225" xr:uid="{00000000-0005-0000-0000-000083000000}"/>
    <cellStyle name="_3 12" xfId="40226" xr:uid="{00000000-0005-0000-0000-000084000000}"/>
    <cellStyle name="_3 13" xfId="40227" xr:uid="{00000000-0005-0000-0000-000085000000}"/>
    <cellStyle name="_3 14" xfId="40228" xr:uid="{00000000-0005-0000-0000-000086000000}"/>
    <cellStyle name="_3 15" xfId="40229" xr:uid="{00000000-0005-0000-0000-000087000000}"/>
    <cellStyle name="_3 16" xfId="40230" xr:uid="{00000000-0005-0000-0000-000088000000}"/>
    <cellStyle name="_3 2" xfId="12129" xr:uid="{00000000-0005-0000-0000-000089000000}"/>
    <cellStyle name="_3 2 2" xfId="40231" xr:uid="{00000000-0005-0000-0000-00008A000000}"/>
    <cellStyle name="_3 2 2 2" xfId="40232" xr:uid="{00000000-0005-0000-0000-00008B000000}"/>
    <cellStyle name="_3 2 3" xfId="40233" xr:uid="{00000000-0005-0000-0000-00008C000000}"/>
    <cellStyle name="_3 2_1" xfId="40234" xr:uid="{00000000-0005-0000-0000-00008D000000}"/>
    <cellStyle name="_3 2_8" xfId="40235" xr:uid="{00000000-0005-0000-0000-00008E000000}"/>
    <cellStyle name="_3 2_Kontroll ME" xfId="12130" xr:uid="{00000000-0005-0000-0000-00008F000000}"/>
    <cellStyle name="_3 2_Kontroll-fane" xfId="12131" xr:uid="{00000000-0005-0000-0000-000090000000}"/>
    <cellStyle name="_3 3" xfId="40236" xr:uid="{00000000-0005-0000-0000-000091000000}"/>
    <cellStyle name="_3 3 2" xfId="40237" xr:uid="{00000000-0005-0000-0000-000092000000}"/>
    <cellStyle name="_3 3 2 2" xfId="40238" xr:uid="{00000000-0005-0000-0000-000093000000}"/>
    <cellStyle name="_3 3 3" xfId="40239" xr:uid="{00000000-0005-0000-0000-000094000000}"/>
    <cellStyle name="_3 3 3 2" xfId="40240" xr:uid="{00000000-0005-0000-0000-000095000000}"/>
    <cellStyle name="_3 3 3 3" xfId="40241" xr:uid="{00000000-0005-0000-0000-000096000000}"/>
    <cellStyle name="_3 3 3 4" xfId="40242" xr:uid="{00000000-0005-0000-0000-000097000000}"/>
    <cellStyle name="_3 4" xfId="40243" xr:uid="{00000000-0005-0000-0000-000098000000}"/>
    <cellStyle name="_3 4 2" xfId="40244" xr:uid="{00000000-0005-0000-0000-000099000000}"/>
    <cellStyle name="_3 5" xfId="40245" xr:uid="{00000000-0005-0000-0000-00009A000000}"/>
    <cellStyle name="_3 5 2" xfId="40246" xr:uid="{00000000-0005-0000-0000-00009B000000}"/>
    <cellStyle name="_3 6" xfId="40247" xr:uid="{00000000-0005-0000-0000-00009C000000}"/>
    <cellStyle name="_3 7" xfId="40248" xr:uid="{00000000-0005-0000-0000-00009D000000}"/>
    <cellStyle name="_3 8" xfId="40249" xr:uid="{00000000-0005-0000-0000-00009E000000}"/>
    <cellStyle name="_3 9" xfId="40250" xr:uid="{00000000-0005-0000-0000-00009F000000}"/>
    <cellStyle name="_3_1" xfId="40251" xr:uid="{00000000-0005-0000-0000-0000A0000000}"/>
    <cellStyle name="_3_8" xfId="40252" xr:uid="{00000000-0005-0000-0000-0000A1000000}"/>
    <cellStyle name="_3_Kontroll ME" xfId="12132" xr:uid="{00000000-0005-0000-0000-0000A2000000}"/>
    <cellStyle name="_3_Kontroll-fane" xfId="12133" xr:uid="{00000000-0005-0000-0000-0000A3000000}"/>
    <cellStyle name="_3_Side 9" xfId="40253" xr:uid="{00000000-0005-0000-0000-0000A4000000}"/>
    <cellStyle name="_39 - Virkelig verdi marginlån 0912" xfId="12134" xr:uid="{00000000-0005-0000-0000-0000A5000000}"/>
    <cellStyle name="_39 - Virkelig verdi marginlån 0912_Kontroll ME" xfId="12135" xr:uid="{00000000-0005-0000-0000-0000A6000000}"/>
    <cellStyle name="_39 - Virkelig verdi marginlån 0912_Kontroll-fane" xfId="12136" xr:uid="{00000000-0005-0000-0000-0000A7000000}"/>
    <cellStyle name="_39 - Virkelig verdi marginlån 3Q09" xfId="12137" xr:uid="{00000000-0005-0000-0000-0000A8000000}"/>
    <cellStyle name="_39 - Virkelig verdi marginlån 3Q09_Kontroll ME" xfId="12138" xr:uid="{00000000-0005-0000-0000-0000A9000000}"/>
    <cellStyle name="_39 - Virkelig verdi marginlån 3Q09_Kontroll-fane" xfId="12139" xr:uid="{00000000-0005-0000-0000-0000AA000000}"/>
    <cellStyle name="_4 Årsregnskap med noter Vital 2007" xfId="5" xr:uid="{00000000-0005-0000-0000-0000AB000000}"/>
    <cellStyle name="_4 Årsregnskap med noter Vital 2007 2" xfId="40254" xr:uid="{00000000-0005-0000-0000-0000AC000000}"/>
    <cellStyle name="_4 Årsregnskap med noter Vital 2007 2 2" xfId="40255" xr:uid="{00000000-0005-0000-0000-0000AD000000}"/>
    <cellStyle name="_4 Årsregnskap med noter Vital 2007 2 2 2" xfId="40256" xr:uid="{00000000-0005-0000-0000-0000AE000000}"/>
    <cellStyle name="_4 Årsregnskap med noter Vital 2007 2 3" xfId="40257" xr:uid="{00000000-0005-0000-0000-0000AF000000}"/>
    <cellStyle name="_4 Årsregnskap med noter Vital 2007 2 3 2" xfId="40258" xr:uid="{00000000-0005-0000-0000-0000B0000000}"/>
    <cellStyle name="_4 Årsregnskap med noter Vital 2007 2 4" xfId="40259" xr:uid="{00000000-0005-0000-0000-0000B1000000}"/>
    <cellStyle name="_4 Årsregnskap med noter Vital 2007 3" xfId="40260" xr:uid="{00000000-0005-0000-0000-0000B2000000}"/>
    <cellStyle name="_4 Årsregnskap med noter Vital 2007 3 2" xfId="40261" xr:uid="{00000000-0005-0000-0000-0000B3000000}"/>
    <cellStyle name="_4 Årsregnskap med noter Vital 2007 3 2 2" xfId="40262" xr:uid="{00000000-0005-0000-0000-0000B4000000}"/>
    <cellStyle name="_4 Årsregnskap med noter Vital 2007 3 3" xfId="40263" xr:uid="{00000000-0005-0000-0000-0000B5000000}"/>
    <cellStyle name="_4 Årsregnskap med noter Vital 2007 3 3 2" xfId="40264" xr:uid="{00000000-0005-0000-0000-0000B6000000}"/>
    <cellStyle name="_4 Årsregnskap med noter Vital 2007 3 4" xfId="40265" xr:uid="{00000000-0005-0000-0000-0000B7000000}"/>
    <cellStyle name="_4 Årsregnskap med noter Vital 2007 4" xfId="40266" xr:uid="{00000000-0005-0000-0000-0000B8000000}"/>
    <cellStyle name="_4 Årsregnskap med noter Vital 2007 4 2" xfId="40267" xr:uid="{00000000-0005-0000-0000-0000B9000000}"/>
    <cellStyle name="_4 Årsregnskap med noter Vital 2007 5" xfId="40268" xr:uid="{00000000-0005-0000-0000-0000BA000000}"/>
    <cellStyle name="_4 Årsregnskap med noter Vital 2007 5 2" xfId="40269" xr:uid="{00000000-0005-0000-0000-0000BB000000}"/>
    <cellStyle name="_4 Årsregnskap med noter Vital 2007 6" xfId="40270" xr:uid="{00000000-0005-0000-0000-0000BC000000}"/>
    <cellStyle name="_67- Basisswapper Boligkreditt flytting 0907" xfId="12140" xr:uid="{00000000-0005-0000-0000-0000BD000000}"/>
    <cellStyle name="_67- Basisswapper Boligkreditt flytting 0907_Kontroll ME" xfId="12141" xr:uid="{00000000-0005-0000-0000-0000BE000000}"/>
    <cellStyle name="_67- Basisswapper Boligkreditt flytting 0907_Kontroll-fane" xfId="12142" xr:uid="{00000000-0005-0000-0000-0000BF000000}"/>
    <cellStyle name="_A010000 Boligkred ompost fin.instr 0812" xfId="12143" xr:uid="{00000000-0005-0000-0000-0000C0000000}"/>
    <cellStyle name="_A010000 Boligkred ompost fin.instr 0812_Kontroll ME" xfId="12144" xr:uid="{00000000-0005-0000-0000-0000C1000000}"/>
    <cellStyle name="_A010000 Boligkred ompost fin.instr 0812_Kontroll-fane" xfId="12145" xr:uid="{00000000-0005-0000-0000-0000C2000000}"/>
    <cellStyle name="_A010000 Boligkred ompost fin.instr 0912" xfId="12146" xr:uid="{00000000-0005-0000-0000-0000C3000000}"/>
    <cellStyle name="_A010000 Boligkred ompost fin.instr 0912_Kontroll ME" xfId="12147" xr:uid="{00000000-0005-0000-0000-0000C4000000}"/>
    <cellStyle name="_A010000 Boligkred ompost fin.instr 0912_Kontroll-fane" xfId="12148" xr:uid="{00000000-0005-0000-0000-0000C5000000}"/>
    <cellStyle name="_Adm inntekter pr april 09 v.2" xfId="12149" xr:uid="{00000000-0005-0000-0000-0000C6000000}"/>
    <cellStyle name="_Adm inntekter pr april 09 v.2 10" xfId="40271" xr:uid="{00000000-0005-0000-0000-0000C7000000}"/>
    <cellStyle name="_Adm inntekter pr april 09 v.2 11" xfId="40272" xr:uid="{00000000-0005-0000-0000-0000C8000000}"/>
    <cellStyle name="_Adm inntekter pr april 09 v.2 2" xfId="12150" xr:uid="{00000000-0005-0000-0000-0000C9000000}"/>
    <cellStyle name="_Adm inntekter pr april 09 v.2 2 2" xfId="40273" xr:uid="{00000000-0005-0000-0000-0000CA000000}"/>
    <cellStyle name="_Adm inntekter pr april 09 v.2 2 2 2" xfId="40274" xr:uid="{00000000-0005-0000-0000-0000CB000000}"/>
    <cellStyle name="_Adm inntekter pr april 09 v.2 2 3" xfId="40275" xr:uid="{00000000-0005-0000-0000-0000CC000000}"/>
    <cellStyle name="_Adm inntekter pr april 09 v.2 3" xfId="40276" xr:uid="{00000000-0005-0000-0000-0000CD000000}"/>
    <cellStyle name="_Adm inntekter pr april 09 v.2 3 2" xfId="40277" xr:uid="{00000000-0005-0000-0000-0000CE000000}"/>
    <cellStyle name="_Adm inntekter pr april 09 v.2 3 2 2" xfId="40278" xr:uid="{00000000-0005-0000-0000-0000CF000000}"/>
    <cellStyle name="_Adm inntekter pr april 09 v.2 3 3" xfId="40279" xr:uid="{00000000-0005-0000-0000-0000D0000000}"/>
    <cellStyle name="_Adm inntekter pr april 09 v.2 3 3 2" xfId="40280" xr:uid="{00000000-0005-0000-0000-0000D1000000}"/>
    <cellStyle name="_Adm inntekter pr april 09 v.2 3 3 3" xfId="40281" xr:uid="{00000000-0005-0000-0000-0000D2000000}"/>
    <cellStyle name="_Adm inntekter pr april 09 v.2 3 3 4" xfId="40282" xr:uid="{00000000-0005-0000-0000-0000D3000000}"/>
    <cellStyle name="_Adm inntekter pr april 09 v.2 4" xfId="40283" xr:uid="{00000000-0005-0000-0000-0000D4000000}"/>
    <cellStyle name="_Adm inntekter pr april 09 v.2 4 2" xfId="40284" xr:uid="{00000000-0005-0000-0000-0000D5000000}"/>
    <cellStyle name="_Adm inntekter pr april 09 v.2 5" xfId="40285" xr:uid="{00000000-0005-0000-0000-0000D6000000}"/>
    <cellStyle name="_Adm inntekter pr april 09 v.2 5 2" xfId="40286" xr:uid="{00000000-0005-0000-0000-0000D7000000}"/>
    <cellStyle name="_Adm inntekter pr april 09 v.2 6" xfId="40287" xr:uid="{00000000-0005-0000-0000-0000D8000000}"/>
    <cellStyle name="_Adm inntekter pr april 09 v.2 7" xfId="40288" xr:uid="{00000000-0005-0000-0000-0000D9000000}"/>
    <cellStyle name="_Adm inntekter pr april 09 v.2 8" xfId="40289" xr:uid="{00000000-0005-0000-0000-0000DA000000}"/>
    <cellStyle name="_Adm inntekter pr april 09 v.2 9" xfId="40290" xr:uid="{00000000-0005-0000-0000-0000DB000000}"/>
    <cellStyle name="_Adm inntekter pr juli 10 v1" xfId="12151" xr:uid="{00000000-0005-0000-0000-0000DC000000}"/>
    <cellStyle name="_Adm inntekter pr juli 10 v1 2" xfId="12152" xr:uid="{00000000-0005-0000-0000-0000DD000000}"/>
    <cellStyle name="_Adm inntekter pr juli 10 v1 2 2" xfId="40291" xr:uid="{00000000-0005-0000-0000-0000DE000000}"/>
    <cellStyle name="_Adm inntekter pr juli 10 v1 3" xfId="40292" xr:uid="{00000000-0005-0000-0000-0000DF000000}"/>
    <cellStyle name="_Adm inntekter pr juli 10 v1 3 2" xfId="40293" xr:uid="{00000000-0005-0000-0000-0000E0000000}"/>
    <cellStyle name="_Adm inntekter pr juli 10 v1 3 3" xfId="40294" xr:uid="{00000000-0005-0000-0000-0000E1000000}"/>
    <cellStyle name="_Adm inntekter pr juli 10 v1 3 4" xfId="40295" xr:uid="{00000000-0005-0000-0000-0000E2000000}"/>
    <cellStyle name="_Adm inntekter pr juli 10 v1 4" xfId="40296" xr:uid="{00000000-0005-0000-0000-0000E3000000}"/>
    <cellStyle name="_Adm inntekter pr juni 2011 v1" xfId="40297" xr:uid="{00000000-0005-0000-0000-0000E4000000}"/>
    <cellStyle name="_Adm inntekter pr juni 2011 v1 2" xfId="40298" xr:uid="{00000000-0005-0000-0000-0000E5000000}"/>
    <cellStyle name="_Adm inntekter pr juni 2011 v1 2 2" xfId="40299" xr:uid="{00000000-0005-0000-0000-0000E6000000}"/>
    <cellStyle name="_Adm inntekter pr juni 2011 v1 3" xfId="40300" xr:uid="{00000000-0005-0000-0000-0000E7000000}"/>
    <cellStyle name="_Adm inntekter pr juni 2011 v1 3 2" xfId="40301" xr:uid="{00000000-0005-0000-0000-0000E8000000}"/>
    <cellStyle name="_Adm inntekter pr juni 2011 v1 3 3" xfId="40302" xr:uid="{00000000-0005-0000-0000-0000E9000000}"/>
    <cellStyle name="_Adm inntekter pr juni 2011 v1 3 4" xfId="40303" xr:uid="{00000000-0005-0000-0000-0000EA000000}"/>
    <cellStyle name="_Adm.inntekter okt-09" xfId="12153" xr:uid="{00000000-0005-0000-0000-0000EB000000}"/>
    <cellStyle name="_Adm.inntekter okt-09 10" xfId="40304" xr:uid="{00000000-0005-0000-0000-0000EC000000}"/>
    <cellStyle name="_Adm.inntekter okt-09 11" xfId="40305" xr:uid="{00000000-0005-0000-0000-0000ED000000}"/>
    <cellStyle name="_Adm.inntekter okt-09 2" xfId="12154" xr:uid="{00000000-0005-0000-0000-0000EE000000}"/>
    <cellStyle name="_Adm.inntekter okt-09 2 2" xfId="40306" xr:uid="{00000000-0005-0000-0000-0000EF000000}"/>
    <cellStyle name="_Adm.inntekter okt-09 2 2 2" xfId="40307" xr:uid="{00000000-0005-0000-0000-0000F0000000}"/>
    <cellStyle name="_Adm.inntekter okt-09 2 3" xfId="40308" xr:uid="{00000000-0005-0000-0000-0000F1000000}"/>
    <cellStyle name="_Adm.inntekter okt-09 3" xfId="40309" xr:uid="{00000000-0005-0000-0000-0000F2000000}"/>
    <cellStyle name="_Adm.inntekter okt-09 3 2" xfId="40310" xr:uid="{00000000-0005-0000-0000-0000F3000000}"/>
    <cellStyle name="_Adm.inntekter okt-09 3 2 2" xfId="40311" xr:uid="{00000000-0005-0000-0000-0000F4000000}"/>
    <cellStyle name="_Adm.inntekter okt-09 3 3" xfId="40312" xr:uid="{00000000-0005-0000-0000-0000F5000000}"/>
    <cellStyle name="_Adm.inntekter okt-09 3 3 2" xfId="40313" xr:uid="{00000000-0005-0000-0000-0000F6000000}"/>
    <cellStyle name="_Adm.inntekter okt-09 3 3 3" xfId="40314" xr:uid="{00000000-0005-0000-0000-0000F7000000}"/>
    <cellStyle name="_Adm.inntekter okt-09 3 3 4" xfId="40315" xr:uid="{00000000-0005-0000-0000-0000F8000000}"/>
    <cellStyle name="_Adm.inntekter okt-09 4" xfId="40316" xr:uid="{00000000-0005-0000-0000-0000F9000000}"/>
    <cellStyle name="_Adm.inntekter okt-09 4 2" xfId="40317" xr:uid="{00000000-0005-0000-0000-0000FA000000}"/>
    <cellStyle name="_Adm.inntekter okt-09 5" xfId="40318" xr:uid="{00000000-0005-0000-0000-0000FB000000}"/>
    <cellStyle name="_Adm.inntekter okt-09 5 2" xfId="40319" xr:uid="{00000000-0005-0000-0000-0000FC000000}"/>
    <cellStyle name="_Adm.inntekter okt-09 6" xfId="40320" xr:uid="{00000000-0005-0000-0000-0000FD000000}"/>
    <cellStyle name="_Adm.inntekter okt-09 7" xfId="40321" xr:uid="{00000000-0005-0000-0000-0000FE000000}"/>
    <cellStyle name="_Adm.inntekter okt-09 8" xfId="40322" xr:uid="{00000000-0005-0000-0000-0000FF000000}"/>
    <cellStyle name="_Adm.inntekter okt-09 9" xfId="40323" xr:uid="{00000000-0005-0000-0000-000000010000}"/>
    <cellStyle name="_Adm.result prod april-11" xfId="40324" xr:uid="{00000000-0005-0000-0000-000001010000}"/>
    <cellStyle name="_Adm.result prod april-11 2" xfId="40325" xr:uid="{00000000-0005-0000-0000-000002010000}"/>
    <cellStyle name="_Adm.result prod april-11 2 2" xfId="40326" xr:uid="{00000000-0005-0000-0000-000003010000}"/>
    <cellStyle name="_Adm.result prod april-11 3" xfId="40327" xr:uid="{00000000-0005-0000-0000-000004010000}"/>
    <cellStyle name="_Adm.result prod april-11 3 2" xfId="40328" xr:uid="{00000000-0005-0000-0000-000005010000}"/>
    <cellStyle name="_Adm.result prod april-11 3 3" xfId="40329" xr:uid="{00000000-0005-0000-0000-000006010000}"/>
    <cellStyle name="_Adm.result prod april-11 3 4" xfId="40330" xr:uid="{00000000-0005-0000-0000-000007010000}"/>
    <cellStyle name="_Adm.result prod april-11 4" xfId="40331" xr:uid="{00000000-0005-0000-0000-000008010000}"/>
    <cellStyle name="_Adm.result prod mars-11" xfId="40332" xr:uid="{00000000-0005-0000-0000-000009010000}"/>
    <cellStyle name="_Adm.result prod mars-11 2" xfId="40333" xr:uid="{00000000-0005-0000-0000-00000A010000}"/>
    <cellStyle name="_Adm.result prod mars-11 2 2" xfId="40334" xr:uid="{00000000-0005-0000-0000-00000B010000}"/>
    <cellStyle name="_Adm.result prod mars-11 3" xfId="40335" xr:uid="{00000000-0005-0000-0000-00000C010000}"/>
    <cellStyle name="_Adm.result prod mars-11 3 2" xfId="40336" xr:uid="{00000000-0005-0000-0000-00000D010000}"/>
    <cellStyle name="_Adm.result prod mars-11 3 3" xfId="40337" xr:uid="{00000000-0005-0000-0000-00000E010000}"/>
    <cellStyle name="_Adm.result prod mars-11 3 4" xfId="40338" xr:uid="{00000000-0005-0000-0000-00000F010000}"/>
    <cellStyle name="_Adm.result prod mars-11 4" xfId="40339" xr:uid="{00000000-0005-0000-0000-000010010000}"/>
    <cellStyle name="_Adm.result prod sept-11" xfId="40340" xr:uid="{00000000-0005-0000-0000-000011010000}"/>
    <cellStyle name="_Adm.result prod sept-11 2" xfId="40341" xr:uid="{00000000-0005-0000-0000-000012010000}"/>
    <cellStyle name="_Adm.result prod sept-11 2 2" xfId="40342" xr:uid="{00000000-0005-0000-0000-000013010000}"/>
    <cellStyle name="_Adm.result prod sept-11 3" xfId="40343" xr:uid="{00000000-0005-0000-0000-000014010000}"/>
    <cellStyle name="_Adm.result prod sept-11 3 2" xfId="40344" xr:uid="{00000000-0005-0000-0000-000015010000}"/>
    <cellStyle name="_Adm.result prod sept-11 3 3" xfId="40345" xr:uid="{00000000-0005-0000-0000-000016010000}"/>
    <cellStyle name="_Adm.result prod sept-11 3 4" xfId="40346" xr:uid="{00000000-0005-0000-0000-000017010000}"/>
    <cellStyle name="_Adm.resultater august-11" xfId="40347" xr:uid="{00000000-0005-0000-0000-000018010000}"/>
    <cellStyle name="_Adm.resultater august-11 2" xfId="40348" xr:uid="{00000000-0005-0000-0000-000019010000}"/>
    <cellStyle name="_Adm.resultater august-11 2 2" xfId="40349" xr:uid="{00000000-0005-0000-0000-00001A010000}"/>
    <cellStyle name="_Adm.resultater august-11 3" xfId="40350" xr:uid="{00000000-0005-0000-0000-00001B010000}"/>
    <cellStyle name="_Adm.resultater august-11 3 2" xfId="40351" xr:uid="{00000000-0005-0000-0000-00001C010000}"/>
    <cellStyle name="_Adm.resultater august-11 3 3" xfId="40352" xr:uid="{00000000-0005-0000-0000-00001D010000}"/>
    <cellStyle name="_Adm.resultater august-11 3 4" xfId="40353" xr:uid="{00000000-0005-0000-0000-00001E010000}"/>
    <cellStyle name="_Adm.resultater mai-11" xfId="40354" xr:uid="{00000000-0005-0000-0000-00001F010000}"/>
    <cellStyle name="_Adm.resultater mai-11 2" xfId="40355" xr:uid="{00000000-0005-0000-0000-000020010000}"/>
    <cellStyle name="_Adm.resultater mai-11 2 2" xfId="40356" xr:uid="{00000000-0005-0000-0000-000021010000}"/>
    <cellStyle name="_Adm.resultater mai-11 3" xfId="40357" xr:uid="{00000000-0005-0000-0000-000022010000}"/>
    <cellStyle name="_Adm.resultater mai-11 3 2" xfId="40358" xr:uid="{00000000-0005-0000-0000-000023010000}"/>
    <cellStyle name="_Adm.resultater mai-11 3 3" xfId="40359" xr:uid="{00000000-0005-0000-0000-000024010000}"/>
    <cellStyle name="_Adm.resultater mai-11 3 4" xfId="40360" xr:uid="{00000000-0005-0000-0000-000025010000}"/>
    <cellStyle name="_Adm.resultater mars-11" xfId="40361" xr:uid="{00000000-0005-0000-0000-000026010000}"/>
    <cellStyle name="_Adm.resultater mars-11 2" xfId="40362" xr:uid="{00000000-0005-0000-0000-000027010000}"/>
    <cellStyle name="_Adm.resultater mars-11 2 2" xfId="40363" xr:uid="{00000000-0005-0000-0000-000028010000}"/>
    <cellStyle name="_Adm.resultater mars-11 3" xfId="40364" xr:uid="{00000000-0005-0000-0000-000029010000}"/>
    <cellStyle name="_Adm.resultater mars-11 3 2" xfId="40365" xr:uid="{00000000-0005-0000-0000-00002A010000}"/>
    <cellStyle name="_Adm.resultater mars-11 3 3" xfId="40366" xr:uid="{00000000-0005-0000-0000-00002B010000}"/>
    <cellStyle name="_Adm.resultater mars-11 3 4" xfId="40367" xr:uid="{00000000-0005-0000-0000-00002C010000}"/>
    <cellStyle name="_Adm.resultater mars-11 4" xfId="40368" xr:uid="{00000000-0005-0000-0000-00002D010000}"/>
    <cellStyle name="_Aktiv 30" xfId="6" xr:uid="{00000000-0005-0000-0000-00002E010000}"/>
    <cellStyle name="_AM Lang Statsobligasjon" xfId="7" xr:uid="{00000000-0005-0000-0000-00002F010000}"/>
    <cellStyle name="_Ark1" xfId="8" xr:uid="{00000000-0005-0000-0000-000030010000}"/>
    <cellStyle name="_Ark1 10" xfId="40369" xr:uid="{00000000-0005-0000-0000-000031010000}"/>
    <cellStyle name="_Ark1 10 2" xfId="40370" xr:uid="{00000000-0005-0000-0000-000032010000}"/>
    <cellStyle name="_Ark1 11" xfId="40371" xr:uid="{00000000-0005-0000-0000-000033010000}"/>
    <cellStyle name="_Ark1 2" xfId="9" xr:uid="{00000000-0005-0000-0000-000034010000}"/>
    <cellStyle name="_Ark1 2 2" xfId="36918" xr:uid="{00000000-0005-0000-0000-000035010000}"/>
    <cellStyle name="_Ark1 2 2 2" xfId="40372" xr:uid="{00000000-0005-0000-0000-000036010000}"/>
    <cellStyle name="_Ark1 2 2 2 2" xfId="40373" xr:uid="{00000000-0005-0000-0000-000037010000}"/>
    <cellStyle name="_Ark1 2 2 2 2 2" xfId="40374" xr:uid="{00000000-0005-0000-0000-000038010000}"/>
    <cellStyle name="_Ark1 2 2 2 2 2 2" xfId="40375" xr:uid="{00000000-0005-0000-0000-000039010000}"/>
    <cellStyle name="_Ark1 2 2 2 2 3" xfId="40376" xr:uid="{00000000-0005-0000-0000-00003A010000}"/>
    <cellStyle name="_Ark1 2 2 2 3" xfId="40377" xr:uid="{00000000-0005-0000-0000-00003B010000}"/>
    <cellStyle name="_Ark1 2 2 2 3 2" xfId="40378" xr:uid="{00000000-0005-0000-0000-00003C010000}"/>
    <cellStyle name="_Ark1 2 2 2 4" xfId="40379" xr:uid="{00000000-0005-0000-0000-00003D010000}"/>
    <cellStyle name="_Ark1 2 2 3" xfId="40380" xr:uid="{00000000-0005-0000-0000-00003E010000}"/>
    <cellStyle name="_Ark1 2 2 3 2" xfId="40381" xr:uid="{00000000-0005-0000-0000-00003F010000}"/>
    <cellStyle name="_Ark1 2 2 3 2 2" xfId="40382" xr:uid="{00000000-0005-0000-0000-000040010000}"/>
    <cellStyle name="_Ark1 2 2 3 3" xfId="40383" xr:uid="{00000000-0005-0000-0000-000041010000}"/>
    <cellStyle name="_Ark1 2 2 4" xfId="40384" xr:uid="{00000000-0005-0000-0000-000042010000}"/>
    <cellStyle name="_Ark1 2 2 4 2" xfId="40385" xr:uid="{00000000-0005-0000-0000-000043010000}"/>
    <cellStyle name="_Ark1 2 2 5" xfId="40386" xr:uid="{00000000-0005-0000-0000-000044010000}"/>
    <cellStyle name="_Ark1 2 3" xfId="40387" xr:uid="{00000000-0005-0000-0000-000045010000}"/>
    <cellStyle name="_Ark1 2 3 2" xfId="40388" xr:uid="{00000000-0005-0000-0000-000046010000}"/>
    <cellStyle name="_Ark1 2 3 2 2" xfId="40389" xr:uid="{00000000-0005-0000-0000-000047010000}"/>
    <cellStyle name="_Ark1 2 3 2 2 2" xfId="40390" xr:uid="{00000000-0005-0000-0000-000048010000}"/>
    <cellStyle name="_Ark1 2 3 2 3" xfId="40391" xr:uid="{00000000-0005-0000-0000-000049010000}"/>
    <cellStyle name="_Ark1 2 3 3" xfId="40392" xr:uid="{00000000-0005-0000-0000-00004A010000}"/>
    <cellStyle name="_Ark1 2 3 3 2" xfId="40393" xr:uid="{00000000-0005-0000-0000-00004B010000}"/>
    <cellStyle name="_Ark1 2 3 4" xfId="40394" xr:uid="{00000000-0005-0000-0000-00004C010000}"/>
    <cellStyle name="_Ark1 2 4" xfId="40395" xr:uid="{00000000-0005-0000-0000-00004D010000}"/>
    <cellStyle name="_Ark1 2 4 2" xfId="40396" xr:uid="{00000000-0005-0000-0000-00004E010000}"/>
    <cellStyle name="_Ark1 2 4 2 2" xfId="40397" xr:uid="{00000000-0005-0000-0000-00004F010000}"/>
    <cellStyle name="_Ark1 2 4 3" xfId="40398" xr:uid="{00000000-0005-0000-0000-000050010000}"/>
    <cellStyle name="_Ark1 2 4 3 2" xfId="40399" xr:uid="{00000000-0005-0000-0000-000051010000}"/>
    <cellStyle name="_Ark1 2 4 4" xfId="40400" xr:uid="{00000000-0005-0000-0000-000052010000}"/>
    <cellStyle name="_Ark1 2 5" xfId="40401" xr:uid="{00000000-0005-0000-0000-000053010000}"/>
    <cellStyle name="_Ark1 2 5 2" xfId="40402" xr:uid="{00000000-0005-0000-0000-000054010000}"/>
    <cellStyle name="_Ark1 2 6" xfId="40403" xr:uid="{00000000-0005-0000-0000-000055010000}"/>
    <cellStyle name="_Ark1 2 6 2" xfId="40404" xr:uid="{00000000-0005-0000-0000-000056010000}"/>
    <cellStyle name="_Ark1 2 7" xfId="40405" xr:uid="{00000000-0005-0000-0000-000057010000}"/>
    <cellStyle name="_Ark1 2_Kontroll ME" xfId="12155" xr:uid="{00000000-0005-0000-0000-000058010000}"/>
    <cellStyle name="_Ark1 2_Kontroll-fane" xfId="12156" xr:uid="{00000000-0005-0000-0000-000059010000}"/>
    <cellStyle name="_Ark1 2_Prognose eksponering " xfId="36919" xr:uid="{00000000-0005-0000-0000-00005A010000}"/>
    <cellStyle name="_Ark1 2_Prognose eksponering  2" xfId="40406" xr:uid="{00000000-0005-0000-0000-00005B010000}"/>
    <cellStyle name="_Ark1 2_Prognose eksponering  2 2" xfId="40407" xr:uid="{00000000-0005-0000-0000-00005C010000}"/>
    <cellStyle name="_Ark1 2_Prognose eksponering  2 2 2" xfId="40408" xr:uid="{00000000-0005-0000-0000-00005D010000}"/>
    <cellStyle name="_Ark1 2_Prognose eksponering  2 3" xfId="40409" xr:uid="{00000000-0005-0000-0000-00005E010000}"/>
    <cellStyle name="_Ark1 2_Prognose eksponering  3" xfId="40410" xr:uid="{00000000-0005-0000-0000-00005F010000}"/>
    <cellStyle name="_Ark1 2_Prognose eksponering  3 2" xfId="40411" xr:uid="{00000000-0005-0000-0000-000060010000}"/>
    <cellStyle name="_Ark1 2_Prognose eksponering  4" xfId="40412" xr:uid="{00000000-0005-0000-0000-000061010000}"/>
    <cellStyle name="_Ark1 2_Vedlegg" xfId="40413" xr:uid="{00000000-0005-0000-0000-000062010000}"/>
    <cellStyle name="_Ark1 2_Vedlegg 2" xfId="40414" xr:uid="{00000000-0005-0000-0000-000063010000}"/>
    <cellStyle name="_Ark1 2_Vedlegg 2 2" xfId="40415" xr:uid="{00000000-0005-0000-0000-000064010000}"/>
    <cellStyle name="_Ark1 2_Vedlegg 2 2 2" xfId="40416" xr:uid="{00000000-0005-0000-0000-000065010000}"/>
    <cellStyle name="_Ark1 2_Vedlegg 2 3" xfId="40417" xr:uid="{00000000-0005-0000-0000-000066010000}"/>
    <cellStyle name="_Ark1 2_Vedlegg 3" xfId="40418" xr:uid="{00000000-0005-0000-0000-000067010000}"/>
    <cellStyle name="_Ark1 2_Vedlegg 3 2" xfId="40419" xr:uid="{00000000-0005-0000-0000-000068010000}"/>
    <cellStyle name="_Ark1 2_Vedlegg 4" xfId="40420" xr:uid="{00000000-0005-0000-0000-000069010000}"/>
    <cellStyle name="_Ark1 3" xfId="10" xr:uid="{00000000-0005-0000-0000-00006A010000}"/>
    <cellStyle name="_Ark1 3 2" xfId="40421" xr:uid="{00000000-0005-0000-0000-00006B010000}"/>
    <cellStyle name="_Ark1 3 2 2" xfId="40422" xr:uid="{00000000-0005-0000-0000-00006C010000}"/>
    <cellStyle name="_Ark1 3 2 2 2" xfId="40423" xr:uid="{00000000-0005-0000-0000-00006D010000}"/>
    <cellStyle name="_Ark1 3 2 2 2 2" xfId="40424" xr:uid="{00000000-0005-0000-0000-00006E010000}"/>
    <cellStyle name="_Ark1 3 2 2 3" xfId="40425" xr:uid="{00000000-0005-0000-0000-00006F010000}"/>
    <cellStyle name="_Ark1 3 2 3" xfId="40426" xr:uid="{00000000-0005-0000-0000-000070010000}"/>
    <cellStyle name="_Ark1 3 2 3 2" xfId="40427" xr:uid="{00000000-0005-0000-0000-000071010000}"/>
    <cellStyle name="_Ark1 3 2 4" xfId="40428" xr:uid="{00000000-0005-0000-0000-000072010000}"/>
    <cellStyle name="_Ark1 3 3" xfId="40429" xr:uid="{00000000-0005-0000-0000-000073010000}"/>
    <cellStyle name="_Ark1 3 3 2" xfId="40430" xr:uid="{00000000-0005-0000-0000-000074010000}"/>
    <cellStyle name="_Ark1 3 3 2 2" xfId="40431" xr:uid="{00000000-0005-0000-0000-000075010000}"/>
    <cellStyle name="_Ark1 3 3 3" xfId="40432" xr:uid="{00000000-0005-0000-0000-000076010000}"/>
    <cellStyle name="_Ark1 3 4" xfId="40433" xr:uid="{00000000-0005-0000-0000-000077010000}"/>
    <cellStyle name="_Ark1 3 4 2" xfId="40434" xr:uid="{00000000-0005-0000-0000-000078010000}"/>
    <cellStyle name="_Ark1 3 5" xfId="40435" xr:uid="{00000000-0005-0000-0000-000079010000}"/>
    <cellStyle name="_Ark1 4" xfId="11" xr:uid="{00000000-0005-0000-0000-00007A010000}"/>
    <cellStyle name="_Ark1 4 2" xfId="40436" xr:uid="{00000000-0005-0000-0000-00007B010000}"/>
    <cellStyle name="_Ark1 4 2 2" xfId="40437" xr:uid="{00000000-0005-0000-0000-00007C010000}"/>
    <cellStyle name="_Ark1 4 2 2 2" xfId="40438" xr:uid="{00000000-0005-0000-0000-00007D010000}"/>
    <cellStyle name="_Ark1 4 2 2 2 2" xfId="40439" xr:uid="{00000000-0005-0000-0000-00007E010000}"/>
    <cellStyle name="_Ark1 4 2 2 2 2 2" xfId="40440" xr:uid="{00000000-0005-0000-0000-00007F010000}"/>
    <cellStyle name="_Ark1 4 2 2 2 3" xfId="40441" xr:uid="{00000000-0005-0000-0000-000080010000}"/>
    <cellStyle name="_Ark1 4 2 2 3" xfId="40442" xr:uid="{00000000-0005-0000-0000-000081010000}"/>
    <cellStyle name="_Ark1 4 2 2 3 2" xfId="40443" xr:uid="{00000000-0005-0000-0000-000082010000}"/>
    <cellStyle name="_Ark1 4 2 2 4" xfId="40444" xr:uid="{00000000-0005-0000-0000-000083010000}"/>
    <cellStyle name="_Ark1 4 2 3" xfId="40445" xr:uid="{00000000-0005-0000-0000-000084010000}"/>
    <cellStyle name="_Ark1 4 2 3 2" xfId="40446" xr:uid="{00000000-0005-0000-0000-000085010000}"/>
    <cellStyle name="_Ark1 4 2 3 2 2" xfId="40447" xr:uid="{00000000-0005-0000-0000-000086010000}"/>
    <cellStyle name="_Ark1 4 2 3 3" xfId="40448" xr:uid="{00000000-0005-0000-0000-000087010000}"/>
    <cellStyle name="_Ark1 4 2 4" xfId="40449" xr:uid="{00000000-0005-0000-0000-000088010000}"/>
    <cellStyle name="_Ark1 4 2 4 2" xfId="40450" xr:uid="{00000000-0005-0000-0000-000089010000}"/>
    <cellStyle name="_Ark1 4 2 5" xfId="40451" xr:uid="{00000000-0005-0000-0000-00008A010000}"/>
    <cellStyle name="_Ark1 4 3" xfId="40452" xr:uid="{00000000-0005-0000-0000-00008B010000}"/>
    <cellStyle name="_Ark1 4 3 2" xfId="40453" xr:uid="{00000000-0005-0000-0000-00008C010000}"/>
    <cellStyle name="_Ark1 4 3 2 2" xfId="40454" xr:uid="{00000000-0005-0000-0000-00008D010000}"/>
    <cellStyle name="_Ark1 4 3 2 2 2" xfId="40455" xr:uid="{00000000-0005-0000-0000-00008E010000}"/>
    <cellStyle name="_Ark1 4 3 2 3" xfId="40456" xr:uid="{00000000-0005-0000-0000-00008F010000}"/>
    <cellStyle name="_Ark1 4 3 3" xfId="40457" xr:uid="{00000000-0005-0000-0000-000090010000}"/>
    <cellStyle name="_Ark1 4 3 3 2" xfId="40458" xr:uid="{00000000-0005-0000-0000-000091010000}"/>
    <cellStyle name="_Ark1 4 3 4" xfId="40459" xr:uid="{00000000-0005-0000-0000-000092010000}"/>
    <cellStyle name="_Ark1 4 4" xfId="40460" xr:uid="{00000000-0005-0000-0000-000093010000}"/>
    <cellStyle name="_Ark1 4 4 2" xfId="40461" xr:uid="{00000000-0005-0000-0000-000094010000}"/>
    <cellStyle name="_Ark1 4 4 2 2" xfId="40462" xr:uid="{00000000-0005-0000-0000-000095010000}"/>
    <cellStyle name="_Ark1 4 4 3" xfId="40463" xr:uid="{00000000-0005-0000-0000-000096010000}"/>
    <cellStyle name="_Ark1 4 5" xfId="40464" xr:uid="{00000000-0005-0000-0000-000097010000}"/>
    <cellStyle name="_Ark1 4 5 2" xfId="40465" xr:uid="{00000000-0005-0000-0000-000098010000}"/>
    <cellStyle name="_Ark1 4 6" xfId="40466" xr:uid="{00000000-0005-0000-0000-000099010000}"/>
    <cellStyle name="_Ark1 5" xfId="40467" xr:uid="{00000000-0005-0000-0000-00009A010000}"/>
    <cellStyle name="_Ark1 5 2" xfId="40468" xr:uid="{00000000-0005-0000-0000-00009B010000}"/>
    <cellStyle name="_Ark1 5 2 2" xfId="40469" xr:uid="{00000000-0005-0000-0000-00009C010000}"/>
    <cellStyle name="_Ark1 5 2 2 2" xfId="40470" xr:uid="{00000000-0005-0000-0000-00009D010000}"/>
    <cellStyle name="_Ark1 5 2 2 2 2" xfId="40471" xr:uid="{00000000-0005-0000-0000-00009E010000}"/>
    <cellStyle name="_Ark1 5 2 2 2 2 2" xfId="40472" xr:uid="{00000000-0005-0000-0000-00009F010000}"/>
    <cellStyle name="_Ark1 5 2 2 2 3" xfId="40473" xr:uid="{00000000-0005-0000-0000-0000A0010000}"/>
    <cellStyle name="_Ark1 5 2 2 3" xfId="40474" xr:uid="{00000000-0005-0000-0000-0000A1010000}"/>
    <cellStyle name="_Ark1 5 2 2 3 2" xfId="40475" xr:uid="{00000000-0005-0000-0000-0000A2010000}"/>
    <cellStyle name="_Ark1 5 2 2 4" xfId="40476" xr:uid="{00000000-0005-0000-0000-0000A3010000}"/>
    <cellStyle name="_Ark1 5 2 3" xfId="40477" xr:uid="{00000000-0005-0000-0000-0000A4010000}"/>
    <cellStyle name="_Ark1 5 2 3 2" xfId="40478" xr:uid="{00000000-0005-0000-0000-0000A5010000}"/>
    <cellStyle name="_Ark1 5 2 3 2 2" xfId="40479" xr:uid="{00000000-0005-0000-0000-0000A6010000}"/>
    <cellStyle name="_Ark1 5 2 3 3" xfId="40480" xr:uid="{00000000-0005-0000-0000-0000A7010000}"/>
    <cellStyle name="_Ark1 5 2 4" xfId="40481" xr:uid="{00000000-0005-0000-0000-0000A8010000}"/>
    <cellStyle name="_Ark1 5 2 4 2" xfId="40482" xr:uid="{00000000-0005-0000-0000-0000A9010000}"/>
    <cellStyle name="_Ark1 5 2 5" xfId="40483" xr:uid="{00000000-0005-0000-0000-0000AA010000}"/>
    <cellStyle name="_Ark1 5 3" xfId="40484" xr:uid="{00000000-0005-0000-0000-0000AB010000}"/>
    <cellStyle name="_Ark1 5 3 2" xfId="40485" xr:uid="{00000000-0005-0000-0000-0000AC010000}"/>
    <cellStyle name="_Ark1 5 3 2 2" xfId="40486" xr:uid="{00000000-0005-0000-0000-0000AD010000}"/>
    <cellStyle name="_Ark1 5 3 2 2 2" xfId="40487" xr:uid="{00000000-0005-0000-0000-0000AE010000}"/>
    <cellStyle name="_Ark1 5 3 2 3" xfId="40488" xr:uid="{00000000-0005-0000-0000-0000AF010000}"/>
    <cellStyle name="_Ark1 5 3 3" xfId="40489" xr:uid="{00000000-0005-0000-0000-0000B0010000}"/>
    <cellStyle name="_Ark1 5 3 3 2" xfId="40490" xr:uid="{00000000-0005-0000-0000-0000B1010000}"/>
    <cellStyle name="_Ark1 5 3 4" xfId="40491" xr:uid="{00000000-0005-0000-0000-0000B2010000}"/>
    <cellStyle name="_Ark1 5 4" xfId="40492" xr:uid="{00000000-0005-0000-0000-0000B3010000}"/>
    <cellStyle name="_Ark1 5 4 2" xfId="40493" xr:uid="{00000000-0005-0000-0000-0000B4010000}"/>
    <cellStyle name="_Ark1 5 4 2 2" xfId="40494" xr:uid="{00000000-0005-0000-0000-0000B5010000}"/>
    <cellStyle name="_Ark1 5 4 3" xfId="40495" xr:uid="{00000000-0005-0000-0000-0000B6010000}"/>
    <cellStyle name="_Ark1 5 5" xfId="40496" xr:uid="{00000000-0005-0000-0000-0000B7010000}"/>
    <cellStyle name="_Ark1 5 5 2" xfId="40497" xr:uid="{00000000-0005-0000-0000-0000B8010000}"/>
    <cellStyle name="_Ark1 5 6" xfId="40498" xr:uid="{00000000-0005-0000-0000-0000B9010000}"/>
    <cellStyle name="_Ark1 6" xfId="40499" xr:uid="{00000000-0005-0000-0000-0000BA010000}"/>
    <cellStyle name="_Ark1 6 2" xfId="40500" xr:uid="{00000000-0005-0000-0000-0000BB010000}"/>
    <cellStyle name="_Ark1 6 2 2" xfId="40501" xr:uid="{00000000-0005-0000-0000-0000BC010000}"/>
    <cellStyle name="_Ark1 6 2 2 2" xfId="40502" xr:uid="{00000000-0005-0000-0000-0000BD010000}"/>
    <cellStyle name="_Ark1 6 2 2 2 2" xfId="40503" xr:uid="{00000000-0005-0000-0000-0000BE010000}"/>
    <cellStyle name="_Ark1 6 2 2 2 2 2" xfId="40504" xr:uid="{00000000-0005-0000-0000-0000BF010000}"/>
    <cellStyle name="_Ark1 6 2 2 2 3" xfId="40505" xr:uid="{00000000-0005-0000-0000-0000C0010000}"/>
    <cellStyle name="_Ark1 6 2 2 3" xfId="40506" xr:uid="{00000000-0005-0000-0000-0000C1010000}"/>
    <cellStyle name="_Ark1 6 2 2 3 2" xfId="40507" xr:uid="{00000000-0005-0000-0000-0000C2010000}"/>
    <cellStyle name="_Ark1 6 2 2 4" xfId="40508" xr:uid="{00000000-0005-0000-0000-0000C3010000}"/>
    <cellStyle name="_Ark1 6 2 3" xfId="40509" xr:uid="{00000000-0005-0000-0000-0000C4010000}"/>
    <cellStyle name="_Ark1 6 2 3 2" xfId="40510" xr:uid="{00000000-0005-0000-0000-0000C5010000}"/>
    <cellStyle name="_Ark1 6 2 3 2 2" xfId="40511" xr:uid="{00000000-0005-0000-0000-0000C6010000}"/>
    <cellStyle name="_Ark1 6 2 3 3" xfId="40512" xr:uid="{00000000-0005-0000-0000-0000C7010000}"/>
    <cellStyle name="_Ark1 6 2 4" xfId="40513" xr:uid="{00000000-0005-0000-0000-0000C8010000}"/>
    <cellStyle name="_Ark1 6 2 4 2" xfId="40514" xr:uid="{00000000-0005-0000-0000-0000C9010000}"/>
    <cellStyle name="_Ark1 6 2 5" xfId="40515" xr:uid="{00000000-0005-0000-0000-0000CA010000}"/>
    <cellStyle name="_Ark1 6 3" xfId="40516" xr:uid="{00000000-0005-0000-0000-0000CB010000}"/>
    <cellStyle name="_Ark1 6 3 2" xfId="40517" xr:uid="{00000000-0005-0000-0000-0000CC010000}"/>
    <cellStyle name="_Ark1 6 3 2 2" xfId="40518" xr:uid="{00000000-0005-0000-0000-0000CD010000}"/>
    <cellStyle name="_Ark1 6 3 2 2 2" xfId="40519" xr:uid="{00000000-0005-0000-0000-0000CE010000}"/>
    <cellStyle name="_Ark1 6 3 2 3" xfId="40520" xr:uid="{00000000-0005-0000-0000-0000CF010000}"/>
    <cellStyle name="_Ark1 6 3 3" xfId="40521" xr:uid="{00000000-0005-0000-0000-0000D0010000}"/>
    <cellStyle name="_Ark1 6 3 3 2" xfId="40522" xr:uid="{00000000-0005-0000-0000-0000D1010000}"/>
    <cellStyle name="_Ark1 6 3 4" xfId="40523" xr:uid="{00000000-0005-0000-0000-0000D2010000}"/>
    <cellStyle name="_Ark1 6 4" xfId="40524" xr:uid="{00000000-0005-0000-0000-0000D3010000}"/>
    <cellStyle name="_Ark1 6 4 2" xfId="40525" xr:uid="{00000000-0005-0000-0000-0000D4010000}"/>
    <cellStyle name="_Ark1 6 4 2 2" xfId="40526" xr:uid="{00000000-0005-0000-0000-0000D5010000}"/>
    <cellStyle name="_Ark1 6 4 3" xfId="40527" xr:uid="{00000000-0005-0000-0000-0000D6010000}"/>
    <cellStyle name="_Ark1 6 5" xfId="40528" xr:uid="{00000000-0005-0000-0000-0000D7010000}"/>
    <cellStyle name="_Ark1 6 5 2" xfId="40529" xr:uid="{00000000-0005-0000-0000-0000D8010000}"/>
    <cellStyle name="_Ark1 6 6" xfId="40530" xr:uid="{00000000-0005-0000-0000-0000D9010000}"/>
    <cellStyle name="_Ark1 7" xfId="40531" xr:uid="{00000000-0005-0000-0000-0000DA010000}"/>
    <cellStyle name="_Ark1 7 2" xfId="40532" xr:uid="{00000000-0005-0000-0000-0000DB010000}"/>
    <cellStyle name="_Ark1 7 2 2" xfId="40533" xr:uid="{00000000-0005-0000-0000-0000DC010000}"/>
    <cellStyle name="_Ark1 7 2 2 2" xfId="40534" xr:uid="{00000000-0005-0000-0000-0000DD010000}"/>
    <cellStyle name="_Ark1 7 2 2 2 2" xfId="40535" xr:uid="{00000000-0005-0000-0000-0000DE010000}"/>
    <cellStyle name="_Ark1 7 2 2 3" xfId="40536" xr:uid="{00000000-0005-0000-0000-0000DF010000}"/>
    <cellStyle name="_Ark1 7 2 3" xfId="40537" xr:uid="{00000000-0005-0000-0000-0000E0010000}"/>
    <cellStyle name="_Ark1 7 2 3 2" xfId="40538" xr:uid="{00000000-0005-0000-0000-0000E1010000}"/>
    <cellStyle name="_Ark1 7 2 4" xfId="40539" xr:uid="{00000000-0005-0000-0000-0000E2010000}"/>
    <cellStyle name="_Ark1 7 3" xfId="40540" xr:uid="{00000000-0005-0000-0000-0000E3010000}"/>
    <cellStyle name="_Ark1 7 3 2" xfId="40541" xr:uid="{00000000-0005-0000-0000-0000E4010000}"/>
    <cellStyle name="_Ark1 7 3 2 2" xfId="40542" xr:uid="{00000000-0005-0000-0000-0000E5010000}"/>
    <cellStyle name="_Ark1 7 3 2 2 2" xfId="40543" xr:uid="{00000000-0005-0000-0000-0000E6010000}"/>
    <cellStyle name="_Ark1 7 3 2 3" xfId="40544" xr:uid="{00000000-0005-0000-0000-0000E7010000}"/>
    <cellStyle name="_Ark1 7 3 3" xfId="40545" xr:uid="{00000000-0005-0000-0000-0000E8010000}"/>
    <cellStyle name="_Ark1 7 3 3 2" xfId="40546" xr:uid="{00000000-0005-0000-0000-0000E9010000}"/>
    <cellStyle name="_Ark1 7 3 4" xfId="40547" xr:uid="{00000000-0005-0000-0000-0000EA010000}"/>
    <cellStyle name="_Ark1 7 4" xfId="40548" xr:uid="{00000000-0005-0000-0000-0000EB010000}"/>
    <cellStyle name="_Ark1 7 4 2" xfId="40549" xr:uid="{00000000-0005-0000-0000-0000EC010000}"/>
    <cellStyle name="_Ark1 7 4 2 2" xfId="40550" xr:uid="{00000000-0005-0000-0000-0000ED010000}"/>
    <cellStyle name="_Ark1 7 4 3" xfId="40551" xr:uid="{00000000-0005-0000-0000-0000EE010000}"/>
    <cellStyle name="_Ark1 7 5" xfId="40552" xr:uid="{00000000-0005-0000-0000-0000EF010000}"/>
    <cellStyle name="_Ark1 7 5 2" xfId="40553" xr:uid="{00000000-0005-0000-0000-0000F0010000}"/>
    <cellStyle name="_Ark1 7 6" xfId="40554" xr:uid="{00000000-0005-0000-0000-0000F1010000}"/>
    <cellStyle name="_Ark1 8" xfId="40555" xr:uid="{00000000-0005-0000-0000-0000F2010000}"/>
    <cellStyle name="_Ark1 8 2" xfId="40556" xr:uid="{00000000-0005-0000-0000-0000F3010000}"/>
    <cellStyle name="_Ark1 8 2 2" xfId="40557" xr:uid="{00000000-0005-0000-0000-0000F4010000}"/>
    <cellStyle name="_Ark1 8 3" xfId="40558" xr:uid="{00000000-0005-0000-0000-0000F5010000}"/>
    <cellStyle name="_Ark1 8 3 2" xfId="40559" xr:uid="{00000000-0005-0000-0000-0000F6010000}"/>
    <cellStyle name="_Ark1 8 4" xfId="40560" xr:uid="{00000000-0005-0000-0000-0000F7010000}"/>
    <cellStyle name="_Ark1 9" xfId="40561" xr:uid="{00000000-0005-0000-0000-0000F8010000}"/>
    <cellStyle name="_Ark1 9 2" xfId="40562" xr:uid="{00000000-0005-0000-0000-0000F9010000}"/>
    <cellStyle name="_Ark1_Adjustment-Hovedtall" xfId="36920" xr:uid="{00000000-0005-0000-0000-0000FA010000}"/>
    <cellStyle name="_Ark1_Expenses (1)" xfId="40563" xr:uid="{00000000-0005-0000-0000-0000FB010000}"/>
    <cellStyle name="_Ark1_Hovedtall" xfId="36921" xr:uid="{00000000-0005-0000-0000-0000FC010000}"/>
    <cellStyle name="_Ark1_Kontroll ME" xfId="12157" xr:uid="{00000000-0005-0000-0000-0000FD010000}"/>
    <cellStyle name="_Ark1_Kontroll-fane" xfId="12158" xr:uid="{00000000-0005-0000-0000-0000FE010000}"/>
    <cellStyle name="_Ark1_Note 14 - Investeringseiendom v2" xfId="12" xr:uid="{00000000-0005-0000-0000-000000020000}"/>
    <cellStyle name="_Ark1_Nøkkeltall" xfId="36922" xr:uid="{00000000-0005-0000-0000-0000FF010000}"/>
    <cellStyle name="_Ark1_Prognose eksponering " xfId="36923" xr:uid="{00000000-0005-0000-0000-000001020000}"/>
    <cellStyle name="_Ark1_Prognose eksponering  2" xfId="40564" xr:uid="{00000000-0005-0000-0000-000002020000}"/>
    <cellStyle name="_Ark1_Prognose eksponering  2 2" xfId="40565" xr:uid="{00000000-0005-0000-0000-000003020000}"/>
    <cellStyle name="_Ark1_Prognose eksponering  2 2 2" xfId="40566" xr:uid="{00000000-0005-0000-0000-000004020000}"/>
    <cellStyle name="_Ark1_Prognose eksponering  2 3" xfId="40567" xr:uid="{00000000-0005-0000-0000-000005020000}"/>
    <cellStyle name="_Ark1_Prognose eksponering  3" xfId="40568" xr:uid="{00000000-0005-0000-0000-000006020000}"/>
    <cellStyle name="_Ark1_Prognose eksponering  3 2" xfId="40569" xr:uid="{00000000-0005-0000-0000-000007020000}"/>
    <cellStyle name="_Ark1_Prognose eksponering  4" xfId="40570" xr:uid="{00000000-0005-0000-0000-000008020000}"/>
    <cellStyle name="_Ark1_Resultat" xfId="36924" xr:uid="{00000000-0005-0000-0000-000009020000}"/>
    <cellStyle name="_Ark1_Results &amp; key fig." xfId="40571" xr:uid="{00000000-0005-0000-0000-00000A020000}"/>
    <cellStyle name="_Ark1_Vedlegg" xfId="40572" xr:uid="{00000000-0005-0000-0000-00000B020000}"/>
    <cellStyle name="_Ark1_Vedlegg 2" xfId="40573" xr:uid="{00000000-0005-0000-0000-00000C020000}"/>
    <cellStyle name="_Ark1_Vedlegg 2 2" xfId="40574" xr:uid="{00000000-0005-0000-0000-00000D020000}"/>
    <cellStyle name="_Ark1_Vedlegg 2 2 2" xfId="40575" xr:uid="{00000000-0005-0000-0000-00000E020000}"/>
    <cellStyle name="_Ark1_Vedlegg 2 3" xfId="40576" xr:uid="{00000000-0005-0000-0000-00000F020000}"/>
    <cellStyle name="_Ark1_Vedlegg 3" xfId="40577" xr:uid="{00000000-0005-0000-0000-000010020000}"/>
    <cellStyle name="_Ark1_Vedlegg 3 2" xfId="40578" xr:uid="{00000000-0005-0000-0000-000011020000}"/>
    <cellStyle name="_Ark1_Vedlegg 4" xfId="40579" xr:uid="{00000000-0005-0000-0000-000012020000}"/>
    <cellStyle name="_Ark2" xfId="36925" xr:uid="{00000000-0005-0000-0000-000013020000}"/>
    <cellStyle name="_Ark2_Q Sum_Res N" xfId="36926" xr:uid="{00000000-0005-0000-0000-000014020000}"/>
    <cellStyle name="_Ark3" xfId="36927" xr:uid="{00000000-0005-0000-0000-000015020000}"/>
    <cellStyle name="_Ark3_Q Sum_Res N" xfId="36928" xr:uid="{00000000-0005-0000-0000-000016020000}"/>
    <cellStyle name="_Ark4" xfId="36929" xr:uid="{00000000-0005-0000-0000-000017020000}"/>
    <cellStyle name="_Ark4_Q Sum_Res N" xfId="36930" xr:uid="{00000000-0005-0000-0000-000018020000}"/>
    <cellStyle name="_Attr" xfId="13" xr:uid="{00000000-0005-0000-0000-000019020000}"/>
    <cellStyle name="_Attr 10" xfId="40580" xr:uid="{00000000-0005-0000-0000-00001A020000}"/>
    <cellStyle name="_Attr 10 2" xfId="40581" xr:uid="{00000000-0005-0000-0000-00001B020000}"/>
    <cellStyle name="_Attr 11" xfId="40582" xr:uid="{00000000-0005-0000-0000-00001C020000}"/>
    <cellStyle name="_Attr 2" xfId="14" xr:uid="{00000000-0005-0000-0000-00001D020000}"/>
    <cellStyle name="_Attr 2 2" xfId="36931" xr:uid="{00000000-0005-0000-0000-00001E020000}"/>
    <cellStyle name="_Attr 2 2 2" xfId="40583" xr:uid="{00000000-0005-0000-0000-00001F020000}"/>
    <cellStyle name="_Attr 2 2 2 2" xfId="40584" xr:uid="{00000000-0005-0000-0000-000020020000}"/>
    <cellStyle name="_Attr 2 2 2 2 2" xfId="40585" xr:uid="{00000000-0005-0000-0000-000021020000}"/>
    <cellStyle name="_Attr 2 2 2 2 2 2" xfId="40586" xr:uid="{00000000-0005-0000-0000-000022020000}"/>
    <cellStyle name="_Attr 2 2 2 2 3" xfId="40587" xr:uid="{00000000-0005-0000-0000-000023020000}"/>
    <cellStyle name="_Attr 2 2 2 3" xfId="40588" xr:uid="{00000000-0005-0000-0000-000024020000}"/>
    <cellStyle name="_Attr 2 2 2 3 2" xfId="40589" xr:uid="{00000000-0005-0000-0000-000025020000}"/>
    <cellStyle name="_Attr 2 2 2 4" xfId="40590" xr:uid="{00000000-0005-0000-0000-000026020000}"/>
    <cellStyle name="_Attr 2 2 3" xfId="40591" xr:uid="{00000000-0005-0000-0000-000027020000}"/>
    <cellStyle name="_Attr 2 2 3 2" xfId="40592" xr:uid="{00000000-0005-0000-0000-000028020000}"/>
    <cellStyle name="_Attr 2 2 3 2 2" xfId="40593" xr:uid="{00000000-0005-0000-0000-000029020000}"/>
    <cellStyle name="_Attr 2 2 3 3" xfId="40594" xr:uid="{00000000-0005-0000-0000-00002A020000}"/>
    <cellStyle name="_Attr 2 2 4" xfId="40595" xr:uid="{00000000-0005-0000-0000-00002B020000}"/>
    <cellStyle name="_Attr 2 2 4 2" xfId="40596" xr:uid="{00000000-0005-0000-0000-00002C020000}"/>
    <cellStyle name="_Attr 2 2 5" xfId="40597" xr:uid="{00000000-0005-0000-0000-00002D020000}"/>
    <cellStyle name="_Attr 2 3" xfId="40598" xr:uid="{00000000-0005-0000-0000-00002E020000}"/>
    <cellStyle name="_Attr 2 3 2" xfId="40599" xr:uid="{00000000-0005-0000-0000-00002F020000}"/>
    <cellStyle name="_Attr 2 3 2 2" xfId="40600" xr:uid="{00000000-0005-0000-0000-000030020000}"/>
    <cellStyle name="_Attr 2 3 2 2 2" xfId="40601" xr:uid="{00000000-0005-0000-0000-000031020000}"/>
    <cellStyle name="_Attr 2 3 2 3" xfId="40602" xr:uid="{00000000-0005-0000-0000-000032020000}"/>
    <cellStyle name="_Attr 2 3 3" xfId="40603" xr:uid="{00000000-0005-0000-0000-000033020000}"/>
    <cellStyle name="_Attr 2 3 3 2" xfId="40604" xr:uid="{00000000-0005-0000-0000-000034020000}"/>
    <cellStyle name="_Attr 2 3 4" xfId="40605" xr:uid="{00000000-0005-0000-0000-000035020000}"/>
    <cellStyle name="_Attr 2 4" xfId="40606" xr:uid="{00000000-0005-0000-0000-000036020000}"/>
    <cellStyle name="_Attr 2 4 2" xfId="40607" xr:uid="{00000000-0005-0000-0000-000037020000}"/>
    <cellStyle name="_Attr 2 4 2 2" xfId="40608" xr:uid="{00000000-0005-0000-0000-000038020000}"/>
    <cellStyle name="_Attr 2 4 3" xfId="40609" xr:uid="{00000000-0005-0000-0000-000039020000}"/>
    <cellStyle name="_Attr 2 4 3 2" xfId="40610" xr:uid="{00000000-0005-0000-0000-00003A020000}"/>
    <cellStyle name="_Attr 2 4 4" xfId="40611" xr:uid="{00000000-0005-0000-0000-00003B020000}"/>
    <cellStyle name="_Attr 2 5" xfId="40612" xr:uid="{00000000-0005-0000-0000-00003C020000}"/>
    <cellStyle name="_Attr 2 5 2" xfId="40613" xr:uid="{00000000-0005-0000-0000-00003D020000}"/>
    <cellStyle name="_Attr 2 6" xfId="40614" xr:uid="{00000000-0005-0000-0000-00003E020000}"/>
    <cellStyle name="_Attr 2 6 2" xfId="40615" xr:uid="{00000000-0005-0000-0000-00003F020000}"/>
    <cellStyle name="_Attr 2 7" xfId="40616" xr:uid="{00000000-0005-0000-0000-000040020000}"/>
    <cellStyle name="_Attr 2_Kontroll ME" xfId="12159" xr:uid="{00000000-0005-0000-0000-000041020000}"/>
    <cellStyle name="_Attr 2_Kontroll-fane" xfId="12160" xr:uid="{00000000-0005-0000-0000-000042020000}"/>
    <cellStyle name="_Attr 2_Prognose eksponering " xfId="36932" xr:uid="{00000000-0005-0000-0000-000043020000}"/>
    <cellStyle name="_Attr 2_Prognose eksponering  2" xfId="40617" xr:uid="{00000000-0005-0000-0000-000044020000}"/>
    <cellStyle name="_Attr 2_Prognose eksponering  2 2" xfId="40618" xr:uid="{00000000-0005-0000-0000-000045020000}"/>
    <cellStyle name="_Attr 2_Prognose eksponering  2 2 2" xfId="40619" xr:uid="{00000000-0005-0000-0000-000046020000}"/>
    <cellStyle name="_Attr 2_Prognose eksponering  2 3" xfId="40620" xr:uid="{00000000-0005-0000-0000-000047020000}"/>
    <cellStyle name="_Attr 2_Prognose eksponering  3" xfId="40621" xr:uid="{00000000-0005-0000-0000-000048020000}"/>
    <cellStyle name="_Attr 2_Prognose eksponering  3 2" xfId="40622" xr:uid="{00000000-0005-0000-0000-000049020000}"/>
    <cellStyle name="_Attr 2_Prognose eksponering  4" xfId="40623" xr:uid="{00000000-0005-0000-0000-00004A020000}"/>
    <cellStyle name="_Attr 2_Vedlegg" xfId="40624" xr:uid="{00000000-0005-0000-0000-00004B020000}"/>
    <cellStyle name="_Attr 2_Vedlegg 2" xfId="40625" xr:uid="{00000000-0005-0000-0000-00004C020000}"/>
    <cellStyle name="_Attr 2_Vedlegg 2 2" xfId="40626" xr:uid="{00000000-0005-0000-0000-00004D020000}"/>
    <cellStyle name="_Attr 2_Vedlegg 2 2 2" xfId="40627" xr:uid="{00000000-0005-0000-0000-00004E020000}"/>
    <cellStyle name="_Attr 2_Vedlegg 2 3" xfId="40628" xr:uid="{00000000-0005-0000-0000-00004F020000}"/>
    <cellStyle name="_Attr 2_Vedlegg 3" xfId="40629" xr:uid="{00000000-0005-0000-0000-000050020000}"/>
    <cellStyle name="_Attr 2_Vedlegg 3 2" xfId="40630" xr:uid="{00000000-0005-0000-0000-000051020000}"/>
    <cellStyle name="_Attr 2_Vedlegg 4" xfId="40631" xr:uid="{00000000-0005-0000-0000-000052020000}"/>
    <cellStyle name="_Attr 3" xfId="15" xr:uid="{00000000-0005-0000-0000-000053020000}"/>
    <cellStyle name="_Attr 3 2" xfId="40632" xr:uid="{00000000-0005-0000-0000-000054020000}"/>
    <cellStyle name="_Attr 3 2 2" xfId="40633" xr:uid="{00000000-0005-0000-0000-000055020000}"/>
    <cellStyle name="_Attr 3 2 2 2" xfId="40634" xr:uid="{00000000-0005-0000-0000-000056020000}"/>
    <cellStyle name="_Attr 3 2 2 2 2" xfId="40635" xr:uid="{00000000-0005-0000-0000-000057020000}"/>
    <cellStyle name="_Attr 3 2 2 3" xfId="40636" xr:uid="{00000000-0005-0000-0000-000058020000}"/>
    <cellStyle name="_Attr 3 2 3" xfId="40637" xr:uid="{00000000-0005-0000-0000-000059020000}"/>
    <cellStyle name="_Attr 3 2 3 2" xfId="40638" xr:uid="{00000000-0005-0000-0000-00005A020000}"/>
    <cellStyle name="_Attr 3 2 4" xfId="40639" xr:uid="{00000000-0005-0000-0000-00005B020000}"/>
    <cellStyle name="_Attr 3 3" xfId="40640" xr:uid="{00000000-0005-0000-0000-00005C020000}"/>
    <cellStyle name="_Attr 3 3 2" xfId="40641" xr:uid="{00000000-0005-0000-0000-00005D020000}"/>
    <cellStyle name="_Attr 3 3 2 2" xfId="40642" xr:uid="{00000000-0005-0000-0000-00005E020000}"/>
    <cellStyle name="_Attr 3 3 3" xfId="40643" xr:uid="{00000000-0005-0000-0000-00005F020000}"/>
    <cellStyle name="_Attr 3 4" xfId="40644" xr:uid="{00000000-0005-0000-0000-000060020000}"/>
    <cellStyle name="_Attr 3 4 2" xfId="40645" xr:uid="{00000000-0005-0000-0000-000061020000}"/>
    <cellStyle name="_Attr 3 5" xfId="40646" xr:uid="{00000000-0005-0000-0000-000062020000}"/>
    <cellStyle name="_Attr 4" xfId="16" xr:uid="{00000000-0005-0000-0000-000063020000}"/>
    <cellStyle name="_Attr 4 2" xfId="40647" xr:uid="{00000000-0005-0000-0000-000064020000}"/>
    <cellStyle name="_Attr 4 2 2" xfId="40648" xr:uid="{00000000-0005-0000-0000-000065020000}"/>
    <cellStyle name="_Attr 4 2 2 2" xfId="40649" xr:uid="{00000000-0005-0000-0000-000066020000}"/>
    <cellStyle name="_Attr 4 2 2 2 2" xfId="40650" xr:uid="{00000000-0005-0000-0000-000067020000}"/>
    <cellStyle name="_Attr 4 2 2 2 2 2" xfId="40651" xr:uid="{00000000-0005-0000-0000-000068020000}"/>
    <cellStyle name="_Attr 4 2 2 2 3" xfId="40652" xr:uid="{00000000-0005-0000-0000-000069020000}"/>
    <cellStyle name="_Attr 4 2 2 3" xfId="40653" xr:uid="{00000000-0005-0000-0000-00006A020000}"/>
    <cellStyle name="_Attr 4 2 2 3 2" xfId="40654" xr:uid="{00000000-0005-0000-0000-00006B020000}"/>
    <cellStyle name="_Attr 4 2 2 4" xfId="40655" xr:uid="{00000000-0005-0000-0000-00006C020000}"/>
    <cellStyle name="_Attr 4 2 3" xfId="40656" xr:uid="{00000000-0005-0000-0000-00006D020000}"/>
    <cellStyle name="_Attr 4 2 3 2" xfId="40657" xr:uid="{00000000-0005-0000-0000-00006E020000}"/>
    <cellStyle name="_Attr 4 2 3 2 2" xfId="40658" xr:uid="{00000000-0005-0000-0000-00006F020000}"/>
    <cellStyle name="_Attr 4 2 3 3" xfId="40659" xr:uid="{00000000-0005-0000-0000-000070020000}"/>
    <cellStyle name="_Attr 4 2 4" xfId="40660" xr:uid="{00000000-0005-0000-0000-000071020000}"/>
    <cellStyle name="_Attr 4 2 4 2" xfId="40661" xr:uid="{00000000-0005-0000-0000-000072020000}"/>
    <cellStyle name="_Attr 4 2 5" xfId="40662" xr:uid="{00000000-0005-0000-0000-000073020000}"/>
    <cellStyle name="_Attr 4 3" xfId="40663" xr:uid="{00000000-0005-0000-0000-000074020000}"/>
    <cellStyle name="_Attr 4 3 2" xfId="40664" xr:uid="{00000000-0005-0000-0000-000075020000}"/>
    <cellStyle name="_Attr 4 3 2 2" xfId="40665" xr:uid="{00000000-0005-0000-0000-000076020000}"/>
    <cellStyle name="_Attr 4 3 2 2 2" xfId="40666" xr:uid="{00000000-0005-0000-0000-000077020000}"/>
    <cellStyle name="_Attr 4 3 2 3" xfId="40667" xr:uid="{00000000-0005-0000-0000-000078020000}"/>
    <cellStyle name="_Attr 4 3 3" xfId="40668" xr:uid="{00000000-0005-0000-0000-000079020000}"/>
    <cellStyle name="_Attr 4 3 3 2" xfId="40669" xr:uid="{00000000-0005-0000-0000-00007A020000}"/>
    <cellStyle name="_Attr 4 3 4" xfId="40670" xr:uid="{00000000-0005-0000-0000-00007B020000}"/>
    <cellStyle name="_Attr 4 4" xfId="40671" xr:uid="{00000000-0005-0000-0000-00007C020000}"/>
    <cellStyle name="_Attr 4 4 2" xfId="40672" xr:uid="{00000000-0005-0000-0000-00007D020000}"/>
    <cellStyle name="_Attr 4 4 2 2" xfId="40673" xr:uid="{00000000-0005-0000-0000-00007E020000}"/>
    <cellStyle name="_Attr 4 4 3" xfId="40674" xr:uid="{00000000-0005-0000-0000-00007F020000}"/>
    <cellStyle name="_Attr 4 5" xfId="40675" xr:uid="{00000000-0005-0000-0000-000080020000}"/>
    <cellStyle name="_Attr 4 5 2" xfId="40676" xr:uid="{00000000-0005-0000-0000-000081020000}"/>
    <cellStyle name="_Attr 4 6" xfId="40677" xr:uid="{00000000-0005-0000-0000-000082020000}"/>
    <cellStyle name="_Attr 5" xfId="40678" xr:uid="{00000000-0005-0000-0000-000083020000}"/>
    <cellStyle name="_Attr 5 2" xfId="40679" xr:uid="{00000000-0005-0000-0000-000084020000}"/>
    <cellStyle name="_Attr 5 2 2" xfId="40680" xr:uid="{00000000-0005-0000-0000-000085020000}"/>
    <cellStyle name="_Attr 5 2 2 2" xfId="40681" xr:uid="{00000000-0005-0000-0000-000086020000}"/>
    <cellStyle name="_Attr 5 2 2 2 2" xfId="40682" xr:uid="{00000000-0005-0000-0000-000087020000}"/>
    <cellStyle name="_Attr 5 2 2 2 2 2" xfId="40683" xr:uid="{00000000-0005-0000-0000-000088020000}"/>
    <cellStyle name="_Attr 5 2 2 2 3" xfId="40684" xr:uid="{00000000-0005-0000-0000-000089020000}"/>
    <cellStyle name="_Attr 5 2 2 3" xfId="40685" xr:uid="{00000000-0005-0000-0000-00008A020000}"/>
    <cellStyle name="_Attr 5 2 2 3 2" xfId="40686" xr:uid="{00000000-0005-0000-0000-00008B020000}"/>
    <cellStyle name="_Attr 5 2 2 4" xfId="40687" xr:uid="{00000000-0005-0000-0000-00008C020000}"/>
    <cellStyle name="_Attr 5 2 3" xfId="40688" xr:uid="{00000000-0005-0000-0000-00008D020000}"/>
    <cellStyle name="_Attr 5 2 3 2" xfId="40689" xr:uid="{00000000-0005-0000-0000-00008E020000}"/>
    <cellStyle name="_Attr 5 2 3 2 2" xfId="40690" xr:uid="{00000000-0005-0000-0000-00008F020000}"/>
    <cellStyle name="_Attr 5 2 3 3" xfId="40691" xr:uid="{00000000-0005-0000-0000-000090020000}"/>
    <cellStyle name="_Attr 5 2 4" xfId="40692" xr:uid="{00000000-0005-0000-0000-000091020000}"/>
    <cellStyle name="_Attr 5 2 4 2" xfId="40693" xr:uid="{00000000-0005-0000-0000-000092020000}"/>
    <cellStyle name="_Attr 5 2 5" xfId="40694" xr:uid="{00000000-0005-0000-0000-000093020000}"/>
    <cellStyle name="_Attr 5 3" xfId="40695" xr:uid="{00000000-0005-0000-0000-000094020000}"/>
    <cellStyle name="_Attr 5 3 2" xfId="40696" xr:uid="{00000000-0005-0000-0000-000095020000}"/>
    <cellStyle name="_Attr 5 3 2 2" xfId="40697" xr:uid="{00000000-0005-0000-0000-000096020000}"/>
    <cellStyle name="_Attr 5 3 2 2 2" xfId="40698" xr:uid="{00000000-0005-0000-0000-000097020000}"/>
    <cellStyle name="_Attr 5 3 2 3" xfId="40699" xr:uid="{00000000-0005-0000-0000-000098020000}"/>
    <cellStyle name="_Attr 5 3 3" xfId="40700" xr:uid="{00000000-0005-0000-0000-000099020000}"/>
    <cellStyle name="_Attr 5 3 3 2" xfId="40701" xr:uid="{00000000-0005-0000-0000-00009A020000}"/>
    <cellStyle name="_Attr 5 3 4" xfId="40702" xr:uid="{00000000-0005-0000-0000-00009B020000}"/>
    <cellStyle name="_Attr 5 4" xfId="40703" xr:uid="{00000000-0005-0000-0000-00009C020000}"/>
    <cellStyle name="_Attr 5 4 2" xfId="40704" xr:uid="{00000000-0005-0000-0000-00009D020000}"/>
    <cellStyle name="_Attr 5 4 2 2" xfId="40705" xr:uid="{00000000-0005-0000-0000-00009E020000}"/>
    <cellStyle name="_Attr 5 4 3" xfId="40706" xr:uid="{00000000-0005-0000-0000-00009F020000}"/>
    <cellStyle name="_Attr 5 5" xfId="40707" xr:uid="{00000000-0005-0000-0000-0000A0020000}"/>
    <cellStyle name="_Attr 5 5 2" xfId="40708" xr:uid="{00000000-0005-0000-0000-0000A1020000}"/>
    <cellStyle name="_Attr 5 6" xfId="40709" xr:uid="{00000000-0005-0000-0000-0000A2020000}"/>
    <cellStyle name="_Attr 6" xfId="40710" xr:uid="{00000000-0005-0000-0000-0000A3020000}"/>
    <cellStyle name="_Attr 6 2" xfId="40711" xr:uid="{00000000-0005-0000-0000-0000A4020000}"/>
    <cellStyle name="_Attr 6 2 2" xfId="40712" xr:uid="{00000000-0005-0000-0000-0000A5020000}"/>
    <cellStyle name="_Attr 6 2 2 2" xfId="40713" xr:uid="{00000000-0005-0000-0000-0000A6020000}"/>
    <cellStyle name="_Attr 6 2 2 2 2" xfId="40714" xr:uid="{00000000-0005-0000-0000-0000A7020000}"/>
    <cellStyle name="_Attr 6 2 2 2 2 2" xfId="40715" xr:uid="{00000000-0005-0000-0000-0000A8020000}"/>
    <cellStyle name="_Attr 6 2 2 2 3" xfId="40716" xr:uid="{00000000-0005-0000-0000-0000A9020000}"/>
    <cellStyle name="_Attr 6 2 2 3" xfId="40717" xr:uid="{00000000-0005-0000-0000-0000AA020000}"/>
    <cellStyle name="_Attr 6 2 2 3 2" xfId="40718" xr:uid="{00000000-0005-0000-0000-0000AB020000}"/>
    <cellStyle name="_Attr 6 2 2 4" xfId="40719" xr:uid="{00000000-0005-0000-0000-0000AC020000}"/>
    <cellStyle name="_Attr 6 2 3" xfId="40720" xr:uid="{00000000-0005-0000-0000-0000AD020000}"/>
    <cellStyle name="_Attr 6 2 3 2" xfId="40721" xr:uid="{00000000-0005-0000-0000-0000AE020000}"/>
    <cellStyle name="_Attr 6 2 3 2 2" xfId="40722" xr:uid="{00000000-0005-0000-0000-0000AF020000}"/>
    <cellStyle name="_Attr 6 2 3 3" xfId="40723" xr:uid="{00000000-0005-0000-0000-0000B0020000}"/>
    <cellStyle name="_Attr 6 2 4" xfId="40724" xr:uid="{00000000-0005-0000-0000-0000B1020000}"/>
    <cellStyle name="_Attr 6 2 4 2" xfId="40725" xr:uid="{00000000-0005-0000-0000-0000B2020000}"/>
    <cellStyle name="_Attr 6 2 5" xfId="40726" xr:uid="{00000000-0005-0000-0000-0000B3020000}"/>
    <cellStyle name="_Attr 6 3" xfId="40727" xr:uid="{00000000-0005-0000-0000-0000B4020000}"/>
    <cellStyle name="_Attr 6 3 2" xfId="40728" xr:uid="{00000000-0005-0000-0000-0000B5020000}"/>
    <cellStyle name="_Attr 6 3 2 2" xfId="40729" xr:uid="{00000000-0005-0000-0000-0000B6020000}"/>
    <cellStyle name="_Attr 6 3 2 2 2" xfId="40730" xr:uid="{00000000-0005-0000-0000-0000B7020000}"/>
    <cellStyle name="_Attr 6 3 2 3" xfId="40731" xr:uid="{00000000-0005-0000-0000-0000B8020000}"/>
    <cellStyle name="_Attr 6 3 3" xfId="40732" xr:uid="{00000000-0005-0000-0000-0000B9020000}"/>
    <cellStyle name="_Attr 6 3 3 2" xfId="40733" xr:uid="{00000000-0005-0000-0000-0000BA020000}"/>
    <cellStyle name="_Attr 6 3 4" xfId="40734" xr:uid="{00000000-0005-0000-0000-0000BB020000}"/>
    <cellStyle name="_Attr 6 4" xfId="40735" xr:uid="{00000000-0005-0000-0000-0000BC020000}"/>
    <cellStyle name="_Attr 6 4 2" xfId="40736" xr:uid="{00000000-0005-0000-0000-0000BD020000}"/>
    <cellStyle name="_Attr 6 4 2 2" xfId="40737" xr:uid="{00000000-0005-0000-0000-0000BE020000}"/>
    <cellStyle name="_Attr 6 4 3" xfId="40738" xr:uid="{00000000-0005-0000-0000-0000BF020000}"/>
    <cellStyle name="_Attr 6 5" xfId="40739" xr:uid="{00000000-0005-0000-0000-0000C0020000}"/>
    <cellStyle name="_Attr 6 5 2" xfId="40740" xr:uid="{00000000-0005-0000-0000-0000C1020000}"/>
    <cellStyle name="_Attr 6 6" xfId="40741" xr:uid="{00000000-0005-0000-0000-0000C2020000}"/>
    <cellStyle name="_Attr 7" xfId="40742" xr:uid="{00000000-0005-0000-0000-0000C3020000}"/>
    <cellStyle name="_Attr 7 2" xfId="40743" xr:uid="{00000000-0005-0000-0000-0000C4020000}"/>
    <cellStyle name="_Attr 7 2 2" xfId="40744" xr:uid="{00000000-0005-0000-0000-0000C5020000}"/>
    <cellStyle name="_Attr 7 2 2 2" xfId="40745" xr:uid="{00000000-0005-0000-0000-0000C6020000}"/>
    <cellStyle name="_Attr 7 2 2 2 2" xfId="40746" xr:uid="{00000000-0005-0000-0000-0000C7020000}"/>
    <cellStyle name="_Attr 7 2 2 3" xfId="40747" xr:uid="{00000000-0005-0000-0000-0000C8020000}"/>
    <cellStyle name="_Attr 7 2 3" xfId="40748" xr:uid="{00000000-0005-0000-0000-0000C9020000}"/>
    <cellStyle name="_Attr 7 2 3 2" xfId="40749" xr:uid="{00000000-0005-0000-0000-0000CA020000}"/>
    <cellStyle name="_Attr 7 2 4" xfId="40750" xr:uid="{00000000-0005-0000-0000-0000CB020000}"/>
    <cellStyle name="_Attr 7 3" xfId="40751" xr:uid="{00000000-0005-0000-0000-0000CC020000}"/>
    <cellStyle name="_Attr 7 3 2" xfId="40752" xr:uid="{00000000-0005-0000-0000-0000CD020000}"/>
    <cellStyle name="_Attr 7 3 2 2" xfId="40753" xr:uid="{00000000-0005-0000-0000-0000CE020000}"/>
    <cellStyle name="_Attr 7 3 2 2 2" xfId="40754" xr:uid="{00000000-0005-0000-0000-0000CF020000}"/>
    <cellStyle name="_Attr 7 3 2 3" xfId="40755" xr:uid="{00000000-0005-0000-0000-0000D0020000}"/>
    <cellStyle name="_Attr 7 3 3" xfId="40756" xr:uid="{00000000-0005-0000-0000-0000D1020000}"/>
    <cellStyle name="_Attr 7 3 3 2" xfId="40757" xr:uid="{00000000-0005-0000-0000-0000D2020000}"/>
    <cellStyle name="_Attr 7 3 4" xfId="40758" xr:uid="{00000000-0005-0000-0000-0000D3020000}"/>
    <cellStyle name="_Attr 7 4" xfId="40759" xr:uid="{00000000-0005-0000-0000-0000D4020000}"/>
    <cellStyle name="_Attr 7 4 2" xfId="40760" xr:uid="{00000000-0005-0000-0000-0000D5020000}"/>
    <cellStyle name="_Attr 7 4 2 2" xfId="40761" xr:uid="{00000000-0005-0000-0000-0000D6020000}"/>
    <cellStyle name="_Attr 7 4 3" xfId="40762" xr:uid="{00000000-0005-0000-0000-0000D7020000}"/>
    <cellStyle name="_Attr 7 5" xfId="40763" xr:uid="{00000000-0005-0000-0000-0000D8020000}"/>
    <cellStyle name="_Attr 7 5 2" xfId="40764" xr:uid="{00000000-0005-0000-0000-0000D9020000}"/>
    <cellStyle name="_Attr 7 6" xfId="40765" xr:uid="{00000000-0005-0000-0000-0000DA020000}"/>
    <cellStyle name="_Attr 8" xfId="40766" xr:uid="{00000000-0005-0000-0000-0000DB020000}"/>
    <cellStyle name="_Attr 8 2" xfId="40767" xr:uid="{00000000-0005-0000-0000-0000DC020000}"/>
    <cellStyle name="_Attr 8 2 2" xfId="40768" xr:uid="{00000000-0005-0000-0000-0000DD020000}"/>
    <cellStyle name="_Attr 8 3" xfId="40769" xr:uid="{00000000-0005-0000-0000-0000DE020000}"/>
    <cellStyle name="_Attr 8 3 2" xfId="40770" xr:uid="{00000000-0005-0000-0000-0000DF020000}"/>
    <cellStyle name="_Attr 8 4" xfId="40771" xr:uid="{00000000-0005-0000-0000-0000E0020000}"/>
    <cellStyle name="_Attr 9" xfId="40772" xr:uid="{00000000-0005-0000-0000-0000E1020000}"/>
    <cellStyle name="_Attr 9 2" xfId="40773" xr:uid="{00000000-0005-0000-0000-0000E2020000}"/>
    <cellStyle name="_Attr_Adjustment-Hovedtall" xfId="36933" xr:uid="{00000000-0005-0000-0000-0000E3020000}"/>
    <cellStyle name="_Attr_Expenses (1)" xfId="40774" xr:uid="{00000000-0005-0000-0000-0000E4020000}"/>
    <cellStyle name="_Attr_Hovedtall" xfId="36934" xr:uid="{00000000-0005-0000-0000-0000E5020000}"/>
    <cellStyle name="_Attr_Kontroll ME" xfId="12161" xr:uid="{00000000-0005-0000-0000-0000E6020000}"/>
    <cellStyle name="_Attr_Kontroll-fane" xfId="12162" xr:uid="{00000000-0005-0000-0000-0000E7020000}"/>
    <cellStyle name="_Attr_Nøkkeltall" xfId="36935" xr:uid="{00000000-0005-0000-0000-0000E8020000}"/>
    <cellStyle name="_Attr_Prognose eksponering " xfId="36936" xr:uid="{00000000-0005-0000-0000-0000E9020000}"/>
    <cellStyle name="_Attr_Prognose eksponering  2" xfId="40775" xr:uid="{00000000-0005-0000-0000-0000EA020000}"/>
    <cellStyle name="_Attr_Prognose eksponering  2 2" xfId="40776" xr:uid="{00000000-0005-0000-0000-0000EB020000}"/>
    <cellStyle name="_Attr_Prognose eksponering  2 2 2" xfId="40777" xr:uid="{00000000-0005-0000-0000-0000EC020000}"/>
    <cellStyle name="_Attr_Prognose eksponering  2 3" xfId="40778" xr:uid="{00000000-0005-0000-0000-0000ED020000}"/>
    <cellStyle name="_Attr_Prognose eksponering  3" xfId="40779" xr:uid="{00000000-0005-0000-0000-0000EE020000}"/>
    <cellStyle name="_Attr_Prognose eksponering  3 2" xfId="40780" xr:uid="{00000000-0005-0000-0000-0000EF020000}"/>
    <cellStyle name="_Attr_Prognose eksponering  4" xfId="40781" xr:uid="{00000000-0005-0000-0000-0000F0020000}"/>
    <cellStyle name="_Attr_Resultat" xfId="36937" xr:uid="{00000000-0005-0000-0000-0000F1020000}"/>
    <cellStyle name="_Attr_Results &amp; key fig." xfId="40782" xr:uid="{00000000-0005-0000-0000-0000F2020000}"/>
    <cellStyle name="_Attr_Vedlegg" xfId="40783" xr:uid="{00000000-0005-0000-0000-0000F3020000}"/>
    <cellStyle name="_Attr_Vedlegg 2" xfId="40784" xr:uid="{00000000-0005-0000-0000-0000F4020000}"/>
    <cellStyle name="_Attr_Vedlegg 2 2" xfId="40785" xr:uid="{00000000-0005-0000-0000-0000F5020000}"/>
    <cellStyle name="_Attr_Vedlegg 2 2 2" xfId="40786" xr:uid="{00000000-0005-0000-0000-0000F6020000}"/>
    <cellStyle name="_Attr_Vedlegg 2 3" xfId="40787" xr:uid="{00000000-0005-0000-0000-0000F7020000}"/>
    <cellStyle name="_Attr_Vedlegg 3" xfId="40788" xr:uid="{00000000-0005-0000-0000-0000F8020000}"/>
    <cellStyle name="_Attr_Vedlegg 3 2" xfId="40789" xr:uid="{00000000-0005-0000-0000-0000F9020000}"/>
    <cellStyle name="_Attr_Vedlegg 4" xfId="40790" xr:uid="{00000000-0005-0000-0000-0000FA020000}"/>
    <cellStyle name="_AUM kapitalforvaltning 4Q09" xfId="36938" xr:uid="{00000000-0005-0000-0000-0000FB020000}"/>
    <cellStyle name="_Avstemming kursendring Skandia &amp; Carlson" xfId="17" xr:uid="{00000000-0005-0000-0000-0000FC020000}"/>
    <cellStyle name="_Avstemming kursendring sone 1" xfId="18" xr:uid="{00000000-0005-0000-0000-0000FD020000}"/>
    <cellStyle name="_Balansen" xfId="19" xr:uid="{00000000-0005-0000-0000-0000FE020000}"/>
    <cellStyle name="_Balansen 10" xfId="40791" xr:uid="{00000000-0005-0000-0000-0000FF020000}"/>
    <cellStyle name="_Balansen 10 2" xfId="40792" xr:uid="{00000000-0005-0000-0000-000000030000}"/>
    <cellStyle name="_Balansen 11" xfId="40793" xr:uid="{00000000-0005-0000-0000-000001030000}"/>
    <cellStyle name="_Balansen 2" xfId="12163" xr:uid="{00000000-0005-0000-0000-000002030000}"/>
    <cellStyle name="_Balansen 2 2" xfId="40794" xr:uid="{00000000-0005-0000-0000-000003030000}"/>
    <cellStyle name="_Balansen 2 2 2" xfId="40795" xr:uid="{00000000-0005-0000-0000-000004030000}"/>
    <cellStyle name="_Balansen 2 2 2 2" xfId="40796" xr:uid="{00000000-0005-0000-0000-000005030000}"/>
    <cellStyle name="_Balansen 2 2 2 2 2" xfId="40797" xr:uid="{00000000-0005-0000-0000-000006030000}"/>
    <cellStyle name="_Balansen 2 2 2 2 2 2" xfId="40798" xr:uid="{00000000-0005-0000-0000-000007030000}"/>
    <cellStyle name="_Balansen 2 2 2 2 3" xfId="40799" xr:uid="{00000000-0005-0000-0000-000008030000}"/>
    <cellStyle name="_Balansen 2 2 2 3" xfId="40800" xr:uid="{00000000-0005-0000-0000-000009030000}"/>
    <cellStyle name="_Balansen 2 2 2 3 2" xfId="40801" xr:uid="{00000000-0005-0000-0000-00000A030000}"/>
    <cellStyle name="_Balansen 2 2 2 4" xfId="40802" xr:uid="{00000000-0005-0000-0000-00000B030000}"/>
    <cellStyle name="_Balansen 2 2 3" xfId="40803" xr:uid="{00000000-0005-0000-0000-00000C030000}"/>
    <cellStyle name="_Balansen 2 2 3 2" xfId="40804" xr:uid="{00000000-0005-0000-0000-00000D030000}"/>
    <cellStyle name="_Balansen 2 2 3 2 2" xfId="40805" xr:uid="{00000000-0005-0000-0000-00000E030000}"/>
    <cellStyle name="_Balansen 2 2 3 3" xfId="40806" xr:uid="{00000000-0005-0000-0000-00000F030000}"/>
    <cellStyle name="_Balansen 2 2 4" xfId="40807" xr:uid="{00000000-0005-0000-0000-000010030000}"/>
    <cellStyle name="_Balansen 2 2 4 2" xfId="40808" xr:uid="{00000000-0005-0000-0000-000011030000}"/>
    <cellStyle name="_Balansen 2 2 5" xfId="40809" xr:uid="{00000000-0005-0000-0000-000012030000}"/>
    <cellStyle name="_Balansen 2 3" xfId="40810" xr:uid="{00000000-0005-0000-0000-000013030000}"/>
    <cellStyle name="_Balansen 2 3 2" xfId="40811" xr:uid="{00000000-0005-0000-0000-000014030000}"/>
    <cellStyle name="_Balansen 2 3 2 2" xfId="40812" xr:uid="{00000000-0005-0000-0000-000015030000}"/>
    <cellStyle name="_Balansen 2 3 2 2 2" xfId="40813" xr:uid="{00000000-0005-0000-0000-000016030000}"/>
    <cellStyle name="_Balansen 2 3 2 3" xfId="40814" xr:uid="{00000000-0005-0000-0000-000017030000}"/>
    <cellStyle name="_Balansen 2 3 3" xfId="40815" xr:uid="{00000000-0005-0000-0000-000018030000}"/>
    <cellStyle name="_Balansen 2 3 3 2" xfId="40816" xr:uid="{00000000-0005-0000-0000-000019030000}"/>
    <cellStyle name="_Balansen 2 3 4" xfId="40817" xr:uid="{00000000-0005-0000-0000-00001A030000}"/>
    <cellStyle name="_Balansen 2 4" xfId="40818" xr:uid="{00000000-0005-0000-0000-00001B030000}"/>
    <cellStyle name="_Balansen 2 4 2" xfId="40819" xr:uid="{00000000-0005-0000-0000-00001C030000}"/>
    <cellStyle name="_Balansen 2 4 2 2" xfId="40820" xr:uid="{00000000-0005-0000-0000-00001D030000}"/>
    <cellStyle name="_Balansen 2 4 3" xfId="40821" xr:uid="{00000000-0005-0000-0000-00001E030000}"/>
    <cellStyle name="_Balansen 2 4 3 2" xfId="40822" xr:uid="{00000000-0005-0000-0000-00001F030000}"/>
    <cellStyle name="_Balansen 2 4 4" xfId="40823" xr:uid="{00000000-0005-0000-0000-000020030000}"/>
    <cellStyle name="_Balansen 2 5" xfId="40824" xr:uid="{00000000-0005-0000-0000-000021030000}"/>
    <cellStyle name="_Balansen 2 5 2" xfId="40825" xr:uid="{00000000-0005-0000-0000-000022030000}"/>
    <cellStyle name="_Balansen 2 6" xfId="40826" xr:uid="{00000000-0005-0000-0000-000023030000}"/>
    <cellStyle name="_Balansen 2 6 2" xfId="40827" xr:uid="{00000000-0005-0000-0000-000024030000}"/>
    <cellStyle name="_Balansen 2 7" xfId="40828" xr:uid="{00000000-0005-0000-0000-000025030000}"/>
    <cellStyle name="_Balansen 3" xfId="40829" xr:uid="{00000000-0005-0000-0000-000026030000}"/>
    <cellStyle name="_Balansen 3 2" xfId="40830" xr:uid="{00000000-0005-0000-0000-000027030000}"/>
    <cellStyle name="_Balansen 3 2 2" xfId="40831" xr:uid="{00000000-0005-0000-0000-000028030000}"/>
    <cellStyle name="_Balansen 3 2 2 2" xfId="40832" xr:uid="{00000000-0005-0000-0000-000029030000}"/>
    <cellStyle name="_Balansen 3 2 2 2 2" xfId="40833" xr:uid="{00000000-0005-0000-0000-00002A030000}"/>
    <cellStyle name="_Balansen 3 2 2 3" xfId="40834" xr:uid="{00000000-0005-0000-0000-00002B030000}"/>
    <cellStyle name="_Balansen 3 2 3" xfId="40835" xr:uid="{00000000-0005-0000-0000-00002C030000}"/>
    <cellStyle name="_Balansen 3 2 3 2" xfId="40836" xr:uid="{00000000-0005-0000-0000-00002D030000}"/>
    <cellStyle name="_Balansen 3 2 4" xfId="40837" xr:uid="{00000000-0005-0000-0000-00002E030000}"/>
    <cellStyle name="_Balansen 3 3" xfId="40838" xr:uid="{00000000-0005-0000-0000-00002F030000}"/>
    <cellStyle name="_Balansen 3 3 2" xfId="40839" xr:uid="{00000000-0005-0000-0000-000030030000}"/>
    <cellStyle name="_Balansen 3 3 2 2" xfId="40840" xr:uid="{00000000-0005-0000-0000-000031030000}"/>
    <cellStyle name="_Balansen 3 3 3" xfId="40841" xr:uid="{00000000-0005-0000-0000-000032030000}"/>
    <cellStyle name="_Balansen 3 4" xfId="40842" xr:uid="{00000000-0005-0000-0000-000033030000}"/>
    <cellStyle name="_Balansen 3 4 2" xfId="40843" xr:uid="{00000000-0005-0000-0000-000034030000}"/>
    <cellStyle name="_Balansen 3 5" xfId="40844" xr:uid="{00000000-0005-0000-0000-000035030000}"/>
    <cellStyle name="_Balansen 4" xfId="40845" xr:uid="{00000000-0005-0000-0000-000036030000}"/>
    <cellStyle name="_Balansen 4 2" xfId="40846" xr:uid="{00000000-0005-0000-0000-000037030000}"/>
    <cellStyle name="_Balansen 4 2 2" xfId="40847" xr:uid="{00000000-0005-0000-0000-000038030000}"/>
    <cellStyle name="_Balansen 4 2 2 2" xfId="40848" xr:uid="{00000000-0005-0000-0000-000039030000}"/>
    <cellStyle name="_Balansen 4 2 2 2 2" xfId="40849" xr:uid="{00000000-0005-0000-0000-00003A030000}"/>
    <cellStyle name="_Balansen 4 2 2 2 2 2" xfId="40850" xr:uid="{00000000-0005-0000-0000-00003B030000}"/>
    <cellStyle name="_Balansen 4 2 2 2 3" xfId="40851" xr:uid="{00000000-0005-0000-0000-00003C030000}"/>
    <cellStyle name="_Balansen 4 2 2 3" xfId="40852" xr:uid="{00000000-0005-0000-0000-00003D030000}"/>
    <cellStyle name="_Balansen 4 2 2 3 2" xfId="40853" xr:uid="{00000000-0005-0000-0000-00003E030000}"/>
    <cellStyle name="_Balansen 4 2 2 4" xfId="40854" xr:uid="{00000000-0005-0000-0000-00003F030000}"/>
    <cellStyle name="_Balansen 4 2 3" xfId="40855" xr:uid="{00000000-0005-0000-0000-000040030000}"/>
    <cellStyle name="_Balansen 4 2 3 2" xfId="40856" xr:uid="{00000000-0005-0000-0000-000041030000}"/>
    <cellStyle name="_Balansen 4 2 3 2 2" xfId="40857" xr:uid="{00000000-0005-0000-0000-000042030000}"/>
    <cellStyle name="_Balansen 4 2 3 3" xfId="40858" xr:uid="{00000000-0005-0000-0000-000043030000}"/>
    <cellStyle name="_Balansen 4 2 4" xfId="40859" xr:uid="{00000000-0005-0000-0000-000044030000}"/>
    <cellStyle name="_Balansen 4 2 4 2" xfId="40860" xr:uid="{00000000-0005-0000-0000-000045030000}"/>
    <cellStyle name="_Balansen 4 2 5" xfId="40861" xr:uid="{00000000-0005-0000-0000-000046030000}"/>
    <cellStyle name="_Balansen 4 3" xfId="40862" xr:uid="{00000000-0005-0000-0000-000047030000}"/>
    <cellStyle name="_Balansen 4 3 2" xfId="40863" xr:uid="{00000000-0005-0000-0000-000048030000}"/>
    <cellStyle name="_Balansen 4 3 2 2" xfId="40864" xr:uid="{00000000-0005-0000-0000-000049030000}"/>
    <cellStyle name="_Balansen 4 3 2 2 2" xfId="40865" xr:uid="{00000000-0005-0000-0000-00004A030000}"/>
    <cellStyle name="_Balansen 4 3 2 3" xfId="40866" xr:uid="{00000000-0005-0000-0000-00004B030000}"/>
    <cellStyle name="_Balansen 4 3 3" xfId="40867" xr:uid="{00000000-0005-0000-0000-00004C030000}"/>
    <cellStyle name="_Balansen 4 3 3 2" xfId="40868" xr:uid="{00000000-0005-0000-0000-00004D030000}"/>
    <cellStyle name="_Balansen 4 3 4" xfId="40869" xr:uid="{00000000-0005-0000-0000-00004E030000}"/>
    <cellStyle name="_Balansen 4 4" xfId="40870" xr:uid="{00000000-0005-0000-0000-00004F030000}"/>
    <cellStyle name="_Balansen 4 4 2" xfId="40871" xr:uid="{00000000-0005-0000-0000-000050030000}"/>
    <cellStyle name="_Balansen 4 4 2 2" xfId="40872" xr:uid="{00000000-0005-0000-0000-000051030000}"/>
    <cellStyle name="_Balansen 4 4 3" xfId="40873" xr:uid="{00000000-0005-0000-0000-000052030000}"/>
    <cellStyle name="_Balansen 4 5" xfId="40874" xr:uid="{00000000-0005-0000-0000-000053030000}"/>
    <cellStyle name="_Balansen 4 5 2" xfId="40875" xr:uid="{00000000-0005-0000-0000-000054030000}"/>
    <cellStyle name="_Balansen 4 6" xfId="40876" xr:uid="{00000000-0005-0000-0000-000055030000}"/>
    <cellStyle name="_Balansen 5" xfId="40877" xr:uid="{00000000-0005-0000-0000-000056030000}"/>
    <cellStyle name="_Balansen 5 2" xfId="40878" xr:uid="{00000000-0005-0000-0000-000057030000}"/>
    <cellStyle name="_Balansen 5 2 2" xfId="40879" xr:uid="{00000000-0005-0000-0000-000058030000}"/>
    <cellStyle name="_Balansen 5 2 2 2" xfId="40880" xr:uid="{00000000-0005-0000-0000-000059030000}"/>
    <cellStyle name="_Balansen 5 2 2 2 2" xfId="40881" xr:uid="{00000000-0005-0000-0000-00005A030000}"/>
    <cellStyle name="_Balansen 5 2 2 2 2 2" xfId="40882" xr:uid="{00000000-0005-0000-0000-00005B030000}"/>
    <cellStyle name="_Balansen 5 2 2 2 3" xfId="40883" xr:uid="{00000000-0005-0000-0000-00005C030000}"/>
    <cellStyle name="_Balansen 5 2 2 3" xfId="40884" xr:uid="{00000000-0005-0000-0000-00005D030000}"/>
    <cellStyle name="_Balansen 5 2 2 3 2" xfId="40885" xr:uid="{00000000-0005-0000-0000-00005E030000}"/>
    <cellStyle name="_Balansen 5 2 2 4" xfId="40886" xr:uid="{00000000-0005-0000-0000-00005F030000}"/>
    <cellStyle name="_Balansen 5 2 3" xfId="40887" xr:uid="{00000000-0005-0000-0000-000060030000}"/>
    <cellStyle name="_Balansen 5 2 3 2" xfId="40888" xr:uid="{00000000-0005-0000-0000-000061030000}"/>
    <cellStyle name="_Balansen 5 2 3 2 2" xfId="40889" xr:uid="{00000000-0005-0000-0000-000062030000}"/>
    <cellStyle name="_Balansen 5 2 3 3" xfId="40890" xr:uid="{00000000-0005-0000-0000-000063030000}"/>
    <cellStyle name="_Balansen 5 2 4" xfId="40891" xr:uid="{00000000-0005-0000-0000-000064030000}"/>
    <cellStyle name="_Balansen 5 2 4 2" xfId="40892" xr:uid="{00000000-0005-0000-0000-000065030000}"/>
    <cellStyle name="_Balansen 5 2 5" xfId="40893" xr:uid="{00000000-0005-0000-0000-000066030000}"/>
    <cellStyle name="_Balansen 5 3" xfId="40894" xr:uid="{00000000-0005-0000-0000-000067030000}"/>
    <cellStyle name="_Balansen 5 3 2" xfId="40895" xr:uid="{00000000-0005-0000-0000-000068030000}"/>
    <cellStyle name="_Balansen 5 3 2 2" xfId="40896" xr:uid="{00000000-0005-0000-0000-000069030000}"/>
    <cellStyle name="_Balansen 5 3 2 2 2" xfId="40897" xr:uid="{00000000-0005-0000-0000-00006A030000}"/>
    <cellStyle name="_Balansen 5 3 2 3" xfId="40898" xr:uid="{00000000-0005-0000-0000-00006B030000}"/>
    <cellStyle name="_Balansen 5 3 3" xfId="40899" xr:uid="{00000000-0005-0000-0000-00006C030000}"/>
    <cellStyle name="_Balansen 5 3 3 2" xfId="40900" xr:uid="{00000000-0005-0000-0000-00006D030000}"/>
    <cellStyle name="_Balansen 5 3 4" xfId="40901" xr:uid="{00000000-0005-0000-0000-00006E030000}"/>
    <cellStyle name="_Balansen 5 4" xfId="40902" xr:uid="{00000000-0005-0000-0000-00006F030000}"/>
    <cellStyle name="_Balansen 5 4 2" xfId="40903" xr:uid="{00000000-0005-0000-0000-000070030000}"/>
    <cellStyle name="_Balansen 5 4 2 2" xfId="40904" xr:uid="{00000000-0005-0000-0000-000071030000}"/>
    <cellStyle name="_Balansen 5 4 3" xfId="40905" xr:uid="{00000000-0005-0000-0000-000072030000}"/>
    <cellStyle name="_Balansen 5 5" xfId="40906" xr:uid="{00000000-0005-0000-0000-000073030000}"/>
    <cellStyle name="_Balansen 5 5 2" xfId="40907" xr:uid="{00000000-0005-0000-0000-000074030000}"/>
    <cellStyle name="_Balansen 5 6" xfId="40908" xr:uid="{00000000-0005-0000-0000-000075030000}"/>
    <cellStyle name="_Balansen 6" xfId="40909" xr:uid="{00000000-0005-0000-0000-000076030000}"/>
    <cellStyle name="_Balansen 6 2" xfId="40910" xr:uid="{00000000-0005-0000-0000-000077030000}"/>
    <cellStyle name="_Balansen 6 2 2" xfId="40911" xr:uid="{00000000-0005-0000-0000-000078030000}"/>
    <cellStyle name="_Balansen 6 2 2 2" xfId="40912" xr:uid="{00000000-0005-0000-0000-000079030000}"/>
    <cellStyle name="_Balansen 6 2 2 2 2" xfId="40913" xr:uid="{00000000-0005-0000-0000-00007A030000}"/>
    <cellStyle name="_Balansen 6 2 2 2 2 2" xfId="40914" xr:uid="{00000000-0005-0000-0000-00007B030000}"/>
    <cellStyle name="_Balansen 6 2 2 2 3" xfId="40915" xr:uid="{00000000-0005-0000-0000-00007C030000}"/>
    <cellStyle name="_Balansen 6 2 2 3" xfId="40916" xr:uid="{00000000-0005-0000-0000-00007D030000}"/>
    <cellStyle name="_Balansen 6 2 2 3 2" xfId="40917" xr:uid="{00000000-0005-0000-0000-00007E030000}"/>
    <cellStyle name="_Balansen 6 2 2 4" xfId="40918" xr:uid="{00000000-0005-0000-0000-00007F030000}"/>
    <cellStyle name="_Balansen 6 2 3" xfId="40919" xr:uid="{00000000-0005-0000-0000-000080030000}"/>
    <cellStyle name="_Balansen 6 2 3 2" xfId="40920" xr:uid="{00000000-0005-0000-0000-000081030000}"/>
    <cellStyle name="_Balansen 6 2 3 2 2" xfId="40921" xr:uid="{00000000-0005-0000-0000-000082030000}"/>
    <cellStyle name="_Balansen 6 2 3 3" xfId="40922" xr:uid="{00000000-0005-0000-0000-000083030000}"/>
    <cellStyle name="_Balansen 6 2 4" xfId="40923" xr:uid="{00000000-0005-0000-0000-000084030000}"/>
    <cellStyle name="_Balansen 6 2 4 2" xfId="40924" xr:uid="{00000000-0005-0000-0000-000085030000}"/>
    <cellStyle name="_Balansen 6 2 5" xfId="40925" xr:uid="{00000000-0005-0000-0000-000086030000}"/>
    <cellStyle name="_Balansen 6 3" xfId="40926" xr:uid="{00000000-0005-0000-0000-000087030000}"/>
    <cellStyle name="_Balansen 6 3 2" xfId="40927" xr:uid="{00000000-0005-0000-0000-000088030000}"/>
    <cellStyle name="_Balansen 6 3 2 2" xfId="40928" xr:uid="{00000000-0005-0000-0000-000089030000}"/>
    <cellStyle name="_Balansen 6 3 2 2 2" xfId="40929" xr:uid="{00000000-0005-0000-0000-00008A030000}"/>
    <cellStyle name="_Balansen 6 3 2 3" xfId="40930" xr:uid="{00000000-0005-0000-0000-00008B030000}"/>
    <cellStyle name="_Balansen 6 3 3" xfId="40931" xr:uid="{00000000-0005-0000-0000-00008C030000}"/>
    <cellStyle name="_Balansen 6 3 3 2" xfId="40932" xr:uid="{00000000-0005-0000-0000-00008D030000}"/>
    <cellStyle name="_Balansen 6 3 4" xfId="40933" xr:uid="{00000000-0005-0000-0000-00008E030000}"/>
    <cellStyle name="_Balansen 6 4" xfId="40934" xr:uid="{00000000-0005-0000-0000-00008F030000}"/>
    <cellStyle name="_Balansen 6 4 2" xfId="40935" xr:uid="{00000000-0005-0000-0000-000090030000}"/>
    <cellStyle name="_Balansen 6 4 2 2" xfId="40936" xr:uid="{00000000-0005-0000-0000-000091030000}"/>
    <cellStyle name="_Balansen 6 4 3" xfId="40937" xr:uid="{00000000-0005-0000-0000-000092030000}"/>
    <cellStyle name="_Balansen 6 5" xfId="40938" xr:uid="{00000000-0005-0000-0000-000093030000}"/>
    <cellStyle name="_Balansen 6 5 2" xfId="40939" xr:uid="{00000000-0005-0000-0000-000094030000}"/>
    <cellStyle name="_Balansen 6 6" xfId="40940" xr:uid="{00000000-0005-0000-0000-000095030000}"/>
    <cellStyle name="_Balansen 7" xfId="40941" xr:uid="{00000000-0005-0000-0000-000096030000}"/>
    <cellStyle name="_Balansen 7 2" xfId="40942" xr:uid="{00000000-0005-0000-0000-000097030000}"/>
    <cellStyle name="_Balansen 7 2 2" xfId="40943" xr:uid="{00000000-0005-0000-0000-000098030000}"/>
    <cellStyle name="_Balansen 7 2 2 2" xfId="40944" xr:uid="{00000000-0005-0000-0000-000099030000}"/>
    <cellStyle name="_Balansen 7 2 2 2 2" xfId="40945" xr:uid="{00000000-0005-0000-0000-00009A030000}"/>
    <cellStyle name="_Balansen 7 2 2 3" xfId="40946" xr:uid="{00000000-0005-0000-0000-00009B030000}"/>
    <cellStyle name="_Balansen 7 2 3" xfId="40947" xr:uid="{00000000-0005-0000-0000-00009C030000}"/>
    <cellStyle name="_Balansen 7 2 3 2" xfId="40948" xr:uid="{00000000-0005-0000-0000-00009D030000}"/>
    <cellStyle name="_Balansen 7 2 4" xfId="40949" xr:uid="{00000000-0005-0000-0000-00009E030000}"/>
    <cellStyle name="_Balansen 7 3" xfId="40950" xr:uid="{00000000-0005-0000-0000-00009F030000}"/>
    <cellStyle name="_Balansen 7 3 2" xfId="40951" xr:uid="{00000000-0005-0000-0000-0000A0030000}"/>
    <cellStyle name="_Balansen 7 3 2 2" xfId="40952" xr:uid="{00000000-0005-0000-0000-0000A1030000}"/>
    <cellStyle name="_Balansen 7 3 2 2 2" xfId="40953" xr:uid="{00000000-0005-0000-0000-0000A2030000}"/>
    <cellStyle name="_Balansen 7 3 2 3" xfId="40954" xr:uid="{00000000-0005-0000-0000-0000A3030000}"/>
    <cellStyle name="_Balansen 7 3 3" xfId="40955" xr:uid="{00000000-0005-0000-0000-0000A4030000}"/>
    <cellStyle name="_Balansen 7 3 3 2" xfId="40956" xr:uid="{00000000-0005-0000-0000-0000A5030000}"/>
    <cellStyle name="_Balansen 7 3 4" xfId="40957" xr:uid="{00000000-0005-0000-0000-0000A6030000}"/>
    <cellStyle name="_Balansen 7 4" xfId="40958" xr:uid="{00000000-0005-0000-0000-0000A7030000}"/>
    <cellStyle name="_Balansen 7 4 2" xfId="40959" xr:uid="{00000000-0005-0000-0000-0000A8030000}"/>
    <cellStyle name="_Balansen 7 4 2 2" xfId="40960" xr:uid="{00000000-0005-0000-0000-0000A9030000}"/>
    <cellStyle name="_Balansen 7 4 3" xfId="40961" xr:uid="{00000000-0005-0000-0000-0000AA030000}"/>
    <cellStyle name="_Balansen 7 5" xfId="40962" xr:uid="{00000000-0005-0000-0000-0000AB030000}"/>
    <cellStyle name="_Balansen 7 5 2" xfId="40963" xr:uid="{00000000-0005-0000-0000-0000AC030000}"/>
    <cellStyle name="_Balansen 7 6" xfId="40964" xr:uid="{00000000-0005-0000-0000-0000AD030000}"/>
    <cellStyle name="_Balansen 8" xfId="40965" xr:uid="{00000000-0005-0000-0000-0000AE030000}"/>
    <cellStyle name="_Balansen 8 2" xfId="40966" xr:uid="{00000000-0005-0000-0000-0000AF030000}"/>
    <cellStyle name="_Balansen 8 2 2" xfId="40967" xr:uid="{00000000-0005-0000-0000-0000B0030000}"/>
    <cellStyle name="_Balansen 8 3" xfId="40968" xr:uid="{00000000-0005-0000-0000-0000B1030000}"/>
    <cellStyle name="_Balansen 8 3 2" xfId="40969" xr:uid="{00000000-0005-0000-0000-0000B2030000}"/>
    <cellStyle name="_Balansen 8 4" xfId="40970" xr:uid="{00000000-0005-0000-0000-0000B3030000}"/>
    <cellStyle name="_Balansen 9" xfId="40971" xr:uid="{00000000-0005-0000-0000-0000B4030000}"/>
    <cellStyle name="_Balansen 9 2" xfId="40972" xr:uid="{00000000-0005-0000-0000-0000B5030000}"/>
    <cellStyle name="_Basisswapper 2010" xfId="12164" xr:uid="{00000000-0005-0000-0000-0000B6030000}"/>
    <cellStyle name="_Basisswapper 2010_Kontroll ME" xfId="12165" xr:uid="{00000000-0005-0000-0000-0000B7030000}"/>
    <cellStyle name="_Basisswapper 2010_Kontroll-fane" xfId="12166" xr:uid="{00000000-0005-0000-0000-0000B8030000}"/>
    <cellStyle name="_Bidragskontroll Skandia og Carlson GC20" xfId="20" xr:uid="{00000000-0005-0000-0000-0000B9030000}"/>
    <cellStyle name="_Bidragskontroll Skandia og Carlson -TM 21.11.07" xfId="21" xr:uid="{00000000-0005-0000-0000-0000BA030000}"/>
    <cellStyle name="_BM-values primus" xfId="22" xr:uid="{00000000-0005-0000-0000-0000BB030000}"/>
    <cellStyle name="_Bok3" xfId="36939" xr:uid="{00000000-0005-0000-0000-0000BC030000}"/>
    <cellStyle name="_Boligkreditt_R21_1231" xfId="12167" xr:uid="{00000000-0005-0000-0000-0000BD030000}"/>
    <cellStyle name="_Book3" xfId="23" xr:uid="{00000000-0005-0000-0000-0000BE030000}"/>
    <cellStyle name="_Book3 10" xfId="40973" xr:uid="{00000000-0005-0000-0000-0000BF030000}"/>
    <cellStyle name="_Book3 10 2" xfId="40974" xr:uid="{00000000-0005-0000-0000-0000C0030000}"/>
    <cellStyle name="_Book3 11" xfId="40975" xr:uid="{00000000-0005-0000-0000-0000C1030000}"/>
    <cellStyle name="_Book3 2" xfId="24" xr:uid="{00000000-0005-0000-0000-0000C2030000}"/>
    <cellStyle name="_Book3 2 2" xfId="40976" xr:uid="{00000000-0005-0000-0000-0000C3030000}"/>
    <cellStyle name="_Book3 2 2 2" xfId="40977" xr:uid="{00000000-0005-0000-0000-0000C4030000}"/>
    <cellStyle name="_Book3 2 2 2 2" xfId="40978" xr:uid="{00000000-0005-0000-0000-0000C5030000}"/>
    <cellStyle name="_Book3 2 2 2 2 2" xfId="40979" xr:uid="{00000000-0005-0000-0000-0000C6030000}"/>
    <cellStyle name="_Book3 2 2 2 2 2 2" xfId="40980" xr:uid="{00000000-0005-0000-0000-0000C7030000}"/>
    <cellStyle name="_Book3 2 2 2 2 3" xfId="40981" xr:uid="{00000000-0005-0000-0000-0000C8030000}"/>
    <cellStyle name="_Book3 2 2 2 3" xfId="40982" xr:uid="{00000000-0005-0000-0000-0000C9030000}"/>
    <cellStyle name="_Book3 2 2 2 3 2" xfId="40983" xr:uid="{00000000-0005-0000-0000-0000CA030000}"/>
    <cellStyle name="_Book3 2 2 2 4" xfId="40984" xr:uid="{00000000-0005-0000-0000-0000CB030000}"/>
    <cellStyle name="_Book3 2 2 3" xfId="40985" xr:uid="{00000000-0005-0000-0000-0000CC030000}"/>
    <cellStyle name="_Book3 2 2 3 2" xfId="40986" xr:uid="{00000000-0005-0000-0000-0000CD030000}"/>
    <cellStyle name="_Book3 2 2 3 2 2" xfId="40987" xr:uid="{00000000-0005-0000-0000-0000CE030000}"/>
    <cellStyle name="_Book3 2 2 3 3" xfId="40988" xr:uid="{00000000-0005-0000-0000-0000CF030000}"/>
    <cellStyle name="_Book3 2 2 4" xfId="40989" xr:uid="{00000000-0005-0000-0000-0000D0030000}"/>
    <cellStyle name="_Book3 2 2 4 2" xfId="40990" xr:uid="{00000000-0005-0000-0000-0000D1030000}"/>
    <cellStyle name="_Book3 2 2 5" xfId="40991" xr:uid="{00000000-0005-0000-0000-0000D2030000}"/>
    <cellStyle name="_Book3 2 3" xfId="40992" xr:uid="{00000000-0005-0000-0000-0000D3030000}"/>
    <cellStyle name="_Book3 2 3 2" xfId="40993" xr:uid="{00000000-0005-0000-0000-0000D4030000}"/>
    <cellStyle name="_Book3 2 3 2 2" xfId="40994" xr:uid="{00000000-0005-0000-0000-0000D5030000}"/>
    <cellStyle name="_Book3 2 3 2 2 2" xfId="40995" xr:uid="{00000000-0005-0000-0000-0000D6030000}"/>
    <cellStyle name="_Book3 2 3 2 3" xfId="40996" xr:uid="{00000000-0005-0000-0000-0000D7030000}"/>
    <cellStyle name="_Book3 2 3 3" xfId="40997" xr:uid="{00000000-0005-0000-0000-0000D8030000}"/>
    <cellStyle name="_Book3 2 3 3 2" xfId="40998" xr:uid="{00000000-0005-0000-0000-0000D9030000}"/>
    <cellStyle name="_Book3 2 3 4" xfId="40999" xr:uid="{00000000-0005-0000-0000-0000DA030000}"/>
    <cellStyle name="_Book3 2 4" xfId="41000" xr:uid="{00000000-0005-0000-0000-0000DB030000}"/>
    <cellStyle name="_Book3 2 4 2" xfId="41001" xr:uid="{00000000-0005-0000-0000-0000DC030000}"/>
    <cellStyle name="_Book3 2 4 2 2" xfId="41002" xr:uid="{00000000-0005-0000-0000-0000DD030000}"/>
    <cellStyle name="_Book3 2 4 3" xfId="41003" xr:uid="{00000000-0005-0000-0000-0000DE030000}"/>
    <cellStyle name="_Book3 2 4 3 2" xfId="41004" xr:uid="{00000000-0005-0000-0000-0000DF030000}"/>
    <cellStyle name="_Book3 2 4 4" xfId="41005" xr:uid="{00000000-0005-0000-0000-0000E0030000}"/>
    <cellStyle name="_Book3 2 5" xfId="41006" xr:uid="{00000000-0005-0000-0000-0000E1030000}"/>
    <cellStyle name="_Book3 2 5 2" xfId="41007" xr:uid="{00000000-0005-0000-0000-0000E2030000}"/>
    <cellStyle name="_Book3 2 6" xfId="41008" xr:uid="{00000000-0005-0000-0000-0000E3030000}"/>
    <cellStyle name="_Book3 2 6 2" xfId="41009" xr:uid="{00000000-0005-0000-0000-0000E4030000}"/>
    <cellStyle name="_Book3 2 7" xfId="41010" xr:uid="{00000000-0005-0000-0000-0000E5030000}"/>
    <cellStyle name="_Book3 2_Kontroll ME" xfId="12168" xr:uid="{00000000-0005-0000-0000-0000E6030000}"/>
    <cellStyle name="_Book3 2_Kontroll-fane" xfId="12169" xr:uid="{00000000-0005-0000-0000-0000E7030000}"/>
    <cellStyle name="_Book3 2_Prognose eksponering " xfId="36940" xr:uid="{00000000-0005-0000-0000-0000E8030000}"/>
    <cellStyle name="_Book3 2_Prognose eksponering  2" xfId="41011" xr:uid="{00000000-0005-0000-0000-0000E9030000}"/>
    <cellStyle name="_Book3 2_Prognose eksponering  2 2" xfId="41012" xr:uid="{00000000-0005-0000-0000-0000EA030000}"/>
    <cellStyle name="_Book3 2_Prognose eksponering  2 2 2" xfId="41013" xr:uid="{00000000-0005-0000-0000-0000EB030000}"/>
    <cellStyle name="_Book3 2_Prognose eksponering  2 3" xfId="41014" xr:uid="{00000000-0005-0000-0000-0000EC030000}"/>
    <cellStyle name="_Book3 2_Prognose eksponering  3" xfId="41015" xr:uid="{00000000-0005-0000-0000-0000ED030000}"/>
    <cellStyle name="_Book3 2_Prognose eksponering  3 2" xfId="41016" xr:uid="{00000000-0005-0000-0000-0000EE030000}"/>
    <cellStyle name="_Book3 2_Prognose eksponering  4" xfId="41017" xr:uid="{00000000-0005-0000-0000-0000EF030000}"/>
    <cellStyle name="_Book3 2_Vedlegg" xfId="41018" xr:uid="{00000000-0005-0000-0000-0000F0030000}"/>
    <cellStyle name="_Book3 2_Vedlegg 2" xfId="41019" xr:uid="{00000000-0005-0000-0000-0000F1030000}"/>
    <cellStyle name="_Book3 2_Vedlegg 2 2" xfId="41020" xr:uid="{00000000-0005-0000-0000-0000F2030000}"/>
    <cellStyle name="_Book3 2_Vedlegg 2 2 2" xfId="41021" xr:uid="{00000000-0005-0000-0000-0000F3030000}"/>
    <cellStyle name="_Book3 2_Vedlegg 2 3" xfId="41022" xr:uid="{00000000-0005-0000-0000-0000F4030000}"/>
    <cellStyle name="_Book3 2_Vedlegg 3" xfId="41023" xr:uid="{00000000-0005-0000-0000-0000F5030000}"/>
    <cellStyle name="_Book3 2_Vedlegg 3 2" xfId="41024" xr:uid="{00000000-0005-0000-0000-0000F6030000}"/>
    <cellStyle name="_Book3 2_Vedlegg 4" xfId="41025" xr:uid="{00000000-0005-0000-0000-0000F7030000}"/>
    <cellStyle name="_Book3 3" xfId="25" xr:uid="{00000000-0005-0000-0000-0000F8030000}"/>
    <cellStyle name="_Book3 3 2" xfId="41026" xr:uid="{00000000-0005-0000-0000-0000F9030000}"/>
    <cellStyle name="_Book3 3 2 2" xfId="41027" xr:uid="{00000000-0005-0000-0000-0000FA030000}"/>
    <cellStyle name="_Book3 3 2 2 2" xfId="41028" xr:uid="{00000000-0005-0000-0000-0000FB030000}"/>
    <cellStyle name="_Book3 3 2 2 2 2" xfId="41029" xr:uid="{00000000-0005-0000-0000-0000FC030000}"/>
    <cellStyle name="_Book3 3 2 2 3" xfId="41030" xr:uid="{00000000-0005-0000-0000-0000FD030000}"/>
    <cellStyle name="_Book3 3 2 3" xfId="41031" xr:uid="{00000000-0005-0000-0000-0000FE030000}"/>
    <cellStyle name="_Book3 3 2 3 2" xfId="41032" xr:uid="{00000000-0005-0000-0000-0000FF030000}"/>
    <cellStyle name="_Book3 3 2 4" xfId="41033" xr:uid="{00000000-0005-0000-0000-000000040000}"/>
    <cellStyle name="_Book3 3 3" xfId="41034" xr:uid="{00000000-0005-0000-0000-000001040000}"/>
    <cellStyle name="_Book3 3 3 2" xfId="41035" xr:uid="{00000000-0005-0000-0000-000002040000}"/>
    <cellStyle name="_Book3 3 3 2 2" xfId="41036" xr:uid="{00000000-0005-0000-0000-000003040000}"/>
    <cellStyle name="_Book3 3 3 3" xfId="41037" xr:uid="{00000000-0005-0000-0000-000004040000}"/>
    <cellStyle name="_Book3 3 4" xfId="41038" xr:uid="{00000000-0005-0000-0000-000005040000}"/>
    <cellStyle name="_Book3 3 4 2" xfId="41039" xr:uid="{00000000-0005-0000-0000-000006040000}"/>
    <cellStyle name="_Book3 3 5" xfId="41040" xr:uid="{00000000-0005-0000-0000-000007040000}"/>
    <cellStyle name="_Book3 4" xfId="26" xr:uid="{00000000-0005-0000-0000-000008040000}"/>
    <cellStyle name="_Book3 4 2" xfId="41041" xr:uid="{00000000-0005-0000-0000-000009040000}"/>
    <cellStyle name="_Book3 4 2 2" xfId="41042" xr:uid="{00000000-0005-0000-0000-00000A040000}"/>
    <cellStyle name="_Book3 4 2 2 2" xfId="41043" xr:uid="{00000000-0005-0000-0000-00000B040000}"/>
    <cellStyle name="_Book3 4 2 2 2 2" xfId="41044" xr:uid="{00000000-0005-0000-0000-00000C040000}"/>
    <cellStyle name="_Book3 4 2 2 2 2 2" xfId="41045" xr:uid="{00000000-0005-0000-0000-00000D040000}"/>
    <cellStyle name="_Book3 4 2 2 2 3" xfId="41046" xr:uid="{00000000-0005-0000-0000-00000E040000}"/>
    <cellStyle name="_Book3 4 2 2 3" xfId="41047" xr:uid="{00000000-0005-0000-0000-00000F040000}"/>
    <cellStyle name="_Book3 4 2 2 3 2" xfId="41048" xr:uid="{00000000-0005-0000-0000-000010040000}"/>
    <cellStyle name="_Book3 4 2 2 4" xfId="41049" xr:uid="{00000000-0005-0000-0000-000011040000}"/>
    <cellStyle name="_Book3 4 2 3" xfId="41050" xr:uid="{00000000-0005-0000-0000-000012040000}"/>
    <cellStyle name="_Book3 4 2 3 2" xfId="41051" xr:uid="{00000000-0005-0000-0000-000013040000}"/>
    <cellStyle name="_Book3 4 2 3 2 2" xfId="41052" xr:uid="{00000000-0005-0000-0000-000014040000}"/>
    <cellStyle name="_Book3 4 2 3 3" xfId="41053" xr:uid="{00000000-0005-0000-0000-000015040000}"/>
    <cellStyle name="_Book3 4 2 4" xfId="41054" xr:uid="{00000000-0005-0000-0000-000016040000}"/>
    <cellStyle name="_Book3 4 2 4 2" xfId="41055" xr:uid="{00000000-0005-0000-0000-000017040000}"/>
    <cellStyle name="_Book3 4 2 5" xfId="41056" xr:uid="{00000000-0005-0000-0000-000018040000}"/>
    <cellStyle name="_Book3 4 3" xfId="41057" xr:uid="{00000000-0005-0000-0000-000019040000}"/>
    <cellStyle name="_Book3 4 3 2" xfId="41058" xr:uid="{00000000-0005-0000-0000-00001A040000}"/>
    <cellStyle name="_Book3 4 3 2 2" xfId="41059" xr:uid="{00000000-0005-0000-0000-00001B040000}"/>
    <cellStyle name="_Book3 4 3 2 2 2" xfId="41060" xr:uid="{00000000-0005-0000-0000-00001C040000}"/>
    <cellStyle name="_Book3 4 3 2 3" xfId="41061" xr:uid="{00000000-0005-0000-0000-00001D040000}"/>
    <cellStyle name="_Book3 4 3 3" xfId="41062" xr:uid="{00000000-0005-0000-0000-00001E040000}"/>
    <cellStyle name="_Book3 4 3 3 2" xfId="41063" xr:uid="{00000000-0005-0000-0000-00001F040000}"/>
    <cellStyle name="_Book3 4 3 4" xfId="41064" xr:uid="{00000000-0005-0000-0000-000020040000}"/>
    <cellStyle name="_Book3 4 4" xfId="41065" xr:uid="{00000000-0005-0000-0000-000021040000}"/>
    <cellStyle name="_Book3 4 4 2" xfId="41066" xr:uid="{00000000-0005-0000-0000-000022040000}"/>
    <cellStyle name="_Book3 4 4 2 2" xfId="41067" xr:uid="{00000000-0005-0000-0000-000023040000}"/>
    <cellStyle name="_Book3 4 4 3" xfId="41068" xr:uid="{00000000-0005-0000-0000-000024040000}"/>
    <cellStyle name="_Book3 4 5" xfId="41069" xr:uid="{00000000-0005-0000-0000-000025040000}"/>
    <cellStyle name="_Book3 4 5 2" xfId="41070" xr:uid="{00000000-0005-0000-0000-000026040000}"/>
    <cellStyle name="_Book3 4 6" xfId="41071" xr:uid="{00000000-0005-0000-0000-000027040000}"/>
    <cellStyle name="_Book3 5" xfId="41072" xr:uid="{00000000-0005-0000-0000-000028040000}"/>
    <cellStyle name="_Book3 5 2" xfId="41073" xr:uid="{00000000-0005-0000-0000-000029040000}"/>
    <cellStyle name="_Book3 5 2 2" xfId="41074" xr:uid="{00000000-0005-0000-0000-00002A040000}"/>
    <cellStyle name="_Book3 5 2 2 2" xfId="41075" xr:uid="{00000000-0005-0000-0000-00002B040000}"/>
    <cellStyle name="_Book3 5 2 2 2 2" xfId="41076" xr:uid="{00000000-0005-0000-0000-00002C040000}"/>
    <cellStyle name="_Book3 5 2 2 2 2 2" xfId="41077" xr:uid="{00000000-0005-0000-0000-00002D040000}"/>
    <cellStyle name="_Book3 5 2 2 2 3" xfId="41078" xr:uid="{00000000-0005-0000-0000-00002E040000}"/>
    <cellStyle name="_Book3 5 2 2 3" xfId="41079" xr:uid="{00000000-0005-0000-0000-00002F040000}"/>
    <cellStyle name="_Book3 5 2 2 3 2" xfId="41080" xr:uid="{00000000-0005-0000-0000-000030040000}"/>
    <cellStyle name="_Book3 5 2 2 4" xfId="41081" xr:uid="{00000000-0005-0000-0000-000031040000}"/>
    <cellStyle name="_Book3 5 2 3" xfId="41082" xr:uid="{00000000-0005-0000-0000-000032040000}"/>
    <cellStyle name="_Book3 5 2 3 2" xfId="41083" xr:uid="{00000000-0005-0000-0000-000033040000}"/>
    <cellStyle name="_Book3 5 2 3 2 2" xfId="41084" xr:uid="{00000000-0005-0000-0000-000034040000}"/>
    <cellStyle name="_Book3 5 2 3 3" xfId="41085" xr:uid="{00000000-0005-0000-0000-000035040000}"/>
    <cellStyle name="_Book3 5 2 4" xfId="41086" xr:uid="{00000000-0005-0000-0000-000036040000}"/>
    <cellStyle name="_Book3 5 2 4 2" xfId="41087" xr:uid="{00000000-0005-0000-0000-000037040000}"/>
    <cellStyle name="_Book3 5 2 5" xfId="41088" xr:uid="{00000000-0005-0000-0000-000038040000}"/>
    <cellStyle name="_Book3 5 3" xfId="41089" xr:uid="{00000000-0005-0000-0000-000039040000}"/>
    <cellStyle name="_Book3 5 3 2" xfId="41090" xr:uid="{00000000-0005-0000-0000-00003A040000}"/>
    <cellStyle name="_Book3 5 3 2 2" xfId="41091" xr:uid="{00000000-0005-0000-0000-00003B040000}"/>
    <cellStyle name="_Book3 5 3 2 2 2" xfId="41092" xr:uid="{00000000-0005-0000-0000-00003C040000}"/>
    <cellStyle name="_Book3 5 3 2 3" xfId="41093" xr:uid="{00000000-0005-0000-0000-00003D040000}"/>
    <cellStyle name="_Book3 5 3 3" xfId="41094" xr:uid="{00000000-0005-0000-0000-00003E040000}"/>
    <cellStyle name="_Book3 5 3 3 2" xfId="41095" xr:uid="{00000000-0005-0000-0000-00003F040000}"/>
    <cellStyle name="_Book3 5 3 4" xfId="41096" xr:uid="{00000000-0005-0000-0000-000040040000}"/>
    <cellStyle name="_Book3 5 4" xfId="41097" xr:uid="{00000000-0005-0000-0000-000041040000}"/>
    <cellStyle name="_Book3 5 4 2" xfId="41098" xr:uid="{00000000-0005-0000-0000-000042040000}"/>
    <cellStyle name="_Book3 5 4 2 2" xfId="41099" xr:uid="{00000000-0005-0000-0000-000043040000}"/>
    <cellStyle name="_Book3 5 4 3" xfId="41100" xr:uid="{00000000-0005-0000-0000-000044040000}"/>
    <cellStyle name="_Book3 5 5" xfId="41101" xr:uid="{00000000-0005-0000-0000-000045040000}"/>
    <cellStyle name="_Book3 5 5 2" xfId="41102" xr:uid="{00000000-0005-0000-0000-000046040000}"/>
    <cellStyle name="_Book3 5 6" xfId="41103" xr:uid="{00000000-0005-0000-0000-000047040000}"/>
    <cellStyle name="_Book3 6" xfId="41104" xr:uid="{00000000-0005-0000-0000-000048040000}"/>
    <cellStyle name="_Book3 6 2" xfId="41105" xr:uid="{00000000-0005-0000-0000-000049040000}"/>
    <cellStyle name="_Book3 6 2 2" xfId="41106" xr:uid="{00000000-0005-0000-0000-00004A040000}"/>
    <cellStyle name="_Book3 6 2 2 2" xfId="41107" xr:uid="{00000000-0005-0000-0000-00004B040000}"/>
    <cellStyle name="_Book3 6 2 2 2 2" xfId="41108" xr:uid="{00000000-0005-0000-0000-00004C040000}"/>
    <cellStyle name="_Book3 6 2 2 2 2 2" xfId="41109" xr:uid="{00000000-0005-0000-0000-00004D040000}"/>
    <cellStyle name="_Book3 6 2 2 2 3" xfId="41110" xr:uid="{00000000-0005-0000-0000-00004E040000}"/>
    <cellStyle name="_Book3 6 2 2 3" xfId="41111" xr:uid="{00000000-0005-0000-0000-00004F040000}"/>
    <cellStyle name="_Book3 6 2 2 3 2" xfId="41112" xr:uid="{00000000-0005-0000-0000-000050040000}"/>
    <cellStyle name="_Book3 6 2 2 4" xfId="41113" xr:uid="{00000000-0005-0000-0000-000051040000}"/>
    <cellStyle name="_Book3 6 2 3" xfId="41114" xr:uid="{00000000-0005-0000-0000-000052040000}"/>
    <cellStyle name="_Book3 6 2 3 2" xfId="41115" xr:uid="{00000000-0005-0000-0000-000053040000}"/>
    <cellStyle name="_Book3 6 2 3 2 2" xfId="41116" xr:uid="{00000000-0005-0000-0000-000054040000}"/>
    <cellStyle name="_Book3 6 2 3 3" xfId="41117" xr:uid="{00000000-0005-0000-0000-000055040000}"/>
    <cellStyle name="_Book3 6 2 4" xfId="41118" xr:uid="{00000000-0005-0000-0000-000056040000}"/>
    <cellStyle name="_Book3 6 2 4 2" xfId="41119" xr:uid="{00000000-0005-0000-0000-000057040000}"/>
    <cellStyle name="_Book3 6 2 5" xfId="41120" xr:uid="{00000000-0005-0000-0000-000058040000}"/>
    <cellStyle name="_Book3 6 3" xfId="41121" xr:uid="{00000000-0005-0000-0000-000059040000}"/>
    <cellStyle name="_Book3 6 3 2" xfId="41122" xr:uid="{00000000-0005-0000-0000-00005A040000}"/>
    <cellStyle name="_Book3 6 3 2 2" xfId="41123" xr:uid="{00000000-0005-0000-0000-00005B040000}"/>
    <cellStyle name="_Book3 6 3 2 2 2" xfId="41124" xr:uid="{00000000-0005-0000-0000-00005C040000}"/>
    <cellStyle name="_Book3 6 3 2 3" xfId="41125" xr:uid="{00000000-0005-0000-0000-00005D040000}"/>
    <cellStyle name="_Book3 6 3 3" xfId="41126" xr:uid="{00000000-0005-0000-0000-00005E040000}"/>
    <cellStyle name="_Book3 6 3 3 2" xfId="41127" xr:uid="{00000000-0005-0000-0000-00005F040000}"/>
    <cellStyle name="_Book3 6 3 4" xfId="41128" xr:uid="{00000000-0005-0000-0000-000060040000}"/>
    <cellStyle name="_Book3 6 4" xfId="41129" xr:uid="{00000000-0005-0000-0000-000061040000}"/>
    <cellStyle name="_Book3 6 4 2" xfId="41130" xr:uid="{00000000-0005-0000-0000-000062040000}"/>
    <cellStyle name="_Book3 6 4 2 2" xfId="41131" xr:uid="{00000000-0005-0000-0000-000063040000}"/>
    <cellStyle name="_Book3 6 4 3" xfId="41132" xr:uid="{00000000-0005-0000-0000-000064040000}"/>
    <cellStyle name="_Book3 6 5" xfId="41133" xr:uid="{00000000-0005-0000-0000-000065040000}"/>
    <cellStyle name="_Book3 6 5 2" xfId="41134" xr:uid="{00000000-0005-0000-0000-000066040000}"/>
    <cellStyle name="_Book3 6 6" xfId="41135" xr:uid="{00000000-0005-0000-0000-000067040000}"/>
    <cellStyle name="_Book3 7" xfId="41136" xr:uid="{00000000-0005-0000-0000-000068040000}"/>
    <cellStyle name="_Book3 7 2" xfId="41137" xr:uid="{00000000-0005-0000-0000-000069040000}"/>
    <cellStyle name="_Book3 7 2 2" xfId="41138" xr:uid="{00000000-0005-0000-0000-00006A040000}"/>
    <cellStyle name="_Book3 7 2 2 2" xfId="41139" xr:uid="{00000000-0005-0000-0000-00006B040000}"/>
    <cellStyle name="_Book3 7 2 2 2 2" xfId="41140" xr:uid="{00000000-0005-0000-0000-00006C040000}"/>
    <cellStyle name="_Book3 7 2 2 3" xfId="41141" xr:uid="{00000000-0005-0000-0000-00006D040000}"/>
    <cellStyle name="_Book3 7 2 3" xfId="41142" xr:uid="{00000000-0005-0000-0000-00006E040000}"/>
    <cellStyle name="_Book3 7 2 3 2" xfId="41143" xr:uid="{00000000-0005-0000-0000-00006F040000}"/>
    <cellStyle name="_Book3 7 2 4" xfId="41144" xr:uid="{00000000-0005-0000-0000-000070040000}"/>
    <cellStyle name="_Book3 7 3" xfId="41145" xr:uid="{00000000-0005-0000-0000-000071040000}"/>
    <cellStyle name="_Book3 7 3 2" xfId="41146" xr:uid="{00000000-0005-0000-0000-000072040000}"/>
    <cellStyle name="_Book3 7 3 2 2" xfId="41147" xr:uid="{00000000-0005-0000-0000-000073040000}"/>
    <cellStyle name="_Book3 7 3 2 2 2" xfId="41148" xr:uid="{00000000-0005-0000-0000-000074040000}"/>
    <cellStyle name="_Book3 7 3 2 3" xfId="41149" xr:uid="{00000000-0005-0000-0000-000075040000}"/>
    <cellStyle name="_Book3 7 3 3" xfId="41150" xr:uid="{00000000-0005-0000-0000-000076040000}"/>
    <cellStyle name="_Book3 7 3 3 2" xfId="41151" xr:uid="{00000000-0005-0000-0000-000077040000}"/>
    <cellStyle name="_Book3 7 3 4" xfId="41152" xr:uid="{00000000-0005-0000-0000-000078040000}"/>
    <cellStyle name="_Book3 7 4" xfId="41153" xr:uid="{00000000-0005-0000-0000-000079040000}"/>
    <cellStyle name="_Book3 7 4 2" xfId="41154" xr:uid="{00000000-0005-0000-0000-00007A040000}"/>
    <cellStyle name="_Book3 7 4 2 2" xfId="41155" xr:uid="{00000000-0005-0000-0000-00007B040000}"/>
    <cellStyle name="_Book3 7 4 3" xfId="41156" xr:uid="{00000000-0005-0000-0000-00007C040000}"/>
    <cellStyle name="_Book3 7 5" xfId="41157" xr:uid="{00000000-0005-0000-0000-00007D040000}"/>
    <cellStyle name="_Book3 7 5 2" xfId="41158" xr:uid="{00000000-0005-0000-0000-00007E040000}"/>
    <cellStyle name="_Book3 7 6" xfId="41159" xr:uid="{00000000-0005-0000-0000-00007F040000}"/>
    <cellStyle name="_Book3 8" xfId="41160" xr:uid="{00000000-0005-0000-0000-000080040000}"/>
    <cellStyle name="_Book3 8 2" xfId="41161" xr:uid="{00000000-0005-0000-0000-000081040000}"/>
    <cellStyle name="_Book3 8 2 2" xfId="41162" xr:uid="{00000000-0005-0000-0000-000082040000}"/>
    <cellStyle name="_Book3 8 3" xfId="41163" xr:uid="{00000000-0005-0000-0000-000083040000}"/>
    <cellStyle name="_Book3 8 3 2" xfId="41164" xr:uid="{00000000-0005-0000-0000-000084040000}"/>
    <cellStyle name="_Book3 8 4" xfId="41165" xr:uid="{00000000-0005-0000-0000-000085040000}"/>
    <cellStyle name="_Book3 9" xfId="41166" xr:uid="{00000000-0005-0000-0000-000086040000}"/>
    <cellStyle name="_Book3 9 2" xfId="41167" xr:uid="{00000000-0005-0000-0000-000087040000}"/>
    <cellStyle name="_Book3_Expenses (1)" xfId="41168" xr:uid="{00000000-0005-0000-0000-000088040000}"/>
    <cellStyle name="_Book3_Kontroll ME" xfId="12170" xr:uid="{00000000-0005-0000-0000-000089040000}"/>
    <cellStyle name="_Book3_Kontroll-fane" xfId="12171" xr:uid="{00000000-0005-0000-0000-00008A040000}"/>
    <cellStyle name="_Book3_Prognose eksponering " xfId="36941" xr:uid="{00000000-0005-0000-0000-00008B040000}"/>
    <cellStyle name="_Book3_Prognose eksponering  2" xfId="41169" xr:uid="{00000000-0005-0000-0000-00008C040000}"/>
    <cellStyle name="_Book3_Prognose eksponering  2 2" xfId="41170" xr:uid="{00000000-0005-0000-0000-00008D040000}"/>
    <cellStyle name="_Book3_Prognose eksponering  2 2 2" xfId="41171" xr:uid="{00000000-0005-0000-0000-00008E040000}"/>
    <cellStyle name="_Book3_Prognose eksponering  2 3" xfId="41172" xr:uid="{00000000-0005-0000-0000-00008F040000}"/>
    <cellStyle name="_Book3_Prognose eksponering  3" xfId="41173" xr:uid="{00000000-0005-0000-0000-000090040000}"/>
    <cellStyle name="_Book3_Prognose eksponering  3 2" xfId="41174" xr:uid="{00000000-0005-0000-0000-000091040000}"/>
    <cellStyle name="_Book3_Prognose eksponering  4" xfId="41175" xr:uid="{00000000-0005-0000-0000-000092040000}"/>
    <cellStyle name="_Book3_Results &amp; key fig." xfId="41176" xr:uid="{00000000-0005-0000-0000-000093040000}"/>
    <cellStyle name="_Book3_Vedlegg" xfId="41177" xr:uid="{00000000-0005-0000-0000-000094040000}"/>
    <cellStyle name="_Book3_Vedlegg 2" xfId="41178" xr:uid="{00000000-0005-0000-0000-000095040000}"/>
    <cellStyle name="_Book3_Vedlegg 2 2" xfId="41179" xr:uid="{00000000-0005-0000-0000-000096040000}"/>
    <cellStyle name="_Book3_Vedlegg 2 2 2" xfId="41180" xr:uid="{00000000-0005-0000-0000-000097040000}"/>
    <cellStyle name="_Book3_Vedlegg 2 3" xfId="41181" xr:uid="{00000000-0005-0000-0000-000098040000}"/>
    <cellStyle name="_Book3_Vedlegg 3" xfId="41182" xr:uid="{00000000-0005-0000-0000-000099040000}"/>
    <cellStyle name="_Book3_Vedlegg 3 2" xfId="41183" xr:uid="{00000000-0005-0000-0000-00009A040000}"/>
    <cellStyle name="_Book3_Vedlegg 4" xfId="41184" xr:uid="{00000000-0005-0000-0000-00009B040000}"/>
    <cellStyle name="_Book32" xfId="27" xr:uid="{00000000-0005-0000-0000-00009C040000}"/>
    <cellStyle name="_Book32 10" xfId="41185" xr:uid="{00000000-0005-0000-0000-00009D040000}"/>
    <cellStyle name="_Book32 10 2" xfId="41186" xr:uid="{00000000-0005-0000-0000-00009E040000}"/>
    <cellStyle name="_Book32 11" xfId="41187" xr:uid="{00000000-0005-0000-0000-00009F040000}"/>
    <cellStyle name="_Book32 2" xfId="28" xr:uid="{00000000-0005-0000-0000-0000A0040000}"/>
    <cellStyle name="_Book32 2 2" xfId="36942" xr:uid="{00000000-0005-0000-0000-0000A1040000}"/>
    <cellStyle name="_Book32 2 2 2" xfId="41188" xr:uid="{00000000-0005-0000-0000-0000A2040000}"/>
    <cellStyle name="_Book32 2 2 2 2" xfId="41189" xr:uid="{00000000-0005-0000-0000-0000A3040000}"/>
    <cellStyle name="_Book32 2 2 2 2 2" xfId="41190" xr:uid="{00000000-0005-0000-0000-0000A4040000}"/>
    <cellStyle name="_Book32 2 2 2 2 2 2" xfId="41191" xr:uid="{00000000-0005-0000-0000-0000A5040000}"/>
    <cellStyle name="_Book32 2 2 2 2 3" xfId="41192" xr:uid="{00000000-0005-0000-0000-0000A6040000}"/>
    <cellStyle name="_Book32 2 2 2 3" xfId="41193" xr:uid="{00000000-0005-0000-0000-0000A7040000}"/>
    <cellStyle name="_Book32 2 2 2 3 2" xfId="41194" xr:uid="{00000000-0005-0000-0000-0000A8040000}"/>
    <cellStyle name="_Book32 2 2 2 4" xfId="41195" xr:uid="{00000000-0005-0000-0000-0000A9040000}"/>
    <cellStyle name="_Book32 2 2 3" xfId="41196" xr:uid="{00000000-0005-0000-0000-0000AA040000}"/>
    <cellStyle name="_Book32 2 2 3 2" xfId="41197" xr:uid="{00000000-0005-0000-0000-0000AB040000}"/>
    <cellStyle name="_Book32 2 2 3 2 2" xfId="41198" xr:uid="{00000000-0005-0000-0000-0000AC040000}"/>
    <cellStyle name="_Book32 2 2 3 3" xfId="41199" xr:uid="{00000000-0005-0000-0000-0000AD040000}"/>
    <cellStyle name="_Book32 2 2 4" xfId="41200" xr:uid="{00000000-0005-0000-0000-0000AE040000}"/>
    <cellStyle name="_Book32 2 2 4 2" xfId="41201" xr:uid="{00000000-0005-0000-0000-0000AF040000}"/>
    <cellStyle name="_Book32 2 2 5" xfId="41202" xr:uid="{00000000-0005-0000-0000-0000B0040000}"/>
    <cellStyle name="_Book32 2 3" xfId="41203" xr:uid="{00000000-0005-0000-0000-0000B1040000}"/>
    <cellStyle name="_Book32 2 3 2" xfId="41204" xr:uid="{00000000-0005-0000-0000-0000B2040000}"/>
    <cellStyle name="_Book32 2 3 2 2" xfId="41205" xr:uid="{00000000-0005-0000-0000-0000B3040000}"/>
    <cellStyle name="_Book32 2 3 2 2 2" xfId="41206" xr:uid="{00000000-0005-0000-0000-0000B4040000}"/>
    <cellStyle name="_Book32 2 3 2 3" xfId="41207" xr:uid="{00000000-0005-0000-0000-0000B5040000}"/>
    <cellStyle name="_Book32 2 3 3" xfId="41208" xr:uid="{00000000-0005-0000-0000-0000B6040000}"/>
    <cellStyle name="_Book32 2 3 3 2" xfId="41209" xr:uid="{00000000-0005-0000-0000-0000B7040000}"/>
    <cellStyle name="_Book32 2 3 4" xfId="41210" xr:uid="{00000000-0005-0000-0000-0000B8040000}"/>
    <cellStyle name="_Book32 2 4" xfId="41211" xr:uid="{00000000-0005-0000-0000-0000B9040000}"/>
    <cellStyle name="_Book32 2 4 2" xfId="41212" xr:uid="{00000000-0005-0000-0000-0000BA040000}"/>
    <cellStyle name="_Book32 2 4 2 2" xfId="41213" xr:uid="{00000000-0005-0000-0000-0000BB040000}"/>
    <cellStyle name="_Book32 2 4 3" xfId="41214" xr:uid="{00000000-0005-0000-0000-0000BC040000}"/>
    <cellStyle name="_Book32 2 4 3 2" xfId="41215" xr:uid="{00000000-0005-0000-0000-0000BD040000}"/>
    <cellStyle name="_Book32 2 4 4" xfId="41216" xr:uid="{00000000-0005-0000-0000-0000BE040000}"/>
    <cellStyle name="_Book32 2 5" xfId="41217" xr:uid="{00000000-0005-0000-0000-0000BF040000}"/>
    <cellStyle name="_Book32 2 5 2" xfId="41218" xr:uid="{00000000-0005-0000-0000-0000C0040000}"/>
    <cellStyle name="_Book32 2 6" xfId="41219" xr:uid="{00000000-0005-0000-0000-0000C1040000}"/>
    <cellStyle name="_Book32 2 6 2" xfId="41220" xr:uid="{00000000-0005-0000-0000-0000C2040000}"/>
    <cellStyle name="_Book32 2 7" xfId="41221" xr:uid="{00000000-0005-0000-0000-0000C3040000}"/>
    <cellStyle name="_Book32 2_Kontroll ME" xfId="12172" xr:uid="{00000000-0005-0000-0000-0000C4040000}"/>
    <cellStyle name="_Book32 2_Kontroll-fane" xfId="12173" xr:uid="{00000000-0005-0000-0000-0000C5040000}"/>
    <cellStyle name="_Book32 2_Prognose eksponering " xfId="36943" xr:uid="{00000000-0005-0000-0000-0000C6040000}"/>
    <cellStyle name="_Book32 2_Prognose eksponering  2" xfId="41222" xr:uid="{00000000-0005-0000-0000-0000C7040000}"/>
    <cellStyle name="_Book32 2_Prognose eksponering  2 2" xfId="41223" xr:uid="{00000000-0005-0000-0000-0000C8040000}"/>
    <cellStyle name="_Book32 2_Prognose eksponering  2 2 2" xfId="41224" xr:uid="{00000000-0005-0000-0000-0000C9040000}"/>
    <cellStyle name="_Book32 2_Prognose eksponering  2 3" xfId="41225" xr:uid="{00000000-0005-0000-0000-0000CA040000}"/>
    <cellStyle name="_Book32 2_Prognose eksponering  3" xfId="41226" xr:uid="{00000000-0005-0000-0000-0000CB040000}"/>
    <cellStyle name="_Book32 2_Prognose eksponering  3 2" xfId="41227" xr:uid="{00000000-0005-0000-0000-0000CC040000}"/>
    <cellStyle name="_Book32 2_Prognose eksponering  4" xfId="41228" xr:uid="{00000000-0005-0000-0000-0000CD040000}"/>
    <cellStyle name="_Book32 2_Vedlegg" xfId="41229" xr:uid="{00000000-0005-0000-0000-0000CE040000}"/>
    <cellStyle name="_Book32 2_Vedlegg 2" xfId="41230" xr:uid="{00000000-0005-0000-0000-0000CF040000}"/>
    <cellStyle name="_Book32 2_Vedlegg 2 2" xfId="41231" xr:uid="{00000000-0005-0000-0000-0000D0040000}"/>
    <cellStyle name="_Book32 2_Vedlegg 2 2 2" xfId="41232" xr:uid="{00000000-0005-0000-0000-0000D1040000}"/>
    <cellStyle name="_Book32 2_Vedlegg 2 3" xfId="41233" xr:uid="{00000000-0005-0000-0000-0000D2040000}"/>
    <cellStyle name="_Book32 2_Vedlegg 3" xfId="41234" xr:uid="{00000000-0005-0000-0000-0000D3040000}"/>
    <cellStyle name="_Book32 2_Vedlegg 3 2" xfId="41235" xr:uid="{00000000-0005-0000-0000-0000D4040000}"/>
    <cellStyle name="_Book32 2_Vedlegg 4" xfId="41236" xr:uid="{00000000-0005-0000-0000-0000D5040000}"/>
    <cellStyle name="_Book32 3" xfId="29" xr:uid="{00000000-0005-0000-0000-0000D6040000}"/>
    <cellStyle name="_Book32 3 2" xfId="41237" xr:uid="{00000000-0005-0000-0000-0000D7040000}"/>
    <cellStyle name="_Book32 3 2 2" xfId="41238" xr:uid="{00000000-0005-0000-0000-0000D8040000}"/>
    <cellStyle name="_Book32 3 2 2 2" xfId="41239" xr:uid="{00000000-0005-0000-0000-0000D9040000}"/>
    <cellStyle name="_Book32 3 2 2 2 2" xfId="41240" xr:uid="{00000000-0005-0000-0000-0000DA040000}"/>
    <cellStyle name="_Book32 3 2 2 3" xfId="41241" xr:uid="{00000000-0005-0000-0000-0000DB040000}"/>
    <cellStyle name="_Book32 3 2 3" xfId="41242" xr:uid="{00000000-0005-0000-0000-0000DC040000}"/>
    <cellStyle name="_Book32 3 2 3 2" xfId="41243" xr:uid="{00000000-0005-0000-0000-0000DD040000}"/>
    <cellStyle name="_Book32 3 2 4" xfId="41244" xr:uid="{00000000-0005-0000-0000-0000DE040000}"/>
    <cellStyle name="_Book32 3 3" xfId="41245" xr:uid="{00000000-0005-0000-0000-0000DF040000}"/>
    <cellStyle name="_Book32 3 3 2" xfId="41246" xr:uid="{00000000-0005-0000-0000-0000E0040000}"/>
    <cellStyle name="_Book32 3 3 2 2" xfId="41247" xr:uid="{00000000-0005-0000-0000-0000E1040000}"/>
    <cellStyle name="_Book32 3 3 3" xfId="41248" xr:uid="{00000000-0005-0000-0000-0000E2040000}"/>
    <cellStyle name="_Book32 3 4" xfId="41249" xr:uid="{00000000-0005-0000-0000-0000E3040000}"/>
    <cellStyle name="_Book32 3 4 2" xfId="41250" xr:uid="{00000000-0005-0000-0000-0000E4040000}"/>
    <cellStyle name="_Book32 3 5" xfId="41251" xr:uid="{00000000-0005-0000-0000-0000E5040000}"/>
    <cellStyle name="_Book32 4" xfId="30" xr:uid="{00000000-0005-0000-0000-0000E6040000}"/>
    <cellStyle name="_Book32 4 2" xfId="41252" xr:uid="{00000000-0005-0000-0000-0000E7040000}"/>
    <cellStyle name="_Book32 4 2 2" xfId="41253" xr:uid="{00000000-0005-0000-0000-0000E8040000}"/>
    <cellStyle name="_Book32 4 2 2 2" xfId="41254" xr:uid="{00000000-0005-0000-0000-0000E9040000}"/>
    <cellStyle name="_Book32 4 2 2 2 2" xfId="41255" xr:uid="{00000000-0005-0000-0000-0000EA040000}"/>
    <cellStyle name="_Book32 4 2 2 2 2 2" xfId="41256" xr:uid="{00000000-0005-0000-0000-0000EB040000}"/>
    <cellStyle name="_Book32 4 2 2 2 3" xfId="41257" xr:uid="{00000000-0005-0000-0000-0000EC040000}"/>
    <cellStyle name="_Book32 4 2 2 3" xfId="41258" xr:uid="{00000000-0005-0000-0000-0000ED040000}"/>
    <cellStyle name="_Book32 4 2 2 3 2" xfId="41259" xr:uid="{00000000-0005-0000-0000-0000EE040000}"/>
    <cellStyle name="_Book32 4 2 2 4" xfId="41260" xr:uid="{00000000-0005-0000-0000-0000EF040000}"/>
    <cellStyle name="_Book32 4 2 3" xfId="41261" xr:uid="{00000000-0005-0000-0000-0000F0040000}"/>
    <cellStyle name="_Book32 4 2 3 2" xfId="41262" xr:uid="{00000000-0005-0000-0000-0000F1040000}"/>
    <cellStyle name="_Book32 4 2 3 2 2" xfId="41263" xr:uid="{00000000-0005-0000-0000-0000F2040000}"/>
    <cellStyle name="_Book32 4 2 3 3" xfId="41264" xr:uid="{00000000-0005-0000-0000-0000F3040000}"/>
    <cellStyle name="_Book32 4 2 4" xfId="41265" xr:uid="{00000000-0005-0000-0000-0000F4040000}"/>
    <cellStyle name="_Book32 4 2 4 2" xfId="41266" xr:uid="{00000000-0005-0000-0000-0000F5040000}"/>
    <cellStyle name="_Book32 4 2 5" xfId="41267" xr:uid="{00000000-0005-0000-0000-0000F6040000}"/>
    <cellStyle name="_Book32 4 3" xfId="41268" xr:uid="{00000000-0005-0000-0000-0000F7040000}"/>
    <cellStyle name="_Book32 4 3 2" xfId="41269" xr:uid="{00000000-0005-0000-0000-0000F8040000}"/>
    <cellStyle name="_Book32 4 3 2 2" xfId="41270" xr:uid="{00000000-0005-0000-0000-0000F9040000}"/>
    <cellStyle name="_Book32 4 3 2 2 2" xfId="41271" xr:uid="{00000000-0005-0000-0000-0000FA040000}"/>
    <cellStyle name="_Book32 4 3 2 3" xfId="41272" xr:uid="{00000000-0005-0000-0000-0000FB040000}"/>
    <cellStyle name="_Book32 4 3 3" xfId="41273" xr:uid="{00000000-0005-0000-0000-0000FC040000}"/>
    <cellStyle name="_Book32 4 3 3 2" xfId="41274" xr:uid="{00000000-0005-0000-0000-0000FD040000}"/>
    <cellStyle name="_Book32 4 3 4" xfId="41275" xr:uid="{00000000-0005-0000-0000-0000FE040000}"/>
    <cellStyle name="_Book32 4 4" xfId="41276" xr:uid="{00000000-0005-0000-0000-0000FF040000}"/>
    <cellStyle name="_Book32 4 4 2" xfId="41277" xr:uid="{00000000-0005-0000-0000-000000050000}"/>
    <cellStyle name="_Book32 4 4 2 2" xfId="41278" xr:uid="{00000000-0005-0000-0000-000001050000}"/>
    <cellStyle name="_Book32 4 4 3" xfId="41279" xr:uid="{00000000-0005-0000-0000-000002050000}"/>
    <cellStyle name="_Book32 4 5" xfId="41280" xr:uid="{00000000-0005-0000-0000-000003050000}"/>
    <cellStyle name="_Book32 4 5 2" xfId="41281" xr:uid="{00000000-0005-0000-0000-000004050000}"/>
    <cellStyle name="_Book32 4 6" xfId="41282" xr:uid="{00000000-0005-0000-0000-000005050000}"/>
    <cellStyle name="_Book32 5" xfId="41283" xr:uid="{00000000-0005-0000-0000-000006050000}"/>
    <cellStyle name="_Book32 5 2" xfId="41284" xr:uid="{00000000-0005-0000-0000-000007050000}"/>
    <cellStyle name="_Book32 5 2 2" xfId="41285" xr:uid="{00000000-0005-0000-0000-000008050000}"/>
    <cellStyle name="_Book32 5 2 2 2" xfId="41286" xr:uid="{00000000-0005-0000-0000-000009050000}"/>
    <cellStyle name="_Book32 5 2 2 2 2" xfId="41287" xr:uid="{00000000-0005-0000-0000-00000A050000}"/>
    <cellStyle name="_Book32 5 2 2 2 2 2" xfId="41288" xr:uid="{00000000-0005-0000-0000-00000B050000}"/>
    <cellStyle name="_Book32 5 2 2 2 3" xfId="41289" xr:uid="{00000000-0005-0000-0000-00000C050000}"/>
    <cellStyle name="_Book32 5 2 2 3" xfId="41290" xr:uid="{00000000-0005-0000-0000-00000D050000}"/>
    <cellStyle name="_Book32 5 2 2 3 2" xfId="41291" xr:uid="{00000000-0005-0000-0000-00000E050000}"/>
    <cellStyle name="_Book32 5 2 2 4" xfId="41292" xr:uid="{00000000-0005-0000-0000-00000F050000}"/>
    <cellStyle name="_Book32 5 2 3" xfId="41293" xr:uid="{00000000-0005-0000-0000-000010050000}"/>
    <cellStyle name="_Book32 5 2 3 2" xfId="41294" xr:uid="{00000000-0005-0000-0000-000011050000}"/>
    <cellStyle name="_Book32 5 2 3 2 2" xfId="41295" xr:uid="{00000000-0005-0000-0000-000012050000}"/>
    <cellStyle name="_Book32 5 2 3 3" xfId="41296" xr:uid="{00000000-0005-0000-0000-000013050000}"/>
    <cellStyle name="_Book32 5 2 4" xfId="41297" xr:uid="{00000000-0005-0000-0000-000014050000}"/>
    <cellStyle name="_Book32 5 2 4 2" xfId="41298" xr:uid="{00000000-0005-0000-0000-000015050000}"/>
    <cellStyle name="_Book32 5 2 5" xfId="41299" xr:uid="{00000000-0005-0000-0000-000016050000}"/>
    <cellStyle name="_Book32 5 3" xfId="41300" xr:uid="{00000000-0005-0000-0000-000017050000}"/>
    <cellStyle name="_Book32 5 3 2" xfId="41301" xr:uid="{00000000-0005-0000-0000-000018050000}"/>
    <cellStyle name="_Book32 5 3 2 2" xfId="41302" xr:uid="{00000000-0005-0000-0000-000019050000}"/>
    <cellStyle name="_Book32 5 3 2 2 2" xfId="41303" xr:uid="{00000000-0005-0000-0000-00001A050000}"/>
    <cellStyle name="_Book32 5 3 2 3" xfId="41304" xr:uid="{00000000-0005-0000-0000-00001B050000}"/>
    <cellStyle name="_Book32 5 3 3" xfId="41305" xr:uid="{00000000-0005-0000-0000-00001C050000}"/>
    <cellStyle name="_Book32 5 3 3 2" xfId="41306" xr:uid="{00000000-0005-0000-0000-00001D050000}"/>
    <cellStyle name="_Book32 5 3 4" xfId="41307" xr:uid="{00000000-0005-0000-0000-00001E050000}"/>
    <cellStyle name="_Book32 5 4" xfId="41308" xr:uid="{00000000-0005-0000-0000-00001F050000}"/>
    <cellStyle name="_Book32 5 4 2" xfId="41309" xr:uid="{00000000-0005-0000-0000-000020050000}"/>
    <cellStyle name="_Book32 5 4 2 2" xfId="41310" xr:uid="{00000000-0005-0000-0000-000021050000}"/>
    <cellStyle name="_Book32 5 4 3" xfId="41311" xr:uid="{00000000-0005-0000-0000-000022050000}"/>
    <cellStyle name="_Book32 5 5" xfId="41312" xr:uid="{00000000-0005-0000-0000-000023050000}"/>
    <cellStyle name="_Book32 5 5 2" xfId="41313" xr:uid="{00000000-0005-0000-0000-000024050000}"/>
    <cellStyle name="_Book32 5 6" xfId="41314" xr:uid="{00000000-0005-0000-0000-000025050000}"/>
    <cellStyle name="_Book32 6" xfId="41315" xr:uid="{00000000-0005-0000-0000-000026050000}"/>
    <cellStyle name="_Book32 6 2" xfId="41316" xr:uid="{00000000-0005-0000-0000-000027050000}"/>
    <cellStyle name="_Book32 6 2 2" xfId="41317" xr:uid="{00000000-0005-0000-0000-000028050000}"/>
    <cellStyle name="_Book32 6 2 2 2" xfId="41318" xr:uid="{00000000-0005-0000-0000-000029050000}"/>
    <cellStyle name="_Book32 6 2 2 2 2" xfId="41319" xr:uid="{00000000-0005-0000-0000-00002A050000}"/>
    <cellStyle name="_Book32 6 2 2 2 2 2" xfId="41320" xr:uid="{00000000-0005-0000-0000-00002B050000}"/>
    <cellStyle name="_Book32 6 2 2 2 3" xfId="41321" xr:uid="{00000000-0005-0000-0000-00002C050000}"/>
    <cellStyle name="_Book32 6 2 2 3" xfId="41322" xr:uid="{00000000-0005-0000-0000-00002D050000}"/>
    <cellStyle name="_Book32 6 2 2 3 2" xfId="41323" xr:uid="{00000000-0005-0000-0000-00002E050000}"/>
    <cellStyle name="_Book32 6 2 2 4" xfId="41324" xr:uid="{00000000-0005-0000-0000-00002F050000}"/>
    <cellStyle name="_Book32 6 2 3" xfId="41325" xr:uid="{00000000-0005-0000-0000-000030050000}"/>
    <cellStyle name="_Book32 6 2 3 2" xfId="41326" xr:uid="{00000000-0005-0000-0000-000031050000}"/>
    <cellStyle name="_Book32 6 2 3 2 2" xfId="41327" xr:uid="{00000000-0005-0000-0000-000032050000}"/>
    <cellStyle name="_Book32 6 2 3 3" xfId="41328" xr:uid="{00000000-0005-0000-0000-000033050000}"/>
    <cellStyle name="_Book32 6 2 4" xfId="41329" xr:uid="{00000000-0005-0000-0000-000034050000}"/>
    <cellStyle name="_Book32 6 2 4 2" xfId="41330" xr:uid="{00000000-0005-0000-0000-000035050000}"/>
    <cellStyle name="_Book32 6 2 5" xfId="41331" xr:uid="{00000000-0005-0000-0000-000036050000}"/>
    <cellStyle name="_Book32 6 3" xfId="41332" xr:uid="{00000000-0005-0000-0000-000037050000}"/>
    <cellStyle name="_Book32 6 3 2" xfId="41333" xr:uid="{00000000-0005-0000-0000-000038050000}"/>
    <cellStyle name="_Book32 6 3 2 2" xfId="41334" xr:uid="{00000000-0005-0000-0000-000039050000}"/>
    <cellStyle name="_Book32 6 3 2 2 2" xfId="41335" xr:uid="{00000000-0005-0000-0000-00003A050000}"/>
    <cellStyle name="_Book32 6 3 2 3" xfId="41336" xr:uid="{00000000-0005-0000-0000-00003B050000}"/>
    <cellStyle name="_Book32 6 3 3" xfId="41337" xr:uid="{00000000-0005-0000-0000-00003C050000}"/>
    <cellStyle name="_Book32 6 3 3 2" xfId="41338" xr:uid="{00000000-0005-0000-0000-00003D050000}"/>
    <cellStyle name="_Book32 6 3 4" xfId="41339" xr:uid="{00000000-0005-0000-0000-00003E050000}"/>
    <cellStyle name="_Book32 6 4" xfId="41340" xr:uid="{00000000-0005-0000-0000-00003F050000}"/>
    <cellStyle name="_Book32 6 4 2" xfId="41341" xr:uid="{00000000-0005-0000-0000-000040050000}"/>
    <cellStyle name="_Book32 6 4 2 2" xfId="41342" xr:uid="{00000000-0005-0000-0000-000041050000}"/>
    <cellStyle name="_Book32 6 4 3" xfId="41343" xr:uid="{00000000-0005-0000-0000-000042050000}"/>
    <cellStyle name="_Book32 6 5" xfId="41344" xr:uid="{00000000-0005-0000-0000-000043050000}"/>
    <cellStyle name="_Book32 6 5 2" xfId="41345" xr:uid="{00000000-0005-0000-0000-000044050000}"/>
    <cellStyle name="_Book32 6 6" xfId="41346" xr:uid="{00000000-0005-0000-0000-000045050000}"/>
    <cellStyle name="_Book32 7" xfId="41347" xr:uid="{00000000-0005-0000-0000-000046050000}"/>
    <cellStyle name="_Book32 7 2" xfId="41348" xr:uid="{00000000-0005-0000-0000-000047050000}"/>
    <cellStyle name="_Book32 7 2 2" xfId="41349" xr:uid="{00000000-0005-0000-0000-000048050000}"/>
    <cellStyle name="_Book32 7 2 2 2" xfId="41350" xr:uid="{00000000-0005-0000-0000-000049050000}"/>
    <cellStyle name="_Book32 7 2 2 2 2" xfId="41351" xr:uid="{00000000-0005-0000-0000-00004A050000}"/>
    <cellStyle name="_Book32 7 2 2 3" xfId="41352" xr:uid="{00000000-0005-0000-0000-00004B050000}"/>
    <cellStyle name="_Book32 7 2 3" xfId="41353" xr:uid="{00000000-0005-0000-0000-00004C050000}"/>
    <cellStyle name="_Book32 7 2 3 2" xfId="41354" xr:uid="{00000000-0005-0000-0000-00004D050000}"/>
    <cellStyle name="_Book32 7 2 4" xfId="41355" xr:uid="{00000000-0005-0000-0000-00004E050000}"/>
    <cellStyle name="_Book32 7 3" xfId="41356" xr:uid="{00000000-0005-0000-0000-00004F050000}"/>
    <cellStyle name="_Book32 7 3 2" xfId="41357" xr:uid="{00000000-0005-0000-0000-000050050000}"/>
    <cellStyle name="_Book32 7 3 2 2" xfId="41358" xr:uid="{00000000-0005-0000-0000-000051050000}"/>
    <cellStyle name="_Book32 7 3 2 2 2" xfId="41359" xr:uid="{00000000-0005-0000-0000-000052050000}"/>
    <cellStyle name="_Book32 7 3 2 3" xfId="41360" xr:uid="{00000000-0005-0000-0000-000053050000}"/>
    <cellStyle name="_Book32 7 3 3" xfId="41361" xr:uid="{00000000-0005-0000-0000-000054050000}"/>
    <cellStyle name="_Book32 7 3 3 2" xfId="41362" xr:uid="{00000000-0005-0000-0000-000055050000}"/>
    <cellStyle name="_Book32 7 3 4" xfId="41363" xr:uid="{00000000-0005-0000-0000-000056050000}"/>
    <cellStyle name="_Book32 7 4" xfId="41364" xr:uid="{00000000-0005-0000-0000-000057050000}"/>
    <cellStyle name="_Book32 7 4 2" xfId="41365" xr:uid="{00000000-0005-0000-0000-000058050000}"/>
    <cellStyle name="_Book32 7 4 2 2" xfId="41366" xr:uid="{00000000-0005-0000-0000-000059050000}"/>
    <cellStyle name="_Book32 7 4 3" xfId="41367" xr:uid="{00000000-0005-0000-0000-00005A050000}"/>
    <cellStyle name="_Book32 7 5" xfId="41368" xr:uid="{00000000-0005-0000-0000-00005B050000}"/>
    <cellStyle name="_Book32 7 5 2" xfId="41369" xr:uid="{00000000-0005-0000-0000-00005C050000}"/>
    <cellStyle name="_Book32 7 6" xfId="41370" xr:uid="{00000000-0005-0000-0000-00005D050000}"/>
    <cellStyle name="_Book32 8" xfId="41371" xr:uid="{00000000-0005-0000-0000-00005E050000}"/>
    <cellStyle name="_Book32 8 2" xfId="41372" xr:uid="{00000000-0005-0000-0000-00005F050000}"/>
    <cellStyle name="_Book32 8 2 2" xfId="41373" xr:uid="{00000000-0005-0000-0000-000060050000}"/>
    <cellStyle name="_Book32 8 3" xfId="41374" xr:uid="{00000000-0005-0000-0000-000061050000}"/>
    <cellStyle name="_Book32 8 3 2" xfId="41375" xr:uid="{00000000-0005-0000-0000-000062050000}"/>
    <cellStyle name="_Book32 8 4" xfId="41376" xr:uid="{00000000-0005-0000-0000-000063050000}"/>
    <cellStyle name="_Book32 9" xfId="41377" xr:uid="{00000000-0005-0000-0000-000064050000}"/>
    <cellStyle name="_Book32 9 2" xfId="41378" xr:uid="{00000000-0005-0000-0000-000065050000}"/>
    <cellStyle name="_Book32_Adjustment-Hovedtall" xfId="36944" xr:uid="{00000000-0005-0000-0000-000066050000}"/>
    <cellStyle name="_Book32_Expenses (1)" xfId="41379" xr:uid="{00000000-0005-0000-0000-000067050000}"/>
    <cellStyle name="_Book32_Hovedtall" xfId="36945" xr:uid="{00000000-0005-0000-0000-000068050000}"/>
    <cellStyle name="_Book32_Kontroll ME" xfId="12174" xr:uid="{00000000-0005-0000-0000-000069050000}"/>
    <cellStyle name="_Book32_Kontroll-fane" xfId="12175" xr:uid="{00000000-0005-0000-0000-00006A050000}"/>
    <cellStyle name="_Book32_Nøkkeltall" xfId="36946" xr:uid="{00000000-0005-0000-0000-00006B050000}"/>
    <cellStyle name="_Book32_Prognose eksponering " xfId="36947" xr:uid="{00000000-0005-0000-0000-00006C050000}"/>
    <cellStyle name="_Book32_Prognose eksponering  2" xfId="41380" xr:uid="{00000000-0005-0000-0000-00006D050000}"/>
    <cellStyle name="_Book32_Prognose eksponering  2 2" xfId="41381" xr:uid="{00000000-0005-0000-0000-00006E050000}"/>
    <cellStyle name="_Book32_Prognose eksponering  2 2 2" xfId="41382" xr:uid="{00000000-0005-0000-0000-00006F050000}"/>
    <cellStyle name="_Book32_Prognose eksponering  2 3" xfId="41383" xr:uid="{00000000-0005-0000-0000-000070050000}"/>
    <cellStyle name="_Book32_Prognose eksponering  3" xfId="41384" xr:uid="{00000000-0005-0000-0000-000071050000}"/>
    <cellStyle name="_Book32_Prognose eksponering  3 2" xfId="41385" xr:uid="{00000000-0005-0000-0000-000072050000}"/>
    <cellStyle name="_Book32_Prognose eksponering  4" xfId="41386" xr:uid="{00000000-0005-0000-0000-000073050000}"/>
    <cellStyle name="_Book32_Resultat" xfId="36948" xr:uid="{00000000-0005-0000-0000-000074050000}"/>
    <cellStyle name="_Book32_Results &amp; key fig." xfId="41387" xr:uid="{00000000-0005-0000-0000-000075050000}"/>
    <cellStyle name="_Book32_Vedlegg" xfId="41388" xr:uid="{00000000-0005-0000-0000-000076050000}"/>
    <cellStyle name="_Book32_Vedlegg 2" xfId="41389" xr:uid="{00000000-0005-0000-0000-000077050000}"/>
    <cellStyle name="_Book32_Vedlegg 2 2" xfId="41390" xr:uid="{00000000-0005-0000-0000-000078050000}"/>
    <cellStyle name="_Book32_Vedlegg 2 2 2" xfId="41391" xr:uid="{00000000-0005-0000-0000-000079050000}"/>
    <cellStyle name="_Book32_Vedlegg 2 3" xfId="41392" xr:uid="{00000000-0005-0000-0000-00007A050000}"/>
    <cellStyle name="_Book32_Vedlegg 3" xfId="41393" xr:uid="{00000000-0005-0000-0000-00007B050000}"/>
    <cellStyle name="_Book32_Vedlegg 3 2" xfId="41394" xr:uid="{00000000-0005-0000-0000-00007C050000}"/>
    <cellStyle name="_Book32_Vedlegg 4" xfId="41395" xr:uid="{00000000-0005-0000-0000-00007D050000}"/>
    <cellStyle name="_Budsj adm.resultat jan-10 sum" xfId="12176" xr:uid="{00000000-0005-0000-0000-00007E050000}"/>
    <cellStyle name="_Budsj adm.resultat jan-10 sum 10" xfId="41396" xr:uid="{00000000-0005-0000-0000-00007F050000}"/>
    <cellStyle name="_Budsj adm.resultat jan-10 sum 11" xfId="41397" xr:uid="{00000000-0005-0000-0000-000080050000}"/>
    <cellStyle name="_Budsj adm.resultat jan-10 sum 2" xfId="12177" xr:uid="{00000000-0005-0000-0000-000081050000}"/>
    <cellStyle name="_Budsj adm.resultat jan-10 sum 2 2" xfId="41398" xr:uid="{00000000-0005-0000-0000-000082050000}"/>
    <cellStyle name="_Budsj adm.resultat jan-10 sum 2 2 2" xfId="41399" xr:uid="{00000000-0005-0000-0000-000083050000}"/>
    <cellStyle name="_Budsj adm.resultat jan-10 sum 2 3" xfId="41400" xr:uid="{00000000-0005-0000-0000-000084050000}"/>
    <cellStyle name="_Budsj adm.resultat jan-10 sum 3" xfId="41401" xr:uid="{00000000-0005-0000-0000-000085050000}"/>
    <cellStyle name="_Budsj adm.resultat jan-10 sum 3 2" xfId="41402" xr:uid="{00000000-0005-0000-0000-000086050000}"/>
    <cellStyle name="_Budsj adm.resultat jan-10 sum 3 2 2" xfId="41403" xr:uid="{00000000-0005-0000-0000-000087050000}"/>
    <cellStyle name="_Budsj adm.resultat jan-10 sum 3 3" xfId="41404" xr:uid="{00000000-0005-0000-0000-000088050000}"/>
    <cellStyle name="_Budsj adm.resultat jan-10 sum 3 3 2" xfId="41405" xr:uid="{00000000-0005-0000-0000-000089050000}"/>
    <cellStyle name="_Budsj adm.resultat jan-10 sum 3 3 3" xfId="41406" xr:uid="{00000000-0005-0000-0000-00008A050000}"/>
    <cellStyle name="_Budsj adm.resultat jan-10 sum 3 3 4" xfId="41407" xr:uid="{00000000-0005-0000-0000-00008B050000}"/>
    <cellStyle name="_Budsj adm.resultat jan-10 sum 4" xfId="41408" xr:uid="{00000000-0005-0000-0000-00008C050000}"/>
    <cellStyle name="_Budsj adm.resultat jan-10 sum 4 2" xfId="41409" xr:uid="{00000000-0005-0000-0000-00008D050000}"/>
    <cellStyle name="_Budsj adm.resultat jan-10 sum 5" xfId="41410" xr:uid="{00000000-0005-0000-0000-00008E050000}"/>
    <cellStyle name="_Budsj adm.resultat jan-10 sum 5 2" xfId="41411" xr:uid="{00000000-0005-0000-0000-00008F050000}"/>
    <cellStyle name="_Budsj adm.resultat jan-10 sum 6" xfId="41412" xr:uid="{00000000-0005-0000-0000-000090050000}"/>
    <cellStyle name="_Budsj adm.resultat jan-10 sum 7" xfId="41413" xr:uid="{00000000-0005-0000-0000-000091050000}"/>
    <cellStyle name="_Budsj adm.resultat jan-10 sum 8" xfId="41414" xr:uid="{00000000-0005-0000-0000-000092050000}"/>
    <cellStyle name="_Budsj adm.resultat jan-10 sum 9" xfId="41415" xr:uid="{00000000-0005-0000-0000-000093050000}"/>
    <cellStyle name="_Budsj jan-10 BM" xfId="12178" xr:uid="{00000000-0005-0000-0000-000094050000}"/>
    <cellStyle name="_Budsj jan-10 BM 10" xfId="41416" xr:uid="{00000000-0005-0000-0000-000095050000}"/>
    <cellStyle name="_Budsj jan-10 BM 11" xfId="41417" xr:uid="{00000000-0005-0000-0000-000096050000}"/>
    <cellStyle name="_Budsj jan-10 BM 2" xfId="12179" xr:uid="{00000000-0005-0000-0000-000097050000}"/>
    <cellStyle name="_Budsj jan-10 BM 2 2" xfId="41418" xr:uid="{00000000-0005-0000-0000-000098050000}"/>
    <cellStyle name="_Budsj jan-10 BM 2 2 2" xfId="41419" xr:uid="{00000000-0005-0000-0000-000099050000}"/>
    <cellStyle name="_Budsj jan-10 BM 2 3" xfId="41420" xr:uid="{00000000-0005-0000-0000-00009A050000}"/>
    <cellStyle name="_Budsj jan-10 BM 3" xfId="41421" xr:uid="{00000000-0005-0000-0000-00009B050000}"/>
    <cellStyle name="_Budsj jan-10 BM 3 2" xfId="41422" xr:uid="{00000000-0005-0000-0000-00009C050000}"/>
    <cellStyle name="_Budsj jan-10 BM 3 2 2" xfId="41423" xr:uid="{00000000-0005-0000-0000-00009D050000}"/>
    <cellStyle name="_Budsj jan-10 BM 3 3" xfId="41424" xr:uid="{00000000-0005-0000-0000-00009E050000}"/>
    <cellStyle name="_Budsj jan-10 BM 3 3 2" xfId="41425" xr:uid="{00000000-0005-0000-0000-00009F050000}"/>
    <cellStyle name="_Budsj jan-10 BM 3 3 3" xfId="41426" xr:uid="{00000000-0005-0000-0000-0000A0050000}"/>
    <cellStyle name="_Budsj jan-10 BM 3 3 4" xfId="41427" xr:uid="{00000000-0005-0000-0000-0000A1050000}"/>
    <cellStyle name="_Budsj jan-10 BM 4" xfId="41428" xr:uid="{00000000-0005-0000-0000-0000A2050000}"/>
    <cellStyle name="_Budsj jan-10 BM 4 2" xfId="41429" xr:uid="{00000000-0005-0000-0000-0000A3050000}"/>
    <cellStyle name="_Budsj jan-10 BM 5" xfId="41430" xr:uid="{00000000-0005-0000-0000-0000A4050000}"/>
    <cellStyle name="_Budsj jan-10 BM 5 2" xfId="41431" xr:uid="{00000000-0005-0000-0000-0000A5050000}"/>
    <cellStyle name="_Budsj jan-10 BM 6" xfId="41432" xr:uid="{00000000-0005-0000-0000-0000A6050000}"/>
    <cellStyle name="_Budsj jan-10 BM 7" xfId="41433" xr:uid="{00000000-0005-0000-0000-0000A7050000}"/>
    <cellStyle name="_Budsj jan-10 BM 8" xfId="41434" xr:uid="{00000000-0005-0000-0000-0000A8050000}"/>
    <cellStyle name="_Budsj jan-10 BM 9" xfId="41435" xr:uid="{00000000-0005-0000-0000-0000A9050000}"/>
    <cellStyle name="_Budsj jan-10 PM" xfId="12180" xr:uid="{00000000-0005-0000-0000-0000AA050000}"/>
    <cellStyle name="_Budsj jan-10 PM 10" xfId="41436" xr:uid="{00000000-0005-0000-0000-0000AB050000}"/>
    <cellStyle name="_Budsj jan-10 PM 11" xfId="41437" xr:uid="{00000000-0005-0000-0000-0000AC050000}"/>
    <cellStyle name="_Budsj jan-10 PM 2" xfId="12181" xr:uid="{00000000-0005-0000-0000-0000AD050000}"/>
    <cellStyle name="_Budsj jan-10 PM 2 2" xfId="41438" xr:uid="{00000000-0005-0000-0000-0000AE050000}"/>
    <cellStyle name="_Budsj jan-10 PM 2 2 2" xfId="41439" xr:uid="{00000000-0005-0000-0000-0000AF050000}"/>
    <cellStyle name="_Budsj jan-10 PM 2 3" xfId="41440" xr:uid="{00000000-0005-0000-0000-0000B0050000}"/>
    <cellStyle name="_Budsj jan-10 PM 3" xfId="41441" xr:uid="{00000000-0005-0000-0000-0000B1050000}"/>
    <cellStyle name="_Budsj jan-10 PM 3 2" xfId="41442" xr:uid="{00000000-0005-0000-0000-0000B2050000}"/>
    <cellStyle name="_Budsj jan-10 PM 3 2 2" xfId="41443" xr:uid="{00000000-0005-0000-0000-0000B3050000}"/>
    <cellStyle name="_Budsj jan-10 PM 3 3" xfId="41444" xr:uid="{00000000-0005-0000-0000-0000B4050000}"/>
    <cellStyle name="_Budsj jan-10 PM 3 3 2" xfId="41445" xr:uid="{00000000-0005-0000-0000-0000B5050000}"/>
    <cellStyle name="_Budsj jan-10 PM 3 3 3" xfId="41446" xr:uid="{00000000-0005-0000-0000-0000B6050000}"/>
    <cellStyle name="_Budsj jan-10 PM 3 3 4" xfId="41447" xr:uid="{00000000-0005-0000-0000-0000B7050000}"/>
    <cellStyle name="_Budsj jan-10 PM 4" xfId="41448" xr:uid="{00000000-0005-0000-0000-0000B8050000}"/>
    <cellStyle name="_Budsj jan-10 PM 4 2" xfId="41449" xr:uid="{00000000-0005-0000-0000-0000B9050000}"/>
    <cellStyle name="_Budsj jan-10 PM 5" xfId="41450" xr:uid="{00000000-0005-0000-0000-0000BA050000}"/>
    <cellStyle name="_Budsj jan-10 PM 5 2" xfId="41451" xr:uid="{00000000-0005-0000-0000-0000BB050000}"/>
    <cellStyle name="_Budsj jan-10 PM 6" xfId="41452" xr:uid="{00000000-0005-0000-0000-0000BC050000}"/>
    <cellStyle name="_Budsj jan-10 PM 7" xfId="41453" xr:uid="{00000000-0005-0000-0000-0000BD050000}"/>
    <cellStyle name="_Budsj jan-10 PM 8" xfId="41454" xr:uid="{00000000-0005-0000-0000-0000BE050000}"/>
    <cellStyle name="_Budsj jan-10 PM 9" xfId="41455" xr:uid="{00000000-0005-0000-0000-0000BF050000}"/>
    <cellStyle name="_Budsj jan-10 sum" xfId="12182" xr:uid="{00000000-0005-0000-0000-0000C0050000}"/>
    <cellStyle name="_Budsj jan-10 sum 10" xfId="41456" xr:uid="{00000000-0005-0000-0000-0000C1050000}"/>
    <cellStyle name="_Budsj jan-10 sum 11" xfId="41457" xr:uid="{00000000-0005-0000-0000-0000C2050000}"/>
    <cellStyle name="_Budsj jan-10 sum 2" xfId="12183" xr:uid="{00000000-0005-0000-0000-0000C3050000}"/>
    <cellStyle name="_Budsj jan-10 sum 2 2" xfId="41458" xr:uid="{00000000-0005-0000-0000-0000C4050000}"/>
    <cellStyle name="_Budsj jan-10 sum 2 2 2" xfId="41459" xr:uid="{00000000-0005-0000-0000-0000C5050000}"/>
    <cellStyle name="_Budsj jan-10 sum 2 3" xfId="41460" xr:uid="{00000000-0005-0000-0000-0000C6050000}"/>
    <cellStyle name="_Budsj jan-10 sum 3" xfId="41461" xr:uid="{00000000-0005-0000-0000-0000C7050000}"/>
    <cellStyle name="_Budsj jan-10 sum 3 2" xfId="41462" xr:uid="{00000000-0005-0000-0000-0000C8050000}"/>
    <cellStyle name="_Budsj jan-10 sum 3 2 2" xfId="41463" xr:uid="{00000000-0005-0000-0000-0000C9050000}"/>
    <cellStyle name="_Budsj jan-10 sum 3 3" xfId="41464" xr:uid="{00000000-0005-0000-0000-0000CA050000}"/>
    <cellStyle name="_Budsj jan-10 sum 3 3 2" xfId="41465" xr:uid="{00000000-0005-0000-0000-0000CB050000}"/>
    <cellStyle name="_Budsj jan-10 sum 3 3 3" xfId="41466" xr:uid="{00000000-0005-0000-0000-0000CC050000}"/>
    <cellStyle name="_Budsj jan-10 sum 3 3 4" xfId="41467" xr:uid="{00000000-0005-0000-0000-0000CD050000}"/>
    <cellStyle name="_Budsj jan-10 sum 4" xfId="41468" xr:uid="{00000000-0005-0000-0000-0000CE050000}"/>
    <cellStyle name="_Budsj jan-10 sum 4 2" xfId="41469" xr:uid="{00000000-0005-0000-0000-0000CF050000}"/>
    <cellStyle name="_Budsj jan-10 sum 5" xfId="41470" xr:uid="{00000000-0005-0000-0000-0000D0050000}"/>
    <cellStyle name="_Budsj jan-10 sum 5 2" xfId="41471" xr:uid="{00000000-0005-0000-0000-0000D1050000}"/>
    <cellStyle name="_Budsj jan-10 sum 6" xfId="41472" xr:uid="{00000000-0005-0000-0000-0000D2050000}"/>
    <cellStyle name="_Budsj jan-10 sum 7" xfId="41473" xr:uid="{00000000-0005-0000-0000-0000D3050000}"/>
    <cellStyle name="_Budsj jan-10 sum 8" xfId="41474" xr:uid="{00000000-0005-0000-0000-0000D4050000}"/>
    <cellStyle name="_Budsj jan-10 sum 9" xfId="41475" xr:uid="{00000000-0005-0000-0000-0000D5050000}"/>
    <cellStyle name="_calculator" xfId="31" xr:uid="{00000000-0005-0000-0000-0000D6050000}"/>
    <cellStyle name="_Calendar" xfId="32" xr:uid="{00000000-0005-0000-0000-0000D7050000}"/>
    <cellStyle name="_CBNA" xfId="33" xr:uid="{00000000-0005-0000-0000-0000D8050000}"/>
    <cellStyle name="_CBNA 2" xfId="34" xr:uid="{00000000-0005-0000-0000-0000D9050000}"/>
    <cellStyle name="_CBNA 2 2" xfId="35" xr:uid="{00000000-0005-0000-0000-0000DA050000}"/>
    <cellStyle name="_CBNA 2 2 10" xfId="36" xr:uid="{00000000-0005-0000-0000-0000DB050000}"/>
    <cellStyle name="_CBNA 2 2 10 2" xfId="37" xr:uid="{00000000-0005-0000-0000-0000DC050000}"/>
    <cellStyle name="_CBNA 2 2 10 3" xfId="38" xr:uid="{00000000-0005-0000-0000-0000DD050000}"/>
    <cellStyle name="_CBNA 2 2 10 4" xfId="39" xr:uid="{00000000-0005-0000-0000-0000DE050000}"/>
    <cellStyle name="_CBNA 2 2 10 5" xfId="40" xr:uid="{00000000-0005-0000-0000-0000DF050000}"/>
    <cellStyle name="_CBNA 2 2 11" xfId="41" xr:uid="{00000000-0005-0000-0000-0000E0050000}"/>
    <cellStyle name="_CBNA 2 2 11 2" xfId="42" xr:uid="{00000000-0005-0000-0000-0000E1050000}"/>
    <cellStyle name="_CBNA 2 2 11 3" xfId="43" xr:uid="{00000000-0005-0000-0000-0000E2050000}"/>
    <cellStyle name="_CBNA 2 2 11 4" xfId="44" xr:uid="{00000000-0005-0000-0000-0000E3050000}"/>
    <cellStyle name="_CBNA 2 2 11 5" xfId="45" xr:uid="{00000000-0005-0000-0000-0000E4050000}"/>
    <cellStyle name="_CBNA 2 2 12" xfId="46" xr:uid="{00000000-0005-0000-0000-0000E5050000}"/>
    <cellStyle name="_CBNA 2 2 12 2" xfId="47" xr:uid="{00000000-0005-0000-0000-0000E6050000}"/>
    <cellStyle name="_CBNA 2 2 12 3" xfId="48" xr:uid="{00000000-0005-0000-0000-0000E7050000}"/>
    <cellStyle name="_CBNA 2 2 12 4" xfId="49" xr:uid="{00000000-0005-0000-0000-0000E8050000}"/>
    <cellStyle name="_CBNA 2 2 12 5" xfId="50" xr:uid="{00000000-0005-0000-0000-0000E9050000}"/>
    <cellStyle name="_CBNA 2 2 13" xfId="51" xr:uid="{00000000-0005-0000-0000-0000EA050000}"/>
    <cellStyle name="_CBNA 2 2 13 2" xfId="52" xr:uid="{00000000-0005-0000-0000-0000EB050000}"/>
    <cellStyle name="_CBNA 2 2 13 3" xfId="53" xr:uid="{00000000-0005-0000-0000-0000EC050000}"/>
    <cellStyle name="_CBNA 2 2 13 4" xfId="54" xr:uid="{00000000-0005-0000-0000-0000ED050000}"/>
    <cellStyle name="_CBNA 2 2 13 5" xfId="55" xr:uid="{00000000-0005-0000-0000-0000EE050000}"/>
    <cellStyle name="_CBNA 2 2 14" xfId="56" xr:uid="{00000000-0005-0000-0000-0000EF050000}"/>
    <cellStyle name="_CBNA 2 2 14 2" xfId="57" xr:uid="{00000000-0005-0000-0000-0000F0050000}"/>
    <cellStyle name="_CBNA 2 2 14 3" xfId="58" xr:uid="{00000000-0005-0000-0000-0000F1050000}"/>
    <cellStyle name="_CBNA 2 2 14 4" xfId="59" xr:uid="{00000000-0005-0000-0000-0000F2050000}"/>
    <cellStyle name="_CBNA 2 2 14 5" xfId="60" xr:uid="{00000000-0005-0000-0000-0000F3050000}"/>
    <cellStyle name="_CBNA 2 2 15" xfId="61" xr:uid="{00000000-0005-0000-0000-0000F4050000}"/>
    <cellStyle name="_CBNA 2 2 15 2" xfId="62" xr:uid="{00000000-0005-0000-0000-0000F5050000}"/>
    <cellStyle name="_CBNA 2 2 15 3" xfId="63" xr:uid="{00000000-0005-0000-0000-0000F6050000}"/>
    <cellStyle name="_CBNA 2 2 15 4" xfId="64" xr:uid="{00000000-0005-0000-0000-0000F7050000}"/>
    <cellStyle name="_CBNA 2 2 15 5" xfId="65" xr:uid="{00000000-0005-0000-0000-0000F8050000}"/>
    <cellStyle name="_CBNA 2 2 16" xfId="66" xr:uid="{00000000-0005-0000-0000-0000F9050000}"/>
    <cellStyle name="_CBNA 2 2 16 2" xfId="67" xr:uid="{00000000-0005-0000-0000-0000FA050000}"/>
    <cellStyle name="_CBNA 2 2 16 3" xfId="68" xr:uid="{00000000-0005-0000-0000-0000FB050000}"/>
    <cellStyle name="_CBNA 2 2 16 4" xfId="69" xr:uid="{00000000-0005-0000-0000-0000FC050000}"/>
    <cellStyle name="_CBNA 2 2 16 5" xfId="70" xr:uid="{00000000-0005-0000-0000-0000FD050000}"/>
    <cellStyle name="_CBNA 2 2 17" xfId="71" xr:uid="{00000000-0005-0000-0000-0000FE050000}"/>
    <cellStyle name="_CBNA 2 2 17 2" xfId="72" xr:uid="{00000000-0005-0000-0000-0000FF050000}"/>
    <cellStyle name="_CBNA 2 2 17 3" xfId="73" xr:uid="{00000000-0005-0000-0000-000000060000}"/>
    <cellStyle name="_CBNA 2 2 17 4" xfId="74" xr:uid="{00000000-0005-0000-0000-000001060000}"/>
    <cellStyle name="_CBNA 2 2 17 5" xfId="75" xr:uid="{00000000-0005-0000-0000-000002060000}"/>
    <cellStyle name="_CBNA 2 2 18" xfId="76" xr:uid="{00000000-0005-0000-0000-000003060000}"/>
    <cellStyle name="_CBNA 2 2 19" xfId="77" xr:uid="{00000000-0005-0000-0000-000004060000}"/>
    <cellStyle name="_CBNA 2 2 2" xfId="78" xr:uid="{00000000-0005-0000-0000-000005060000}"/>
    <cellStyle name="_CBNA 2 2 2 2" xfId="79" xr:uid="{00000000-0005-0000-0000-000006060000}"/>
    <cellStyle name="_CBNA 2 2 2 3" xfId="80" xr:uid="{00000000-0005-0000-0000-000007060000}"/>
    <cellStyle name="_CBNA 2 2 2 4" xfId="81" xr:uid="{00000000-0005-0000-0000-000008060000}"/>
    <cellStyle name="_CBNA 2 2 2 5" xfId="82" xr:uid="{00000000-0005-0000-0000-000009060000}"/>
    <cellStyle name="_CBNA 2 2 20" xfId="83" xr:uid="{00000000-0005-0000-0000-00000A060000}"/>
    <cellStyle name="_CBNA 2 2 21" xfId="84" xr:uid="{00000000-0005-0000-0000-00000B060000}"/>
    <cellStyle name="_CBNA 2 2 3" xfId="85" xr:uid="{00000000-0005-0000-0000-00000C060000}"/>
    <cellStyle name="_CBNA 2 2 3 2" xfId="86" xr:uid="{00000000-0005-0000-0000-00000D060000}"/>
    <cellStyle name="_CBNA 2 2 3 3" xfId="87" xr:uid="{00000000-0005-0000-0000-00000E060000}"/>
    <cellStyle name="_CBNA 2 2 3 4" xfId="88" xr:uid="{00000000-0005-0000-0000-00000F060000}"/>
    <cellStyle name="_CBNA 2 2 3 5" xfId="89" xr:uid="{00000000-0005-0000-0000-000010060000}"/>
    <cellStyle name="_CBNA 2 2 4" xfId="90" xr:uid="{00000000-0005-0000-0000-000011060000}"/>
    <cellStyle name="_CBNA 2 2 4 2" xfId="91" xr:uid="{00000000-0005-0000-0000-000012060000}"/>
    <cellStyle name="_CBNA 2 2 4 3" xfId="92" xr:uid="{00000000-0005-0000-0000-000013060000}"/>
    <cellStyle name="_CBNA 2 2 4 4" xfId="93" xr:uid="{00000000-0005-0000-0000-000014060000}"/>
    <cellStyle name="_CBNA 2 2 4 5" xfId="94" xr:uid="{00000000-0005-0000-0000-000015060000}"/>
    <cellStyle name="_CBNA 2 2 5" xfId="95" xr:uid="{00000000-0005-0000-0000-000016060000}"/>
    <cellStyle name="_CBNA 2 2 5 2" xfId="96" xr:uid="{00000000-0005-0000-0000-000017060000}"/>
    <cellStyle name="_CBNA 2 2 5 3" xfId="97" xr:uid="{00000000-0005-0000-0000-000018060000}"/>
    <cellStyle name="_CBNA 2 2 5 4" xfId="98" xr:uid="{00000000-0005-0000-0000-000019060000}"/>
    <cellStyle name="_CBNA 2 2 5 5" xfId="99" xr:uid="{00000000-0005-0000-0000-00001A060000}"/>
    <cellStyle name="_CBNA 2 2 6" xfId="100" xr:uid="{00000000-0005-0000-0000-00001B060000}"/>
    <cellStyle name="_CBNA 2 2 6 2" xfId="101" xr:uid="{00000000-0005-0000-0000-00001C060000}"/>
    <cellStyle name="_CBNA 2 2 6 3" xfId="102" xr:uid="{00000000-0005-0000-0000-00001D060000}"/>
    <cellStyle name="_CBNA 2 2 6 4" xfId="103" xr:uid="{00000000-0005-0000-0000-00001E060000}"/>
    <cellStyle name="_CBNA 2 2 6 5" xfId="104" xr:uid="{00000000-0005-0000-0000-00001F060000}"/>
    <cellStyle name="_CBNA 2 2 7" xfId="105" xr:uid="{00000000-0005-0000-0000-000020060000}"/>
    <cellStyle name="_CBNA 2 2 7 2" xfId="106" xr:uid="{00000000-0005-0000-0000-000021060000}"/>
    <cellStyle name="_CBNA 2 2 7 3" xfId="107" xr:uid="{00000000-0005-0000-0000-000022060000}"/>
    <cellStyle name="_CBNA 2 2 7 4" xfId="108" xr:uid="{00000000-0005-0000-0000-000023060000}"/>
    <cellStyle name="_CBNA 2 2 7 5" xfId="109" xr:uid="{00000000-0005-0000-0000-000024060000}"/>
    <cellStyle name="_CBNA 2 2 8" xfId="110" xr:uid="{00000000-0005-0000-0000-000025060000}"/>
    <cellStyle name="_CBNA 2 2 8 2" xfId="111" xr:uid="{00000000-0005-0000-0000-000026060000}"/>
    <cellStyle name="_CBNA 2 2 8 3" xfId="112" xr:uid="{00000000-0005-0000-0000-000027060000}"/>
    <cellStyle name="_CBNA 2 2 8 4" xfId="113" xr:uid="{00000000-0005-0000-0000-000028060000}"/>
    <cellStyle name="_CBNA 2 2 8 5" xfId="114" xr:uid="{00000000-0005-0000-0000-000029060000}"/>
    <cellStyle name="_CBNA 2 2 9" xfId="115" xr:uid="{00000000-0005-0000-0000-00002A060000}"/>
    <cellStyle name="_CBNA 2 2 9 2" xfId="116" xr:uid="{00000000-0005-0000-0000-00002B060000}"/>
    <cellStyle name="_CBNA 2 2 9 3" xfId="117" xr:uid="{00000000-0005-0000-0000-00002C060000}"/>
    <cellStyle name="_CBNA 2 2 9 4" xfId="118" xr:uid="{00000000-0005-0000-0000-00002D060000}"/>
    <cellStyle name="_CBNA 2 2 9 5" xfId="119" xr:uid="{00000000-0005-0000-0000-00002E060000}"/>
    <cellStyle name="_CBNA 2 3" xfId="120" xr:uid="{00000000-0005-0000-0000-00002F060000}"/>
    <cellStyle name="_CBNA 2 4" xfId="121" xr:uid="{00000000-0005-0000-0000-000030060000}"/>
    <cellStyle name="_CBNA 2 5" xfId="122" xr:uid="{00000000-0005-0000-0000-000031060000}"/>
    <cellStyle name="_CBNA 2 6" xfId="123" xr:uid="{00000000-0005-0000-0000-000032060000}"/>
    <cellStyle name="_CBNA 3" xfId="124" xr:uid="{00000000-0005-0000-0000-000033060000}"/>
    <cellStyle name="_CBNA 3 10" xfId="125" xr:uid="{00000000-0005-0000-0000-000034060000}"/>
    <cellStyle name="_CBNA 3 10 2" xfId="126" xr:uid="{00000000-0005-0000-0000-000035060000}"/>
    <cellStyle name="_CBNA 3 10 3" xfId="127" xr:uid="{00000000-0005-0000-0000-000036060000}"/>
    <cellStyle name="_CBNA 3 10 4" xfId="128" xr:uid="{00000000-0005-0000-0000-000037060000}"/>
    <cellStyle name="_CBNA 3 10 5" xfId="129" xr:uid="{00000000-0005-0000-0000-000038060000}"/>
    <cellStyle name="_CBNA 3 11" xfId="130" xr:uid="{00000000-0005-0000-0000-000039060000}"/>
    <cellStyle name="_CBNA 3 11 2" xfId="131" xr:uid="{00000000-0005-0000-0000-00003A060000}"/>
    <cellStyle name="_CBNA 3 11 3" xfId="132" xr:uid="{00000000-0005-0000-0000-00003B060000}"/>
    <cellStyle name="_CBNA 3 11 4" xfId="133" xr:uid="{00000000-0005-0000-0000-00003C060000}"/>
    <cellStyle name="_CBNA 3 11 5" xfId="134" xr:uid="{00000000-0005-0000-0000-00003D060000}"/>
    <cellStyle name="_CBNA 3 12" xfId="135" xr:uid="{00000000-0005-0000-0000-00003E060000}"/>
    <cellStyle name="_CBNA 3 12 2" xfId="136" xr:uid="{00000000-0005-0000-0000-00003F060000}"/>
    <cellStyle name="_CBNA 3 12 3" xfId="137" xr:uid="{00000000-0005-0000-0000-000040060000}"/>
    <cellStyle name="_CBNA 3 12 4" xfId="138" xr:uid="{00000000-0005-0000-0000-000041060000}"/>
    <cellStyle name="_CBNA 3 12 5" xfId="139" xr:uid="{00000000-0005-0000-0000-000042060000}"/>
    <cellStyle name="_CBNA 3 13" xfId="140" xr:uid="{00000000-0005-0000-0000-000043060000}"/>
    <cellStyle name="_CBNA 3 13 2" xfId="141" xr:uid="{00000000-0005-0000-0000-000044060000}"/>
    <cellStyle name="_CBNA 3 13 3" xfId="142" xr:uid="{00000000-0005-0000-0000-000045060000}"/>
    <cellStyle name="_CBNA 3 13 4" xfId="143" xr:uid="{00000000-0005-0000-0000-000046060000}"/>
    <cellStyle name="_CBNA 3 13 5" xfId="144" xr:uid="{00000000-0005-0000-0000-000047060000}"/>
    <cellStyle name="_CBNA 3 14" xfId="145" xr:uid="{00000000-0005-0000-0000-000048060000}"/>
    <cellStyle name="_CBNA 3 14 2" xfId="146" xr:uid="{00000000-0005-0000-0000-000049060000}"/>
    <cellStyle name="_CBNA 3 14 3" xfId="147" xr:uid="{00000000-0005-0000-0000-00004A060000}"/>
    <cellStyle name="_CBNA 3 14 4" xfId="148" xr:uid="{00000000-0005-0000-0000-00004B060000}"/>
    <cellStyle name="_CBNA 3 14 5" xfId="149" xr:uid="{00000000-0005-0000-0000-00004C060000}"/>
    <cellStyle name="_CBNA 3 15" xfId="150" xr:uid="{00000000-0005-0000-0000-00004D060000}"/>
    <cellStyle name="_CBNA 3 15 2" xfId="151" xr:uid="{00000000-0005-0000-0000-00004E060000}"/>
    <cellStyle name="_CBNA 3 15 3" xfId="152" xr:uid="{00000000-0005-0000-0000-00004F060000}"/>
    <cellStyle name="_CBNA 3 15 4" xfId="153" xr:uid="{00000000-0005-0000-0000-000050060000}"/>
    <cellStyle name="_CBNA 3 15 5" xfId="154" xr:uid="{00000000-0005-0000-0000-000051060000}"/>
    <cellStyle name="_CBNA 3 16" xfId="155" xr:uid="{00000000-0005-0000-0000-000052060000}"/>
    <cellStyle name="_CBNA 3 16 2" xfId="156" xr:uid="{00000000-0005-0000-0000-000053060000}"/>
    <cellStyle name="_CBNA 3 16 3" xfId="157" xr:uid="{00000000-0005-0000-0000-000054060000}"/>
    <cellStyle name="_CBNA 3 16 4" xfId="158" xr:uid="{00000000-0005-0000-0000-000055060000}"/>
    <cellStyle name="_CBNA 3 16 5" xfId="159" xr:uid="{00000000-0005-0000-0000-000056060000}"/>
    <cellStyle name="_CBNA 3 17" xfId="160" xr:uid="{00000000-0005-0000-0000-000057060000}"/>
    <cellStyle name="_CBNA 3 17 2" xfId="161" xr:uid="{00000000-0005-0000-0000-000058060000}"/>
    <cellStyle name="_CBNA 3 17 3" xfId="162" xr:uid="{00000000-0005-0000-0000-000059060000}"/>
    <cellStyle name="_CBNA 3 17 4" xfId="163" xr:uid="{00000000-0005-0000-0000-00005A060000}"/>
    <cellStyle name="_CBNA 3 17 5" xfId="164" xr:uid="{00000000-0005-0000-0000-00005B060000}"/>
    <cellStyle name="_CBNA 3 18" xfId="165" xr:uid="{00000000-0005-0000-0000-00005C060000}"/>
    <cellStyle name="_CBNA 3 19" xfId="166" xr:uid="{00000000-0005-0000-0000-00005D060000}"/>
    <cellStyle name="_CBNA 3 2" xfId="167" xr:uid="{00000000-0005-0000-0000-00005E060000}"/>
    <cellStyle name="_CBNA 3 2 2" xfId="168" xr:uid="{00000000-0005-0000-0000-00005F060000}"/>
    <cellStyle name="_CBNA 3 2 3" xfId="169" xr:uid="{00000000-0005-0000-0000-000060060000}"/>
    <cellStyle name="_CBNA 3 2 4" xfId="170" xr:uid="{00000000-0005-0000-0000-000061060000}"/>
    <cellStyle name="_CBNA 3 2 5" xfId="171" xr:uid="{00000000-0005-0000-0000-000062060000}"/>
    <cellStyle name="_CBNA 3 20" xfId="172" xr:uid="{00000000-0005-0000-0000-000063060000}"/>
    <cellStyle name="_CBNA 3 21" xfId="173" xr:uid="{00000000-0005-0000-0000-000064060000}"/>
    <cellStyle name="_CBNA 3 3" xfId="174" xr:uid="{00000000-0005-0000-0000-000065060000}"/>
    <cellStyle name="_CBNA 3 3 2" xfId="175" xr:uid="{00000000-0005-0000-0000-000066060000}"/>
    <cellStyle name="_CBNA 3 3 3" xfId="176" xr:uid="{00000000-0005-0000-0000-000067060000}"/>
    <cellStyle name="_CBNA 3 3 4" xfId="177" xr:uid="{00000000-0005-0000-0000-000068060000}"/>
    <cellStyle name="_CBNA 3 3 5" xfId="178" xr:uid="{00000000-0005-0000-0000-000069060000}"/>
    <cellStyle name="_CBNA 3 4" xfId="179" xr:uid="{00000000-0005-0000-0000-00006A060000}"/>
    <cellStyle name="_CBNA 3 4 2" xfId="180" xr:uid="{00000000-0005-0000-0000-00006B060000}"/>
    <cellStyle name="_CBNA 3 4 3" xfId="181" xr:uid="{00000000-0005-0000-0000-00006C060000}"/>
    <cellStyle name="_CBNA 3 4 4" xfId="182" xr:uid="{00000000-0005-0000-0000-00006D060000}"/>
    <cellStyle name="_CBNA 3 4 5" xfId="183" xr:uid="{00000000-0005-0000-0000-00006E060000}"/>
    <cellStyle name="_CBNA 3 5" xfId="184" xr:uid="{00000000-0005-0000-0000-00006F060000}"/>
    <cellStyle name="_CBNA 3 5 2" xfId="185" xr:uid="{00000000-0005-0000-0000-000070060000}"/>
    <cellStyle name="_CBNA 3 5 3" xfId="186" xr:uid="{00000000-0005-0000-0000-000071060000}"/>
    <cellStyle name="_CBNA 3 5 4" xfId="187" xr:uid="{00000000-0005-0000-0000-000072060000}"/>
    <cellStyle name="_CBNA 3 5 5" xfId="188" xr:uid="{00000000-0005-0000-0000-000073060000}"/>
    <cellStyle name="_CBNA 3 6" xfId="189" xr:uid="{00000000-0005-0000-0000-000074060000}"/>
    <cellStyle name="_CBNA 3 6 2" xfId="190" xr:uid="{00000000-0005-0000-0000-000075060000}"/>
    <cellStyle name="_CBNA 3 6 3" xfId="191" xr:uid="{00000000-0005-0000-0000-000076060000}"/>
    <cellStyle name="_CBNA 3 6 4" xfId="192" xr:uid="{00000000-0005-0000-0000-000077060000}"/>
    <cellStyle name="_CBNA 3 6 5" xfId="193" xr:uid="{00000000-0005-0000-0000-000078060000}"/>
    <cellStyle name="_CBNA 3 7" xfId="194" xr:uid="{00000000-0005-0000-0000-000079060000}"/>
    <cellStyle name="_CBNA 3 7 2" xfId="195" xr:uid="{00000000-0005-0000-0000-00007A060000}"/>
    <cellStyle name="_CBNA 3 7 3" xfId="196" xr:uid="{00000000-0005-0000-0000-00007B060000}"/>
    <cellStyle name="_CBNA 3 7 4" xfId="197" xr:uid="{00000000-0005-0000-0000-00007C060000}"/>
    <cellStyle name="_CBNA 3 7 5" xfId="198" xr:uid="{00000000-0005-0000-0000-00007D060000}"/>
    <cellStyle name="_CBNA 3 8" xfId="199" xr:uid="{00000000-0005-0000-0000-00007E060000}"/>
    <cellStyle name="_CBNA 3 8 2" xfId="200" xr:uid="{00000000-0005-0000-0000-00007F060000}"/>
    <cellStyle name="_CBNA 3 8 3" xfId="201" xr:uid="{00000000-0005-0000-0000-000080060000}"/>
    <cellStyle name="_CBNA 3 8 4" xfId="202" xr:uid="{00000000-0005-0000-0000-000081060000}"/>
    <cellStyle name="_CBNA 3 8 5" xfId="203" xr:uid="{00000000-0005-0000-0000-000082060000}"/>
    <cellStyle name="_CBNA 3 9" xfId="204" xr:uid="{00000000-0005-0000-0000-000083060000}"/>
    <cellStyle name="_CBNA 3 9 2" xfId="205" xr:uid="{00000000-0005-0000-0000-000084060000}"/>
    <cellStyle name="_CBNA 3 9 3" xfId="206" xr:uid="{00000000-0005-0000-0000-000085060000}"/>
    <cellStyle name="_CBNA 3 9 4" xfId="207" xr:uid="{00000000-0005-0000-0000-000086060000}"/>
    <cellStyle name="_CBNA 3 9 5" xfId="208" xr:uid="{00000000-0005-0000-0000-000087060000}"/>
    <cellStyle name="_CBNA 4" xfId="209" xr:uid="{00000000-0005-0000-0000-000088060000}"/>
    <cellStyle name="_CBNA 5" xfId="210" xr:uid="{00000000-0005-0000-0000-000089060000}"/>
    <cellStyle name="_CBNA 6" xfId="211" xr:uid="{00000000-0005-0000-0000-00008A060000}"/>
    <cellStyle name="_CBNA 7" xfId="212" xr:uid="{00000000-0005-0000-0000-00008B060000}"/>
    <cellStyle name="_Comma" xfId="213" xr:uid="{00000000-0005-0000-0000-00008C060000}"/>
    <cellStyle name="_Comma 10" xfId="41476" xr:uid="{00000000-0005-0000-0000-00008D060000}"/>
    <cellStyle name="_Comma 10 2" xfId="41477" xr:uid="{00000000-0005-0000-0000-00008E060000}"/>
    <cellStyle name="_Comma 11" xfId="41478" xr:uid="{00000000-0005-0000-0000-00008F060000}"/>
    <cellStyle name="_Comma 12" xfId="41479" xr:uid="{00000000-0005-0000-0000-000090060000}"/>
    <cellStyle name="_Comma 13" xfId="41480" xr:uid="{00000000-0005-0000-0000-000091060000}"/>
    <cellStyle name="_Comma 14" xfId="41481" xr:uid="{00000000-0005-0000-0000-000092060000}"/>
    <cellStyle name="_Comma 2" xfId="214" xr:uid="{00000000-0005-0000-0000-000093060000}"/>
    <cellStyle name="_Comma 2 2" xfId="12184" xr:uid="{00000000-0005-0000-0000-000094060000}"/>
    <cellStyle name="_Comma 2 2 2" xfId="41482" xr:uid="{00000000-0005-0000-0000-000095060000}"/>
    <cellStyle name="_Comma 2 2 2 2" xfId="41483" xr:uid="{00000000-0005-0000-0000-000096060000}"/>
    <cellStyle name="_Comma 2 2 2 2 2" xfId="41484" xr:uid="{00000000-0005-0000-0000-000097060000}"/>
    <cellStyle name="_Comma 2 2 2 3" xfId="41485" xr:uid="{00000000-0005-0000-0000-000098060000}"/>
    <cellStyle name="_Comma 2 2 3" xfId="41486" xr:uid="{00000000-0005-0000-0000-000099060000}"/>
    <cellStyle name="_Comma 2 2 3 2" xfId="41487" xr:uid="{00000000-0005-0000-0000-00009A060000}"/>
    <cellStyle name="_Comma 2 2 4" xfId="41488" xr:uid="{00000000-0005-0000-0000-00009B060000}"/>
    <cellStyle name="_Comma 2 3" xfId="36949" xr:uid="{00000000-0005-0000-0000-00009C060000}"/>
    <cellStyle name="_Comma 2 3 2" xfId="41489" xr:uid="{00000000-0005-0000-0000-00009D060000}"/>
    <cellStyle name="_Comma 2 3 2 2" xfId="41490" xr:uid="{00000000-0005-0000-0000-00009E060000}"/>
    <cellStyle name="_Comma 2 3 3" xfId="41491" xr:uid="{00000000-0005-0000-0000-00009F060000}"/>
    <cellStyle name="_Comma 2 4" xfId="41492" xr:uid="{00000000-0005-0000-0000-0000A0060000}"/>
    <cellStyle name="_Comma 2 4 2" xfId="41493" xr:uid="{00000000-0005-0000-0000-0000A1060000}"/>
    <cellStyle name="_Comma 2 4 2 2" xfId="41494" xr:uid="{00000000-0005-0000-0000-0000A2060000}"/>
    <cellStyle name="_Comma 2 4 3" xfId="41495" xr:uid="{00000000-0005-0000-0000-0000A3060000}"/>
    <cellStyle name="_Comma 2 5" xfId="41496" xr:uid="{00000000-0005-0000-0000-0000A4060000}"/>
    <cellStyle name="_Comma 2 5 2" xfId="41497" xr:uid="{00000000-0005-0000-0000-0000A5060000}"/>
    <cellStyle name="_Comma 2 6" xfId="41498" xr:uid="{00000000-0005-0000-0000-0000A6060000}"/>
    <cellStyle name="_Comma 3" xfId="12185" xr:uid="{00000000-0005-0000-0000-0000A7060000}"/>
    <cellStyle name="_Comma 3 2" xfId="12186" xr:uid="{00000000-0005-0000-0000-0000A8060000}"/>
    <cellStyle name="_Comma 3 2 2" xfId="12187" xr:uid="{00000000-0005-0000-0000-0000A9060000}"/>
    <cellStyle name="_Comma 3 2 2 2" xfId="41499" xr:uid="{00000000-0005-0000-0000-0000AA060000}"/>
    <cellStyle name="_Comma 3 2 3" xfId="41500" xr:uid="{00000000-0005-0000-0000-0000AB060000}"/>
    <cellStyle name="_Comma 3 3" xfId="12188" xr:uid="{00000000-0005-0000-0000-0000AC060000}"/>
    <cellStyle name="_Comma 3 3 2" xfId="41501" xr:uid="{00000000-0005-0000-0000-0000AD060000}"/>
    <cellStyle name="_Comma 3 3 3" xfId="41502" xr:uid="{00000000-0005-0000-0000-0000AE060000}"/>
    <cellStyle name="_Comma 3 3 4" xfId="41503" xr:uid="{00000000-0005-0000-0000-0000AF060000}"/>
    <cellStyle name="_Comma 3 4" xfId="36950" xr:uid="{00000000-0005-0000-0000-0000B0060000}"/>
    <cellStyle name="_Comma 4" xfId="12189" xr:uid="{00000000-0005-0000-0000-0000B1060000}"/>
    <cellStyle name="_Comma 4 2" xfId="12190" xr:uid="{00000000-0005-0000-0000-0000B2060000}"/>
    <cellStyle name="_Comma 4 2 2" xfId="41504" xr:uid="{00000000-0005-0000-0000-0000B3060000}"/>
    <cellStyle name="_Comma 4 2 2 2" xfId="41505" xr:uid="{00000000-0005-0000-0000-0000B4060000}"/>
    <cellStyle name="_Comma 4 2 2 2 2" xfId="41506" xr:uid="{00000000-0005-0000-0000-0000B5060000}"/>
    <cellStyle name="_Comma 4 2 2 3" xfId="41507" xr:uid="{00000000-0005-0000-0000-0000B6060000}"/>
    <cellStyle name="_Comma 4 2 3" xfId="41508" xr:uid="{00000000-0005-0000-0000-0000B7060000}"/>
    <cellStyle name="_Comma 4 2 3 2" xfId="41509" xr:uid="{00000000-0005-0000-0000-0000B8060000}"/>
    <cellStyle name="_Comma 4 2 4" xfId="41510" xr:uid="{00000000-0005-0000-0000-0000B9060000}"/>
    <cellStyle name="_Comma 4 3" xfId="36951" xr:uid="{00000000-0005-0000-0000-0000BA060000}"/>
    <cellStyle name="_Comma 4 3 2" xfId="41511" xr:uid="{00000000-0005-0000-0000-0000BB060000}"/>
    <cellStyle name="_Comma 4 3 2 2" xfId="41512" xr:uid="{00000000-0005-0000-0000-0000BC060000}"/>
    <cellStyle name="_Comma 4 3 3" xfId="41513" xr:uid="{00000000-0005-0000-0000-0000BD060000}"/>
    <cellStyle name="_Comma 4 4" xfId="41514" xr:uid="{00000000-0005-0000-0000-0000BE060000}"/>
    <cellStyle name="_Comma 4 4 2" xfId="41515" xr:uid="{00000000-0005-0000-0000-0000BF060000}"/>
    <cellStyle name="_Comma 4 5" xfId="41516" xr:uid="{00000000-0005-0000-0000-0000C0060000}"/>
    <cellStyle name="_Comma 5" xfId="36952" xr:uid="{00000000-0005-0000-0000-0000C1060000}"/>
    <cellStyle name="_Comma 5 2" xfId="41517" xr:uid="{00000000-0005-0000-0000-0000C2060000}"/>
    <cellStyle name="_Comma 5 2 2" xfId="41518" xr:uid="{00000000-0005-0000-0000-0000C3060000}"/>
    <cellStyle name="_Comma 5 2 2 2" xfId="41519" xr:uid="{00000000-0005-0000-0000-0000C4060000}"/>
    <cellStyle name="_Comma 5 2 2 2 2" xfId="41520" xr:uid="{00000000-0005-0000-0000-0000C5060000}"/>
    <cellStyle name="_Comma 5 2 2 3" xfId="41521" xr:uid="{00000000-0005-0000-0000-0000C6060000}"/>
    <cellStyle name="_Comma 5 2 3" xfId="41522" xr:uid="{00000000-0005-0000-0000-0000C7060000}"/>
    <cellStyle name="_Comma 5 2 3 2" xfId="41523" xr:uid="{00000000-0005-0000-0000-0000C8060000}"/>
    <cellStyle name="_Comma 5 2 4" xfId="41524" xr:uid="{00000000-0005-0000-0000-0000C9060000}"/>
    <cellStyle name="_Comma 5 3" xfId="41525" xr:uid="{00000000-0005-0000-0000-0000CA060000}"/>
    <cellStyle name="_Comma 5 3 2" xfId="41526" xr:uid="{00000000-0005-0000-0000-0000CB060000}"/>
    <cellStyle name="_Comma 5 3 2 2" xfId="41527" xr:uid="{00000000-0005-0000-0000-0000CC060000}"/>
    <cellStyle name="_Comma 5 3 3" xfId="41528" xr:uid="{00000000-0005-0000-0000-0000CD060000}"/>
    <cellStyle name="_Comma 5 4" xfId="41529" xr:uid="{00000000-0005-0000-0000-0000CE060000}"/>
    <cellStyle name="_Comma 5 4 2" xfId="41530" xr:uid="{00000000-0005-0000-0000-0000CF060000}"/>
    <cellStyle name="_Comma 5 5" xfId="41531" xr:uid="{00000000-0005-0000-0000-0000D0060000}"/>
    <cellStyle name="_Comma 6" xfId="41532" xr:uid="{00000000-0005-0000-0000-0000D1060000}"/>
    <cellStyle name="_Comma 6 2" xfId="41533" xr:uid="{00000000-0005-0000-0000-0000D2060000}"/>
    <cellStyle name="_Comma 6 2 2" xfId="41534" xr:uid="{00000000-0005-0000-0000-0000D3060000}"/>
    <cellStyle name="_Comma 6 2 2 2" xfId="41535" xr:uid="{00000000-0005-0000-0000-0000D4060000}"/>
    <cellStyle name="_Comma 6 2 2 2 2" xfId="41536" xr:uid="{00000000-0005-0000-0000-0000D5060000}"/>
    <cellStyle name="_Comma 6 2 2 3" xfId="41537" xr:uid="{00000000-0005-0000-0000-0000D6060000}"/>
    <cellStyle name="_Comma 6 2 3" xfId="41538" xr:uid="{00000000-0005-0000-0000-0000D7060000}"/>
    <cellStyle name="_Comma 6 2 3 2" xfId="41539" xr:uid="{00000000-0005-0000-0000-0000D8060000}"/>
    <cellStyle name="_Comma 6 2 4" xfId="41540" xr:uid="{00000000-0005-0000-0000-0000D9060000}"/>
    <cellStyle name="_Comma 6 3" xfId="41541" xr:uid="{00000000-0005-0000-0000-0000DA060000}"/>
    <cellStyle name="_Comma 6 3 2" xfId="41542" xr:uid="{00000000-0005-0000-0000-0000DB060000}"/>
    <cellStyle name="_Comma 6 3 2 2" xfId="41543" xr:uid="{00000000-0005-0000-0000-0000DC060000}"/>
    <cellStyle name="_Comma 6 3 3" xfId="41544" xr:uid="{00000000-0005-0000-0000-0000DD060000}"/>
    <cellStyle name="_Comma 6 4" xfId="41545" xr:uid="{00000000-0005-0000-0000-0000DE060000}"/>
    <cellStyle name="_Comma 6 4 2" xfId="41546" xr:uid="{00000000-0005-0000-0000-0000DF060000}"/>
    <cellStyle name="_Comma 6 5" xfId="41547" xr:uid="{00000000-0005-0000-0000-0000E0060000}"/>
    <cellStyle name="_Comma 7" xfId="41548" xr:uid="{00000000-0005-0000-0000-0000E1060000}"/>
    <cellStyle name="_Comma 7 2" xfId="41549" xr:uid="{00000000-0005-0000-0000-0000E2060000}"/>
    <cellStyle name="_Comma 7 2 2" xfId="41550" xr:uid="{00000000-0005-0000-0000-0000E3060000}"/>
    <cellStyle name="_Comma 7 2 2 2" xfId="41551" xr:uid="{00000000-0005-0000-0000-0000E4060000}"/>
    <cellStyle name="_Comma 7 2 3" xfId="41552" xr:uid="{00000000-0005-0000-0000-0000E5060000}"/>
    <cellStyle name="_Comma 7 3" xfId="41553" xr:uid="{00000000-0005-0000-0000-0000E6060000}"/>
    <cellStyle name="_Comma 7 3 2" xfId="41554" xr:uid="{00000000-0005-0000-0000-0000E7060000}"/>
    <cellStyle name="_Comma 7 3 2 2" xfId="41555" xr:uid="{00000000-0005-0000-0000-0000E8060000}"/>
    <cellStyle name="_Comma 7 3 3" xfId="41556" xr:uid="{00000000-0005-0000-0000-0000E9060000}"/>
    <cellStyle name="_Comma 7 4" xfId="41557" xr:uid="{00000000-0005-0000-0000-0000EA060000}"/>
    <cellStyle name="_Comma 7 4 2" xfId="41558" xr:uid="{00000000-0005-0000-0000-0000EB060000}"/>
    <cellStyle name="_Comma 7 5" xfId="41559" xr:uid="{00000000-0005-0000-0000-0000EC060000}"/>
    <cellStyle name="_Comma 8" xfId="41560" xr:uid="{00000000-0005-0000-0000-0000ED060000}"/>
    <cellStyle name="_Comma 8 2" xfId="41561" xr:uid="{00000000-0005-0000-0000-0000EE060000}"/>
    <cellStyle name="_Comma 8 2 2" xfId="41562" xr:uid="{00000000-0005-0000-0000-0000EF060000}"/>
    <cellStyle name="_Comma 8 3" xfId="41563" xr:uid="{00000000-0005-0000-0000-0000F0060000}"/>
    <cellStyle name="_Comma 9" xfId="41564" xr:uid="{00000000-0005-0000-0000-0000F1060000}"/>
    <cellStyle name="_Comma 9 2" xfId="41565" xr:uid="{00000000-0005-0000-0000-0000F2060000}"/>
    <cellStyle name="_Comma 9 2 2" xfId="41566" xr:uid="{00000000-0005-0000-0000-0000F3060000}"/>
    <cellStyle name="_Comma 9 3" xfId="41567" xr:uid="{00000000-0005-0000-0000-0000F4060000}"/>
    <cellStyle name="_Comma_03-Egne aksjer 1002" xfId="12191" xr:uid="{00000000-0005-0000-0000-0000F5060000}"/>
    <cellStyle name="_Comma_03-Egne aksjer 1002 2" xfId="36953" xr:uid="{00000000-0005-0000-0000-0000F6060000}"/>
    <cellStyle name="_Comma_03-Egne aksjer 1003" xfId="12192" xr:uid="{00000000-0005-0000-0000-0000F7060000}"/>
    <cellStyle name="_Comma_03-Egne aksjer 1003 2" xfId="36954" xr:uid="{00000000-0005-0000-0000-0000F8060000}"/>
    <cellStyle name="_Comma_06-Tilknytta 0909" xfId="12193" xr:uid="{00000000-0005-0000-0000-0000F9060000}"/>
    <cellStyle name="_Comma_Adj_Operating_expenses" xfId="41568" xr:uid="{00000000-0005-0000-0000-0000FA060000}"/>
    <cellStyle name="_Comma_Adj_Spec_capital_require" xfId="12194" xr:uid="{00000000-0005-0000-0000-0000FB060000}"/>
    <cellStyle name="_Comma_Ark1" xfId="36955" xr:uid="{00000000-0005-0000-0000-0000FC060000}"/>
    <cellStyle name="_Comma_AVA DVA EL" xfId="41569" xr:uid="{00000000-0005-0000-0000-0000FD060000}"/>
    <cellStyle name="_Comma_EK 0912" xfId="12195" xr:uid="{00000000-0005-0000-0000-0000FE060000}"/>
    <cellStyle name="_Comma_EK oppstilling 1Q09" xfId="41570" xr:uid="{00000000-0005-0000-0000-0000FF060000}"/>
    <cellStyle name="_Comma_Expenses (1)" xfId="41571" xr:uid="{00000000-0005-0000-0000-000000070000}"/>
    <cellStyle name="_Comma_Group_DnB_NORD_B2008-11_to_DnB_NOR061107" xfId="12196" xr:uid="{00000000-0005-0000-0000-000001070000}"/>
    <cellStyle name="_Comma_IFRS MORBANK" xfId="36956" xr:uid="{00000000-0005-0000-0000-000002070000}"/>
    <cellStyle name="_Comma_Income statement ASA" xfId="36957" xr:uid="{00000000-0005-0000-0000-000003070000}"/>
    <cellStyle name="_Comma_Income statement Group" xfId="36958" xr:uid="{00000000-0005-0000-0000-000004070000}"/>
    <cellStyle name="_Comma_Kontantstrømanalyse 3Q09-konsernet" xfId="12197" xr:uid="{00000000-0005-0000-0000-000005070000}"/>
    <cellStyle name="_Comma_Kontantstrømanalyse 3Q09-konsernet 2" xfId="36959" xr:uid="{00000000-0005-0000-0000-000006070000}"/>
    <cellStyle name="_Comma_Kontantstrømanalyse 4Q09-konsernet" xfId="12198" xr:uid="{00000000-0005-0000-0000-000007070000}"/>
    <cellStyle name="_Comma_Kontantstrømanalyse 4Q09-konsernet 2" xfId="36960" xr:uid="{00000000-0005-0000-0000-000008070000}"/>
    <cellStyle name="_Comma_Note utlån" xfId="36961" xr:uid="{00000000-0005-0000-0000-000009070000}"/>
    <cellStyle name="_Comma_Other MTM adjustments" xfId="41572" xr:uid="{00000000-0005-0000-0000-00000A070000}"/>
    <cellStyle name="_Comma_Valeffekt NORD, Lux og Finans 3Q09" xfId="12199" xr:uid="{00000000-0005-0000-0000-00000B070000}"/>
    <cellStyle name="_Comma_Valutafordelt utlån og innsk 4Q09" xfId="12200" xr:uid="{00000000-0005-0000-0000-00000C070000}"/>
    <cellStyle name="_Control2" xfId="215" xr:uid="{00000000-0005-0000-0000-00000D070000}"/>
    <cellStyle name="_Control2_Hovedtall" xfId="36962" xr:uid="{00000000-0005-0000-0000-00000E070000}"/>
    <cellStyle name="_Control2_Nøkkeltall" xfId="36963" xr:uid="{00000000-0005-0000-0000-00000F070000}"/>
    <cellStyle name="_Control2_Q Sum_Res N" xfId="36964" xr:uid="{00000000-0005-0000-0000-000010070000}"/>
    <cellStyle name="_Control2_Resultat" xfId="36965" xr:uid="{00000000-0005-0000-0000-000011070000}"/>
    <cellStyle name="_Currency" xfId="216" xr:uid="{00000000-0005-0000-0000-000012070000}"/>
    <cellStyle name="_Currency 10" xfId="41573" xr:uid="{00000000-0005-0000-0000-000013070000}"/>
    <cellStyle name="_Currency 10 2" xfId="41574" xr:uid="{00000000-0005-0000-0000-000014070000}"/>
    <cellStyle name="_Currency 11" xfId="41575" xr:uid="{00000000-0005-0000-0000-000015070000}"/>
    <cellStyle name="_Currency 12" xfId="41576" xr:uid="{00000000-0005-0000-0000-000016070000}"/>
    <cellStyle name="_Currency 13" xfId="41577" xr:uid="{00000000-0005-0000-0000-000017070000}"/>
    <cellStyle name="_Currency 14" xfId="41578" xr:uid="{00000000-0005-0000-0000-000018070000}"/>
    <cellStyle name="_Currency 2" xfId="217" xr:uid="{00000000-0005-0000-0000-000019070000}"/>
    <cellStyle name="_Currency 2 2" xfId="12201" xr:uid="{00000000-0005-0000-0000-00001A070000}"/>
    <cellStyle name="_Currency 2 2 2" xfId="41579" xr:uid="{00000000-0005-0000-0000-00001B070000}"/>
    <cellStyle name="_Currency 2 2 2 2" xfId="41580" xr:uid="{00000000-0005-0000-0000-00001C070000}"/>
    <cellStyle name="_Currency 2 2 2 2 2" xfId="41581" xr:uid="{00000000-0005-0000-0000-00001D070000}"/>
    <cellStyle name="_Currency 2 2 2 3" xfId="41582" xr:uid="{00000000-0005-0000-0000-00001E070000}"/>
    <cellStyle name="_Currency 2 2 3" xfId="41583" xr:uid="{00000000-0005-0000-0000-00001F070000}"/>
    <cellStyle name="_Currency 2 2 3 2" xfId="41584" xr:uid="{00000000-0005-0000-0000-000020070000}"/>
    <cellStyle name="_Currency 2 2 4" xfId="41585" xr:uid="{00000000-0005-0000-0000-000021070000}"/>
    <cellStyle name="_Currency 2 3" xfId="36966" xr:uid="{00000000-0005-0000-0000-000022070000}"/>
    <cellStyle name="_Currency 2 3 2" xfId="41586" xr:uid="{00000000-0005-0000-0000-000023070000}"/>
    <cellStyle name="_Currency 2 3 2 2" xfId="41587" xr:uid="{00000000-0005-0000-0000-000024070000}"/>
    <cellStyle name="_Currency 2 3 3" xfId="41588" xr:uid="{00000000-0005-0000-0000-000025070000}"/>
    <cellStyle name="_Currency 2 4" xfId="41589" xr:uid="{00000000-0005-0000-0000-000026070000}"/>
    <cellStyle name="_Currency 2 4 2" xfId="41590" xr:uid="{00000000-0005-0000-0000-000027070000}"/>
    <cellStyle name="_Currency 2 4 2 2" xfId="41591" xr:uid="{00000000-0005-0000-0000-000028070000}"/>
    <cellStyle name="_Currency 2 4 3" xfId="41592" xr:uid="{00000000-0005-0000-0000-000029070000}"/>
    <cellStyle name="_Currency 2 5" xfId="41593" xr:uid="{00000000-0005-0000-0000-00002A070000}"/>
    <cellStyle name="_Currency 2 5 2" xfId="41594" xr:uid="{00000000-0005-0000-0000-00002B070000}"/>
    <cellStyle name="_Currency 2 6" xfId="41595" xr:uid="{00000000-0005-0000-0000-00002C070000}"/>
    <cellStyle name="_Currency 3" xfId="12202" xr:uid="{00000000-0005-0000-0000-00002D070000}"/>
    <cellStyle name="_Currency 3 2" xfId="12203" xr:uid="{00000000-0005-0000-0000-00002E070000}"/>
    <cellStyle name="_Currency 3 2 2" xfId="12204" xr:uid="{00000000-0005-0000-0000-00002F070000}"/>
    <cellStyle name="_Currency 3 2 2 2" xfId="41596" xr:uid="{00000000-0005-0000-0000-000030070000}"/>
    <cellStyle name="_Currency 3 2 3" xfId="41597" xr:uid="{00000000-0005-0000-0000-000031070000}"/>
    <cellStyle name="_Currency 3 3" xfId="12205" xr:uid="{00000000-0005-0000-0000-000032070000}"/>
    <cellStyle name="_Currency 3 3 2" xfId="41598" xr:uid="{00000000-0005-0000-0000-000033070000}"/>
    <cellStyle name="_Currency 3 3 3" xfId="41599" xr:uid="{00000000-0005-0000-0000-000034070000}"/>
    <cellStyle name="_Currency 3 3 4" xfId="41600" xr:uid="{00000000-0005-0000-0000-000035070000}"/>
    <cellStyle name="_Currency 3 4" xfId="36967" xr:uid="{00000000-0005-0000-0000-000036070000}"/>
    <cellStyle name="_Currency 4" xfId="12206" xr:uid="{00000000-0005-0000-0000-000037070000}"/>
    <cellStyle name="_Currency 4 2" xfId="12207" xr:uid="{00000000-0005-0000-0000-000038070000}"/>
    <cellStyle name="_Currency 4 2 2" xfId="41601" xr:uid="{00000000-0005-0000-0000-000039070000}"/>
    <cellStyle name="_Currency 4 2 2 2" xfId="41602" xr:uid="{00000000-0005-0000-0000-00003A070000}"/>
    <cellStyle name="_Currency 4 2 2 2 2" xfId="41603" xr:uid="{00000000-0005-0000-0000-00003B070000}"/>
    <cellStyle name="_Currency 4 2 2 3" xfId="41604" xr:uid="{00000000-0005-0000-0000-00003C070000}"/>
    <cellStyle name="_Currency 4 2 3" xfId="41605" xr:uid="{00000000-0005-0000-0000-00003D070000}"/>
    <cellStyle name="_Currency 4 2 3 2" xfId="41606" xr:uid="{00000000-0005-0000-0000-00003E070000}"/>
    <cellStyle name="_Currency 4 2 4" xfId="41607" xr:uid="{00000000-0005-0000-0000-00003F070000}"/>
    <cellStyle name="_Currency 4 3" xfId="36968" xr:uid="{00000000-0005-0000-0000-000040070000}"/>
    <cellStyle name="_Currency 4 3 2" xfId="41608" xr:uid="{00000000-0005-0000-0000-000041070000}"/>
    <cellStyle name="_Currency 4 3 2 2" xfId="41609" xr:uid="{00000000-0005-0000-0000-000042070000}"/>
    <cellStyle name="_Currency 4 3 3" xfId="41610" xr:uid="{00000000-0005-0000-0000-000043070000}"/>
    <cellStyle name="_Currency 4 4" xfId="41611" xr:uid="{00000000-0005-0000-0000-000044070000}"/>
    <cellStyle name="_Currency 4 4 2" xfId="41612" xr:uid="{00000000-0005-0000-0000-000045070000}"/>
    <cellStyle name="_Currency 4 5" xfId="41613" xr:uid="{00000000-0005-0000-0000-000046070000}"/>
    <cellStyle name="_Currency 5" xfId="36969" xr:uid="{00000000-0005-0000-0000-000047070000}"/>
    <cellStyle name="_Currency 5 2" xfId="41614" xr:uid="{00000000-0005-0000-0000-000048070000}"/>
    <cellStyle name="_Currency 5 2 2" xfId="41615" xr:uid="{00000000-0005-0000-0000-000049070000}"/>
    <cellStyle name="_Currency 5 2 2 2" xfId="41616" xr:uid="{00000000-0005-0000-0000-00004A070000}"/>
    <cellStyle name="_Currency 5 2 2 2 2" xfId="41617" xr:uid="{00000000-0005-0000-0000-00004B070000}"/>
    <cellStyle name="_Currency 5 2 2 3" xfId="41618" xr:uid="{00000000-0005-0000-0000-00004C070000}"/>
    <cellStyle name="_Currency 5 2 3" xfId="41619" xr:uid="{00000000-0005-0000-0000-00004D070000}"/>
    <cellStyle name="_Currency 5 2 3 2" xfId="41620" xr:uid="{00000000-0005-0000-0000-00004E070000}"/>
    <cellStyle name="_Currency 5 2 4" xfId="41621" xr:uid="{00000000-0005-0000-0000-00004F070000}"/>
    <cellStyle name="_Currency 5 3" xfId="41622" xr:uid="{00000000-0005-0000-0000-000050070000}"/>
    <cellStyle name="_Currency 5 3 2" xfId="41623" xr:uid="{00000000-0005-0000-0000-000051070000}"/>
    <cellStyle name="_Currency 5 3 2 2" xfId="41624" xr:uid="{00000000-0005-0000-0000-000052070000}"/>
    <cellStyle name="_Currency 5 3 3" xfId="41625" xr:uid="{00000000-0005-0000-0000-000053070000}"/>
    <cellStyle name="_Currency 5 4" xfId="41626" xr:uid="{00000000-0005-0000-0000-000054070000}"/>
    <cellStyle name="_Currency 5 4 2" xfId="41627" xr:uid="{00000000-0005-0000-0000-000055070000}"/>
    <cellStyle name="_Currency 5 5" xfId="41628" xr:uid="{00000000-0005-0000-0000-000056070000}"/>
    <cellStyle name="_Currency 6" xfId="41629" xr:uid="{00000000-0005-0000-0000-000057070000}"/>
    <cellStyle name="_Currency 6 2" xfId="41630" xr:uid="{00000000-0005-0000-0000-000058070000}"/>
    <cellStyle name="_Currency 6 2 2" xfId="41631" xr:uid="{00000000-0005-0000-0000-000059070000}"/>
    <cellStyle name="_Currency 6 2 2 2" xfId="41632" xr:uid="{00000000-0005-0000-0000-00005A070000}"/>
    <cellStyle name="_Currency 6 2 2 2 2" xfId="41633" xr:uid="{00000000-0005-0000-0000-00005B070000}"/>
    <cellStyle name="_Currency 6 2 2 3" xfId="41634" xr:uid="{00000000-0005-0000-0000-00005C070000}"/>
    <cellStyle name="_Currency 6 2 3" xfId="41635" xr:uid="{00000000-0005-0000-0000-00005D070000}"/>
    <cellStyle name="_Currency 6 2 3 2" xfId="41636" xr:uid="{00000000-0005-0000-0000-00005E070000}"/>
    <cellStyle name="_Currency 6 2 4" xfId="41637" xr:uid="{00000000-0005-0000-0000-00005F070000}"/>
    <cellStyle name="_Currency 6 3" xfId="41638" xr:uid="{00000000-0005-0000-0000-000060070000}"/>
    <cellStyle name="_Currency 6 3 2" xfId="41639" xr:uid="{00000000-0005-0000-0000-000061070000}"/>
    <cellStyle name="_Currency 6 3 2 2" xfId="41640" xr:uid="{00000000-0005-0000-0000-000062070000}"/>
    <cellStyle name="_Currency 6 3 3" xfId="41641" xr:uid="{00000000-0005-0000-0000-000063070000}"/>
    <cellStyle name="_Currency 6 4" xfId="41642" xr:uid="{00000000-0005-0000-0000-000064070000}"/>
    <cellStyle name="_Currency 6 4 2" xfId="41643" xr:uid="{00000000-0005-0000-0000-000065070000}"/>
    <cellStyle name="_Currency 6 5" xfId="41644" xr:uid="{00000000-0005-0000-0000-000066070000}"/>
    <cellStyle name="_Currency 7" xfId="41645" xr:uid="{00000000-0005-0000-0000-000067070000}"/>
    <cellStyle name="_Currency 7 2" xfId="41646" xr:uid="{00000000-0005-0000-0000-000068070000}"/>
    <cellStyle name="_Currency 7 2 2" xfId="41647" xr:uid="{00000000-0005-0000-0000-000069070000}"/>
    <cellStyle name="_Currency 7 2 2 2" xfId="41648" xr:uid="{00000000-0005-0000-0000-00006A070000}"/>
    <cellStyle name="_Currency 7 2 3" xfId="41649" xr:uid="{00000000-0005-0000-0000-00006B070000}"/>
    <cellStyle name="_Currency 7 3" xfId="41650" xr:uid="{00000000-0005-0000-0000-00006C070000}"/>
    <cellStyle name="_Currency 7 3 2" xfId="41651" xr:uid="{00000000-0005-0000-0000-00006D070000}"/>
    <cellStyle name="_Currency 7 3 2 2" xfId="41652" xr:uid="{00000000-0005-0000-0000-00006E070000}"/>
    <cellStyle name="_Currency 7 3 3" xfId="41653" xr:uid="{00000000-0005-0000-0000-00006F070000}"/>
    <cellStyle name="_Currency 7 4" xfId="41654" xr:uid="{00000000-0005-0000-0000-000070070000}"/>
    <cellStyle name="_Currency 7 4 2" xfId="41655" xr:uid="{00000000-0005-0000-0000-000071070000}"/>
    <cellStyle name="_Currency 7 5" xfId="41656" xr:uid="{00000000-0005-0000-0000-000072070000}"/>
    <cellStyle name="_Currency 8" xfId="41657" xr:uid="{00000000-0005-0000-0000-000073070000}"/>
    <cellStyle name="_Currency 8 2" xfId="41658" xr:uid="{00000000-0005-0000-0000-000074070000}"/>
    <cellStyle name="_Currency 8 2 2" xfId="41659" xr:uid="{00000000-0005-0000-0000-000075070000}"/>
    <cellStyle name="_Currency 8 3" xfId="41660" xr:uid="{00000000-0005-0000-0000-000076070000}"/>
    <cellStyle name="_Currency 9" xfId="41661" xr:uid="{00000000-0005-0000-0000-000077070000}"/>
    <cellStyle name="_Currency 9 2" xfId="41662" xr:uid="{00000000-0005-0000-0000-000078070000}"/>
    <cellStyle name="_Currency 9 2 2" xfId="41663" xr:uid="{00000000-0005-0000-0000-000079070000}"/>
    <cellStyle name="_Currency 9 3" xfId="41664" xr:uid="{00000000-0005-0000-0000-00007A070000}"/>
    <cellStyle name="_Currency_03-Egne aksjer 1002" xfId="12208" xr:uid="{00000000-0005-0000-0000-00007B070000}"/>
    <cellStyle name="_Currency_03-Egne aksjer 1002 2" xfId="36970" xr:uid="{00000000-0005-0000-0000-00007C070000}"/>
    <cellStyle name="_Currency_03-Egne aksjer 1003" xfId="12209" xr:uid="{00000000-0005-0000-0000-00007D070000}"/>
    <cellStyle name="_Currency_03-Egne aksjer 1003 2" xfId="36971" xr:uid="{00000000-0005-0000-0000-00007E070000}"/>
    <cellStyle name="_Currency_06-Tilknytta 0909" xfId="12210" xr:uid="{00000000-0005-0000-0000-00007F070000}"/>
    <cellStyle name="_Currency_Adj_Operating_expenses" xfId="41665" xr:uid="{00000000-0005-0000-0000-000080070000}"/>
    <cellStyle name="_Currency_Adj_Spec_capital_require" xfId="12211" xr:uid="{00000000-0005-0000-0000-000081070000}"/>
    <cellStyle name="_Currency_Ark1" xfId="36972" xr:uid="{00000000-0005-0000-0000-000082070000}"/>
    <cellStyle name="_Currency_AVA DVA EL" xfId="41666" xr:uid="{00000000-0005-0000-0000-000083070000}"/>
    <cellStyle name="_Currency_EK 0912" xfId="12212" xr:uid="{00000000-0005-0000-0000-000084070000}"/>
    <cellStyle name="_Currency_EK oppstilling 1Q09" xfId="41667" xr:uid="{00000000-0005-0000-0000-000085070000}"/>
    <cellStyle name="_Currency_Expenses (1)" xfId="41668" xr:uid="{00000000-0005-0000-0000-000086070000}"/>
    <cellStyle name="_Currency_Group_DnB_NORD_B2008-11_to_DnB_NOR061107" xfId="12213" xr:uid="{00000000-0005-0000-0000-000087070000}"/>
    <cellStyle name="_Currency_IFRS MORBANK" xfId="36973" xr:uid="{00000000-0005-0000-0000-000088070000}"/>
    <cellStyle name="_Currency_Income statement ASA" xfId="36974" xr:uid="{00000000-0005-0000-0000-000089070000}"/>
    <cellStyle name="_Currency_Income statement Group" xfId="36975" xr:uid="{00000000-0005-0000-0000-00008A070000}"/>
    <cellStyle name="_Currency_Kontantstrømanalyse 3Q09-konsernet" xfId="12214" xr:uid="{00000000-0005-0000-0000-00008B070000}"/>
    <cellStyle name="_Currency_Kontantstrømanalyse 3Q09-konsernet 2" xfId="36976" xr:uid="{00000000-0005-0000-0000-00008C070000}"/>
    <cellStyle name="_Currency_Kontantstrømanalyse 4Q09-konsernet" xfId="12215" xr:uid="{00000000-0005-0000-0000-00008D070000}"/>
    <cellStyle name="_Currency_Kontantstrømanalyse 4Q09-konsernet 2" xfId="36977" xr:uid="{00000000-0005-0000-0000-00008E070000}"/>
    <cellStyle name="_Currency_Merger Plans2" xfId="218" xr:uid="{00000000-0005-0000-0000-00008F070000}"/>
    <cellStyle name="_Currency_Merger Plans2 10" xfId="41669" xr:uid="{00000000-0005-0000-0000-000090070000}"/>
    <cellStyle name="_Currency_Merger Plans2 10 2" xfId="41670" xr:uid="{00000000-0005-0000-0000-000091070000}"/>
    <cellStyle name="_Currency_Merger Plans2 11" xfId="41671" xr:uid="{00000000-0005-0000-0000-000092070000}"/>
    <cellStyle name="_Currency_Merger Plans2 12" xfId="41672" xr:uid="{00000000-0005-0000-0000-000093070000}"/>
    <cellStyle name="_Currency_Merger Plans2 13" xfId="41673" xr:uid="{00000000-0005-0000-0000-000094070000}"/>
    <cellStyle name="_Currency_Merger Plans2 2" xfId="219" xr:uid="{00000000-0005-0000-0000-000095070000}"/>
    <cellStyle name="_Currency_Merger Plans2 2 2" xfId="12216" xr:uid="{00000000-0005-0000-0000-000096070000}"/>
    <cellStyle name="_Currency_Merger Plans2 2 2 2" xfId="41674" xr:uid="{00000000-0005-0000-0000-000097070000}"/>
    <cellStyle name="_Currency_Merger Plans2 2 2 2 2" xfId="41675" xr:uid="{00000000-0005-0000-0000-000098070000}"/>
    <cellStyle name="_Currency_Merger Plans2 2 2 2 2 2" xfId="41676" xr:uid="{00000000-0005-0000-0000-000099070000}"/>
    <cellStyle name="_Currency_Merger Plans2 2 2 2 3" xfId="41677" xr:uid="{00000000-0005-0000-0000-00009A070000}"/>
    <cellStyle name="_Currency_Merger Plans2 2 2 3" xfId="41678" xr:uid="{00000000-0005-0000-0000-00009B070000}"/>
    <cellStyle name="_Currency_Merger Plans2 2 2 3 2" xfId="41679" xr:uid="{00000000-0005-0000-0000-00009C070000}"/>
    <cellStyle name="_Currency_Merger Plans2 2 2 4" xfId="41680" xr:uid="{00000000-0005-0000-0000-00009D070000}"/>
    <cellStyle name="_Currency_Merger Plans2 2 3" xfId="36978" xr:uid="{00000000-0005-0000-0000-00009E070000}"/>
    <cellStyle name="_Currency_Merger Plans2 2 3 2" xfId="41681" xr:uid="{00000000-0005-0000-0000-00009F070000}"/>
    <cellStyle name="_Currency_Merger Plans2 2 3 2 2" xfId="41682" xr:uid="{00000000-0005-0000-0000-0000A0070000}"/>
    <cellStyle name="_Currency_Merger Plans2 2 3 3" xfId="41683" xr:uid="{00000000-0005-0000-0000-0000A1070000}"/>
    <cellStyle name="_Currency_Merger Plans2 2 4" xfId="41684" xr:uid="{00000000-0005-0000-0000-0000A2070000}"/>
    <cellStyle name="_Currency_Merger Plans2 2 4 2" xfId="41685" xr:uid="{00000000-0005-0000-0000-0000A3070000}"/>
    <cellStyle name="_Currency_Merger Plans2 2 4 2 2" xfId="41686" xr:uid="{00000000-0005-0000-0000-0000A4070000}"/>
    <cellStyle name="_Currency_Merger Plans2 2 4 3" xfId="41687" xr:uid="{00000000-0005-0000-0000-0000A5070000}"/>
    <cellStyle name="_Currency_Merger Plans2 2 5" xfId="41688" xr:uid="{00000000-0005-0000-0000-0000A6070000}"/>
    <cellStyle name="_Currency_Merger Plans2 2 5 2" xfId="41689" xr:uid="{00000000-0005-0000-0000-0000A7070000}"/>
    <cellStyle name="_Currency_Merger Plans2 2 6" xfId="41690" xr:uid="{00000000-0005-0000-0000-0000A8070000}"/>
    <cellStyle name="_Currency_Merger Plans2 3" xfId="12217" xr:uid="{00000000-0005-0000-0000-0000A9070000}"/>
    <cellStyle name="_Currency_Merger Plans2 3 2" xfId="12218" xr:uid="{00000000-0005-0000-0000-0000AA070000}"/>
    <cellStyle name="_Currency_Merger Plans2 3 2 2" xfId="12219" xr:uid="{00000000-0005-0000-0000-0000AB070000}"/>
    <cellStyle name="_Currency_Merger Plans2 3 2 2 2" xfId="41691" xr:uid="{00000000-0005-0000-0000-0000AC070000}"/>
    <cellStyle name="_Currency_Merger Plans2 3 2 3" xfId="41692" xr:uid="{00000000-0005-0000-0000-0000AD070000}"/>
    <cellStyle name="_Currency_Merger Plans2 3 3" xfId="12220" xr:uid="{00000000-0005-0000-0000-0000AE070000}"/>
    <cellStyle name="_Currency_Merger Plans2 3 3 2" xfId="41693" xr:uid="{00000000-0005-0000-0000-0000AF070000}"/>
    <cellStyle name="_Currency_Merger Plans2 3 3 3" xfId="41694" xr:uid="{00000000-0005-0000-0000-0000B0070000}"/>
    <cellStyle name="_Currency_Merger Plans2 3 3 4" xfId="41695" xr:uid="{00000000-0005-0000-0000-0000B1070000}"/>
    <cellStyle name="_Currency_Merger Plans2 3 4" xfId="36979" xr:uid="{00000000-0005-0000-0000-0000B2070000}"/>
    <cellStyle name="_Currency_Merger Plans2 4" xfId="12221" xr:uid="{00000000-0005-0000-0000-0000B3070000}"/>
    <cellStyle name="_Currency_Merger Plans2 4 2" xfId="12222" xr:uid="{00000000-0005-0000-0000-0000B4070000}"/>
    <cellStyle name="_Currency_Merger Plans2 4 2 2" xfId="41696" xr:uid="{00000000-0005-0000-0000-0000B5070000}"/>
    <cellStyle name="_Currency_Merger Plans2 4 2 2 2" xfId="41697" xr:uid="{00000000-0005-0000-0000-0000B6070000}"/>
    <cellStyle name="_Currency_Merger Plans2 4 2 2 2 2" xfId="41698" xr:uid="{00000000-0005-0000-0000-0000B7070000}"/>
    <cellStyle name="_Currency_Merger Plans2 4 2 2 3" xfId="41699" xr:uid="{00000000-0005-0000-0000-0000B8070000}"/>
    <cellStyle name="_Currency_Merger Plans2 4 2 3" xfId="41700" xr:uid="{00000000-0005-0000-0000-0000B9070000}"/>
    <cellStyle name="_Currency_Merger Plans2 4 2 3 2" xfId="41701" xr:uid="{00000000-0005-0000-0000-0000BA070000}"/>
    <cellStyle name="_Currency_Merger Plans2 4 2 4" xfId="41702" xr:uid="{00000000-0005-0000-0000-0000BB070000}"/>
    <cellStyle name="_Currency_Merger Plans2 4 3" xfId="36980" xr:uid="{00000000-0005-0000-0000-0000BC070000}"/>
    <cellStyle name="_Currency_Merger Plans2 4 3 2" xfId="41703" xr:uid="{00000000-0005-0000-0000-0000BD070000}"/>
    <cellStyle name="_Currency_Merger Plans2 4 3 2 2" xfId="41704" xr:uid="{00000000-0005-0000-0000-0000BE070000}"/>
    <cellStyle name="_Currency_Merger Plans2 4 3 3" xfId="41705" xr:uid="{00000000-0005-0000-0000-0000BF070000}"/>
    <cellStyle name="_Currency_Merger Plans2 4 4" xfId="41706" xr:uid="{00000000-0005-0000-0000-0000C0070000}"/>
    <cellStyle name="_Currency_Merger Plans2 4 4 2" xfId="41707" xr:uid="{00000000-0005-0000-0000-0000C1070000}"/>
    <cellStyle name="_Currency_Merger Plans2 4 5" xfId="41708" xr:uid="{00000000-0005-0000-0000-0000C2070000}"/>
    <cellStyle name="_Currency_Merger Plans2 5" xfId="36981" xr:uid="{00000000-0005-0000-0000-0000C3070000}"/>
    <cellStyle name="_Currency_Merger Plans2 5 2" xfId="41709" xr:uid="{00000000-0005-0000-0000-0000C4070000}"/>
    <cellStyle name="_Currency_Merger Plans2 5 2 2" xfId="41710" xr:uid="{00000000-0005-0000-0000-0000C5070000}"/>
    <cellStyle name="_Currency_Merger Plans2 5 2 2 2" xfId="41711" xr:uid="{00000000-0005-0000-0000-0000C6070000}"/>
    <cellStyle name="_Currency_Merger Plans2 5 2 2 2 2" xfId="41712" xr:uid="{00000000-0005-0000-0000-0000C7070000}"/>
    <cellStyle name="_Currency_Merger Plans2 5 2 2 3" xfId="41713" xr:uid="{00000000-0005-0000-0000-0000C8070000}"/>
    <cellStyle name="_Currency_Merger Plans2 5 2 3" xfId="41714" xr:uid="{00000000-0005-0000-0000-0000C9070000}"/>
    <cellStyle name="_Currency_Merger Plans2 5 2 3 2" xfId="41715" xr:uid="{00000000-0005-0000-0000-0000CA070000}"/>
    <cellStyle name="_Currency_Merger Plans2 5 2 4" xfId="41716" xr:uid="{00000000-0005-0000-0000-0000CB070000}"/>
    <cellStyle name="_Currency_Merger Plans2 5 3" xfId="41717" xr:uid="{00000000-0005-0000-0000-0000CC070000}"/>
    <cellStyle name="_Currency_Merger Plans2 5 3 2" xfId="41718" xr:uid="{00000000-0005-0000-0000-0000CD070000}"/>
    <cellStyle name="_Currency_Merger Plans2 5 3 2 2" xfId="41719" xr:uid="{00000000-0005-0000-0000-0000CE070000}"/>
    <cellStyle name="_Currency_Merger Plans2 5 3 3" xfId="41720" xr:uid="{00000000-0005-0000-0000-0000CF070000}"/>
    <cellStyle name="_Currency_Merger Plans2 5 4" xfId="41721" xr:uid="{00000000-0005-0000-0000-0000D0070000}"/>
    <cellStyle name="_Currency_Merger Plans2 5 4 2" xfId="41722" xr:uid="{00000000-0005-0000-0000-0000D1070000}"/>
    <cellStyle name="_Currency_Merger Plans2 5 5" xfId="41723" xr:uid="{00000000-0005-0000-0000-0000D2070000}"/>
    <cellStyle name="_Currency_Merger Plans2 6" xfId="41724" xr:uid="{00000000-0005-0000-0000-0000D3070000}"/>
    <cellStyle name="_Currency_Merger Plans2 6 2" xfId="41725" xr:uid="{00000000-0005-0000-0000-0000D4070000}"/>
    <cellStyle name="_Currency_Merger Plans2 6 2 2" xfId="41726" xr:uid="{00000000-0005-0000-0000-0000D5070000}"/>
    <cellStyle name="_Currency_Merger Plans2 6 2 2 2" xfId="41727" xr:uid="{00000000-0005-0000-0000-0000D6070000}"/>
    <cellStyle name="_Currency_Merger Plans2 6 2 2 2 2" xfId="41728" xr:uid="{00000000-0005-0000-0000-0000D7070000}"/>
    <cellStyle name="_Currency_Merger Plans2 6 2 2 3" xfId="41729" xr:uid="{00000000-0005-0000-0000-0000D8070000}"/>
    <cellStyle name="_Currency_Merger Plans2 6 2 3" xfId="41730" xr:uid="{00000000-0005-0000-0000-0000D9070000}"/>
    <cellStyle name="_Currency_Merger Plans2 6 2 3 2" xfId="41731" xr:uid="{00000000-0005-0000-0000-0000DA070000}"/>
    <cellStyle name="_Currency_Merger Plans2 6 2 4" xfId="41732" xr:uid="{00000000-0005-0000-0000-0000DB070000}"/>
    <cellStyle name="_Currency_Merger Plans2 6 3" xfId="41733" xr:uid="{00000000-0005-0000-0000-0000DC070000}"/>
    <cellStyle name="_Currency_Merger Plans2 6 3 2" xfId="41734" xr:uid="{00000000-0005-0000-0000-0000DD070000}"/>
    <cellStyle name="_Currency_Merger Plans2 6 3 2 2" xfId="41735" xr:uid="{00000000-0005-0000-0000-0000DE070000}"/>
    <cellStyle name="_Currency_Merger Plans2 6 3 3" xfId="41736" xr:uid="{00000000-0005-0000-0000-0000DF070000}"/>
    <cellStyle name="_Currency_Merger Plans2 6 4" xfId="41737" xr:uid="{00000000-0005-0000-0000-0000E0070000}"/>
    <cellStyle name="_Currency_Merger Plans2 6 4 2" xfId="41738" xr:uid="{00000000-0005-0000-0000-0000E1070000}"/>
    <cellStyle name="_Currency_Merger Plans2 6 5" xfId="41739" xr:uid="{00000000-0005-0000-0000-0000E2070000}"/>
    <cellStyle name="_Currency_Merger Plans2 7" xfId="41740" xr:uid="{00000000-0005-0000-0000-0000E3070000}"/>
    <cellStyle name="_Currency_Merger Plans2 7 2" xfId="41741" xr:uid="{00000000-0005-0000-0000-0000E4070000}"/>
    <cellStyle name="_Currency_Merger Plans2 7 2 2" xfId="41742" xr:uid="{00000000-0005-0000-0000-0000E5070000}"/>
    <cellStyle name="_Currency_Merger Plans2 7 2 2 2" xfId="41743" xr:uid="{00000000-0005-0000-0000-0000E6070000}"/>
    <cellStyle name="_Currency_Merger Plans2 7 2 3" xfId="41744" xr:uid="{00000000-0005-0000-0000-0000E7070000}"/>
    <cellStyle name="_Currency_Merger Plans2 7 3" xfId="41745" xr:uid="{00000000-0005-0000-0000-0000E8070000}"/>
    <cellStyle name="_Currency_Merger Plans2 7 3 2" xfId="41746" xr:uid="{00000000-0005-0000-0000-0000E9070000}"/>
    <cellStyle name="_Currency_Merger Plans2 7 3 2 2" xfId="41747" xr:uid="{00000000-0005-0000-0000-0000EA070000}"/>
    <cellStyle name="_Currency_Merger Plans2 7 3 3" xfId="41748" xr:uid="{00000000-0005-0000-0000-0000EB070000}"/>
    <cellStyle name="_Currency_Merger Plans2 7 4" xfId="41749" xr:uid="{00000000-0005-0000-0000-0000EC070000}"/>
    <cellStyle name="_Currency_Merger Plans2 7 4 2" xfId="41750" xr:uid="{00000000-0005-0000-0000-0000ED070000}"/>
    <cellStyle name="_Currency_Merger Plans2 7 5" xfId="41751" xr:uid="{00000000-0005-0000-0000-0000EE070000}"/>
    <cellStyle name="_Currency_Merger Plans2 8" xfId="41752" xr:uid="{00000000-0005-0000-0000-0000EF070000}"/>
    <cellStyle name="_Currency_Merger Plans2 8 2" xfId="41753" xr:uid="{00000000-0005-0000-0000-0000F0070000}"/>
    <cellStyle name="_Currency_Merger Plans2 8 2 2" xfId="41754" xr:uid="{00000000-0005-0000-0000-0000F1070000}"/>
    <cellStyle name="_Currency_Merger Plans2 8 3" xfId="41755" xr:uid="{00000000-0005-0000-0000-0000F2070000}"/>
    <cellStyle name="_Currency_Merger Plans2 9" xfId="41756" xr:uid="{00000000-0005-0000-0000-0000F3070000}"/>
    <cellStyle name="_Currency_Merger Plans2 9 2" xfId="41757" xr:uid="{00000000-0005-0000-0000-0000F4070000}"/>
    <cellStyle name="_Currency_Merger Plans2 9 2 2" xfId="41758" xr:uid="{00000000-0005-0000-0000-0000F5070000}"/>
    <cellStyle name="_Currency_Merger Plans2 9 3" xfId="41759" xr:uid="{00000000-0005-0000-0000-0000F6070000}"/>
    <cellStyle name="_Currency_Merger Plans2_Note 11 " xfId="220" xr:uid="{00000000-0005-0000-0000-0000F7070000}"/>
    <cellStyle name="_Currency_Merger Plans2_Note 13_31 12 2010_til revisor" xfId="221" xr:uid="{00000000-0005-0000-0000-0000F8070000}"/>
    <cellStyle name="_Currency_Merger Plans2_Note 13_31.12.2010_v3_e Amagerbank" xfId="222" xr:uid="{00000000-0005-0000-0000-0000F9070000}"/>
    <cellStyle name="_Currency_Merger Plans2_Note 15_31 12 2010_til revisor" xfId="223" xr:uid="{00000000-0005-0000-0000-0000FA070000}"/>
    <cellStyle name="_Currency_Merger Plans2_Note 15_Aksjer i datterselskaper_til revisor" xfId="224" xr:uid="{00000000-0005-0000-0000-0000FB070000}"/>
    <cellStyle name="_Currency_Merger Plans2_Note 25 - Forsikringsforpliktelser v2" xfId="225" xr:uid="{00000000-0005-0000-0000-0000FC070000}"/>
    <cellStyle name="_Currency_Merger Plans2_Note 26 - Endringer i forsikringsforpliktelser v2" xfId="226" xr:uid="{00000000-0005-0000-0000-0000FD070000}"/>
    <cellStyle name="_Currency_Merger Plans2_Note 29 - Forsikringsrisiko 2010 (sendt GF 27012011) - versjon 3" xfId="227" xr:uid="{00000000-0005-0000-0000-0000FE070000}"/>
    <cellStyle name="_Currency_Merger Plans2_Note 29 - Forsikringsrisiko 2010 (sendt ØR 04022011) - versjon 4" xfId="228" xr:uid="{00000000-0005-0000-0000-0000FF070000}"/>
    <cellStyle name="_Currency_Merger Plans2_Note 29 - Forsikringsrisiko 2010_ 170211" xfId="229" xr:uid="{00000000-0005-0000-0000-000000080000}"/>
    <cellStyle name="_Currency_Merger Plans2_Note31_rentefølsomhet_311210_v2_e rev komm" xfId="230" xr:uid="{00000000-0005-0000-0000-000001080000}"/>
    <cellStyle name="_Currency_Merger Plans2_Noter 2010 - oversikt over ansvarlige_status" xfId="231" xr:uid="{00000000-0005-0000-0000-000002080000}"/>
    <cellStyle name="_Currency_Merger Plans2_RIK M" xfId="232" xr:uid="{00000000-0005-0000-0000-000003080000}"/>
    <cellStyle name="_Currency_Note 11 " xfId="233" xr:uid="{00000000-0005-0000-0000-000004080000}"/>
    <cellStyle name="_Currency_Note 13_31 12 2010_til revisor" xfId="234" xr:uid="{00000000-0005-0000-0000-000005080000}"/>
    <cellStyle name="_Currency_Note 13_31.12.2010_v3_e Amagerbank" xfId="235" xr:uid="{00000000-0005-0000-0000-000006080000}"/>
    <cellStyle name="_Currency_Note 15_31 12 2010_til revisor" xfId="236" xr:uid="{00000000-0005-0000-0000-000007080000}"/>
    <cellStyle name="_Currency_Note 15_Aksjer i datterselskaper_til revisor" xfId="237" xr:uid="{00000000-0005-0000-0000-000008080000}"/>
    <cellStyle name="_Currency_Note 25 - Forsikringsforpliktelser v2" xfId="238" xr:uid="{00000000-0005-0000-0000-000009080000}"/>
    <cellStyle name="_Currency_Note 26 - Endringer i forsikringsforpliktelser v2" xfId="239" xr:uid="{00000000-0005-0000-0000-00000A080000}"/>
    <cellStyle name="_Currency_Note 29 - Forsikringsrisiko 2010 (sendt GF 27012011) - versjon 3" xfId="240" xr:uid="{00000000-0005-0000-0000-00000B080000}"/>
    <cellStyle name="_Currency_Note 29 - Forsikringsrisiko 2010 (sendt ØR 04022011) - versjon 4" xfId="241" xr:uid="{00000000-0005-0000-0000-00000C080000}"/>
    <cellStyle name="_Currency_Note 29 - Forsikringsrisiko 2010_ 170211" xfId="242" xr:uid="{00000000-0005-0000-0000-00000D080000}"/>
    <cellStyle name="_Currency_Note utlån" xfId="36982" xr:uid="{00000000-0005-0000-0000-00000E080000}"/>
    <cellStyle name="_Currency_Note31_rentefølsomhet_311210_v2_e rev komm" xfId="243" xr:uid="{00000000-0005-0000-0000-00000F080000}"/>
    <cellStyle name="_Currency_Noter 2010 - oversikt over ansvarlige_status" xfId="244" xr:uid="{00000000-0005-0000-0000-000010080000}"/>
    <cellStyle name="_Currency_Other MTM adjustments" xfId="41760" xr:uid="{00000000-0005-0000-0000-000011080000}"/>
    <cellStyle name="_Currency_RIK M" xfId="245" xr:uid="{00000000-0005-0000-0000-000012080000}"/>
    <cellStyle name="_Currency_Valeffekt NORD, Lux og Finans 3Q09" xfId="12223" xr:uid="{00000000-0005-0000-0000-000013080000}"/>
    <cellStyle name="_Currency_Valutafordelt utlån og innsk 4Q09" xfId="12224" xr:uid="{00000000-0005-0000-0000-000014080000}"/>
    <cellStyle name="_CurrencySpace" xfId="246" xr:uid="{00000000-0005-0000-0000-000015080000}"/>
    <cellStyle name="_CurrencySpace 10" xfId="41761" xr:uid="{00000000-0005-0000-0000-000016080000}"/>
    <cellStyle name="_CurrencySpace 10 2" xfId="41762" xr:uid="{00000000-0005-0000-0000-000017080000}"/>
    <cellStyle name="_CurrencySpace 11" xfId="41763" xr:uid="{00000000-0005-0000-0000-000018080000}"/>
    <cellStyle name="_CurrencySpace 12" xfId="41764" xr:uid="{00000000-0005-0000-0000-000019080000}"/>
    <cellStyle name="_CurrencySpace 13" xfId="41765" xr:uid="{00000000-0005-0000-0000-00001A080000}"/>
    <cellStyle name="_CurrencySpace 14" xfId="41766" xr:uid="{00000000-0005-0000-0000-00001B080000}"/>
    <cellStyle name="_CurrencySpace 2" xfId="247" xr:uid="{00000000-0005-0000-0000-00001C080000}"/>
    <cellStyle name="_CurrencySpace 2 2" xfId="12225" xr:uid="{00000000-0005-0000-0000-00001D080000}"/>
    <cellStyle name="_CurrencySpace 2 2 2" xfId="41767" xr:uid="{00000000-0005-0000-0000-00001E080000}"/>
    <cellStyle name="_CurrencySpace 2 2 2 2" xfId="41768" xr:uid="{00000000-0005-0000-0000-00001F080000}"/>
    <cellStyle name="_CurrencySpace 2 2 2 2 2" xfId="41769" xr:uid="{00000000-0005-0000-0000-000020080000}"/>
    <cellStyle name="_CurrencySpace 2 2 2 3" xfId="41770" xr:uid="{00000000-0005-0000-0000-000021080000}"/>
    <cellStyle name="_CurrencySpace 2 2 3" xfId="41771" xr:uid="{00000000-0005-0000-0000-000022080000}"/>
    <cellStyle name="_CurrencySpace 2 2 3 2" xfId="41772" xr:uid="{00000000-0005-0000-0000-000023080000}"/>
    <cellStyle name="_CurrencySpace 2 2 4" xfId="41773" xr:uid="{00000000-0005-0000-0000-000024080000}"/>
    <cellStyle name="_CurrencySpace 2 3" xfId="36983" xr:uid="{00000000-0005-0000-0000-000025080000}"/>
    <cellStyle name="_CurrencySpace 2 3 2" xfId="41774" xr:uid="{00000000-0005-0000-0000-000026080000}"/>
    <cellStyle name="_CurrencySpace 2 3 2 2" xfId="41775" xr:uid="{00000000-0005-0000-0000-000027080000}"/>
    <cellStyle name="_CurrencySpace 2 3 3" xfId="41776" xr:uid="{00000000-0005-0000-0000-000028080000}"/>
    <cellStyle name="_CurrencySpace 2 4" xfId="41777" xr:uid="{00000000-0005-0000-0000-000029080000}"/>
    <cellStyle name="_CurrencySpace 2 4 2" xfId="41778" xr:uid="{00000000-0005-0000-0000-00002A080000}"/>
    <cellStyle name="_CurrencySpace 2 4 2 2" xfId="41779" xr:uid="{00000000-0005-0000-0000-00002B080000}"/>
    <cellStyle name="_CurrencySpace 2 4 3" xfId="41780" xr:uid="{00000000-0005-0000-0000-00002C080000}"/>
    <cellStyle name="_CurrencySpace 2 5" xfId="41781" xr:uid="{00000000-0005-0000-0000-00002D080000}"/>
    <cellStyle name="_CurrencySpace 2 5 2" xfId="41782" xr:uid="{00000000-0005-0000-0000-00002E080000}"/>
    <cellStyle name="_CurrencySpace 2 6" xfId="41783" xr:uid="{00000000-0005-0000-0000-00002F080000}"/>
    <cellStyle name="_CurrencySpace 3" xfId="12226" xr:uid="{00000000-0005-0000-0000-000030080000}"/>
    <cellStyle name="_CurrencySpace 3 2" xfId="12227" xr:uid="{00000000-0005-0000-0000-000031080000}"/>
    <cellStyle name="_CurrencySpace 3 2 2" xfId="12228" xr:uid="{00000000-0005-0000-0000-000032080000}"/>
    <cellStyle name="_CurrencySpace 3 2 2 2" xfId="41784" xr:uid="{00000000-0005-0000-0000-000033080000}"/>
    <cellStyle name="_CurrencySpace 3 2 3" xfId="41785" xr:uid="{00000000-0005-0000-0000-000034080000}"/>
    <cellStyle name="_CurrencySpace 3 3" xfId="12229" xr:uid="{00000000-0005-0000-0000-000035080000}"/>
    <cellStyle name="_CurrencySpace 3 3 2" xfId="41786" xr:uid="{00000000-0005-0000-0000-000036080000}"/>
    <cellStyle name="_CurrencySpace 3 3 3" xfId="41787" xr:uid="{00000000-0005-0000-0000-000037080000}"/>
    <cellStyle name="_CurrencySpace 3 3 4" xfId="41788" xr:uid="{00000000-0005-0000-0000-000038080000}"/>
    <cellStyle name="_CurrencySpace 3 4" xfId="36984" xr:uid="{00000000-0005-0000-0000-000039080000}"/>
    <cellStyle name="_CurrencySpace 4" xfId="12230" xr:uid="{00000000-0005-0000-0000-00003A080000}"/>
    <cellStyle name="_CurrencySpace 4 2" xfId="12231" xr:uid="{00000000-0005-0000-0000-00003B080000}"/>
    <cellStyle name="_CurrencySpace 4 2 2" xfId="41789" xr:uid="{00000000-0005-0000-0000-00003C080000}"/>
    <cellStyle name="_CurrencySpace 4 2 2 2" xfId="41790" xr:uid="{00000000-0005-0000-0000-00003D080000}"/>
    <cellStyle name="_CurrencySpace 4 2 2 2 2" xfId="41791" xr:uid="{00000000-0005-0000-0000-00003E080000}"/>
    <cellStyle name="_CurrencySpace 4 2 2 3" xfId="41792" xr:uid="{00000000-0005-0000-0000-00003F080000}"/>
    <cellStyle name="_CurrencySpace 4 2 3" xfId="41793" xr:uid="{00000000-0005-0000-0000-000040080000}"/>
    <cellStyle name="_CurrencySpace 4 2 3 2" xfId="41794" xr:uid="{00000000-0005-0000-0000-000041080000}"/>
    <cellStyle name="_CurrencySpace 4 2 4" xfId="41795" xr:uid="{00000000-0005-0000-0000-000042080000}"/>
    <cellStyle name="_CurrencySpace 4 3" xfId="36985" xr:uid="{00000000-0005-0000-0000-000043080000}"/>
    <cellStyle name="_CurrencySpace 4 3 2" xfId="41796" xr:uid="{00000000-0005-0000-0000-000044080000}"/>
    <cellStyle name="_CurrencySpace 4 3 2 2" xfId="41797" xr:uid="{00000000-0005-0000-0000-000045080000}"/>
    <cellStyle name="_CurrencySpace 4 3 3" xfId="41798" xr:uid="{00000000-0005-0000-0000-000046080000}"/>
    <cellStyle name="_CurrencySpace 4 4" xfId="41799" xr:uid="{00000000-0005-0000-0000-000047080000}"/>
    <cellStyle name="_CurrencySpace 4 4 2" xfId="41800" xr:uid="{00000000-0005-0000-0000-000048080000}"/>
    <cellStyle name="_CurrencySpace 4 5" xfId="41801" xr:uid="{00000000-0005-0000-0000-000049080000}"/>
    <cellStyle name="_CurrencySpace 5" xfId="36986" xr:uid="{00000000-0005-0000-0000-00004A080000}"/>
    <cellStyle name="_CurrencySpace 5 2" xfId="41802" xr:uid="{00000000-0005-0000-0000-00004B080000}"/>
    <cellStyle name="_CurrencySpace 5 2 2" xfId="41803" xr:uid="{00000000-0005-0000-0000-00004C080000}"/>
    <cellStyle name="_CurrencySpace 5 2 2 2" xfId="41804" xr:uid="{00000000-0005-0000-0000-00004D080000}"/>
    <cellStyle name="_CurrencySpace 5 2 2 2 2" xfId="41805" xr:uid="{00000000-0005-0000-0000-00004E080000}"/>
    <cellStyle name="_CurrencySpace 5 2 2 3" xfId="41806" xr:uid="{00000000-0005-0000-0000-00004F080000}"/>
    <cellStyle name="_CurrencySpace 5 2 3" xfId="41807" xr:uid="{00000000-0005-0000-0000-000050080000}"/>
    <cellStyle name="_CurrencySpace 5 2 3 2" xfId="41808" xr:uid="{00000000-0005-0000-0000-000051080000}"/>
    <cellStyle name="_CurrencySpace 5 2 4" xfId="41809" xr:uid="{00000000-0005-0000-0000-000052080000}"/>
    <cellStyle name="_CurrencySpace 5 3" xfId="41810" xr:uid="{00000000-0005-0000-0000-000053080000}"/>
    <cellStyle name="_CurrencySpace 5 3 2" xfId="41811" xr:uid="{00000000-0005-0000-0000-000054080000}"/>
    <cellStyle name="_CurrencySpace 5 3 2 2" xfId="41812" xr:uid="{00000000-0005-0000-0000-000055080000}"/>
    <cellStyle name="_CurrencySpace 5 3 3" xfId="41813" xr:uid="{00000000-0005-0000-0000-000056080000}"/>
    <cellStyle name="_CurrencySpace 5 4" xfId="41814" xr:uid="{00000000-0005-0000-0000-000057080000}"/>
    <cellStyle name="_CurrencySpace 5 4 2" xfId="41815" xr:uid="{00000000-0005-0000-0000-000058080000}"/>
    <cellStyle name="_CurrencySpace 5 5" xfId="41816" xr:uid="{00000000-0005-0000-0000-000059080000}"/>
    <cellStyle name="_CurrencySpace 6" xfId="41817" xr:uid="{00000000-0005-0000-0000-00005A080000}"/>
    <cellStyle name="_CurrencySpace 6 2" xfId="41818" xr:uid="{00000000-0005-0000-0000-00005B080000}"/>
    <cellStyle name="_CurrencySpace 6 2 2" xfId="41819" xr:uid="{00000000-0005-0000-0000-00005C080000}"/>
    <cellStyle name="_CurrencySpace 6 2 2 2" xfId="41820" xr:uid="{00000000-0005-0000-0000-00005D080000}"/>
    <cellStyle name="_CurrencySpace 6 2 2 2 2" xfId="41821" xr:uid="{00000000-0005-0000-0000-00005E080000}"/>
    <cellStyle name="_CurrencySpace 6 2 2 3" xfId="41822" xr:uid="{00000000-0005-0000-0000-00005F080000}"/>
    <cellStyle name="_CurrencySpace 6 2 3" xfId="41823" xr:uid="{00000000-0005-0000-0000-000060080000}"/>
    <cellStyle name="_CurrencySpace 6 2 3 2" xfId="41824" xr:uid="{00000000-0005-0000-0000-000061080000}"/>
    <cellStyle name="_CurrencySpace 6 2 4" xfId="41825" xr:uid="{00000000-0005-0000-0000-000062080000}"/>
    <cellStyle name="_CurrencySpace 6 3" xfId="41826" xr:uid="{00000000-0005-0000-0000-000063080000}"/>
    <cellStyle name="_CurrencySpace 6 3 2" xfId="41827" xr:uid="{00000000-0005-0000-0000-000064080000}"/>
    <cellStyle name="_CurrencySpace 6 3 2 2" xfId="41828" xr:uid="{00000000-0005-0000-0000-000065080000}"/>
    <cellStyle name="_CurrencySpace 6 3 3" xfId="41829" xr:uid="{00000000-0005-0000-0000-000066080000}"/>
    <cellStyle name="_CurrencySpace 6 4" xfId="41830" xr:uid="{00000000-0005-0000-0000-000067080000}"/>
    <cellStyle name="_CurrencySpace 6 4 2" xfId="41831" xr:uid="{00000000-0005-0000-0000-000068080000}"/>
    <cellStyle name="_CurrencySpace 6 5" xfId="41832" xr:uid="{00000000-0005-0000-0000-000069080000}"/>
    <cellStyle name="_CurrencySpace 7" xfId="41833" xr:uid="{00000000-0005-0000-0000-00006A080000}"/>
    <cellStyle name="_CurrencySpace 7 2" xfId="41834" xr:uid="{00000000-0005-0000-0000-00006B080000}"/>
    <cellStyle name="_CurrencySpace 7 2 2" xfId="41835" xr:uid="{00000000-0005-0000-0000-00006C080000}"/>
    <cellStyle name="_CurrencySpace 7 2 2 2" xfId="41836" xr:uid="{00000000-0005-0000-0000-00006D080000}"/>
    <cellStyle name="_CurrencySpace 7 2 3" xfId="41837" xr:uid="{00000000-0005-0000-0000-00006E080000}"/>
    <cellStyle name="_CurrencySpace 7 3" xfId="41838" xr:uid="{00000000-0005-0000-0000-00006F080000}"/>
    <cellStyle name="_CurrencySpace 7 3 2" xfId="41839" xr:uid="{00000000-0005-0000-0000-000070080000}"/>
    <cellStyle name="_CurrencySpace 7 3 2 2" xfId="41840" xr:uid="{00000000-0005-0000-0000-000071080000}"/>
    <cellStyle name="_CurrencySpace 7 3 3" xfId="41841" xr:uid="{00000000-0005-0000-0000-000072080000}"/>
    <cellStyle name="_CurrencySpace 7 4" xfId="41842" xr:uid="{00000000-0005-0000-0000-000073080000}"/>
    <cellStyle name="_CurrencySpace 7 4 2" xfId="41843" xr:uid="{00000000-0005-0000-0000-000074080000}"/>
    <cellStyle name="_CurrencySpace 7 5" xfId="41844" xr:uid="{00000000-0005-0000-0000-000075080000}"/>
    <cellStyle name="_CurrencySpace 8" xfId="41845" xr:uid="{00000000-0005-0000-0000-000076080000}"/>
    <cellStyle name="_CurrencySpace 8 2" xfId="41846" xr:uid="{00000000-0005-0000-0000-000077080000}"/>
    <cellStyle name="_CurrencySpace 8 2 2" xfId="41847" xr:uid="{00000000-0005-0000-0000-000078080000}"/>
    <cellStyle name="_CurrencySpace 8 3" xfId="41848" xr:uid="{00000000-0005-0000-0000-000079080000}"/>
    <cellStyle name="_CurrencySpace 9" xfId="41849" xr:uid="{00000000-0005-0000-0000-00007A080000}"/>
    <cellStyle name="_CurrencySpace 9 2" xfId="41850" xr:uid="{00000000-0005-0000-0000-00007B080000}"/>
    <cellStyle name="_CurrencySpace 9 2 2" xfId="41851" xr:uid="{00000000-0005-0000-0000-00007C080000}"/>
    <cellStyle name="_CurrencySpace 9 3" xfId="41852" xr:uid="{00000000-0005-0000-0000-00007D080000}"/>
    <cellStyle name="_CurrencySpace_03-Egne aksjer 1002" xfId="12232" xr:uid="{00000000-0005-0000-0000-00007E080000}"/>
    <cellStyle name="_CurrencySpace_03-Egne aksjer 1002 2" xfId="36987" xr:uid="{00000000-0005-0000-0000-00007F080000}"/>
    <cellStyle name="_CurrencySpace_03-Egne aksjer 1003" xfId="12233" xr:uid="{00000000-0005-0000-0000-000080080000}"/>
    <cellStyle name="_CurrencySpace_03-Egne aksjer 1003 2" xfId="36988" xr:uid="{00000000-0005-0000-0000-000081080000}"/>
    <cellStyle name="_CurrencySpace_06-Tilknytta 0909" xfId="12234" xr:uid="{00000000-0005-0000-0000-000082080000}"/>
    <cellStyle name="_CurrencySpace_Adj_Operating_expenses" xfId="41853" xr:uid="{00000000-0005-0000-0000-000083080000}"/>
    <cellStyle name="_CurrencySpace_Adj_Spec_capital_require" xfId="12235" xr:uid="{00000000-0005-0000-0000-000084080000}"/>
    <cellStyle name="_CurrencySpace_Ark1" xfId="36989" xr:uid="{00000000-0005-0000-0000-000085080000}"/>
    <cellStyle name="_CurrencySpace_AVA DVA EL" xfId="41854" xr:uid="{00000000-0005-0000-0000-000086080000}"/>
    <cellStyle name="_CurrencySpace_EK 0912" xfId="12236" xr:uid="{00000000-0005-0000-0000-000087080000}"/>
    <cellStyle name="_CurrencySpace_EK oppstilling 1Q09" xfId="41855" xr:uid="{00000000-0005-0000-0000-000088080000}"/>
    <cellStyle name="_CurrencySpace_Expenses (1)" xfId="41856" xr:uid="{00000000-0005-0000-0000-000089080000}"/>
    <cellStyle name="_CurrencySpace_Group_DnB_NORD_B2008-11_to_DnB_NOR061107" xfId="12237" xr:uid="{00000000-0005-0000-0000-00008A080000}"/>
    <cellStyle name="_CurrencySpace_IFRS MORBANK" xfId="36990" xr:uid="{00000000-0005-0000-0000-00008B080000}"/>
    <cellStyle name="_CurrencySpace_Income statement ASA" xfId="36991" xr:uid="{00000000-0005-0000-0000-00008C080000}"/>
    <cellStyle name="_CurrencySpace_Income statement Group" xfId="36992" xr:uid="{00000000-0005-0000-0000-00008D080000}"/>
    <cellStyle name="_CurrencySpace_Kontantstrømanalyse 3Q09-konsernet" xfId="12238" xr:uid="{00000000-0005-0000-0000-00008E080000}"/>
    <cellStyle name="_CurrencySpace_Kontantstrømanalyse 3Q09-konsernet 2" xfId="36993" xr:uid="{00000000-0005-0000-0000-00008F080000}"/>
    <cellStyle name="_CurrencySpace_Kontantstrømanalyse 4Q09-konsernet" xfId="12239" xr:uid="{00000000-0005-0000-0000-000090080000}"/>
    <cellStyle name="_CurrencySpace_Kontantstrømanalyse 4Q09-konsernet 2" xfId="36994" xr:uid="{00000000-0005-0000-0000-000091080000}"/>
    <cellStyle name="_CurrencySpace_Note utlån" xfId="36995" xr:uid="{00000000-0005-0000-0000-000092080000}"/>
    <cellStyle name="_CurrencySpace_Other MTM adjustments" xfId="41857" xr:uid="{00000000-0005-0000-0000-000093080000}"/>
    <cellStyle name="_CurrencySpace_Valeffekt NORD, Lux og Finans 3Q09" xfId="12240" xr:uid="{00000000-0005-0000-0000-000094080000}"/>
    <cellStyle name="_CurrencySpace_Valutafordelt utlån og innsk 4Q09" xfId="12241" xr:uid="{00000000-0005-0000-0000-000095080000}"/>
    <cellStyle name="_Dagligt förvaltarmail" xfId="248" xr:uid="{00000000-0005-0000-0000-000096080000}"/>
    <cellStyle name="_Data_FF" xfId="249" xr:uid="{00000000-0005-0000-0000-000097080000}"/>
    <cellStyle name="_Def" xfId="250" xr:uid="{00000000-0005-0000-0000-000098080000}"/>
    <cellStyle name="_Def_Hovedtall" xfId="36996" xr:uid="{00000000-0005-0000-0000-000099080000}"/>
    <cellStyle name="_Def_Nøkkeltall" xfId="36997" xr:uid="{00000000-0005-0000-0000-00009A080000}"/>
    <cellStyle name="_Def_Q Sum_Res N" xfId="36998" xr:uid="{00000000-0005-0000-0000-00009B080000}"/>
    <cellStyle name="_Def_Resultat" xfId="36999" xr:uid="{00000000-0005-0000-0000-00009C080000}"/>
    <cellStyle name="_economic profit" xfId="41858" xr:uid="{00000000-0005-0000-0000-00009D080000}"/>
    <cellStyle name="_EK 0912" xfId="12242" xr:uid="{00000000-0005-0000-0000-00009E080000}"/>
    <cellStyle name="_EK 0912_Kontroll ME" xfId="12243" xr:uid="{00000000-0005-0000-0000-00009F080000}"/>
    <cellStyle name="_EK 0912_Kontroll-fane" xfId="12244" xr:uid="{00000000-0005-0000-0000-0000A0080000}"/>
    <cellStyle name="_EK oppstilling 1Q09" xfId="41859" xr:uid="{00000000-0005-0000-0000-0000A1080000}"/>
    <cellStyle name="_Euro" xfId="12245" xr:uid="{00000000-0005-0000-0000-0000A2080000}"/>
    <cellStyle name="_Euro 2" xfId="12246" xr:uid="{00000000-0005-0000-0000-0000A3080000}"/>
    <cellStyle name="_Finansiell utvikling 2Q09" xfId="12247" xr:uid="{00000000-0005-0000-0000-0000A4080000}"/>
    <cellStyle name="_Finansiell utvikling 2Q09 2" xfId="12248" xr:uid="{00000000-0005-0000-0000-0000A5080000}"/>
    <cellStyle name="_Finansiell utvikling 2Q09 3" xfId="41860" xr:uid="{00000000-0005-0000-0000-0000A6080000}"/>
    <cellStyle name="_Global Indeks" xfId="251" xr:uid="{00000000-0005-0000-0000-0000A7080000}"/>
    <cellStyle name="_Grunnlag rapport 21 mai" xfId="12249" xr:uid="{00000000-0005-0000-0000-0000A8080000}"/>
    <cellStyle name="_Grunnlag rapport 7mai" xfId="12250" xr:uid="{00000000-0005-0000-0000-0000A9080000}"/>
    <cellStyle name="_Heading" xfId="12251" xr:uid="{00000000-0005-0000-0000-0000AA080000}"/>
    <cellStyle name="_Heading_prestemp" xfId="12252" xr:uid="{00000000-0005-0000-0000-0000AB080000}"/>
    <cellStyle name="_Heading_prestemp 2" xfId="12253" xr:uid="{00000000-0005-0000-0000-0000AC080000}"/>
    <cellStyle name="_Heading_prestemp_Balanse" xfId="12254" xr:uid="{00000000-0005-0000-0000-0000AD080000}"/>
    <cellStyle name="_Heading_prestemp_Hovedtall" xfId="37000" xr:uid="{00000000-0005-0000-0000-0000AE080000}"/>
    <cellStyle name="_Heading_prestemp_Nøkkeltall" xfId="37001" xr:uid="{00000000-0005-0000-0000-0000AF080000}"/>
    <cellStyle name="_Heading_prestemp_Resultat" xfId="12255" xr:uid="{00000000-0005-0000-0000-0000B0080000}"/>
    <cellStyle name="_Highlight" xfId="12256" xr:uid="{00000000-0005-0000-0000-0000B1080000}"/>
    <cellStyle name="_Highlight 2" xfId="12257" xr:uid="{00000000-0005-0000-0000-0000B2080000}"/>
    <cellStyle name="_Highlight 2 2" xfId="37002" xr:uid="{00000000-0005-0000-0000-0000B3080000}"/>
    <cellStyle name="_Highlight 2_A02" xfId="54725" xr:uid="{D587147B-D8A2-4DFE-8EE6-1C7626777170}"/>
    <cellStyle name="_Highlight 2_Adj_Income_statement" xfId="37003" xr:uid="{00000000-0005-0000-0000-0000B4080000}"/>
    <cellStyle name="_Highlight 2_Adj_IncomeStatement" xfId="37004" xr:uid="{00000000-0005-0000-0000-0000B5080000}"/>
    <cellStyle name="_Highlight 2_Adj_IncomeStatement_1" xfId="37005" xr:uid="{00000000-0005-0000-0000-0000B6080000}"/>
    <cellStyle name="_Highlight 2_Adj_Primary_capital" xfId="12258" xr:uid="{00000000-0005-0000-0000-0000B7080000}"/>
    <cellStyle name="_Highlight 2_Adj_Spec_capital_require" xfId="12259" xr:uid="{00000000-0005-0000-0000-0000B8080000}"/>
    <cellStyle name="_Highlight 2_Adj-IncomeStatement_Trends" xfId="37006" xr:uid="{00000000-0005-0000-0000-0000B9080000}"/>
    <cellStyle name="_Highlight 2_Adjustment-BalanceSheet" xfId="12260" xr:uid="{00000000-0005-0000-0000-0000BA080000}"/>
    <cellStyle name="_Highlight 2_Adjustment-BalanceSheet_Trends" xfId="12261" xr:uid="{00000000-0005-0000-0000-0000BB080000}"/>
    <cellStyle name="_Highlight 2_Adjustment-Hovedtall" xfId="37007" xr:uid="{00000000-0005-0000-0000-0000BC080000}"/>
    <cellStyle name="_Highlight 2_Ark1" xfId="37008" xr:uid="{00000000-0005-0000-0000-0000BD080000}"/>
    <cellStyle name="_Highlight 2_Ark2" xfId="37009" xr:uid="{00000000-0005-0000-0000-0000BE080000}"/>
    <cellStyle name="_Highlight 2_Balanse" xfId="12262" xr:uid="{00000000-0005-0000-0000-0000BF080000}"/>
    <cellStyle name="_Highlight 2_Bank ASA" xfId="37010" xr:uid="{00000000-0005-0000-0000-0000C0080000}"/>
    <cellStyle name="_Highlight 2_CC1" xfId="53139" xr:uid="{4236D272-2E60-4906-AF22-7AAD147BBD82}"/>
    <cellStyle name="_Highlight 2_Hovedtall" xfId="37011" xr:uid="{00000000-0005-0000-0000-0000C1080000}"/>
    <cellStyle name="_Highlight 2_Income statement Group" xfId="37012" xr:uid="{00000000-0005-0000-0000-0000C2080000}"/>
    <cellStyle name="_Highlight 2_KM1" xfId="12548" xr:uid="{00000000-0005-0000-0000-0000C3080000}"/>
    <cellStyle name="_Highlight 2_LR2" xfId="53118" xr:uid="{26B8F902-A963-4C61-B768-D174747CBF73}"/>
    <cellStyle name="_Highlight 2_Note bank" xfId="54726" xr:uid="{BF988423-5D91-4778-8047-ECA3D3EFE82D}"/>
    <cellStyle name="_Highlight 2_Note Bankkonsern" xfId="54727" xr:uid="{481A7EED-CA4A-4B17-B062-784068F4C233}"/>
    <cellStyle name="_Highlight 2_Note konsern" xfId="54728" xr:uid="{F87B5959-49A2-4AD7-89D2-215B4190E2C6}"/>
    <cellStyle name="_Highlight 2_Nøkkeltall" xfId="37013" xr:uid="{00000000-0005-0000-0000-0000C4080000}"/>
    <cellStyle name="_Highlight 2_Rapp fra SAP 1512" xfId="37014" xr:uid="{00000000-0005-0000-0000-0000C5080000}"/>
    <cellStyle name="_Highlight 2_Resultat" xfId="37015" xr:uid="{00000000-0005-0000-0000-0000C6080000}"/>
    <cellStyle name="_Highlight 3" xfId="37016" xr:uid="{00000000-0005-0000-0000-0000C7080000}"/>
    <cellStyle name="_Highlight_A02" xfId="54724" xr:uid="{CF0967B5-78B7-4A7E-A677-38217103774C}"/>
    <cellStyle name="_Highlight_Adj_comprehensive_income" xfId="37017" xr:uid="{00000000-0005-0000-0000-0000C8080000}"/>
    <cellStyle name="_Highlight_Adj_comprehensive_income_1" xfId="37018" xr:uid="{00000000-0005-0000-0000-0000C9080000}"/>
    <cellStyle name="_Highlight_Adj_comprehensive_income_Trends" xfId="37019" xr:uid="{00000000-0005-0000-0000-0000CA080000}"/>
    <cellStyle name="_Highlight_Adj_Income_statement" xfId="37020" xr:uid="{00000000-0005-0000-0000-0000CB080000}"/>
    <cellStyle name="_Highlight_Adj_IncomeStatement" xfId="37021" xr:uid="{00000000-0005-0000-0000-0000CC080000}"/>
    <cellStyle name="_Highlight_Adj_IncomeStatement_1" xfId="37022" xr:uid="{00000000-0005-0000-0000-0000CD080000}"/>
    <cellStyle name="_Highlight_Adj_Primary_capital" xfId="12263" xr:uid="{00000000-0005-0000-0000-0000CE080000}"/>
    <cellStyle name="_Highlight_Adj_Spec_capital_require" xfId="12264" xr:uid="{00000000-0005-0000-0000-0000CF080000}"/>
    <cellStyle name="_Highlight_Adj-Debt securities issued" xfId="37023" xr:uid="{00000000-0005-0000-0000-0000D0080000}"/>
    <cellStyle name="_Highlight_Adj-Debt securities issued_1" xfId="37024" xr:uid="{00000000-0005-0000-0000-0000D1080000}"/>
    <cellStyle name="_Highlight_Adj-IncomeStatement_Trends" xfId="37025" xr:uid="{00000000-0005-0000-0000-0000D2080000}"/>
    <cellStyle name="_Highlight_Adjustment-BalanceSheet" xfId="12265" xr:uid="{00000000-0005-0000-0000-0000D3080000}"/>
    <cellStyle name="_Highlight_Adjustment-BalanceSheet_Trends" xfId="12266" xr:uid="{00000000-0005-0000-0000-0000D4080000}"/>
    <cellStyle name="_Highlight_Adjustment-Hovedtall" xfId="37026" xr:uid="{00000000-0005-0000-0000-0000D5080000}"/>
    <cellStyle name="_Highlight_Ark1" xfId="37027" xr:uid="{00000000-0005-0000-0000-0000D6080000}"/>
    <cellStyle name="_Highlight_Balanse" xfId="12267" xr:uid="{00000000-0005-0000-0000-0000D7080000}"/>
    <cellStyle name="_Highlight_BalanseBoligkreditt" xfId="37028" xr:uid="{00000000-0005-0000-0000-0000D8080000}"/>
    <cellStyle name="_Highlight_CC1" xfId="53138" xr:uid="{49711077-19D2-423A-AD9B-A990D4717DF6}"/>
    <cellStyle name="_Highlight_Expenses (1)" xfId="41861" xr:uid="{00000000-0005-0000-0000-0000D9080000}"/>
    <cellStyle name="_Highlight_Hovedtall" xfId="37029" xr:uid="{00000000-0005-0000-0000-0000DA080000}"/>
    <cellStyle name="_Highlight_Income statement ASA" xfId="37030" xr:uid="{00000000-0005-0000-0000-0000DB080000}"/>
    <cellStyle name="_Highlight_Income statement Group" xfId="37031" xr:uid="{00000000-0005-0000-0000-0000DC080000}"/>
    <cellStyle name="_Highlight_KM1" xfId="12547" xr:uid="{00000000-0005-0000-0000-0000DD080000}"/>
    <cellStyle name="_Highlight_LR2" xfId="53117" xr:uid="{CC99BCD3-563E-471A-B224-4C8B5B6132BD}"/>
    <cellStyle name="_Highlight_Note bank" xfId="54729" xr:uid="{B77374C8-11FB-4E27-9E14-F769C2657337}"/>
    <cellStyle name="_Highlight_Note Bankkonsern" xfId="54730" xr:uid="{70FFB2B0-B711-4D36-972D-CF6A87C6DD0C}"/>
    <cellStyle name="_Highlight_Note del 5" xfId="37032" xr:uid="{00000000-0005-0000-0000-0000DF080000}"/>
    <cellStyle name="_Highlight_Note konsern" xfId="54731" xr:uid="{B4A5AF7F-8A5F-4A84-9647-F0BCBBA5788A}"/>
    <cellStyle name="_Highlight_Nøkkeltall" xfId="37033" xr:uid="{00000000-0005-0000-0000-0000DE080000}"/>
    <cellStyle name="_Highlight_Resultat" xfId="37034" xr:uid="{00000000-0005-0000-0000-0000E0080000}"/>
    <cellStyle name="_Highlight_Resultat Boligkreditt" xfId="37035" xr:uid="{00000000-0005-0000-0000-0000E1080000}"/>
    <cellStyle name="_Highlight_Solver BAL3" xfId="37036" xr:uid="{00000000-0005-0000-0000-0000E2080000}"/>
    <cellStyle name="_HolidayCalendar" xfId="252" xr:uid="{00000000-0005-0000-0000-0000E3080000}"/>
    <cellStyle name="_Hvordan levere rentegar" xfId="12268" xr:uid="{00000000-0005-0000-0000-0000E4080000}"/>
    <cellStyle name="_Hvordan levere rentegar 2" xfId="12269" xr:uid="{00000000-0005-0000-0000-0000E5080000}"/>
    <cellStyle name="_Hvordan levere rentegar 2_Kontroll ME" xfId="12270" xr:uid="{00000000-0005-0000-0000-0000E6080000}"/>
    <cellStyle name="_Hvordan levere rentegar 2_Kontroll-fane" xfId="12271" xr:uid="{00000000-0005-0000-0000-0000E7080000}"/>
    <cellStyle name="_Hvordan levere rentegar 3" xfId="41862" xr:uid="{00000000-0005-0000-0000-0000E8080000}"/>
    <cellStyle name="_Hvordan levere rentegar_Kontroll ME" xfId="12272" xr:uid="{00000000-0005-0000-0000-0000E9080000}"/>
    <cellStyle name="_Hvordan levere rentegar_Kontroll-fane" xfId="12273" xr:uid="{00000000-0005-0000-0000-0000EA080000}"/>
    <cellStyle name="_Hvordan levere rentegar_Results &amp; key fig." xfId="41863" xr:uid="{00000000-0005-0000-0000-0000EB080000}"/>
    <cellStyle name="_Index" xfId="253" xr:uid="{00000000-0005-0000-0000-0000EC080000}"/>
    <cellStyle name="_Item 3.2_Enclosure 1 Group budget and financial plan 2010-12" xfId="41864" xr:uid="{00000000-0005-0000-0000-0000ED080000}"/>
    <cellStyle name="_Kontantstrømanalyse 1Q09-konsernet " xfId="12274" xr:uid="{00000000-0005-0000-0000-0000EE080000}"/>
    <cellStyle name="_Kontantstrømanalyse 4Q09-konsernet" xfId="12275" xr:uid="{00000000-0005-0000-0000-0000EF080000}"/>
    <cellStyle name="_Kontrollrapport" xfId="254" xr:uid="{00000000-0005-0000-0000-0000F0080000}"/>
    <cellStyle name="_Kontrollrapport 2" xfId="12276" xr:uid="{00000000-0005-0000-0000-0000F1080000}"/>
    <cellStyle name="_Kontrollrapport 2 2" xfId="41865" xr:uid="{00000000-0005-0000-0000-0000F2080000}"/>
    <cellStyle name="_Kontrollrapport 2 2 2" xfId="41866" xr:uid="{00000000-0005-0000-0000-0000F3080000}"/>
    <cellStyle name="_Kontrollrapport 2 2 2 2" xfId="41867" xr:uid="{00000000-0005-0000-0000-0000F4080000}"/>
    <cellStyle name="_Kontrollrapport 2 2 3" xfId="41868" xr:uid="{00000000-0005-0000-0000-0000F5080000}"/>
    <cellStyle name="_Kontrollrapport 2 3" xfId="41869" xr:uid="{00000000-0005-0000-0000-0000F6080000}"/>
    <cellStyle name="_Kontrollrapport 2 3 2" xfId="41870" xr:uid="{00000000-0005-0000-0000-0000F7080000}"/>
    <cellStyle name="_Kontrollrapport 2 4" xfId="41871" xr:uid="{00000000-0005-0000-0000-0000F8080000}"/>
    <cellStyle name="_Kontrollrapport 2_Kontroll ME" xfId="12277" xr:uid="{00000000-0005-0000-0000-0000F9080000}"/>
    <cellStyle name="_Kontrollrapport 2_Kontroll-fane" xfId="12278" xr:uid="{00000000-0005-0000-0000-0000FA080000}"/>
    <cellStyle name="_Kontrollrapport 3" xfId="41872" xr:uid="{00000000-0005-0000-0000-0000FB080000}"/>
    <cellStyle name="_Kontrollrapport 3 2" xfId="41873" xr:uid="{00000000-0005-0000-0000-0000FC080000}"/>
    <cellStyle name="_Kontrollrapport 4" xfId="41874" xr:uid="{00000000-0005-0000-0000-0000FD080000}"/>
    <cellStyle name="_Kontrollrapport 4 2" xfId="41875" xr:uid="{00000000-0005-0000-0000-0000FE080000}"/>
    <cellStyle name="_Kontrollrapport 5" xfId="41876" xr:uid="{00000000-0005-0000-0000-0000FF080000}"/>
    <cellStyle name="_Kontrollrapport_Expenses (1)" xfId="41877" xr:uid="{00000000-0005-0000-0000-000000090000}"/>
    <cellStyle name="_Kontrollrapport_Kontroll ME" xfId="12279" xr:uid="{00000000-0005-0000-0000-000001090000}"/>
    <cellStyle name="_Kontrollrapport_Kontroll-fane" xfId="12280" xr:uid="{00000000-0005-0000-0000-000002090000}"/>
    <cellStyle name="_Kontrollrapport_Prognose eksponering " xfId="37037" xr:uid="{00000000-0005-0000-0000-000003090000}"/>
    <cellStyle name="_Kontrollrapport_Prognose eksponering  2" xfId="41878" xr:uid="{00000000-0005-0000-0000-000004090000}"/>
    <cellStyle name="_Kontrollrapport_Prognose eksponering  2 2" xfId="41879" xr:uid="{00000000-0005-0000-0000-000005090000}"/>
    <cellStyle name="_Kontrollrapport_Prognose eksponering  2 2 2" xfId="41880" xr:uid="{00000000-0005-0000-0000-000006090000}"/>
    <cellStyle name="_Kontrollrapport_Prognose eksponering  2 3" xfId="41881" xr:uid="{00000000-0005-0000-0000-000007090000}"/>
    <cellStyle name="_Kontrollrapport_Prognose eksponering  3" xfId="41882" xr:uid="{00000000-0005-0000-0000-000008090000}"/>
    <cellStyle name="_Kontrollrapport_Prognose eksponering  3 2" xfId="41883" xr:uid="{00000000-0005-0000-0000-000009090000}"/>
    <cellStyle name="_Kontrollrapport_Prognose eksponering  4" xfId="41884" xr:uid="{00000000-0005-0000-0000-00000A090000}"/>
    <cellStyle name="_Kontrollrapport_Results &amp; key fig." xfId="41885" xr:uid="{00000000-0005-0000-0000-00000B090000}"/>
    <cellStyle name="_Kontrollrapport_Vedlegg" xfId="41886" xr:uid="{00000000-0005-0000-0000-00000C090000}"/>
    <cellStyle name="_Kontrollrapport_Vedlegg 2" xfId="41887" xr:uid="{00000000-0005-0000-0000-00000D090000}"/>
    <cellStyle name="_Kontrollrapport_Vedlegg 2 2" xfId="41888" xr:uid="{00000000-0005-0000-0000-00000E090000}"/>
    <cellStyle name="_Kontrollrapport_Vedlegg 2 2 2" xfId="41889" xr:uid="{00000000-0005-0000-0000-00000F090000}"/>
    <cellStyle name="_Kontrollrapport_Vedlegg 2 3" xfId="41890" xr:uid="{00000000-0005-0000-0000-000010090000}"/>
    <cellStyle name="_Kontrollrapport_Vedlegg 2 3 2" xfId="41891" xr:uid="{00000000-0005-0000-0000-000011090000}"/>
    <cellStyle name="_Kontrollrapport_Vedlegg 2 4" xfId="41892" xr:uid="{00000000-0005-0000-0000-000012090000}"/>
    <cellStyle name="_Kontrollrapport_Vedlegg 3" xfId="41893" xr:uid="{00000000-0005-0000-0000-000013090000}"/>
    <cellStyle name="_Kontrollrapport_Vedlegg 3 2" xfId="41894" xr:uid="{00000000-0005-0000-0000-000014090000}"/>
    <cellStyle name="_Kontrollrapport_Vedlegg 4" xfId="41895" xr:uid="{00000000-0005-0000-0000-000015090000}"/>
    <cellStyle name="_Kontrollrapport_Vedlegg 4 2" xfId="41896" xr:uid="{00000000-0005-0000-0000-000016090000}"/>
    <cellStyle name="_Kontrollrapport_Vedlegg 5" xfId="41897" xr:uid="{00000000-0005-0000-0000-000017090000}"/>
    <cellStyle name="_Kontrollrapport_Vedlegg_1" xfId="41898" xr:uid="{00000000-0005-0000-0000-000018090000}"/>
    <cellStyle name="_Kontrollrapport_Vedlegg_1 2" xfId="41899" xr:uid="{00000000-0005-0000-0000-000019090000}"/>
    <cellStyle name="_Kontrollrapport_Vedlegg_1 2 2" xfId="41900" xr:uid="{00000000-0005-0000-0000-00001A090000}"/>
    <cellStyle name="_Kontrollrapport_Vedlegg_1 2 2 2" xfId="41901" xr:uid="{00000000-0005-0000-0000-00001B090000}"/>
    <cellStyle name="_Kontrollrapport_Vedlegg_1 2 3" xfId="41902" xr:uid="{00000000-0005-0000-0000-00001C090000}"/>
    <cellStyle name="_Kontrollrapport_Vedlegg_1 3" xfId="41903" xr:uid="{00000000-0005-0000-0000-00001D090000}"/>
    <cellStyle name="_Kontrollrapport_Vedlegg_1 3 2" xfId="41904" xr:uid="{00000000-0005-0000-0000-00001E090000}"/>
    <cellStyle name="_Kontrollrapport_Vedlegg_1 4" xfId="41905" xr:uid="{00000000-0005-0000-0000-00001F090000}"/>
    <cellStyle name="_Kursark" xfId="255" xr:uid="{00000000-0005-0000-0000-000020090000}"/>
    <cellStyle name="_Kurskontroll" xfId="256" xr:uid="{00000000-0005-0000-0000-000021090000}"/>
    <cellStyle name="_Lang Obligasjon 20" xfId="257" xr:uid="{00000000-0005-0000-0000-000022090000}"/>
    <cellStyle name="_LINKPRODUKTER (INKL)" xfId="41906" xr:uid="{00000000-0005-0000-0000-000023090000}"/>
    <cellStyle name="_Markedsandel" xfId="37038" xr:uid="{00000000-0005-0000-0000-000024090000}"/>
    <cellStyle name="_Markedsandel_Q Sum_Res N" xfId="37039" xr:uid="{00000000-0005-0000-0000-000025090000}"/>
    <cellStyle name="_MASTERFUND" xfId="258" xr:uid="{00000000-0005-0000-0000-000026090000}"/>
    <cellStyle name="_Max 10% Obligasjoner Inv" xfId="259" xr:uid="{00000000-0005-0000-0000-000027090000}"/>
    <cellStyle name="_Max 10% Obligasjoner Inv 2" xfId="12281" xr:uid="{00000000-0005-0000-0000-000028090000}"/>
    <cellStyle name="_Max 10% Obligasjoner Inv 2 2" xfId="41907" xr:uid="{00000000-0005-0000-0000-000029090000}"/>
    <cellStyle name="_Max 10% Obligasjoner Inv 2 2 2" xfId="41908" xr:uid="{00000000-0005-0000-0000-00002A090000}"/>
    <cellStyle name="_Max 10% Obligasjoner Inv 2 2 2 2" xfId="41909" xr:uid="{00000000-0005-0000-0000-00002B090000}"/>
    <cellStyle name="_Max 10% Obligasjoner Inv 2 2 3" xfId="41910" xr:uid="{00000000-0005-0000-0000-00002C090000}"/>
    <cellStyle name="_Max 10% Obligasjoner Inv 2 3" xfId="41911" xr:uid="{00000000-0005-0000-0000-00002D090000}"/>
    <cellStyle name="_Max 10% Obligasjoner Inv 2 3 2" xfId="41912" xr:uid="{00000000-0005-0000-0000-00002E090000}"/>
    <cellStyle name="_Max 10% Obligasjoner Inv 2 4" xfId="41913" xr:uid="{00000000-0005-0000-0000-00002F090000}"/>
    <cellStyle name="_Max 10% Obligasjoner Inv 2_Kontroll ME" xfId="12282" xr:uid="{00000000-0005-0000-0000-000030090000}"/>
    <cellStyle name="_Max 10% Obligasjoner Inv 2_Kontroll-fane" xfId="12283" xr:uid="{00000000-0005-0000-0000-000031090000}"/>
    <cellStyle name="_Max 10% Obligasjoner Inv 3" xfId="41914" xr:uid="{00000000-0005-0000-0000-000032090000}"/>
    <cellStyle name="_Max 10% Obligasjoner Inv 3 2" xfId="41915" xr:uid="{00000000-0005-0000-0000-000033090000}"/>
    <cellStyle name="_Max 10% Obligasjoner Inv 4" xfId="41916" xr:uid="{00000000-0005-0000-0000-000034090000}"/>
    <cellStyle name="_Max 10% Obligasjoner Inv 4 2" xfId="41917" xr:uid="{00000000-0005-0000-0000-000035090000}"/>
    <cellStyle name="_Max 10% Obligasjoner Inv 5" xfId="41918" xr:uid="{00000000-0005-0000-0000-000036090000}"/>
    <cellStyle name="_Max 10% Obligasjoner Inv_Expenses (1)" xfId="41919" xr:uid="{00000000-0005-0000-0000-000037090000}"/>
    <cellStyle name="_Max 10% Obligasjoner Inv_Kontroll ME" xfId="12284" xr:uid="{00000000-0005-0000-0000-000038090000}"/>
    <cellStyle name="_Max 10% Obligasjoner Inv_Kontroll-fane" xfId="12285" xr:uid="{00000000-0005-0000-0000-000039090000}"/>
    <cellStyle name="_Max 10% Obligasjoner Inv_Prognose eksponering " xfId="37040" xr:uid="{00000000-0005-0000-0000-00003A090000}"/>
    <cellStyle name="_Max 10% Obligasjoner Inv_Prognose eksponering  2" xfId="41920" xr:uid="{00000000-0005-0000-0000-00003B090000}"/>
    <cellStyle name="_Max 10% Obligasjoner Inv_Prognose eksponering  2 2" xfId="41921" xr:uid="{00000000-0005-0000-0000-00003C090000}"/>
    <cellStyle name="_Max 10% Obligasjoner Inv_Prognose eksponering  2 2 2" xfId="41922" xr:uid="{00000000-0005-0000-0000-00003D090000}"/>
    <cellStyle name="_Max 10% Obligasjoner Inv_Prognose eksponering  2 3" xfId="41923" xr:uid="{00000000-0005-0000-0000-00003E090000}"/>
    <cellStyle name="_Max 10% Obligasjoner Inv_Prognose eksponering  3" xfId="41924" xr:uid="{00000000-0005-0000-0000-00003F090000}"/>
    <cellStyle name="_Max 10% Obligasjoner Inv_Prognose eksponering  3 2" xfId="41925" xr:uid="{00000000-0005-0000-0000-000040090000}"/>
    <cellStyle name="_Max 10% Obligasjoner Inv_Prognose eksponering  4" xfId="41926" xr:uid="{00000000-0005-0000-0000-000041090000}"/>
    <cellStyle name="_Max 10% Obligasjoner Inv_Results &amp; key fig." xfId="41927" xr:uid="{00000000-0005-0000-0000-000042090000}"/>
    <cellStyle name="_Max 10% Obligasjoner Inv_Vedlegg" xfId="41928" xr:uid="{00000000-0005-0000-0000-000043090000}"/>
    <cellStyle name="_Max 10% Obligasjoner Inv_Vedlegg 2" xfId="41929" xr:uid="{00000000-0005-0000-0000-000044090000}"/>
    <cellStyle name="_Max 10% Obligasjoner Inv_Vedlegg 2 2" xfId="41930" xr:uid="{00000000-0005-0000-0000-000045090000}"/>
    <cellStyle name="_Max 10% Obligasjoner Inv_Vedlegg 2 2 2" xfId="41931" xr:uid="{00000000-0005-0000-0000-000046090000}"/>
    <cellStyle name="_Max 10% Obligasjoner Inv_Vedlegg 2 3" xfId="41932" xr:uid="{00000000-0005-0000-0000-000047090000}"/>
    <cellStyle name="_Max 10% Obligasjoner Inv_Vedlegg 2 3 2" xfId="41933" xr:uid="{00000000-0005-0000-0000-000048090000}"/>
    <cellStyle name="_Max 10% Obligasjoner Inv_Vedlegg 2 4" xfId="41934" xr:uid="{00000000-0005-0000-0000-000049090000}"/>
    <cellStyle name="_Max 10% Obligasjoner Inv_Vedlegg 3" xfId="41935" xr:uid="{00000000-0005-0000-0000-00004A090000}"/>
    <cellStyle name="_Max 10% Obligasjoner Inv_Vedlegg 3 2" xfId="41936" xr:uid="{00000000-0005-0000-0000-00004B090000}"/>
    <cellStyle name="_Max 10% Obligasjoner Inv_Vedlegg 4" xfId="41937" xr:uid="{00000000-0005-0000-0000-00004C090000}"/>
    <cellStyle name="_Max 10% Obligasjoner Inv_Vedlegg 4 2" xfId="41938" xr:uid="{00000000-0005-0000-0000-00004D090000}"/>
    <cellStyle name="_Max 10% Obligasjoner Inv_Vedlegg 5" xfId="41939" xr:uid="{00000000-0005-0000-0000-00004E090000}"/>
    <cellStyle name="_Max 10% Obligasjoner Inv_Vedlegg_1" xfId="41940" xr:uid="{00000000-0005-0000-0000-00004F090000}"/>
    <cellStyle name="_Max 10% Obligasjoner Inv_Vedlegg_1 2" xfId="41941" xr:uid="{00000000-0005-0000-0000-000050090000}"/>
    <cellStyle name="_Max 10% Obligasjoner Inv_Vedlegg_1 2 2" xfId="41942" xr:uid="{00000000-0005-0000-0000-000051090000}"/>
    <cellStyle name="_Max 10% Obligasjoner Inv_Vedlegg_1 2 2 2" xfId="41943" xr:uid="{00000000-0005-0000-0000-000052090000}"/>
    <cellStyle name="_Max 10% Obligasjoner Inv_Vedlegg_1 2 3" xfId="41944" xr:uid="{00000000-0005-0000-0000-000053090000}"/>
    <cellStyle name="_Max 10% Obligasjoner Inv_Vedlegg_1 3" xfId="41945" xr:uid="{00000000-0005-0000-0000-000054090000}"/>
    <cellStyle name="_Max 10% Obligasjoner Inv_Vedlegg_1 3 2" xfId="41946" xr:uid="{00000000-0005-0000-0000-000055090000}"/>
    <cellStyle name="_Max 10% Obligasjoner Inv_Vedlegg_1 4" xfId="41947" xr:uid="{00000000-0005-0000-0000-000056090000}"/>
    <cellStyle name="_Miljøinvest" xfId="260" xr:uid="{00000000-0005-0000-0000-000057090000}"/>
    <cellStyle name="_MTM justeringer_estimat 310310 BK" xfId="12286" xr:uid="{00000000-0005-0000-0000-000058090000}"/>
    <cellStyle name="_MTM justeringer_estimat 310310 BK_Kontroll ME" xfId="12287" xr:uid="{00000000-0005-0000-0000-000059090000}"/>
    <cellStyle name="_MTM justeringer_estimat 310310 BK_Kontroll-fane" xfId="12288" xr:uid="{00000000-0005-0000-0000-00005A090000}"/>
    <cellStyle name="_Multiple" xfId="261" xr:uid="{00000000-0005-0000-0000-00005B090000}"/>
    <cellStyle name="_Multiple 10" xfId="41948" xr:uid="{00000000-0005-0000-0000-00005C090000}"/>
    <cellStyle name="_Multiple 10 2" xfId="41949" xr:uid="{00000000-0005-0000-0000-00005D090000}"/>
    <cellStyle name="_Multiple 11" xfId="41950" xr:uid="{00000000-0005-0000-0000-00005E090000}"/>
    <cellStyle name="_Multiple 12" xfId="41951" xr:uid="{00000000-0005-0000-0000-00005F090000}"/>
    <cellStyle name="_Multiple 13" xfId="41952" xr:uid="{00000000-0005-0000-0000-000060090000}"/>
    <cellStyle name="_Multiple 14" xfId="41953" xr:uid="{00000000-0005-0000-0000-000061090000}"/>
    <cellStyle name="_Multiple 2" xfId="262" xr:uid="{00000000-0005-0000-0000-000062090000}"/>
    <cellStyle name="_Multiple 2 2" xfId="12289" xr:uid="{00000000-0005-0000-0000-000063090000}"/>
    <cellStyle name="_Multiple 2 2 2" xfId="41954" xr:uid="{00000000-0005-0000-0000-000064090000}"/>
    <cellStyle name="_Multiple 2 2 2 2" xfId="41955" xr:uid="{00000000-0005-0000-0000-000065090000}"/>
    <cellStyle name="_Multiple 2 2 2 2 2" xfId="41956" xr:uid="{00000000-0005-0000-0000-000066090000}"/>
    <cellStyle name="_Multiple 2 2 2 3" xfId="41957" xr:uid="{00000000-0005-0000-0000-000067090000}"/>
    <cellStyle name="_Multiple 2 2 3" xfId="41958" xr:uid="{00000000-0005-0000-0000-000068090000}"/>
    <cellStyle name="_Multiple 2 2 3 2" xfId="41959" xr:uid="{00000000-0005-0000-0000-000069090000}"/>
    <cellStyle name="_Multiple 2 2 4" xfId="41960" xr:uid="{00000000-0005-0000-0000-00006A090000}"/>
    <cellStyle name="_Multiple 2 3" xfId="37041" xr:uid="{00000000-0005-0000-0000-00006B090000}"/>
    <cellStyle name="_Multiple 2 3 2" xfId="41961" xr:uid="{00000000-0005-0000-0000-00006C090000}"/>
    <cellStyle name="_Multiple 2 3 2 2" xfId="41962" xr:uid="{00000000-0005-0000-0000-00006D090000}"/>
    <cellStyle name="_Multiple 2 3 3" xfId="41963" xr:uid="{00000000-0005-0000-0000-00006E090000}"/>
    <cellStyle name="_Multiple 2 4" xfId="41964" xr:uid="{00000000-0005-0000-0000-00006F090000}"/>
    <cellStyle name="_Multiple 2 4 2" xfId="41965" xr:uid="{00000000-0005-0000-0000-000070090000}"/>
    <cellStyle name="_Multiple 2 4 2 2" xfId="41966" xr:uid="{00000000-0005-0000-0000-000071090000}"/>
    <cellStyle name="_Multiple 2 4 3" xfId="41967" xr:uid="{00000000-0005-0000-0000-000072090000}"/>
    <cellStyle name="_Multiple 2 5" xfId="41968" xr:uid="{00000000-0005-0000-0000-000073090000}"/>
    <cellStyle name="_Multiple 2 5 2" xfId="41969" xr:uid="{00000000-0005-0000-0000-000074090000}"/>
    <cellStyle name="_Multiple 2 6" xfId="41970" xr:uid="{00000000-0005-0000-0000-000075090000}"/>
    <cellStyle name="_Multiple 3" xfId="12290" xr:uid="{00000000-0005-0000-0000-000076090000}"/>
    <cellStyle name="_Multiple 3 2" xfId="12291" xr:uid="{00000000-0005-0000-0000-000077090000}"/>
    <cellStyle name="_Multiple 3 2 2" xfId="12292" xr:uid="{00000000-0005-0000-0000-000078090000}"/>
    <cellStyle name="_Multiple 3 2 2 2" xfId="41971" xr:uid="{00000000-0005-0000-0000-000079090000}"/>
    <cellStyle name="_Multiple 3 2 3" xfId="41972" xr:uid="{00000000-0005-0000-0000-00007A090000}"/>
    <cellStyle name="_Multiple 3 3" xfId="12293" xr:uid="{00000000-0005-0000-0000-00007B090000}"/>
    <cellStyle name="_Multiple 3 3 2" xfId="41973" xr:uid="{00000000-0005-0000-0000-00007C090000}"/>
    <cellStyle name="_Multiple 3 3 3" xfId="41974" xr:uid="{00000000-0005-0000-0000-00007D090000}"/>
    <cellStyle name="_Multiple 3 3 4" xfId="41975" xr:uid="{00000000-0005-0000-0000-00007E090000}"/>
    <cellStyle name="_Multiple 3 4" xfId="37042" xr:uid="{00000000-0005-0000-0000-00007F090000}"/>
    <cellStyle name="_Multiple 4" xfId="12294" xr:uid="{00000000-0005-0000-0000-000080090000}"/>
    <cellStyle name="_Multiple 4 2" xfId="12295" xr:uid="{00000000-0005-0000-0000-000081090000}"/>
    <cellStyle name="_Multiple 4 2 2" xfId="41976" xr:uid="{00000000-0005-0000-0000-000082090000}"/>
    <cellStyle name="_Multiple 4 2 2 2" xfId="41977" xr:uid="{00000000-0005-0000-0000-000083090000}"/>
    <cellStyle name="_Multiple 4 2 2 2 2" xfId="41978" xr:uid="{00000000-0005-0000-0000-000084090000}"/>
    <cellStyle name="_Multiple 4 2 2 3" xfId="41979" xr:uid="{00000000-0005-0000-0000-000085090000}"/>
    <cellStyle name="_Multiple 4 2 3" xfId="41980" xr:uid="{00000000-0005-0000-0000-000086090000}"/>
    <cellStyle name="_Multiple 4 2 3 2" xfId="41981" xr:uid="{00000000-0005-0000-0000-000087090000}"/>
    <cellStyle name="_Multiple 4 2 4" xfId="41982" xr:uid="{00000000-0005-0000-0000-000088090000}"/>
    <cellStyle name="_Multiple 4 3" xfId="37043" xr:uid="{00000000-0005-0000-0000-000089090000}"/>
    <cellStyle name="_Multiple 4 3 2" xfId="41983" xr:uid="{00000000-0005-0000-0000-00008A090000}"/>
    <cellStyle name="_Multiple 4 3 2 2" xfId="41984" xr:uid="{00000000-0005-0000-0000-00008B090000}"/>
    <cellStyle name="_Multiple 4 3 3" xfId="41985" xr:uid="{00000000-0005-0000-0000-00008C090000}"/>
    <cellStyle name="_Multiple 4 4" xfId="41986" xr:uid="{00000000-0005-0000-0000-00008D090000}"/>
    <cellStyle name="_Multiple 4 4 2" xfId="41987" xr:uid="{00000000-0005-0000-0000-00008E090000}"/>
    <cellStyle name="_Multiple 4 5" xfId="41988" xr:uid="{00000000-0005-0000-0000-00008F090000}"/>
    <cellStyle name="_Multiple 5" xfId="37044" xr:uid="{00000000-0005-0000-0000-000090090000}"/>
    <cellStyle name="_Multiple 5 2" xfId="41989" xr:uid="{00000000-0005-0000-0000-000091090000}"/>
    <cellStyle name="_Multiple 5 2 2" xfId="41990" xr:uid="{00000000-0005-0000-0000-000092090000}"/>
    <cellStyle name="_Multiple 5 2 2 2" xfId="41991" xr:uid="{00000000-0005-0000-0000-000093090000}"/>
    <cellStyle name="_Multiple 5 2 2 2 2" xfId="41992" xr:uid="{00000000-0005-0000-0000-000094090000}"/>
    <cellStyle name="_Multiple 5 2 2 3" xfId="41993" xr:uid="{00000000-0005-0000-0000-000095090000}"/>
    <cellStyle name="_Multiple 5 2 3" xfId="41994" xr:uid="{00000000-0005-0000-0000-000096090000}"/>
    <cellStyle name="_Multiple 5 2 3 2" xfId="41995" xr:uid="{00000000-0005-0000-0000-000097090000}"/>
    <cellStyle name="_Multiple 5 2 4" xfId="41996" xr:uid="{00000000-0005-0000-0000-000098090000}"/>
    <cellStyle name="_Multiple 5 3" xfId="41997" xr:uid="{00000000-0005-0000-0000-000099090000}"/>
    <cellStyle name="_Multiple 5 3 2" xfId="41998" xr:uid="{00000000-0005-0000-0000-00009A090000}"/>
    <cellStyle name="_Multiple 5 3 2 2" xfId="41999" xr:uid="{00000000-0005-0000-0000-00009B090000}"/>
    <cellStyle name="_Multiple 5 3 3" xfId="42000" xr:uid="{00000000-0005-0000-0000-00009C090000}"/>
    <cellStyle name="_Multiple 5 4" xfId="42001" xr:uid="{00000000-0005-0000-0000-00009D090000}"/>
    <cellStyle name="_Multiple 5 4 2" xfId="42002" xr:uid="{00000000-0005-0000-0000-00009E090000}"/>
    <cellStyle name="_Multiple 5 5" xfId="42003" xr:uid="{00000000-0005-0000-0000-00009F090000}"/>
    <cellStyle name="_Multiple 6" xfId="42004" xr:uid="{00000000-0005-0000-0000-0000A0090000}"/>
    <cellStyle name="_Multiple 6 2" xfId="42005" xr:uid="{00000000-0005-0000-0000-0000A1090000}"/>
    <cellStyle name="_Multiple 6 2 2" xfId="42006" xr:uid="{00000000-0005-0000-0000-0000A2090000}"/>
    <cellStyle name="_Multiple 6 2 2 2" xfId="42007" xr:uid="{00000000-0005-0000-0000-0000A3090000}"/>
    <cellStyle name="_Multiple 6 2 2 2 2" xfId="42008" xr:uid="{00000000-0005-0000-0000-0000A4090000}"/>
    <cellStyle name="_Multiple 6 2 2 3" xfId="42009" xr:uid="{00000000-0005-0000-0000-0000A5090000}"/>
    <cellStyle name="_Multiple 6 2 3" xfId="42010" xr:uid="{00000000-0005-0000-0000-0000A6090000}"/>
    <cellStyle name="_Multiple 6 2 3 2" xfId="42011" xr:uid="{00000000-0005-0000-0000-0000A7090000}"/>
    <cellStyle name="_Multiple 6 2 4" xfId="42012" xr:uid="{00000000-0005-0000-0000-0000A8090000}"/>
    <cellStyle name="_Multiple 6 3" xfId="42013" xr:uid="{00000000-0005-0000-0000-0000A9090000}"/>
    <cellStyle name="_Multiple 6 3 2" xfId="42014" xr:uid="{00000000-0005-0000-0000-0000AA090000}"/>
    <cellStyle name="_Multiple 6 3 2 2" xfId="42015" xr:uid="{00000000-0005-0000-0000-0000AB090000}"/>
    <cellStyle name="_Multiple 6 3 3" xfId="42016" xr:uid="{00000000-0005-0000-0000-0000AC090000}"/>
    <cellStyle name="_Multiple 6 4" xfId="42017" xr:uid="{00000000-0005-0000-0000-0000AD090000}"/>
    <cellStyle name="_Multiple 6 4 2" xfId="42018" xr:uid="{00000000-0005-0000-0000-0000AE090000}"/>
    <cellStyle name="_Multiple 6 5" xfId="42019" xr:uid="{00000000-0005-0000-0000-0000AF090000}"/>
    <cellStyle name="_Multiple 7" xfId="42020" xr:uid="{00000000-0005-0000-0000-0000B0090000}"/>
    <cellStyle name="_Multiple 7 2" xfId="42021" xr:uid="{00000000-0005-0000-0000-0000B1090000}"/>
    <cellStyle name="_Multiple 7 2 2" xfId="42022" xr:uid="{00000000-0005-0000-0000-0000B2090000}"/>
    <cellStyle name="_Multiple 7 2 2 2" xfId="42023" xr:uid="{00000000-0005-0000-0000-0000B3090000}"/>
    <cellStyle name="_Multiple 7 2 3" xfId="42024" xr:uid="{00000000-0005-0000-0000-0000B4090000}"/>
    <cellStyle name="_Multiple 7 3" xfId="42025" xr:uid="{00000000-0005-0000-0000-0000B5090000}"/>
    <cellStyle name="_Multiple 7 3 2" xfId="42026" xr:uid="{00000000-0005-0000-0000-0000B6090000}"/>
    <cellStyle name="_Multiple 7 3 2 2" xfId="42027" xr:uid="{00000000-0005-0000-0000-0000B7090000}"/>
    <cellStyle name="_Multiple 7 3 3" xfId="42028" xr:uid="{00000000-0005-0000-0000-0000B8090000}"/>
    <cellStyle name="_Multiple 7 4" xfId="42029" xr:uid="{00000000-0005-0000-0000-0000B9090000}"/>
    <cellStyle name="_Multiple 7 4 2" xfId="42030" xr:uid="{00000000-0005-0000-0000-0000BA090000}"/>
    <cellStyle name="_Multiple 7 5" xfId="42031" xr:uid="{00000000-0005-0000-0000-0000BB090000}"/>
    <cellStyle name="_Multiple 8" xfId="42032" xr:uid="{00000000-0005-0000-0000-0000BC090000}"/>
    <cellStyle name="_Multiple 8 2" xfId="42033" xr:uid="{00000000-0005-0000-0000-0000BD090000}"/>
    <cellStyle name="_Multiple 8 2 2" xfId="42034" xr:uid="{00000000-0005-0000-0000-0000BE090000}"/>
    <cellStyle name="_Multiple 8 3" xfId="42035" xr:uid="{00000000-0005-0000-0000-0000BF090000}"/>
    <cellStyle name="_Multiple 9" xfId="42036" xr:uid="{00000000-0005-0000-0000-0000C0090000}"/>
    <cellStyle name="_Multiple 9 2" xfId="42037" xr:uid="{00000000-0005-0000-0000-0000C1090000}"/>
    <cellStyle name="_Multiple 9 2 2" xfId="42038" xr:uid="{00000000-0005-0000-0000-0000C2090000}"/>
    <cellStyle name="_Multiple 9 3" xfId="42039" xr:uid="{00000000-0005-0000-0000-0000C3090000}"/>
    <cellStyle name="_Multiple_03-Egne aksjer 1002" xfId="12296" xr:uid="{00000000-0005-0000-0000-0000C4090000}"/>
    <cellStyle name="_Multiple_03-Egne aksjer 1002 2" xfId="37045" xr:uid="{00000000-0005-0000-0000-0000C5090000}"/>
    <cellStyle name="_Multiple_03-Egne aksjer 1003" xfId="12297" xr:uid="{00000000-0005-0000-0000-0000C6090000}"/>
    <cellStyle name="_Multiple_03-Egne aksjer 1003 2" xfId="37046" xr:uid="{00000000-0005-0000-0000-0000C7090000}"/>
    <cellStyle name="_Multiple_06-Tilknytta 0909" xfId="12298" xr:uid="{00000000-0005-0000-0000-0000C8090000}"/>
    <cellStyle name="_Multiple_Adj_Operating_expenses" xfId="42040" xr:uid="{00000000-0005-0000-0000-0000C9090000}"/>
    <cellStyle name="_Multiple_Adj_Spec_capital_require" xfId="12299" xr:uid="{00000000-0005-0000-0000-0000CA090000}"/>
    <cellStyle name="_Multiple_Ark1" xfId="37047" xr:uid="{00000000-0005-0000-0000-0000CB090000}"/>
    <cellStyle name="_Multiple_AVA DVA EL" xfId="42041" xr:uid="{00000000-0005-0000-0000-0000CC090000}"/>
    <cellStyle name="_Multiple_EK 0912" xfId="12300" xr:uid="{00000000-0005-0000-0000-0000CD090000}"/>
    <cellStyle name="_Multiple_EK oppstilling 1Q09" xfId="42042" xr:uid="{00000000-0005-0000-0000-0000CE090000}"/>
    <cellStyle name="_Multiple_Expenses (1)" xfId="42043" xr:uid="{00000000-0005-0000-0000-0000CF090000}"/>
    <cellStyle name="_Multiple_Group_DnB_NORD_B2008-11_to_DnB_NOR061107" xfId="12301" xr:uid="{00000000-0005-0000-0000-0000D0090000}"/>
    <cellStyle name="_Multiple_IFRS MORBANK" xfId="37048" xr:uid="{00000000-0005-0000-0000-0000D1090000}"/>
    <cellStyle name="_Multiple_Income statement ASA" xfId="37049" xr:uid="{00000000-0005-0000-0000-0000D2090000}"/>
    <cellStyle name="_Multiple_Income statement Group" xfId="37050" xr:uid="{00000000-0005-0000-0000-0000D3090000}"/>
    <cellStyle name="_Multiple_Kontantstrømanalyse 3Q09-konsernet" xfId="12302" xr:uid="{00000000-0005-0000-0000-0000D4090000}"/>
    <cellStyle name="_Multiple_Kontantstrømanalyse 3Q09-konsernet 2" xfId="37051" xr:uid="{00000000-0005-0000-0000-0000D5090000}"/>
    <cellStyle name="_Multiple_Kontantstrømanalyse 4Q09-konsernet" xfId="12303" xr:uid="{00000000-0005-0000-0000-0000D6090000}"/>
    <cellStyle name="_Multiple_Kontantstrømanalyse 4Q09-konsernet 2" xfId="37052" xr:uid="{00000000-0005-0000-0000-0000D7090000}"/>
    <cellStyle name="_Multiple_Note utlån" xfId="37053" xr:uid="{00000000-0005-0000-0000-0000D8090000}"/>
    <cellStyle name="_Multiple_Other MTM adjustments" xfId="42044" xr:uid="{00000000-0005-0000-0000-0000D9090000}"/>
    <cellStyle name="_Multiple_Valeffekt NORD, Lux og Finans 3Q09" xfId="12304" xr:uid="{00000000-0005-0000-0000-0000DA090000}"/>
    <cellStyle name="_Multiple_Valutafordelt utlån og innsk 4Q09" xfId="12305" xr:uid="{00000000-0005-0000-0000-0000DB090000}"/>
    <cellStyle name="_MultipleSpace" xfId="263" xr:uid="{00000000-0005-0000-0000-0000DC090000}"/>
    <cellStyle name="_MultipleSpace 10" xfId="42045" xr:uid="{00000000-0005-0000-0000-0000DD090000}"/>
    <cellStyle name="_MultipleSpace 10 2" xfId="42046" xr:uid="{00000000-0005-0000-0000-0000DE090000}"/>
    <cellStyle name="_MultipleSpace 11" xfId="42047" xr:uid="{00000000-0005-0000-0000-0000DF090000}"/>
    <cellStyle name="_MultipleSpace 12" xfId="42048" xr:uid="{00000000-0005-0000-0000-0000E0090000}"/>
    <cellStyle name="_MultipleSpace 13" xfId="42049" xr:uid="{00000000-0005-0000-0000-0000E1090000}"/>
    <cellStyle name="_MultipleSpace 14" xfId="42050" xr:uid="{00000000-0005-0000-0000-0000E2090000}"/>
    <cellStyle name="_MultipleSpace 2" xfId="264" xr:uid="{00000000-0005-0000-0000-0000E3090000}"/>
    <cellStyle name="_MultipleSpace 2 2" xfId="12306" xr:uid="{00000000-0005-0000-0000-0000E4090000}"/>
    <cellStyle name="_MultipleSpace 2 2 2" xfId="42051" xr:uid="{00000000-0005-0000-0000-0000E5090000}"/>
    <cellStyle name="_MultipleSpace 2 2 2 2" xfId="42052" xr:uid="{00000000-0005-0000-0000-0000E6090000}"/>
    <cellStyle name="_MultipleSpace 2 2 2 2 2" xfId="42053" xr:uid="{00000000-0005-0000-0000-0000E7090000}"/>
    <cellStyle name="_MultipleSpace 2 2 2 3" xfId="42054" xr:uid="{00000000-0005-0000-0000-0000E8090000}"/>
    <cellStyle name="_MultipleSpace 2 2 3" xfId="42055" xr:uid="{00000000-0005-0000-0000-0000E9090000}"/>
    <cellStyle name="_MultipleSpace 2 2 3 2" xfId="42056" xr:uid="{00000000-0005-0000-0000-0000EA090000}"/>
    <cellStyle name="_MultipleSpace 2 2 4" xfId="42057" xr:uid="{00000000-0005-0000-0000-0000EB090000}"/>
    <cellStyle name="_MultipleSpace 2 3" xfId="37054" xr:uid="{00000000-0005-0000-0000-0000EC090000}"/>
    <cellStyle name="_MultipleSpace 2 3 2" xfId="42058" xr:uid="{00000000-0005-0000-0000-0000ED090000}"/>
    <cellStyle name="_MultipleSpace 2 3 2 2" xfId="42059" xr:uid="{00000000-0005-0000-0000-0000EE090000}"/>
    <cellStyle name="_MultipleSpace 2 3 3" xfId="42060" xr:uid="{00000000-0005-0000-0000-0000EF090000}"/>
    <cellStyle name="_MultipleSpace 2 4" xfId="42061" xr:uid="{00000000-0005-0000-0000-0000F0090000}"/>
    <cellStyle name="_MultipleSpace 2 4 2" xfId="42062" xr:uid="{00000000-0005-0000-0000-0000F1090000}"/>
    <cellStyle name="_MultipleSpace 2 4 2 2" xfId="42063" xr:uid="{00000000-0005-0000-0000-0000F2090000}"/>
    <cellStyle name="_MultipleSpace 2 4 3" xfId="42064" xr:uid="{00000000-0005-0000-0000-0000F3090000}"/>
    <cellStyle name="_MultipleSpace 2 5" xfId="42065" xr:uid="{00000000-0005-0000-0000-0000F4090000}"/>
    <cellStyle name="_MultipleSpace 2 5 2" xfId="42066" xr:uid="{00000000-0005-0000-0000-0000F5090000}"/>
    <cellStyle name="_MultipleSpace 2 6" xfId="42067" xr:uid="{00000000-0005-0000-0000-0000F6090000}"/>
    <cellStyle name="_MultipleSpace 3" xfId="12307" xr:uid="{00000000-0005-0000-0000-0000F7090000}"/>
    <cellStyle name="_MultipleSpace 3 2" xfId="12308" xr:uid="{00000000-0005-0000-0000-0000F8090000}"/>
    <cellStyle name="_MultipleSpace 3 2 2" xfId="12309" xr:uid="{00000000-0005-0000-0000-0000F9090000}"/>
    <cellStyle name="_MultipleSpace 3 2 2 2" xfId="42068" xr:uid="{00000000-0005-0000-0000-0000FA090000}"/>
    <cellStyle name="_MultipleSpace 3 2 3" xfId="42069" xr:uid="{00000000-0005-0000-0000-0000FB090000}"/>
    <cellStyle name="_MultipleSpace 3 3" xfId="12310" xr:uid="{00000000-0005-0000-0000-0000FC090000}"/>
    <cellStyle name="_MultipleSpace 3 3 2" xfId="42070" xr:uid="{00000000-0005-0000-0000-0000FD090000}"/>
    <cellStyle name="_MultipleSpace 3 3 3" xfId="42071" xr:uid="{00000000-0005-0000-0000-0000FE090000}"/>
    <cellStyle name="_MultipleSpace 3 3 4" xfId="42072" xr:uid="{00000000-0005-0000-0000-0000FF090000}"/>
    <cellStyle name="_MultipleSpace 3 4" xfId="37055" xr:uid="{00000000-0005-0000-0000-0000000A0000}"/>
    <cellStyle name="_MultipleSpace 4" xfId="12311" xr:uid="{00000000-0005-0000-0000-0000010A0000}"/>
    <cellStyle name="_MultipleSpace 4 2" xfId="12312" xr:uid="{00000000-0005-0000-0000-0000020A0000}"/>
    <cellStyle name="_MultipleSpace 4 2 2" xfId="42073" xr:uid="{00000000-0005-0000-0000-0000030A0000}"/>
    <cellStyle name="_MultipleSpace 4 2 2 2" xfId="42074" xr:uid="{00000000-0005-0000-0000-0000040A0000}"/>
    <cellStyle name="_MultipleSpace 4 2 2 2 2" xfId="42075" xr:uid="{00000000-0005-0000-0000-0000050A0000}"/>
    <cellStyle name="_MultipleSpace 4 2 2 3" xfId="42076" xr:uid="{00000000-0005-0000-0000-0000060A0000}"/>
    <cellStyle name="_MultipleSpace 4 2 3" xfId="42077" xr:uid="{00000000-0005-0000-0000-0000070A0000}"/>
    <cellStyle name="_MultipleSpace 4 2 3 2" xfId="42078" xr:uid="{00000000-0005-0000-0000-0000080A0000}"/>
    <cellStyle name="_MultipleSpace 4 2 4" xfId="42079" xr:uid="{00000000-0005-0000-0000-0000090A0000}"/>
    <cellStyle name="_MultipleSpace 4 3" xfId="37056" xr:uid="{00000000-0005-0000-0000-00000A0A0000}"/>
    <cellStyle name="_MultipleSpace 4 3 2" xfId="42080" xr:uid="{00000000-0005-0000-0000-00000B0A0000}"/>
    <cellStyle name="_MultipleSpace 4 3 2 2" xfId="42081" xr:uid="{00000000-0005-0000-0000-00000C0A0000}"/>
    <cellStyle name="_MultipleSpace 4 3 3" xfId="42082" xr:uid="{00000000-0005-0000-0000-00000D0A0000}"/>
    <cellStyle name="_MultipleSpace 4 4" xfId="42083" xr:uid="{00000000-0005-0000-0000-00000E0A0000}"/>
    <cellStyle name="_MultipleSpace 4 4 2" xfId="42084" xr:uid="{00000000-0005-0000-0000-00000F0A0000}"/>
    <cellStyle name="_MultipleSpace 4 5" xfId="42085" xr:uid="{00000000-0005-0000-0000-0000100A0000}"/>
    <cellStyle name="_MultipleSpace 5" xfId="37057" xr:uid="{00000000-0005-0000-0000-0000110A0000}"/>
    <cellStyle name="_MultipleSpace 5 2" xfId="42086" xr:uid="{00000000-0005-0000-0000-0000120A0000}"/>
    <cellStyle name="_MultipleSpace 5 2 2" xfId="42087" xr:uid="{00000000-0005-0000-0000-0000130A0000}"/>
    <cellStyle name="_MultipleSpace 5 2 2 2" xfId="42088" xr:uid="{00000000-0005-0000-0000-0000140A0000}"/>
    <cellStyle name="_MultipleSpace 5 2 2 2 2" xfId="42089" xr:uid="{00000000-0005-0000-0000-0000150A0000}"/>
    <cellStyle name="_MultipleSpace 5 2 2 3" xfId="42090" xr:uid="{00000000-0005-0000-0000-0000160A0000}"/>
    <cellStyle name="_MultipleSpace 5 2 3" xfId="42091" xr:uid="{00000000-0005-0000-0000-0000170A0000}"/>
    <cellStyle name="_MultipleSpace 5 2 3 2" xfId="42092" xr:uid="{00000000-0005-0000-0000-0000180A0000}"/>
    <cellStyle name="_MultipleSpace 5 2 4" xfId="42093" xr:uid="{00000000-0005-0000-0000-0000190A0000}"/>
    <cellStyle name="_MultipleSpace 5 3" xfId="42094" xr:uid="{00000000-0005-0000-0000-00001A0A0000}"/>
    <cellStyle name="_MultipleSpace 5 3 2" xfId="42095" xr:uid="{00000000-0005-0000-0000-00001B0A0000}"/>
    <cellStyle name="_MultipleSpace 5 3 2 2" xfId="42096" xr:uid="{00000000-0005-0000-0000-00001C0A0000}"/>
    <cellStyle name="_MultipleSpace 5 3 3" xfId="42097" xr:uid="{00000000-0005-0000-0000-00001D0A0000}"/>
    <cellStyle name="_MultipleSpace 5 4" xfId="42098" xr:uid="{00000000-0005-0000-0000-00001E0A0000}"/>
    <cellStyle name="_MultipleSpace 5 4 2" xfId="42099" xr:uid="{00000000-0005-0000-0000-00001F0A0000}"/>
    <cellStyle name="_MultipleSpace 5 5" xfId="42100" xr:uid="{00000000-0005-0000-0000-0000200A0000}"/>
    <cellStyle name="_MultipleSpace 6" xfId="42101" xr:uid="{00000000-0005-0000-0000-0000210A0000}"/>
    <cellStyle name="_MultipleSpace 6 2" xfId="42102" xr:uid="{00000000-0005-0000-0000-0000220A0000}"/>
    <cellStyle name="_MultipleSpace 6 2 2" xfId="42103" xr:uid="{00000000-0005-0000-0000-0000230A0000}"/>
    <cellStyle name="_MultipleSpace 6 2 2 2" xfId="42104" xr:uid="{00000000-0005-0000-0000-0000240A0000}"/>
    <cellStyle name="_MultipleSpace 6 2 2 2 2" xfId="42105" xr:uid="{00000000-0005-0000-0000-0000250A0000}"/>
    <cellStyle name="_MultipleSpace 6 2 2 3" xfId="42106" xr:uid="{00000000-0005-0000-0000-0000260A0000}"/>
    <cellStyle name="_MultipleSpace 6 2 3" xfId="42107" xr:uid="{00000000-0005-0000-0000-0000270A0000}"/>
    <cellStyle name="_MultipleSpace 6 2 3 2" xfId="42108" xr:uid="{00000000-0005-0000-0000-0000280A0000}"/>
    <cellStyle name="_MultipleSpace 6 2 4" xfId="42109" xr:uid="{00000000-0005-0000-0000-0000290A0000}"/>
    <cellStyle name="_MultipleSpace 6 3" xfId="42110" xr:uid="{00000000-0005-0000-0000-00002A0A0000}"/>
    <cellStyle name="_MultipleSpace 6 3 2" xfId="42111" xr:uid="{00000000-0005-0000-0000-00002B0A0000}"/>
    <cellStyle name="_MultipleSpace 6 3 2 2" xfId="42112" xr:uid="{00000000-0005-0000-0000-00002C0A0000}"/>
    <cellStyle name="_MultipleSpace 6 3 3" xfId="42113" xr:uid="{00000000-0005-0000-0000-00002D0A0000}"/>
    <cellStyle name="_MultipleSpace 6 4" xfId="42114" xr:uid="{00000000-0005-0000-0000-00002E0A0000}"/>
    <cellStyle name="_MultipleSpace 6 4 2" xfId="42115" xr:uid="{00000000-0005-0000-0000-00002F0A0000}"/>
    <cellStyle name="_MultipleSpace 6 5" xfId="42116" xr:uid="{00000000-0005-0000-0000-0000300A0000}"/>
    <cellStyle name="_MultipleSpace 7" xfId="42117" xr:uid="{00000000-0005-0000-0000-0000310A0000}"/>
    <cellStyle name="_MultipleSpace 7 2" xfId="42118" xr:uid="{00000000-0005-0000-0000-0000320A0000}"/>
    <cellStyle name="_MultipleSpace 7 2 2" xfId="42119" xr:uid="{00000000-0005-0000-0000-0000330A0000}"/>
    <cellStyle name="_MultipleSpace 7 2 2 2" xfId="42120" xr:uid="{00000000-0005-0000-0000-0000340A0000}"/>
    <cellStyle name="_MultipleSpace 7 2 3" xfId="42121" xr:uid="{00000000-0005-0000-0000-0000350A0000}"/>
    <cellStyle name="_MultipleSpace 7 3" xfId="42122" xr:uid="{00000000-0005-0000-0000-0000360A0000}"/>
    <cellStyle name="_MultipleSpace 7 3 2" xfId="42123" xr:uid="{00000000-0005-0000-0000-0000370A0000}"/>
    <cellStyle name="_MultipleSpace 7 3 2 2" xfId="42124" xr:uid="{00000000-0005-0000-0000-0000380A0000}"/>
    <cellStyle name="_MultipleSpace 7 3 3" xfId="42125" xr:uid="{00000000-0005-0000-0000-0000390A0000}"/>
    <cellStyle name="_MultipleSpace 7 4" xfId="42126" xr:uid="{00000000-0005-0000-0000-00003A0A0000}"/>
    <cellStyle name="_MultipleSpace 7 4 2" xfId="42127" xr:uid="{00000000-0005-0000-0000-00003B0A0000}"/>
    <cellStyle name="_MultipleSpace 7 5" xfId="42128" xr:uid="{00000000-0005-0000-0000-00003C0A0000}"/>
    <cellStyle name="_MultipleSpace 8" xfId="42129" xr:uid="{00000000-0005-0000-0000-00003D0A0000}"/>
    <cellStyle name="_MultipleSpace 8 2" xfId="42130" xr:uid="{00000000-0005-0000-0000-00003E0A0000}"/>
    <cellStyle name="_MultipleSpace 8 2 2" xfId="42131" xr:uid="{00000000-0005-0000-0000-00003F0A0000}"/>
    <cellStyle name="_MultipleSpace 8 3" xfId="42132" xr:uid="{00000000-0005-0000-0000-0000400A0000}"/>
    <cellStyle name="_MultipleSpace 9" xfId="42133" xr:uid="{00000000-0005-0000-0000-0000410A0000}"/>
    <cellStyle name="_MultipleSpace 9 2" xfId="42134" xr:uid="{00000000-0005-0000-0000-0000420A0000}"/>
    <cellStyle name="_MultipleSpace 9 2 2" xfId="42135" xr:uid="{00000000-0005-0000-0000-0000430A0000}"/>
    <cellStyle name="_MultipleSpace 9 3" xfId="42136" xr:uid="{00000000-0005-0000-0000-0000440A0000}"/>
    <cellStyle name="_MultipleSpace_03-Egne aksjer 1002" xfId="12313" xr:uid="{00000000-0005-0000-0000-0000450A0000}"/>
    <cellStyle name="_MultipleSpace_03-Egne aksjer 1002 2" xfId="37058" xr:uid="{00000000-0005-0000-0000-0000460A0000}"/>
    <cellStyle name="_MultipleSpace_03-Egne aksjer 1003" xfId="12314" xr:uid="{00000000-0005-0000-0000-0000470A0000}"/>
    <cellStyle name="_MultipleSpace_03-Egne aksjer 1003 2" xfId="37059" xr:uid="{00000000-0005-0000-0000-0000480A0000}"/>
    <cellStyle name="_MultipleSpace_06-Tilknytta 0909" xfId="12315" xr:uid="{00000000-0005-0000-0000-0000490A0000}"/>
    <cellStyle name="_MultipleSpace_Adj_Operating_expenses" xfId="42137" xr:uid="{00000000-0005-0000-0000-00004A0A0000}"/>
    <cellStyle name="_MultipleSpace_Adj_Spec_capital_require" xfId="12316" xr:uid="{00000000-0005-0000-0000-00004B0A0000}"/>
    <cellStyle name="_MultipleSpace_Ark1" xfId="37060" xr:uid="{00000000-0005-0000-0000-00004C0A0000}"/>
    <cellStyle name="_MultipleSpace_AVA DVA EL" xfId="42138" xr:uid="{00000000-0005-0000-0000-00004D0A0000}"/>
    <cellStyle name="_MultipleSpace_EK 0912" xfId="12317" xr:uid="{00000000-0005-0000-0000-00004E0A0000}"/>
    <cellStyle name="_MultipleSpace_EK oppstilling 1Q09" xfId="42139" xr:uid="{00000000-0005-0000-0000-00004F0A0000}"/>
    <cellStyle name="_MultipleSpace_Expenses (1)" xfId="42140" xr:uid="{00000000-0005-0000-0000-0000500A0000}"/>
    <cellStyle name="_MultipleSpace_Group_DnB_NORD_B2008-11_to_DnB_NOR061107" xfId="12318" xr:uid="{00000000-0005-0000-0000-0000510A0000}"/>
    <cellStyle name="_MultipleSpace_IFRS MORBANK" xfId="37061" xr:uid="{00000000-0005-0000-0000-0000520A0000}"/>
    <cellStyle name="_MultipleSpace_Income statement ASA" xfId="37062" xr:uid="{00000000-0005-0000-0000-0000530A0000}"/>
    <cellStyle name="_MultipleSpace_Income statement Group" xfId="37063" xr:uid="{00000000-0005-0000-0000-0000540A0000}"/>
    <cellStyle name="_MultipleSpace_Kontantstrømanalyse 3Q09-konsernet" xfId="12319" xr:uid="{00000000-0005-0000-0000-0000550A0000}"/>
    <cellStyle name="_MultipleSpace_Kontantstrømanalyse 3Q09-konsernet 2" xfId="37064" xr:uid="{00000000-0005-0000-0000-0000560A0000}"/>
    <cellStyle name="_MultipleSpace_Kontantstrømanalyse 4Q09-konsernet" xfId="12320" xr:uid="{00000000-0005-0000-0000-0000570A0000}"/>
    <cellStyle name="_MultipleSpace_Kontantstrømanalyse 4Q09-konsernet 2" xfId="37065" xr:uid="{00000000-0005-0000-0000-0000580A0000}"/>
    <cellStyle name="_MultipleSpace_Note utlån" xfId="37066" xr:uid="{00000000-0005-0000-0000-0000590A0000}"/>
    <cellStyle name="_MultipleSpace_Other MTM adjustments" xfId="42141" xr:uid="{00000000-0005-0000-0000-00005A0A0000}"/>
    <cellStyle name="_MultipleSpace_Valeffekt NORD, Lux og Finans 3Q09" xfId="12321" xr:uid="{00000000-0005-0000-0000-00005B0A0000}"/>
    <cellStyle name="_MultipleSpace_Valutafordelt utlån og innsk 4Q09" xfId="12322" xr:uid="{00000000-0005-0000-0000-00005C0A0000}"/>
    <cellStyle name="_Nedskrivninger i prosen av utlån 3Q09" xfId="12323" xr:uid="{00000000-0005-0000-0000-00005D0A0000}"/>
    <cellStyle name="_Nedskrivninger i prosen av utlån 3Q09 2" xfId="12324" xr:uid="{00000000-0005-0000-0000-00005E0A0000}"/>
    <cellStyle name="_Nedskrivninger i prosen av utlån 3Q09 2 2" xfId="37067" xr:uid="{00000000-0005-0000-0000-00005F0A0000}"/>
    <cellStyle name="_Nedskrivninger i prosen av utlån 3Q09 3" xfId="37068" xr:uid="{00000000-0005-0000-0000-0000600A0000}"/>
    <cellStyle name="_Norge Indeks" xfId="265" xr:uid="{00000000-0005-0000-0000-0000940A0000}"/>
    <cellStyle name="_NOTE - Klassifikasjon 0912 Utlån kred.inst+kunder" xfId="12325" xr:uid="{00000000-0005-0000-0000-0000950A0000}"/>
    <cellStyle name="_NOTE - Klassifikasjon 0912 Utlån kred.inst+kunder_Kontroll ME" xfId="12326" xr:uid="{00000000-0005-0000-0000-0000960A0000}"/>
    <cellStyle name="_NOTE - Klassifikasjon 0912 Utlån kred.inst+kunder_Kontroll-fane" xfId="12327" xr:uid="{00000000-0005-0000-0000-0000970A0000}"/>
    <cellStyle name="_NOTE Kredittrisiko" xfId="266" xr:uid="{00000000-0005-0000-0000-0000980A0000}"/>
    <cellStyle name="_Nøkkeltall" xfId="267" xr:uid="{00000000-0005-0000-0000-0000610A0000}"/>
    <cellStyle name="_Nøkkeltall 1Q10 Konsern" xfId="42142" xr:uid="{00000000-0005-0000-0000-0000620A0000}"/>
    <cellStyle name="_Nøkkeltall 2" xfId="12328" xr:uid="{00000000-0005-0000-0000-0000630A0000}"/>
    <cellStyle name="_Nøkkeltall 2 2" xfId="42143" xr:uid="{00000000-0005-0000-0000-0000640A0000}"/>
    <cellStyle name="_Nøkkeltall 2 2 2" xfId="42144" xr:uid="{00000000-0005-0000-0000-0000650A0000}"/>
    <cellStyle name="_Nøkkeltall 2 2 2 2" xfId="42145" xr:uid="{00000000-0005-0000-0000-0000660A0000}"/>
    <cellStyle name="_Nøkkeltall 2 2 3" xfId="42146" xr:uid="{00000000-0005-0000-0000-0000670A0000}"/>
    <cellStyle name="_Nøkkeltall 2 3" xfId="42147" xr:uid="{00000000-0005-0000-0000-0000680A0000}"/>
    <cellStyle name="_Nøkkeltall 2 3 2" xfId="42148" xr:uid="{00000000-0005-0000-0000-0000690A0000}"/>
    <cellStyle name="_Nøkkeltall 2 4" xfId="42149" xr:uid="{00000000-0005-0000-0000-00006A0A0000}"/>
    <cellStyle name="_Nøkkeltall 2_Kontroll ME" xfId="12329" xr:uid="{00000000-0005-0000-0000-00006B0A0000}"/>
    <cellStyle name="_Nøkkeltall 2_Kontroll-fane" xfId="12330" xr:uid="{00000000-0005-0000-0000-00006C0A0000}"/>
    <cellStyle name="_Nøkkeltall 3" xfId="42150" xr:uid="{00000000-0005-0000-0000-00006D0A0000}"/>
    <cellStyle name="_Nøkkeltall 3 2" xfId="42151" xr:uid="{00000000-0005-0000-0000-00006E0A0000}"/>
    <cellStyle name="_Nøkkeltall 4" xfId="42152" xr:uid="{00000000-0005-0000-0000-00006F0A0000}"/>
    <cellStyle name="_Nøkkeltall 4 2" xfId="42153" xr:uid="{00000000-0005-0000-0000-0000700A0000}"/>
    <cellStyle name="_Nøkkeltall 5" xfId="42154" xr:uid="{00000000-0005-0000-0000-0000710A0000}"/>
    <cellStyle name="_Nøkkeltall 6" xfId="42155" xr:uid="{00000000-0005-0000-0000-0000720A0000}"/>
    <cellStyle name="_Nøkkeltall 7" xfId="42156" xr:uid="{00000000-0005-0000-0000-0000730A0000}"/>
    <cellStyle name="_Nøkkeltall_Expenses (1)" xfId="42157" xr:uid="{00000000-0005-0000-0000-0000740A0000}"/>
    <cellStyle name="_Nøkkeltall_Kontroll ME" xfId="12331" xr:uid="{00000000-0005-0000-0000-0000750A0000}"/>
    <cellStyle name="_Nøkkeltall_Kontroll-fane" xfId="12332" xr:uid="{00000000-0005-0000-0000-0000760A0000}"/>
    <cellStyle name="_Nøkkeltall_Prognose eksponering " xfId="37069" xr:uid="{00000000-0005-0000-0000-0000770A0000}"/>
    <cellStyle name="_Nøkkeltall_Prognose eksponering  2" xfId="42158" xr:uid="{00000000-0005-0000-0000-0000780A0000}"/>
    <cellStyle name="_Nøkkeltall_Prognose eksponering  2 2" xfId="42159" xr:uid="{00000000-0005-0000-0000-0000790A0000}"/>
    <cellStyle name="_Nøkkeltall_Prognose eksponering  2 2 2" xfId="42160" xr:uid="{00000000-0005-0000-0000-00007A0A0000}"/>
    <cellStyle name="_Nøkkeltall_Prognose eksponering  2 3" xfId="42161" xr:uid="{00000000-0005-0000-0000-00007B0A0000}"/>
    <cellStyle name="_Nøkkeltall_Prognose eksponering  3" xfId="42162" xr:uid="{00000000-0005-0000-0000-00007C0A0000}"/>
    <cellStyle name="_Nøkkeltall_Prognose eksponering  3 2" xfId="42163" xr:uid="{00000000-0005-0000-0000-00007D0A0000}"/>
    <cellStyle name="_Nøkkeltall_Prognose eksponering  4" xfId="42164" xr:uid="{00000000-0005-0000-0000-00007E0A0000}"/>
    <cellStyle name="_Nøkkeltall_Results &amp; key fig." xfId="42165" xr:uid="{00000000-0005-0000-0000-00007F0A0000}"/>
    <cellStyle name="_Nøkkeltall_Vedlegg" xfId="42166" xr:uid="{00000000-0005-0000-0000-0000800A0000}"/>
    <cellStyle name="_Nøkkeltall_Vedlegg 2" xfId="42167" xr:uid="{00000000-0005-0000-0000-0000810A0000}"/>
    <cellStyle name="_Nøkkeltall_Vedlegg 2 2" xfId="42168" xr:uid="{00000000-0005-0000-0000-0000820A0000}"/>
    <cellStyle name="_Nøkkeltall_Vedlegg 2 2 2" xfId="42169" xr:uid="{00000000-0005-0000-0000-0000830A0000}"/>
    <cellStyle name="_Nøkkeltall_Vedlegg 2 3" xfId="42170" xr:uid="{00000000-0005-0000-0000-0000840A0000}"/>
    <cellStyle name="_Nøkkeltall_Vedlegg 2 3 2" xfId="42171" xr:uid="{00000000-0005-0000-0000-0000850A0000}"/>
    <cellStyle name="_Nøkkeltall_Vedlegg 2 4" xfId="42172" xr:uid="{00000000-0005-0000-0000-0000860A0000}"/>
    <cellStyle name="_Nøkkeltall_Vedlegg 3" xfId="42173" xr:uid="{00000000-0005-0000-0000-0000870A0000}"/>
    <cellStyle name="_Nøkkeltall_Vedlegg 3 2" xfId="42174" xr:uid="{00000000-0005-0000-0000-0000880A0000}"/>
    <cellStyle name="_Nøkkeltall_Vedlegg 4" xfId="42175" xr:uid="{00000000-0005-0000-0000-0000890A0000}"/>
    <cellStyle name="_Nøkkeltall_Vedlegg 4 2" xfId="42176" xr:uid="{00000000-0005-0000-0000-00008A0A0000}"/>
    <cellStyle name="_Nøkkeltall_Vedlegg 5" xfId="42177" xr:uid="{00000000-0005-0000-0000-00008B0A0000}"/>
    <cellStyle name="_Nøkkeltall_Vedlegg_1" xfId="42178" xr:uid="{00000000-0005-0000-0000-00008C0A0000}"/>
    <cellStyle name="_Nøkkeltall_Vedlegg_1 2" xfId="42179" xr:uid="{00000000-0005-0000-0000-00008D0A0000}"/>
    <cellStyle name="_Nøkkeltall_Vedlegg_1 2 2" xfId="42180" xr:uid="{00000000-0005-0000-0000-00008E0A0000}"/>
    <cellStyle name="_Nøkkeltall_Vedlegg_1 2 2 2" xfId="42181" xr:uid="{00000000-0005-0000-0000-00008F0A0000}"/>
    <cellStyle name="_Nøkkeltall_Vedlegg_1 2 3" xfId="42182" xr:uid="{00000000-0005-0000-0000-0000900A0000}"/>
    <cellStyle name="_Nøkkeltall_Vedlegg_1 3" xfId="42183" xr:uid="{00000000-0005-0000-0000-0000910A0000}"/>
    <cellStyle name="_Nøkkeltall_Vedlegg_1 3 2" xfId="42184" xr:uid="{00000000-0005-0000-0000-0000920A0000}"/>
    <cellStyle name="_Nøkkeltall_Vedlegg_1 4" xfId="42185" xr:uid="{00000000-0005-0000-0000-0000930A0000}"/>
    <cellStyle name="_Obligasjon 20 (I)" xfId="268" xr:uid="{00000000-0005-0000-0000-0000990A0000}"/>
    <cellStyle name="_Obligasjon 20 (II)" xfId="269" xr:uid="{00000000-0005-0000-0000-00009A0A0000}"/>
    <cellStyle name="_Obligasjon 20 (III)" xfId="270" xr:uid="{00000000-0005-0000-0000-00009B0A0000}"/>
    <cellStyle name="_Obligasjon 20 (IV)" xfId="271" xr:uid="{00000000-0005-0000-0000-00009C0A0000}"/>
    <cellStyle name="_Order" xfId="272" xr:uid="{00000000-0005-0000-0000-00009D0A0000}"/>
    <cellStyle name="_Order_Hovedtall" xfId="37070" xr:uid="{00000000-0005-0000-0000-00009E0A0000}"/>
    <cellStyle name="_Order_Nøkkeltall" xfId="37071" xr:uid="{00000000-0005-0000-0000-00009F0A0000}"/>
    <cellStyle name="_Order_Q Sum_Res N" xfId="37072" xr:uid="{00000000-0005-0000-0000-0000A00A0000}"/>
    <cellStyle name="_Order_Resultat" xfId="37073" xr:uid="{00000000-0005-0000-0000-0000A10A0000}"/>
    <cellStyle name="_Output" xfId="273" xr:uid="{00000000-0005-0000-0000-0000A20A0000}"/>
    <cellStyle name="_PAM" xfId="274" xr:uid="{00000000-0005-0000-0000-0000A30A0000}"/>
    <cellStyle name="_Percent" xfId="275" xr:uid="{00000000-0005-0000-0000-0000A40A0000}"/>
    <cellStyle name="_Percent 10" xfId="42186" xr:uid="{00000000-0005-0000-0000-0000A50A0000}"/>
    <cellStyle name="_Percent 10 2" xfId="42187" xr:uid="{00000000-0005-0000-0000-0000A60A0000}"/>
    <cellStyle name="_Percent 11" xfId="42188" xr:uid="{00000000-0005-0000-0000-0000A70A0000}"/>
    <cellStyle name="_Percent 12" xfId="42189" xr:uid="{00000000-0005-0000-0000-0000A80A0000}"/>
    <cellStyle name="_Percent 13" xfId="42190" xr:uid="{00000000-0005-0000-0000-0000A90A0000}"/>
    <cellStyle name="_Percent 2" xfId="276" xr:uid="{00000000-0005-0000-0000-0000AA0A0000}"/>
    <cellStyle name="_Percent 2 2" xfId="12333" xr:uid="{00000000-0005-0000-0000-0000AB0A0000}"/>
    <cellStyle name="_Percent 2 2 2" xfId="42191" xr:uid="{00000000-0005-0000-0000-0000AC0A0000}"/>
    <cellStyle name="_Percent 2 2 2 2" xfId="42192" xr:uid="{00000000-0005-0000-0000-0000AD0A0000}"/>
    <cellStyle name="_Percent 2 2 2 2 2" xfId="42193" xr:uid="{00000000-0005-0000-0000-0000AE0A0000}"/>
    <cellStyle name="_Percent 2 2 2 3" xfId="42194" xr:uid="{00000000-0005-0000-0000-0000AF0A0000}"/>
    <cellStyle name="_Percent 2 2 3" xfId="42195" xr:uid="{00000000-0005-0000-0000-0000B00A0000}"/>
    <cellStyle name="_Percent 2 2 3 2" xfId="42196" xr:uid="{00000000-0005-0000-0000-0000B10A0000}"/>
    <cellStyle name="_Percent 2 2 4" xfId="42197" xr:uid="{00000000-0005-0000-0000-0000B20A0000}"/>
    <cellStyle name="_Percent 2 3" xfId="37074" xr:uid="{00000000-0005-0000-0000-0000B30A0000}"/>
    <cellStyle name="_Percent 2 3 2" xfId="42198" xr:uid="{00000000-0005-0000-0000-0000B40A0000}"/>
    <cellStyle name="_Percent 2 3 2 2" xfId="42199" xr:uid="{00000000-0005-0000-0000-0000B50A0000}"/>
    <cellStyle name="_Percent 2 3 3" xfId="42200" xr:uid="{00000000-0005-0000-0000-0000B60A0000}"/>
    <cellStyle name="_Percent 2 4" xfId="42201" xr:uid="{00000000-0005-0000-0000-0000B70A0000}"/>
    <cellStyle name="_Percent 2 4 2" xfId="42202" xr:uid="{00000000-0005-0000-0000-0000B80A0000}"/>
    <cellStyle name="_Percent 2 4 2 2" xfId="42203" xr:uid="{00000000-0005-0000-0000-0000B90A0000}"/>
    <cellStyle name="_Percent 2 4 3" xfId="42204" xr:uid="{00000000-0005-0000-0000-0000BA0A0000}"/>
    <cellStyle name="_Percent 2 5" xfId="42205" xr:uid="{00000000-0005-0000-0000-0000BB0A0000}"/>
    <cellStyle name="_Percent 2 5 2" xfId="42206" xr:uid="{00000000-0005-0000-0000-0000BC0A0000}"/>
    <cellStyle name="_Percent 2 6" xfId="42207" xr:uid="{00000000-0005-0000-0000-0000BD0A0000}"/>
    <cellStyle name="_Percent 3" xfId="12334" xr:uid="{00000000-0005-0000-0000-0000BE0A0000}"/>
    <cellStyle name="_Percent 3 2" xfId="12335" xr:uid="{00000000-0005-0000-0000-0000BF0A0000}"/>
    <cellStyle name="_Percent 3 2 2" xfId="12336" xr:uid="{00000000-0005-0000-0000-0000C00A0000}"/>
    <cellStyle name="_Percent 3 2 2 2" xfId="42208" xr:uid="{00000000-0005-0000-0000-0000C10A0000}"/>
    <cellStyle name="_Percent 3 2 3" xfId="42209" xr:uid="{00000000-0005-0000-0000-0000C20A0000}"/>
    <cellStyle name="_Percent 3 3" xfId="12337" xr:uid="{00000000-0005-0000-0000-0000C30A0000}"/>
    <cellStyle name="_Percent 3 3 2" xfId="42210" xr:uid="{00000000-0005-0000-0000-0000C40A0000}"/>
    <cellStyle name="_Percent 3 3 3" xfId="42211" xr:uid="{00000000-0005-0000-0000-0000C50A0000}"/>
    <cellStyle name="_Percent 3 3 4" xfId="42212" xr:uid="{00000000-0005-0000-0000-0000C60A0000}"/>
    <cellStyle name="_Percent 3 4" xfId="37075" xr:uid="{00000000-0005-0000-0000-0000C70A0000}"/>
    <cellStyle name="_Percent 4" xfId="12338" xr:uid="{00000000-0005-0000-0000-0000C80A0000}"/>
    <cellStyle name="_Percent 4 2" xfId="12339" xr:uid="{00000000-0005-0000-0000-0000C90A0000}"/>
    <cellStyle name="_Percent 4 2 2" xfId="42213" xr:uid="{00000000-0005-0000-0000-0000CA0A0000}"/>
    <cellStyle name="_Percent 4 2 2 2" xfId="42214" xr:uid="{00000000-0005-0000-0000-0000CB0A0000}"/>
    <cellStyle name="_Percent 4 2 2 2 2" xfId="42215" xr:uid="{00000000-0005-0000-0000-0000CC0A0000}"/>
    <cellStyle name="_Percent 4 2 2 3" xfId="42216" xr:uid="{00000000-0005-0000-0000-0000CD0A0000}"/>
    <cellStyle name="_Percent 4 2 3" xfId="42217" xr:uid="{00000000-0005-0000-0000-0000CE0A0000}"/>
    <cellStyle name="_Percent 4 2 3 2" xfId="42218" xr:uid="{00000000-0005-0000-0000-0000CF0A0000}"/>
    <cellStyle name="_Percent 4 2 4" xfId="42219" xr:uid="{00000000-0005-0000-0000-0000D00A0000}"/>
    <cellStyle name="_Percent 4 3" xfId="37076" xr:uid="{00000000-0005-0000-0000-0000D10A0000}"/>
    <cellStyle name="_Percent 4 3 2" xfId="42220" xr:uid="{00000000-0005-0000-0000-0000D20A0000}"/>
    <cellStyle name="_Percent 4 3 2 2" xfId="42221" xr:uid="{00000000-0005-0000-0000-0000D30A0000}"/>
    <cellStyle name="_Percent 4 3 3" xfId="42222" xr:uid="{00000000-0005-0000-0000-0000D40A0000}"/>
    <cellStyle name="_Percent 4 4" xfId="42223" xr:uid="{00000000-0005-0000-0000-0000D50A0000}"/>
    <cellStyle name="_Percent 4 4 2" xfId="42224" xr:uid="{00000000-0005-0000-0000-0000D60A0000}"/>
    <cellStyle name="_Percent 4 5" xfId="42225" xr:uid="{00000000-0005-0000-0000-0000D70A0000}"/>
    <cellStyle name="_Percent 5" xfId="37077" xr:uid="{00000000-0005-0000-0000-0000D80A0000}"/>
    <cellStyle name="_Percent 5 2" xfId="42226" xr:uid="{00000000-0005-0000-0000-0000D90A0000}"/>
    <cellStyle name="_Percent 5 2 2" xfId="42227" xr:uid="{00000000-0005-0000-0000-0000DA0A0000}"/>
    <cellStyle name="_Percent 5 2 2 2" xfId="42228" xr:uid="{00000000-0005-0000-0000-0000DB0A0000}"/>
    <cellStyle name="_Percent 5 2 2 2 2" xfId="42229" xr:uid="{00000000-0005-0000-0000-0000DC0A0000}"/>
    <cellStyle name="_Percent 5 2 2 3" xfId="42230" xr:uid="{00000000-0005-0000-0000-0000DD0A0000}"/>
    <cellStyle name="_Percent 5 2 3" xfId="42231" xr:uid="{00000000-0005-0000-0000-0000DE0A0000}"/>
    <cellStyle name="_Percent 5 2 3 2" xfId="42232" xr:uid="{00000000-0005-0000-0000-0000DF0A0000}"/>
    <cellStyle name="_Percent 5 2 4" xfId="42233" xr:uid="{00000000-0005-0000-0000-0000E00A0000}"/>
    <cellStyle name="_Percent 5 3" xfId="42234" xr:uid="{00000000-0005-0000-0000-0000E10A0000}"/>
    <cellStyle name="_Percent 5 3 2" xfId="42235" xr:uid="{00000000-0005-0000-0000-0000E20A0000}"/>
    <cellStyle name="_Percent 5 3 2 2" xfId="42236" xr:uid="{00000000-0005-0000-0000-0000E30A0000}"/>
    <cellStyle name="_Percent 5 3 3" xfId="42237" xr:uid="{00000000-0005-0000-0000-0000E40A0000}"/>
    <cellStyle name="_Percent 5 4" xfId="42238" xr:uid="{00000000-0005-0000-0000-0000E50A0000}"/>
    <cellStyle name="_Percent 5 4 2" xfId="42239" xr:uid="{00000000-0005-0000-0000-0000E60A0000}"/>
    <cellStyle name="_Percent 5 5" xfId="42240" xr:uid="{00000000-0005-0000-0000-0000E70A0000}"/>
    <cellStyle name="_Percent 6" xfId="42241" xr:uid="{00000000-0005-0000-0000-0000E80A0000}"/>
    <cellStyle name="_Percent 6 2" xfId="42242" xr:uid="{00000000-0005-0000-0000-0000E90A0000}"/>
    <cellStyle name="_Percent 6 2 2" xfId="42243" xr:uid="{00000000-0005-0000-0000-0000EA0A0000}"/>
    <cellStyle name="_Percent 6 2 2 2" xfId="42244" xr:uid="{00000000-0005-0000-0000-0000EB0A0000}"/>
    <cellStyle name="_Percent 6 2 2 2 2" xfId="42245" xr:uid="{00000000-0005-0000-0000-0000EC0A0000}"/>
    <cellStyle name="_Percent 6 2 2 3" xfId="42246" xr:uid="{00000000-0005-0000-0000-0000ED0A0000}"/>
    <cellStyle name="_Percent 6 2 3" xfId="42247" xr:uid="{00000000-0005-0000-0000-0000EE0A0000}"/>
    <cellStyle name="_Percent 6 2 3 2" xfId="42248" xr:uid="{00000000-0005-0000-0000-0000EF0A0000}"/>
    <cellStyle name="_Percent 6 2 4" xfId="42249" xr:uid="{00000000-0005-0000-0000-0000F00A0000}"/>
    <cellStyle name="_Percent 6 3" xfId="42250" xr:uid="{00000000-0005-0000-0000-0000F10A0000}"/>
    <cellStyle name="_Percent 6 3 2" xfId="42251" xr:uid="{00000000-0005-0000-0000-0000F20A0000}"/>
    <cellStyle name="_Percent 6 3 2 2" xfId="42252" xr:uid="{00000000-0005-0000-0000-0000F30A0000}"/>
    <cellStyle name="_Percent 6 3 3" xfId="42253" xr:uid="{00000000-0005-0000-0000-0000F40A0000}"/>
    <cellStyle name="_Percent 6 4" xfId="42254" xr:uid="{00000000-0005-0000-0000-0000F50A0000}"/>
    <cellStyle name="_Percent 6 4 2" xfId="42255" xr:uid="{00000000-0005-0000-0000-0000F60A0000}"/>
    <cellStyle name="_Percent 6 5" xfId="42256" xr:uid="{00000000-0005-0000-0000-0000F70A0000}"/>
    <cellStyle name="_Percent 7" xfId="42257" xr:uid="{00000000-0005-0000-0000-0000F80A0000}"/>
    <cellStyle name="_Percent 7 2" xfId="42258" xr:uid="{00000000-0005-0000-0000-0000F90A0000}"/>
    <cellStyle name="_Percent 7 2 2" xfId="42259" xr:uid="{00000000-0005-0000-0000-0000FA0A0000}"/>
    <cellStyle name="_Percent 7 2 2 2" xfId="42260" xr:uid="{00000000-0005-0000-0000-0000FB0A0000}"/>
    <cellStyle name="_Percent 7 2 3" xfId="42261" xr:uid="{00000000-0005-0000-0000-0000FC0A0000}"/>
    <cellStyle name="_Percent 7 3" xfId="42262" xr:uid="{00000000-0005-0000-0000-0000FD0A0000}"/>
    <cellStyle name="_Percent 7 3 2" xfId="42263" xr:uid="{00000000-0005-0000-0000-0000FE0A0000}"/>
    <cellStyle name="_Percent 7 3 2 2" xfId="42264" xr:uid="{00000000-0005-0000-0000-0000FF0A0000}"/>
    <cellStyle name="_Percent 7 3 3" xfId="42265" xr:uid="{00000000-0005-0000-0000-0000000B0000}"/>
    <cellStyle name="_Percent 7 4" xfId="42266" xr:uid="{00000000-0005-0000-0000-0000010B0000}"/>
    <cellStyle name="_Percent 7 4 2" xfId="42267" xr:uid="{00000000-0005-0000-0000-0000020B0000}"/>
    <cellStyle name="_Percent 7 5" xfId="42268" xr:uid="{00000000-0005-0000-0000-0000030B0000}"/>
    <cellStyle name="_Percent 8" xfId="42269" xr:uid="{00000000-0005-0000-0000-0000040B0000}"/>
    <cellStyle name="_Percent 8 2" xfId="42270" xr:uid="{00000000-0005-0000-0000-0000050B0000}"/>
    <cellStyle name="_Percent 8 2 2" xfId="42271" xr:uid="{00000000-0005-0000-0000-0000060B0000}"/>
    <cellStyle name="_Percent 8 3" xfId="42272" xr:uid="{00000000-0005-0000-0000-0000070B0000}"/>
    <cellStyle name="_Percent 9" xfId="42273" xr:uid="{00000000-0005-0000-0000-0000080B0000}"/>
    <cellStyle name="_Percent 9 2" xfId="42274" xr:uid="{00000000-0005-0000-0000-0000090B0000}"/>
    <cellStyle name="_Percent 9 2 2" xfId="42275" xr:uid="{00000000-0005-0000-0000-00000A0B0000}"/>
    <cellStyle name="_Percent 9 3" xfId="42276" xr:uid="{00000000-0005-0000-0000-00000B0B0000}"/>
    <cellStyle name="_PercentSpace" xfId="277" xr:uid="{00000000-0005-0000-0000-00000C0B0000}"/>
    <cellStyle name="_PercentSpace 10" xfId="42277" xr:uid="{00000000-0005-0000-0000-00000D0B0000}"/>
    <cellStyle name="_PercentSpace 10 2" xfId="42278" xr:uid="{00000000-0005-0000-0000-00000E0B0000}"/>
    <cellStyle name="_PercentSpace 11" xfId="42279" xr:uid="{00000000-0005-0000-0000-00000F0B0000}"/>
    <cellStyle name="_PercentSpace 12" xfId="42280" xr:uid="{00000000-0005-0000-0000-0000100B0000}"/>
    <cellStyle name="_PercentSpace 13" xfId="42281" xr:uid="{00000000-0005-0000-0000-0000110B0000}"/>
    <cellStyle name="_PercentSpace 2" xfId="278" xr:uid="{00000000-0005-0000-0000-0000120B0000}"/>
    <cellStyle name="_PercentSpace 2 2" xfId="12340" xr:uid="{00000000-0005-0000-0000-0000130B0000}"/>
    <cellStyle name="_PercentSpace 2 2 2" xfId="42282" xr:uid="{00000000-0005-0000-0000-0000140B0000}"/>
    <cellStyle name="_PercentSpace 2 2 2 2" xfId="42283" xr:uid="{00000000-0005-0000-0000-0000150B0000}"/>
    <cellStyle name="_PercentSpace 2 2 2 2 2" xfId="42284" xr:uid="{00000000-0005-0000-0000-0000160B0000}"/>
    <cellStyle name="_PercentSpace 2 2 2 3" xfId="42285" xr:uid="{00000000-0005-0000-0000-0000170B0000}"/>
    <cellStyle name="_PercentSpace 2 2 3" xfId="42286" xr:uid="{00000000-0005-0000-0000-0000180B0000}"/>
    <cellStyle name="_PercentSpace 2 2 3 2" xfId="42287" xr:uid="{00000000-0005-0000-0000-0000190B0000}"/>
    <cellStyle name="_PercentSpace 2 2 4" xfId="42288" xr:uid="{00000000-0005-0000-0000-00001A0B0000}"/>
    <cellStyle name="_PercentSpace 2 3" xfId="37078" xr:uid="{00000000-0005-0000-0000-00001B0B0000}"/>
    <cellStyle name="_PercentSpace 2 3 2" xfId="42289" xr:uid="{00000000-0005-0000-0000-00001C0B0000}"/>
    <cellStyle name="_PercentSpace 2 3 2 2" xfId="42290" xr:uid="{00000000-0005-0000-0000-00001D0B0000}"/>
    <cellStyle name="_PercentSpace 2 3 3" xfId="42291" xr:uid="{00000000-0005-0000-0000-00001E0B0000}"/>
    <cellStyle name="_PercentSpace 2 4" xfId="42292" xr:uid="{00000000-0005-0000-0000-00001F0B0000}"/>
    <cellStyle name="_PercentSpace 2 4 2" xfId="42293" xr:uid="{00000000-0005-0000-0000-0000200B0000}"/>
    <cellStyle name="_PercentSpace 2 4 2 2" xfId="42294" xr:uid="{00000000-0005-0000-0000-0000210B0000}"/>
    <cellStyle name="_PercentSpace 2 4 3" xfId="42295" xr:uid="{00000000-0005-0000-0000-0000220B0000}"/>
    <cellStyle name="_PercentSpace 2 5" xfId="42296" xr:uid="{00000000-0005-0000-0000-0000230B0000}"/>
    <cellStyle name="_PercentSpace 2 5 2" xfId="42297" xr:uid="{00000000-0005-0000-0000-0000240B0000}"/>
    <cellStyle name="_PercentSpace 2 6" xfId="42298" xr:uid="{00000000-0005-0000-0000-0000250B0000}"/>
    <cellStyle name="_PercentSpace 3" xfId="12341" xr:uid="{00000000-0005-0000-0000-0000260B0000}"/>
    <cellStyle name="_PercentSpace 3 2" xfId="12342" xr:uid="{00000000-0005-0000-0000-0000270B0000}"/>
    <cellStyle name="_PercentSpace 3 2 2" xfId="12343" xr:uid="{00000000-0005-0000-0000-0000280B0000}"/>
    <cellStyle name="_PercentSpace 3 2 2 2" xfId="42299" xr:uid="{00000000-0005-0000-0000-0000290B0000}"/>
    <cellStyle name="_PercentSpace 3 2 3" xfId="42300" xr:uid="{00000000-0005-0000-0000-00002A0B0000}"/>
    <cellStyle name="_PercentSpace 3 3" xfId="12344" xr:uid="{00000000-0005-0000-0000-00002B0B0000}"/>
    <cellStyle name="_PercentSpace 3 3 2" xfId="42301" xr:uid="{00000000-0005-0000-0000-00002C0B0000}"/>
    <cellStyle name="_PercentSpace 3 3 3" xfId="42302" xr:uid="{00000000-0005-0000-0000-00002D0B0000}"/>
    <cellStyle name="_PercentSpace 3 3 4" xfId="42303" xr:uid="{00000000-0005-0000-0000-00002E0B0000}"/>
    <cellStyle name="_PercentSpace 3 4" xfId="37079" xr:uid="{00000000-0005-0000-0000-00002F0B0000}"/>
    <cellStyle name="_PercentSpace 4" xfId="12345" xr:uid="{00000000-0005-0000-0000-0000300B0000}"/>
    <cellStyle name="_PercentSpace 4 2" xfId="12346" xr:uid="{00000000-0005-0000-0000-0000310B0000}"/>
    <cellStyle name="_PercentSpace 4 2 2" xfId="42304" xr:uid="{00000000-0005-0000-0000-0000320B0000}"/>
    <cellStyle name="_PercentSpace 4 2 2 2" xfId="42305" xr:uid="{00000000-0005-0000-0000-0000330B0000}"/>
    <cellStyle name="_PercentSpace 4 2 2 2 2" xfId="42306" xr:uid="{00000000-0005-0000-0000-0000340B0000}"/>
    <cellStyle name="_PercentSpace 4 2 2 3" xfId="42307" xr:uid="{00000000-0005-0000-0000-0000350B0000}"/>
    <cellStyle name="_PercentSpace 4 2 3" xfId="42308" xr:uid="{00000000-0005-0000-0000-0000360B0000}"/>
    <cellStyle name="_PercentSpace 4 2 3 2" xfId="42309" xr:uid="{00000000-0005-0000-0000-0000370B0000}"/>
    <cellStyle name="_PercentSpace 4 2 4" xfId="42310" xr:uid="{00000000-0005-0000-0000-0000380B0000}"/>
    <cellStyle name="_PercentSpace 4 3" xfId="37080" xr:uid="{00000000-0005-0000-0000-0000390B0000}"/>
    <cellStyle name="_PercentSpace 4 3 2" xfId="42311" xr:uid="{00000000-0005-0000-0000-00003A0B0000}"/>
    <cellStyle name="_PercentSpace 4 3 2 2" xfId="42312" xr:uid="{00000000-0005-0000-0000-00003B0B0000}"/>
    <cellStyle name="_PercentSpace 4 3 3" xfId="42313" xr:uid="{00000000-0005-0000-0000-00003C0B0000}"/>
    <cellStyle name="_PercentSpace 4 4" xfId="42314" xr:uid="{00000000-0005-0000-0000-00003D0B0000}"/>
    <cellStyle name="_PercentSpace 4 4 2" xfId="42315" xr:uid="{00000000-0005-0000-0000-00003E0B0000}"/>
    <cellStyle name="_PercentSpace 4 5" xfId="42316" xr:uid="{00000000-0005-0000-0000-00003F0B0000}"/>
    <cellStyle name="_PercentSpace 5" xfId="37081" xr:uid="{00000000-0005-0000-0000-0000400B0000}"/>
    <cellStyle name="_PercentSpace 5 2" xfId="42317" xr:uid="{00000000-0005-0000-0000-0000410B0000}"/>
    <cellStyle name="_PercentSpace 5 2 2" xfId="42318" xr:uid="{00000000-0005-0000-0000-0000420B0000}"/>
    <cellStyle name="_PercentSpace 5 2 2 2" xfId="42319" xr:uid="{00000000-0005-0000-0000-0000430B0000}"/>
    <cellStyle name="_PercentSpace 5 2 2 2 2" xfId="42320" xr:uid="{00000000-0005-0000-0000-0000440B0000}"/>
    <cellStyle name="_PercentSpace 5 2 2 3" xfId="42321" xr:uid="{00000000-0005-0000-0000-0000450B0000}"/>
    <cellStyle name="_PercentSpace 5 2 3" xfId="42322" xr:uid="{00000000-0005-0000-0000-0000460B0000}"/>
    <cellStyle name="_PercentSpace 5 2 3 2" xfId="42323" xr:uid="{00000000-0005-0000-0000-0000470B0000}"/>
    <cellStyle name="_PercentSpace 5 2 4" xfId="42324" xr:uid="{00000000-0005-0000-0000-0000480B0000}"/>
    <cellStyle name="_PercentSpace 5 3" xfId="42325" xr:uid="{00000000-0005-0000-0000-0000490B0000}"/>
    <cellStyle name="_PercentSpace 5 3 2" xfId="42326" xr:uid="{00000000-0005-0000-0000-00004A0B0000}"/>
    <cellStyle name="_PercentSpace 5 3 2 2" xfId="42327" xr:uid="{00000000-0005-0000-0000-00004B0B0000}"/>
    <cellStyle name="_PercentSpace 5 3 3" xfId="42328" xr:uid="{00000000-0005-0000-0000-00004C0B0000}"/>
    <cellStyle name="_PercentSpace 5 4" xfId="42329" xr:uid="{00000000-0005-0000-0000-00004D0B0000}"/>
    <cellStyle name="_PercentSpace 5 4 2" xfId="42330" xr:uid="{00000000-0005-0000-0000-00004E0B0000}"/>
    <cellStyle name="_PercentSpace 5 5" xfId="42331" xr:uid="{00000000-0005-0000-0000-00004F0B0000}"/>
    <cellStyle name="_PercentSpace 6" xfId="42332" xr:uid="{00000000-0005-0000-0000-0000500B0000}"/>
    <cellStyle name="_PercentSpace 6 2" xfId="42333" xr:uid="{00000000-0005-0000-0000-0000510B0000}"/>
    <cellStyle name="_PercentSpace 6 2 2" xfId="42334" xr:uid="{00000000-0005-0000-0000-0000520B0000}"/>
    <cellStyle name="_PercentSpace 6 2 2 2" xfId="42335" xr:uid="{00000000-0005-0000-0000-0000530B0000}"/>
    <cellStyle name="_PercentSpace 6 2 2 2 2" xfId="42336" xr:uid="{00000000-0005-0000-0000-0000540B0000}"/>
    <cellStyle name="_PercentSpace 6 2 2 3" xfId="42337" xr:uid="{00000000-0005-0000-0000-0000550B0000}"/>
    <cellStyle name="_PercentSpace 6 2 3" xfId="42338" xr:uid="{00000000-0005-0000-0000-0000560B0000}"/>
    <cellStyle name="_PercentSpace 6 2 3 2" xfId="42339" xr:uid="{00000000-0005-0000-0000-0000570B0000}"/>
    <cellStyle name="_PercentSpace 6 2 4" xfId="42340" xr:uid="{00000000-0005-0000-0000-0000580B0000}"/>
    <cellStyle name="_PercentSpace 6 3" xfId="42341" xr:uid="{00000000-0005-0000-0000-0000590B0000}"/>
    <cellStyle name="_PercentSpace 6 3 2" xfId="42342" xr:uid="{00000000-0005-0000-0000-00005A0B0000}"/>
    <cellStyle name="_PercentSpace 6 3 2 2" xfId="42343" xr:uid="{00000000-0005-0000-0000-00005B0B0000}"/>
    <cellStyle name="_PercentSpace 6 3 3" xfId="42344" xr:uid="{00000000-0005-0000-0000-00005C0B0000}"/>
    <cellStyle name="_PercentSpace 6 4" xfId="42345" xr:uid="{00000000-0005-0000-0000-00005D0B0000}"/>
    <cellStyle name="_PercentSpace 6 4 2" xfId="42346" xr:uid="{00000000-0005-0000-0000-00005E0B0000}"/>
    <cellStyle name="_PercentSpace 6 5" xfId="42347" xr:uid="{00000000-0005-0000-0000-00005F0B0000}"/>
    <cellStyle name="_PercentSpace 7" xfId="42348" xr:uid="{00000000-0005-0000-0000-0000600B0000}"/>
    <cellStyle name="_PercentSpace 7 2" xfId="42349" xr:uid="{00000000-0005-0000-0000-0000610B0000}"/>
    <cellStyle name="_PercentSpace 7 2 2" xfId="42350" xr:uid="{00000000-0005-0000-0000-0000620B0000}"/>
    <cellStyle name="_PercentSpace 7 2 2 2" xfId="42351" xr:uid="{00000000-0005-0000-0000-0000630B0000}"/>
    <cellStyle name="_PercentSpace 7 2 3" xfId="42352" xr:uid="{00000000-0005-0000-0000-0000640B0000}"/>
    <cellStyle name="_PercentSpace 7 3" xfId="42353" xr:uid="{00000000-0005-0000-0000-0000650B0000}"/>
    <cellStyle name="_PercentSpace 7 3 2" xfId="42354" xr:uid="{00000000-0005-0000-0000-0000660B0000}"/>
    <cellStyle name="_PercentSpace 7 3 2 2" xfId="42355" xr:uid="{00000000-0005-0000-0000-0000670B0000}"/>
    <cellStyle name="_PercentSpace 7 3 3" xfId="42356" xr:uid="{00000000-0005-0000-0000-0000680B0000}"/>
    <cellStyle name="_PercentSpace 7 4" xfId="42357" xr:uid="{00000000-0005-0000-0000-0000690B0000}"/>
    <cellStyle name="_PercentSpace 7 4 2" xfId="42358" xr:uid="{00000000-0005-0000-0000-00006A0B0000}"/>
    <cellStyle name="_PercentSpace 7 5" xfId="42359" xr:uid="{00000000-0005-0000-0000-00006B0B0000}"/>
    <cellStyle name="_PercentSpace 8" xfId="42360" xr:uid="{00000000-0005-0000-0000-00006C0B0000}"/>
    <cellStyle name="_PercentSpace 8 2" xfId="42361" xr:uid="{00000000-0005-0000-0000-00006D0B0000}"/>
    <cellStyle name="_PercentSpace 8 2 2" xfId="42362" xr:uid="{00000000-0005-0000-0000-00006E0B0000}"/>
    <cellStyle name="_PercentSpace 8 3" xfId="42363" xr:uid="{00000000-0005-0000-0000-00006F0B0000}"/>
    <cellStyle name="_PercentSpace 9" xfId="42364" xr:uid="{00000000-0005-0000-0000-0000700B0000}"/>
    <cellStyle name="_PercentSpace 9 2" xfId="42365" xr:uid="{00000000-0005-0000-0000-0000710B0000}"/>
    <cellStyle name="_PercentSpace 9 2 2" xfId="42366" xr:uid="{00000000-0005-0000-0000-0000720B0000}"/>
    <cellStyle name="_PercentSpace 9 3" xfId="42367" xr:uid="{00000000-0005-0000-0000-0000730B0000}"/>
    <cellStyle name="_PercentSpace_Bal Sheet, P&amp;L v4" xfId="279" xr:uid="{00000000-0005-0000-0000-0000740B0000}"/>
    <cellStyle name="_PercentSpace_Bal Sheet, P&amp;L v4 2" xfId="42368" xr:uid="{00000000-0005-0000-0000-0000750B0000}"/>
    <cellStyle name="_PercentSpace_Market Cap" xfId="280" xr:uid="{00000000-0005-0000-0000-0000760B0000}"/>
    <cellStyle name="_PercentSpace_Market Cap 10" xfId="42369" xr:uid="{00000000-0005-0000-0000-0000770B0000}"/>
    <cellStyle name="_PercentSpace_Market Cap 10 2" xfId="42370" xr:uid="{00000000-0005-0000-0000-0000780B0000}"/>
    <cellStyle name="_PercentSpace_Market Cap 11" xfId="42371" xr:uid="{00000000-0005-0000-0000-0000790B0000}"/>
    <cellStyle name="_PercentSpace_Market Cap 12" xfId="42372" xr:uid="{00000000-0005-0000-0000-00007A0B0000}"/>
    <cellStyle name="_PercentSpace_Market Cap 13" xfId="42373" xr:uid="{00000000-0005-0000-0000-00007B0B0000}"/>
    <cellStyle name="_PercentSpace_Market Cap 2" xfId="281" xr:uid="{00000000-0005-0000-0000-00007C0B0000}"/>
    <cellStyle name="_PercentSpace_Market Cap 2 2" xfId="12347" xr:uid="{00000000-0005-0000-0000-00007D0B0000}"/>
    <cellStyle name="_PercentSpace_Market Cap 2 2 2" xfId="42374" xr:uid="{00000000-0005-0000-0000-00007E0B0000}"/>
    <cellStyle name="_PercentSpace_Market Cap 2 2 2 2" xfId="42375" xr:uid="{00000000-0005-0000-0000-00007F0B0000}"/>
    <cellStyle name="_PercentSpace_Market Cap 2 2 2 2 2" xfId="42376" xr:uid="{00000000-0005-0000-0000-0000800B0000}"/>
    <cellStyle name="_PercentSpace_Market Cap 2 2 2 3" xfId="42377" xr:uid="{00000000-0005-0000-0000-0000810B0000}"/>
    <cellStyle name="_PercentSpace_Market Cap 2 2 3" xfId="42378" xr:uid="{00000000-0005-0000-0000-0000820B0000}"/>
    <cellStyle name="_PercentSpace_Market Cap 2 2 3 2" xfId="42379" xr:uid="{00000000-0005-0000-0000-0000830B0000}"/>
    <cellStyle name="_PercentSpace_Market Cap 2 2 4" xfId="42380" xr:uid="{00000000-0005-0000-0000-0000840B0000}"/>
    <cellStyle name="_PercentSpace_Market Cap 2 3" xfId="37082" xr:uid="{00000000-0005-0000-0000-0000850B0000}"/>
    <cellStyle name="_PercentSpace_Market Cap 2 3 2" xfId="42381" xr:uid="{00000000-0005-0000-0000-0000860B0000}"/>
    <cellStyle name="_PercentSpace_Market Cap 2 3 2 2" xfId="42382" xr:uid="{00000000-0005-0000-0000-0000870B0000}"/>
    <cellStyle name="_PercentSpace_Market Cap 2 3 3" xfId="42383" xr:uid="{00000000-0005-0000-0000-0000880B0000}"/>
    <cellStyle name="_PercentSpace_Market Cap 2 4" xfId="42384" xr:uid="{00000000-0005-0000-0000-0000890B0000}"/>
    <cellStyle name="_PercentSpace_Market Cap 2 4 2" xfId="42385" xr:uid="{00000000-0005-0000-0000-00008A0B0000}"/>
    <cellStyle name="_PercentSpace_Market Cap 2 4 2 2" xfId="42386" xr:uid="{00000000-0005-0000-0000-00008B0B0000}"/>
    <cellStyle name="_PercentSpace_Market Cap 2 4 3" xfId="42387" xr:uid="{00000000-0005-0000-0000-00008C0B0000}"/>
    <cellStyle name="_PercentSpace_Market Cap 2 5" xfId="42388" xr:uid="{00000000-0005-0000-0000-00008D0B0000}"/>
    <cellStyle name="_PercentSpace_Market Cap 2 5 2" xfId="42389" xr:uid="{00000000-0005-0000-0000-00008E0B0000}"/>
    <cellStyle name="_PercentSpace_Market Cap 2 6" xfId="42390" xr:uid="{00000000-0005-0000-0000-00008F0B0000}"/>
    <cellStyle name="_PercentSpace_Market Cap 3" xfId="12348" xr:uid="{00000000-0005-0000-0000-0000900B0000}"/>
    <cellStyle name="_PercentSpace_Market Cap 3 2" xfId="12349" xr:uid="{00000000-0005-0000-0000-0000910B0000}"/>
    <cellStyle name="_PercentSpace_Market Cap 3 2 2" xfId="12350" xr:uid="{00000000-0005-0000-0000-0000920B0000}"/>
    <cellStyle name="_PercentSpace_Market Cap 3 2 2 2" xfId="42391" xr:uid="{00000000-0005-0000-0000-0000930B0000}"/>
    <cellStyle name="_PercentSpace_Market Cap 3 2 3" xfId="42392" xr:uid="{00000000-0005-0000-0000-0000940B0000}"/>
    <cellStyle name="_PercentSpace_Market Cap 3 3" xfId="12351" xr:uid="{00000000-0005-0000-0000-0000950B0000}"/>
    <cellStyle name="_PercentSpace_Market Cap 3 3 2" xfId="42393" xr:uid="{00000000-0005-0000-0000-0000960B0000}"/>
    <cellStyle name="_PercentSpace_Market Cap 3 3 3" xfId="42394" xr:uid="{00000000-0005-0000-0000-0000970B0000}"/>
    <cellStyle name="_PercentSpace_Market Cap 3 3 4" xfId="42395" xr:uid="{00000000-0005-0000-0000-0000980B0000}"/>
    <cellStyle name="_PercentSpace_Market Cap 3 4" xfId="37083" xr:uid="{00000000-0005-0000-0000-0000990B0000}"/>
    <cellStyle name="_PercentSpace_Market Cap 4" xfId="12352" xr:uid="{00000000-0005-0000-0000-00009A0B0000}"/>
    <cellStyle name="_PercentSpace_Market Cap 4 2" xfId="12353" xr:uid="{00000000-0005-0000-0000-00009B0B0000}"/>
    <cellStyle name="_PercentSpace_Market Cap 4 2 2" xfId="42396" xr:uid="{00000000-0005-0000-0000-00009C0B0000}"/>
    <cellStyle name="_PercentSpace_Market Cap 4 2 2 2" xfId="42397" xr:uid="{00000000-0005-0000-0000-00009D0B0000}"/>
    <cellStyle name="_PercentSpace_Market Cap 4 2 2 2 2" xfId="42398" xr:uid="{00000000-0005-0000-0000-00009E0B0000}"/>
    <cellStyle name="_PercentSpace_Market Cap 4 2 2 3" xfId="42399" xr:uid="{00000000-0005-0000-0000-00009F0B0000}"/>
    <cellStyle name="_PercentSpace_Market Cap 4 2 3" xfId="42400" xr:uid="{00000000-0005-0000-0000-0000A00B0000}"/>
    <cellStyle name="_PercentSpace_Market Cap 4 2 3 2" xfId="42401" xr:uid="{00000000-0005-0000-0000-0000A10B0000}"/>
    <cellStyle name="_PercentSpace_Market Cap 4 2 4" xfId="42402" xr:uid="{00000000-0005-0000-0000-0000A20B0000}"/>
    <cellStyle name="_PercentSpace_Market Cap 4 3" xfId="37084" xr:uid="{00000000-0005-0000-0000-0000A30B0000}"/>
    <cellStyle name="_PercentSpace_Market Cap 4 3 2" xfId="42403" xr:uid="{00000000-0005-0000-0000-0000A40B0000}"/>
    <cellStyle name="_PercentSpace_Market Cap 4 3 2 2" xfId="42404" xr:uid="{00000000-0005-0000-0000-0000A50B0000}"/>
    <cellStyle name="_PercentSpace_Market Cap 4 3 3" xfId="42405" xr:uid="{00000000-0005-0000-0000-0000A60B0000}"/>
    <cellStyle name="_PercentSpace_Market Cap 4 4" xfId="42406" xr:uid="{00000000-0005-0000-0000-0000A70B0000}"/>
    <cellStyle name="_PercentSpace_Market Cap 4 4 2" xfId="42407" xr:uid="{00000000-0005-0000-0000-0000A80B0000}"/>
    <cellStyle name="_PercentSpace_Market Cap 4 5" xfId="42408" xr:uid="{00000000-0005-0000-0000-0000A90B0000}"/>
    <cellStyle name="_PercentSpace_Market Cap 5" xfId="37085" xr:uid="{00000000-0005-0000-0000-0000AA0B0000}"/>
    <cellStyle name="_PercentSpace_Market Cap 5 2" xfId="42409" xr:uid="{00000000-0005-0000-0000-0000AB0B0000}"/>
    <cellStyle name="_PercentSpace_Market Cap 5 2 2" xfId="42410" xr:uid="{00000000-0005-0000-0000-0000AC0B0000}"/>
    <cellStyle name="_PercentSpace_Market Cap 5 2 2 2" xfId="42411" xr:uid="{00000000-0005-0000-0000-0000AD0B0000}"/>
    <cellStyle name="_PercentSpace_Market Cap 5 2 2 2 2" xfId="42412" xr:uid="{00000000-0005-0000-0000-0000AE0B0000}"/>
    <cellStyle name="_PercentSpace_Market Cap 5 2 2 3" xfId="42413" xr:uid="{00000000-0005-0000-0000-0000AF0B0000}"/>
    <cellStyle name="_PercentSpace_Market Cap 5 2 3" xfId="42414" xr:uid="{00000000-0005-0000-0000-0000B00B0000}"/>
    <cellStyle name="_PercentSpace_Market Cap 5 2 3 2" xfId="42415" xr:uid="{00000000-0005-0000-0000-0000B10B0000}"/>
    <cellStyle name="_PercentSpace_Market Cap 5 2 4" xfId="42416" xr:uid="{00000000-0005-0000-0000-0000B20B0000}"/>
    <cellStyle name="_PercentSpace_Market Cap 5 3" xfId="42417" xr:uid="{00000000-0005-0000-0000-0000B30B0000}"/>
    <cellStyle name="_PercentSpace_Market Cap 5 3 2" xfId="42418" xr:uid="{00000000-0005-0000-0000-0000B40B0000}"/>
    <cellStyle name="_PercentSpace_Market Cap 5 3 2 2" xfId="42419" xr:uid="{00000000-0005-0000-0000-0000B50B0000}"/>
    <cellStyle name="_PercentSpace_Market Cap 5 3 3" xfId="42420" xr:uid="{00000000-0005-0000-0000-0000B60B0000}"/>
    <cellStyle name="_PercentSpace_Market Cap 5 4" xfId="42421" xr:uid="{00000000-0005-0000-0000-0000B70B0000}"/>
    <cellStyle name="_PercentSpace_Market Cap 5 4 2" xfId="42422" xr:uid="{00000000-0005-0000-0000-0000B80B0000}"/>
    <cellStyle name="_PercentSpace_Market Cap 5 5" xfId="42423" xr:uid="{00000000-0005-0000-0000-0000B90B0000}"/>
    <cellStyle name="_PercentSpace_Market Cap 6" xfId="42424" xr:uid="{00000000-0005-0000-0000-0000BA0B0000}"/>
    <cellStyle name="_PercentSpace_Market Cap 6 2" xfId="42425" xr:uid="{00000000-0005-0000-0000-0000BB0B0000}"/>
    <cellStyle name="_PercentSpace_Market Cap 6 2 2" xfId="42426" xr:uid="{00000000-0005-0000-0000-0000BC0B0000}"/>
    <cellStyle name="_PercentSpace_Market Cap 6 2 2 2" xfId="42427" xr:uid="{00000000-0005-0000-0000-0000BD0B0000}"/>
    <cellStyle name="_PercentSpace_Market Cap 6 2 2 2 2" xfId="42428" xr:uid="{00000000-0005-0000-0000-0000BE0B0000}"/>
    <cellStyle name="_PercentSpace_Market Cap 6 2 2 3" xfId="42429" xr:uid="{00000000-0005-0000-0000-0000BF0B0000}"/>
    <cellStyle name="_PercentSpace_Market Cap 6 2 3" xfId="42430" xr:uid="{00000000-0005-0000-0000-0000C00B0000}"/>
    <cellStyle name="_PercentSpace_Market Cap 6 2 3 2" xfId="42431" xr:uid="{00000000-0005-0000-0000-0000C10B0000}"/>
    <cellStyle name="_PercentSpace_Market Cap 6 2 4" xfId="42432" xr:uid="{00000000-0005-0000-0000-0000C20B0000}"/>
    <cellStyle name="_PercentSpace_Market Cap 6 3" xfId="42433" xr:uid="{00000000-0005-0000-0000-0000C30B0000}"/>
    <cellStyle name="_PercentSpace_Market Cap 6 3 2" xfId="42434" xr:uid="{00000000-0005-0000-0000-0000C40B0000}"/>
    <cellStyle name="_PercentSpace_Market Cap 6 3 2 2" xfId="42435" xr:uid="{00000000-0005-0000-0000-0000C50B0000}"/>
    <cellStyle name="_PercentSpace_Market Cap 6 3 3" xfId="42436" xr:uid="{00000000-0005-0000-0000-0000C60B0000}"/>
    <cellStyle name="_PercentSpace_Market Cap 6 4" xfId="42437" xr:uid="{00000000-0005-0000-0000-0000C70B0000}"/>
    <cellStyle name="_PercentSpace_Market Cap 6 4 2" xfId="42438" xr:uid="{00000000-0005-0000-0000-0000C80B0000}"/>
    <cellStyle name="_PercentSpace_Market Cap 6 5" xfId="42439" xr:uid="{00000000-0005-0000-0000-0000C90B0000}"/>
    <cellStyle name="_PercentSpace_Market Cap 7" xfId="42440" xr:uid="{00000000-0005-0000-0000-0000CA0B0000}"/>
    <cellStyle name="_PercentSpace_Market Cap 7 2" xfId="42441" xr:uid="{00000000-0005-0000-0000-0000CB0B0000}"/>
    <cellStyle name="_PercentSpace_Market Cap 7 2 2" xfId="42442" xr:uid="{00000000-0005-0000-0000-0000CC0B0000}"/>
    <cellStyle name="_PercentSpace_Market Cap 7 2 2 2" xfId="42443" xr:uid="{00000000-0005-0000-0000-0000CD0B0000}"/>
    <cellStyle name="_PercentSpace_Market Cap 7 2 3" xfId="42444" xr:uid="{00000000-0005-0000-0000-0000CE0B0000}"/>
    <cellStyle name="_PercentSpace_Market Cap 7 3" xfId="42445" xr:uid="{00000000-0005-0000-0000-0000CF0B0000}"/>
    <cellStyle name="_PercentSpace_Market Cap 7 3 2" xfId="42446" xr:uid="{00000000-0005-0000-0000-0000D00B0000}"/>
    <cellStyle name="_PercentSpace_Market Cap 7 3 2 2" xfId="42447" xr:uid="{00000000-0005-0000-0000-0000D10B0000}"/>
    <cellStyle name="_PercentSpace_Market Cap 7 3 3" xfId="42448" xr:uid="{00000000-0005-0000-0000-0000D20B0000}"/>
    <cellStyle name="_PercentSpace_Market Cap 7 4" xfId="42449" xr:uid="{00000000-0005-0000-0000-0000D30B0000}"/>
    <cellStyle name="_PercentSpace_Market Cap 7 4 2" xfId="42450" xr:uid="{00000000-0005-0000-0000-0000D40B0000}"/>
    <cellStyle name="_PercentSpace_Market Cap 7 5" xfId="42451" xr:uid="{00000000-0005-0000-0000-0000D50B0000}"/>
    <cellStyle name="_PercentSpace_Market Cap 8" xfId="42452" xr:uid="{00000000-0005-0000-0000-0000D60B0000}"/>
    <cellStyle name="_PercentSpace_Market Cap 8 2" xfId="42453" xr:uid="{00000000-0005-0000-0000-0000D70B0000}"/>
    <cellStyle name="_PercentSpace_Market Cap 8 2 2" xfId="42454" xr:uid="{00000000-0005-0000-0000-0000D80B0000}"/>
    <cellStyle name="_PercentSpace_Market Cap 8 3" xfId="42455" xr:uid="{00000000-0005-0000-0000-0000D90B0000}"/>
    <cellStyle name="_PercentSpace_Market Cap 9" xfId="42456" xr:uid="{00000000-0005-0000-0000-0000DA0B0000}"/>
    <cellStyle name="_PercentSpace_Market Cap 9 2" xfId="42457" xr:uid="{00000000-0005-0000-0000-0000DB0B0000}"/>
    <cellStyle name="_PercentSpace_Market Cap 9 2 2" xfId="42458" xr:uid="{00000000-0005-0000-0000-0000DC0B0000}"/>
    <cellStyle name="_PercentSpace_Market Cap 9 3" xfId="42459" xr:uid="{00000000-0005-0000-0000-0000DD0B0000}"/>
    <cellStyle name="_Portefølje" xfId="282" xr:uid="{00000000-0005-0000-0000-0000DE0B0000}"/>
    <cellStyle name="_Priser utvalgte papirer Sone2" xfId="283" xr:uid="{00000000-0005-0000-0000-0000DF0B0000}"/>
    <cellStyle name="_R10-Konsolidert_regnskap 2008 03" xfId="12354" xr:uid="{00000000-0005-0000-0000-0000E00B0000}"/>
    <cellStyle name="_R10-Konsolidert_regnskap 2008 03 2" xfId="12355" xr:uid="{00000000-0005-0000-0000-0000E10B0000}"/>
    <cellStyle name="_R10-Konsolidert_regnskap 2008 03 2_Kontroll ME" xfId="12356" xr:uid="{00000000-0005-0000-0000-0000E20B0000}"/>
    <cellStyle name="_R10-Konsolidert_regnskap 2008 03 2_Kontroll-fane" xfId="12357" xr:uid="{00000000-0005-0000-0000-0000E30B0000}"/>
    <cellStyle name="_R10-Konsolidert_regnskap 2008 03 3" xfId="42460" xr:uid="{00000000-0005-0000-0000-0000E40B0000}"/>
    <cellStyle name="_R10-Konsolidert_regnskap 2008 03_Kontroll ME" xfId="12358" xr:uid="{00000000-0005-0000-0000-0000E50B0000}"/>
    <cellStyle name="_R10-Konsolidert_regnskap 2008 03_Kontroll-fane" xfId="12359" xr:uid="{00000000-0005-0000-0000-0000E60B0000}"/>
    <cellStyle name="_R10-Konsolidert_regnskap 2008 03_Results &amp; key fig." xfId="42461" xr:uid="{00000000-0005-0000-0000-0000E70B0000}"/>
    <cellStyle name="_R21 A390000 Finans 220110" xfId="12360" xr:uid="{00000000-0005-0000-0000-0000E80B0000}"/>
    <cellStyle name="_Rapport_kreditt_1004_Hilde" xfId="42462" xr:uid="{00000000-0005-0000-0000-0000E90B0000}"/>
    <cellStyle name="_Res 09 10" xfId="37086" xr:uid="{00000000-0005-0000-0000-0000EA0B0000}"/>
    <cellStyle name="_Res 09 10_Q Sum_Res N" xfId="37087" xr:uid="{00000000-0005-0000-0000-0000EB0B0000}"/>
    <cellStyle name="_RETAIL 2008" xfId="12361" xr:uid="{00000000-0005-0000-0000-0000EC0B0000}"/>
    <cellStyle name="_RETAIL 2008 2" xfId="12362" xr:uid="{00000000-0005-0000-0000-0000ED0B0000}"/>
    <cellStyle name="_RETAIL 2008 2_Kontroll ME" xfId="12363" xr:uid="{00000000-0005-0000-0000-0000EE0B0000}"/>
    <cellStyle name="_RETAIL 2008 2_Kontroll-fane" xfId="12364" xr:uid="{00000000-0005-0000-0000-0000EF0B0000}"/>
    <cellStyle name="_RETAIL 2008 3" xfId="42463" xr:uid="{00000000-0005-0000-0000-0000F00B0000}"/>
    <cellStyle name="_RETAIL 2008_Kontroll ME" xfId="12365" xr:uid="{00000000-0005-0000-0000-0000F10B0000}"/>
    <cellStyle name="_RETAIL 2008_Kontroll-fane" xfId="12366" xr:uid="{00000000-0005-0000-0000-0000F20B0000}"/>
    <cellStyle name="_RETAIL 2008_Q Sum_Res N" xfId="37088" xr:uid="{00000000-0005-0000-0000-0000F30B0000}"/>
    <cellStyle name="_RETAIL 2008_Results &amp; key fig." xfId="42464" xr:uid="{00000000-0005-0000-0000-0000F40B0000}"/>
    <cellStyle name="_Retail Norge historikk 2008_fra Hilde W 25.sep 09" xfId="12367" xr:uid="{00000000-0005-0000-0000-0000F50B0000}"/>
    <cellStyle name="_Retail Norge historikk 2008_fra Hilde W 25.sep 09 2" xfId="12368" xr:uid="{00000000-0005-0000-0000-0000F60B0000}"/>
    <cellStyle name="_Retail Norge historikk 2008_fra Hilde W 25.sep 09 2_Kontroll ME" xfId="12369" xr:uid="{00000000-0005-0000-0000-0000F70B0000}"/>
    <cellStyle name="_Retail Norge historikk 2008_fra Hilde W 25.sep 09 2_Kontroll-fane" xfId="12370" xr:uid="{00000000-0005-0000-0000-0000F80B0000}"/>
    <cellStyle name="_Retail Norge historikk 2008_fra Hilde W 25.sep 09 3" xfId="42465" xr:uid="{00000000-0005-0000-0000-0000F90B0000}"/>
    <cellStyle name="_Retail Norge historikk 2008_fra Hilde W 25.sep 09_Kontroll ME" xfId="12371" xr:uid="{00000000-0005-0000-0000-0000FA0B0000}"/>
    <cellStyle name="_Retail Norge historikk 2008_fra Hilde W 25.sep 09_Kontroll-fane" xfId="12372" xr:uid="{00000000-0005-0000-0000-0000FB0B0000}"/>
    <cellStyle name="_Retail Norge historikk 2008_fra Hilde W 25.sep 09_Results &amp; key fig." xfId="42466" xr:uid="{00000000-0005-0000-0000-0000FC0B0000}"/>
    <cellStyle name="_Samleoversikt" xfId="284" xr:uid="{00000000-0005-0000-0000-0000FD0B0000}"/>
    <cellStyle name="_Samleoversikt 10" xfId="42467" xr:uid="{00000000-0005-0000-0000-0000FE0B0000}"/>
    <cellStyle name="_Samleoversikt 10 2" xfId="42468" xr:uid="{00000000-0005-0000-0000-0000FF0B0000}"/>
    <cellStyle name="_Samleoversikt 10 2 2" xfId="42469" xr:uid="{00000000-0005-0000-0000-0000000C0000}"/>
    <cellStyle name="_Samleoversikt 10 2 2 2" xfId="42470" xr:uid="{00000000-0005-0000-0000-0000010C0000}"/>
    <cellStyle name="_Samleoversikt 10 2 3" xfId="42471" xr:uid="{00000000-0005-0000-0000-0000020C0000}"/>
    <cellStyle name="_Samleoversikt 10 2 3 2" xfId="42472" xr:uid="{00000000-0005-0000-0000-0000030C0000}"/>
    <cellStyle name="_Samleoversikt 10 2 4" xfId="42473" xr:uid="{00000000-0005-0000-0000-0000040C0000}"/>
    <cellStyle name="_Samleoversikt 10 3" xfId="42474" xr:uid="{00000000-0005-0000-0000-0000050C0000}"/>
    <cellStyle name="_Samleoversikt 10 3 2" xfId="42475" xr:uid="{00000000-0005-0000-0000-0000060C0000}"/>
    <cellStyle name="_Samleoversikt 10 4" xfId="42476" xr:uid="{00000000-0005-0000-0000-0000070C0000}"/>
    <cellStyle name="_Samleoversikt 10 4 2" xfId="42477" xr:uid="{00000000-0005-0000-0000-0000080C0000}"/>
    <cellStyle name="_Samleoversikt 10 5" xfId="42478" xr:uid="{00000000-0005-0000-0000-0000090C0000}"/>
    <cellStyle name="_Samleoversikt 11" xfId="42479" xr:uid="{00000000-0005-0000-0000-00000A0C0000}"/>
    <cellStyle name="_Samleoversikt 11 2" xfId="42480" xr:uid="{00000000-0005-0000-0000-00000B0C0000}"/>
    <cellStyle name="_Samleoversikt 11 2 2" xfId="42481" xr:uid="{00000000-0005-0000-0000-00000C0C0000}"/>
    <cellStyle name="_Samleoversikt 11 3" xfId="42482" xr:uid="{00000000-0005-0000-0000-00000D0C0000}"/>
    <cellStyle name="_Samleoversikt 11 3 2" xfId="42483" xr:uid="{00000000-0005-0000-0000-00000E0C0000}"/>
    <cellStyle name="_Samleoversikt 11 4" xfId="42484" xr:uid="{00000000-0005-0000-0000-00000F0C0000}"/>
    <cellStyle name="_Samleoversikt 12" xfId="42485" xr:uid="{00000000-0005-0000-0000-0000100C0000}"/>
    <cellStyle name="_Samleoversikt 12 2" xfId="42486" xr:uid="{00000000-0005-0000-0000-0000110C0000}"/>
    <cellStyle name="_Samleoversikt 12 2 2" xfId="42487" xr:uid="{00000000-0005-0000-0000-0000120C0000}"/>
    <cellStyle name="_Samleoversikt 12 3" xfId="42488" xr:uid="{00000000-0005-0000-0000-0000130C0000}"/>
    <cellStyle name="_Samleoversikt 13" xfId="42489" xr:uid="{00000000-0005-0000-0000-0000140C0000}"/>
    <cellStyle name="_Samleoversikt 13 2" xfId="42490" xr:uid="{00000000-0005-0000-0000-0000150C0000}"/>
    <cellStyle name="_Samleoversikt 13 2 2" xfId="42491" xr:uid="{00000000-0005-0000-0000-0000160C0000}"/>
    <cellStyle name="_Samleoversikt 13 2 3" xfId="42492" xr:uid="{00000000-0005-0000-0000-0000170C0000}"/>
    <cellStyle name="_Samleoversikt 14" xfId="42493" xr:uid="{00000000-0005-0000-0000-0000180C0000}"/>
    <cellStyle name="_Samleoversikt 14 2" xfId="42494" xr:uid="{00000000-0005-0000-0000-0000190C0000}"/>
    <cellStyle name="_Samleoversikt 14 3" xfId="42495" xr:uid="{00000000-0005-0000-0000-00001A0C0000}"/>
    <cellStyle name="_Samleoversikt 15" xfId="42496" xr:uid="{00000000-0005-0000-0000-00001B0C0000}"/>
    <cellStyle name="_Samleoversikt 15 2" xfId="42497" xr:uid="{00000000-0005-0000-0000-00001C0C0000}"/>
    <cellStyle name="_Samleoversikt 16" xfId="42498" xr:uid="{00000000-0005-0000-0000-00001D0C0000}"/>
    <cellStyle name="_Samleoversikt 16 2" xfId="42499" xr:uid="{00000000-0005-0000-0000-00001E0C0000}"/>
    <cellStyle name="_Samleoversikt 16 3" xfId="42500" xr:uid="{00000000-0005-0000-0000-00001F0C0000}"/>
    <cellStyle name="_Samleoversikt 17" xfId="42501" xr:uid="{00000000-0005-0000-0000-0000200C0000}"/>
    <cellStyle name="_Samleoversikt 17 2" xfId="42502" xr:uid="{00000000-0005-0000-0000-0000210C0000}"/>
    <cellStyle name="_Samleoversikt 17 3" xfId="42503" xr:uid="{00000000-0005-0000-0000-0000220C0000}"/>
    <cellStyle name="_Samleoversikt 18" xfId="42504" xr:uid="{00000000-0005-0000-0000-0000230C0000}"/>
    <cellStyle name="_Samleoversikt 18 2" xfId="42505" xr:uid="{00000000-0005-0000-0000-0000240C0000}"/>
    <cellStyle name="_Samleoversikt 19" xfId="42506" xr:uid="{00000000-0005-0000-0000-0000250C0000}"/>
    <cellStyle name="_Samleoversikt 2" xfId="285" xr:uid="{00000000-0005-0000-0000-0000260C0000}"/>
    <cellStyle name="_Samleoversikt 2 2" xfId="37089" xr:uid="{00000000-0005-0000-0000-0000270C0000}"/>
    <cellStyle name="_Samleoversikt 2 2 2" xfId="42507" xr:uid="{00000000-0005-0000-0000-0000280C0000}"/>
    <cellStyle name="_Samleoversikt 2 2 2 2" xfId="42508" xr:uid="{00000000-0005-0000-0000-0000290C0000}"/>
    <cellStyle name="_Samleoversikt 2 2 2 2 2" xfId="42509" xr:uid="{00000000-0005-0000-0000-00002A0C0000}"/>
    <cellStyle name="_Samleoversikt 2 2 2 2 2 2" xfId="42510" xr:uid="{00000000-0005-0000-0000-00002B0C0000}"/>
    <cellStyle name="_Samleoversikt 2 2 2 2 2 2 2" xfId="42511" xr:uid="{00000000-0005-0000-0000-00002C0C0000}"/>
    <cellStyle name="_Samleoversikt 2 2 2 2 2 3" xfId="42512" xr:uid="{00000000-0005-0000-0000-00002D0C0000}"/>
    <cellStyle name="_Samleoversikt 2 2 2 2 3" xfId="42513" xr:uid="{00000000-0005-0000-0000-00002E0C0000}"/>
    <cellStyle name="_Samleoversikt 2 2 2 2 3 2" xfId="42514" xr:uid="{00000000-0005-0000-0000-00002F0C0000}"/>
    <cellStyle name="_Samleoversikt 2 2 2 2 4" xfId="42515" xr:uid="{00000000-0005-0000-0000-0000300C0000}"/>
    <cellStyle name="_Samleoversikt 2 2 2 3" xfId="42516" xr:uid="{00000000-0005-0000-0000-0000310C0000}"/>
    <cellStyle name="_Samleoversikt 2 2 2 3 2" xfId="42517" xr:uid="{00000000-0005-0000-0000-0000320C0000}"/>
    <cellStyle name="_Samleoversikt 2 2 2 3 2 2" xfId="42518" xr:uid="{00000000-0005-0000-0000-0000330C0000}"/>
    <cellStyle name="_Samleoversikt 2 2 2 3 3" xfId="42519" xr:uid="{00000000-0005-0000-0000-0000340C0000}"/>
    <cellStyle name="_Samleoversikt 2 2 2 4" xfId="42520" xr:uid="{00000000-0005-0000-0000-0000350C0000}"/>
    <cellStyle name="_Samleoversikt 2 2 2 4 2" xfId="42521" xr:uid="{00000000-0005-0000-0000-0000360C0000}"/>
    <cellStyle name="_Samleoversikt 2 2 2 5" xfId="42522" xr:uid="{00000000-0005-0000-0000-0000370C0000}"/>
    <cellStyle name="_Samleoversikt 2 2 3" xfId="42523" xr:uid="{00000000-0005-0000-0000-0000380C0000}"/>
    <cellStyle name="_Samleoversikt 2 2 3 2" xfId="42524" xr:uid="{00000000-0005-0000-0000-0000390C0000}"/>
    <cellStyle name="_Samleoversikt 2 2 3 2 2" xfId="42525" xr:uid="{00000000-0005-0000-0000-00003A0C0000}"/>
    <cellStyle name="_Samleoversikt 2 2 3 2 2 2" xfId="42526" xr:uid="{00000000-0005-0000-0000-00003B0C0000}"/>
    <cellStyle name="_Samleoversikt 2 2 3 2 3" xfId="42527" xr:uid="{00000000-0005-0000-0000-00003C0C0000}"/>
    <cellStyle name="_Samleoversikt 2 2 3 3" xfId="42528" xr:uid="{00000000-0005-0000-0000-00003D0C0000}"/>
    <cellStyle name="_Samleoversikt 2 2 3 3 2" xfId="42529" xr:uid="{00000000-0005-0000-0000-00003E0C0000}"/>
    <cellStyle name="_Samleoversikt 2 2 3 4" xfId="42530" xr:uid="{00000000-0005-0000-0000-00003F0C0000}"/>
    <cellStyle name="_Samleoversikt 2 2 4" xfId="42531" xr:uid="{00000000-0005-0000-0000-0000400C0000}"/>
    <cellStyle name="_Samleoversikt 2 2 4 2" xfId="42532" xr:uid="{00000000-0005-0000-0000-0000410C0000}"/>
    <cellStyle name="_Samleoversikt 2 2 4 2 2" xfId="42533" xr:uid="{00000000-0005-0000-0000-0000420C0000}"/>
    <cellStyle name="_Samleoversikt 2 2 4 3" xfId="42534" xr:uid="{00000000-0005-0000-0000-0000430C0000}"/>
    <cellStyle name="_Samleoversikt 2 2 5" xfId="42535" xr:uid="{00000000-0005-0000-0000-0000440C0000}"/>
    <cellStyle name="_Samleoversikt 2 2 5 2" xfId="42536" xr:uid="{00000000-0005-0000-0000-0000450C0000}"/>
    <cellStyle name="_Samleoversikt 2 2 6" xfId="42537" xr:uid="{00000000-0005-0000-0000-0000460C0000}"/>
    <cellStyle name="_Samleoversikt 2 3" xfId="42538" xr:uid="{00000000-0005-0000-0000-0000470C0000}"/>
    <cellStyle name="_Samleoversikt 2 3 2" xfId="42539" xr:uid="{00000000-0005-0000-0000-0000480C0000}"/>
    <cellStyle name="_Samleoversikt 2 3 2 2" xfId="42540" xr:uid="{00000000-0005-0000-0000-0000490C0000}"/>
    <cellStyle name="_Samleoversikt 2 3 2 2 2" xfId="42541" xr:uid="{00000000-0005-0000-0000-00004A0C0000}"/>
    <cellStyle name="_Samleoversikt 2 3 2 2 2 2" xfId="42542" xr:uid="{00000000-0005-0000-0000-00004B0C0000}"/>
    <cellStyle name="_Samleoversikt 2 3 2 2 3" xfId="42543" xr:uid="{00000000-0005-0000-0000-00004C0C0000}"/>
    <cellStyle name="_Samleoversikt 2 3 2 3" xfId="42544" xr:uid="{00000000-0005-0000-0000-00004D0C0000}"/>
    <cellStyle name="_Samleoversikt 2 3 2 3 2" xfId="42545" xr:uid="{00000000-0005-0000-0000-00004E0C0000}"/>
    <cellStyle name="_Samleoversikt 2 3 2 4" xfId="42546" xr:uid="{00000000-0005-0000-0000-00004F0C0000}"/>
    <cellStyle name="_Samleoversikt 2 3 3" xfId="42547" xr:uid="{00000000-0005-0000-0000-0000500C0000}"/>
    <cellStyle name="_Samleoversikt 2 3 3 2" xfId="42548" xr:uid="{00000000-0005-0000-0000-0000510C0000}"/>
    <cellStyle name="_Samleoversikt 2 3 3 2 2" xfId="42549" xr:uid="{00000000-0005-0000-0000-0000520C0000}"/>
    <cellStyle name="_Samleoversikt 2 3 3 3" xfId="42550" xr:uid="{00000000-0005-0000-0000-0000530C0000}"/>
    <cellStyle name="_Samleoversikt 2 3 3 3 2" xfId="42551" xr:uid="{00000000-0005-0000-0000-0000540C0000}"/>
    <cellStyle name="_Samleoversikt 2 3 3 4" xfId="42552" xr:uid="{00000000-0005-0000-0000-0000550C0000}"/>
    <cellStyle name="_Samleoversikt 2 3 4" xfId="42553" xr:uid="{00000000-0005-0000-0000-0000560C0000}"/>
    <cellStyle name="_Samleoversikt 2 3 4 2" xfId="42554" xr:uid="{00000000-0005-0000-0000-0000570C0000}"/>
    <cellStyle name="_Samleoversikt 2 3 5" xfId="42555" xr:uid="{00000000-0005-0000-0000-0000580C0000}"/>
    <cellStyle name="_Samleoversikt 2 3 5 2" xfId="42556" xr:uid="{00000000-0005-0000-0000-0000590C0000}"/>
    <cellStyle name="_Samleoversikt 2 3 6" xfId="42557" xr:uid="{00000000-0005-0000-0000-00005A0C0000}"/>
    <cellStyle name="_Samleoversikt 2 3_Prognose eksponering " xfId="37090" xr:uid="{00000000-0005-0000-0000-00005B0C0000}"/>
    <cellStyle name="_Samleoversikt 2 3_Prognose eksponering  2" xfId="42558" xr:uid="{00000000-0005-0000-0000-00005C0C0000}"/>
    <cellStyle name="_Samleoversikt 2 3_Prognose eksponering  2 2" xfId="42559" xr:uid="{00000000-0005-0000-0000-00005D0C0000}"/>
    <cellStyle name="_Samleoversikt 2 3_Prognose eksponering  2 2 2" xfId="42560" xr:uid="{00000000-0005-0000-0000-00005E0C0000}"/>
    <cellStyle name="_Samleoversikt 2 3_Prognose eksponering  2 3" xfId="42561" xr:uid="{00000000-0005-0000-0000-00005F0C0000}"/>
    <cellStyle name="_Samleoversikt 2 3_Prognose eksponering  3" xfId="42562" xr:uid="{00000000-0005-0000-0000-0000600C0000}"/>
    <cellStyle name="_Samleoversikt 2 3_Prognose eksponering  3 2" xfId="42563" xr:uid="{00000000-0005-0000-0000-0000610C0000}"/>
    <cellStyle name="_Samleoversikt 2 3_Prognose eksponering  4" xfId="42564" xr:uid="{00000000-0005-0000-0000-0000620C0000}"/>
    <cellStyle name="_Samleoversikt 2 3_Vedlegg" xfId="42565" xr:uid="{00000000-0005-0000-0000-0000630C0000}"/>
    <cellStyle name="_Samleoversikt 2 3_Vedlegg 2" xfId="42566" xr:uid="{00000000-0005-0000-0000-0000640C0000}"/>
    <cellStyle name="_Samleoversikt 2 3_Vedlegg 2 2" xfId="42567" xr:uid="{00000000-0005-0000-0000-0000650C0000}"/>
    <cellStyle name="_Samleoversikt 2 3_Vedlegg 2 2 2" xfId="42568" xr:uid="{00000000-0005-0000-0000-0000660C0000}"/>
    <cellStyle name="_Samleoversikt 2 3_Vedlegg 2 3" xfId="42569" xr:uid="{00000000-0005-0000-0000-0000670C0000}"/>
    <cellStyle name="_Samleoversikt 2 3_Vedlegg 3" xfId="42570" xr:uid="{00000000-0005-0000-0000-0000680C0000}"/>
    <cellStyle name="_Samleoversikt 2 3_Vedlegg 3 2" xfId="42571" xr:uid="{00000000-0005-0000-0000-0000690C0000}"/>
    <cellStyle name="_Samleoversikt 2 3_Vedlegg 4" xfId="42572" xr:uid="{00000000-0005-0000-0000-00006A0C0000}"/>
    <cellStyle name="_Samleoversikt 2 4" xfId="42573" xr:uid="{00000000-0005-0000-0000-00006B0C0000}"/>
    <cellStyle name="_Samleoversikt 2 4 2" xfId="42574" xr:uid="{00000000-0005-0000-0000-00006C0C0000}"/>
    <cellStyle name="_Samleoversikt 2 4 2 2" xfId="42575" xr:uid="{00000000-0005-0000-0000-00006D0C0000}"/>
    <cellStyle name="_Samleoversikt 2 4 2 2 2" xfId="42576" xr:uid="{00000000-0005-0000-0000-00006E0C0000}"/>
    <cellStyle name="_Samleoversikt 2 4 2 3" xfId="42577" xr:uid="{00000000-0005-0000-0000-00006F0C0000}"/>
    <cellStyle name="_Samleoversikt 2 4 3" xfId="42578" xr:uid="{00000000-0005-0000-0000-0000700C0000}"/>
    <cellStyle name="_Samleoversikt 2 4 3 2" xfId="42579" xr:uid="{00000000-0005-0000-0000-0000710C0000}"/>
    <cellStyle name="_Samleoversikt 2 4 4" xfId="42580" xr:uid="{00000000-0005-0000-0000-0000720C0000}"/>
    <cellStyle name="_Samleoversikt 2 5" xfId="42581" xr:uid="{00000000-0005-0000-0000-0000730C0000}"/>
    <cellStyle name="_Samleoversikt 2 5 2" xfId="42582" xr:uid="{00000000-0005-0000-0000-0000740C0000}"/>
    <cellStyle name="_Samleoversikt 2 6" xfId="42583" xr:uid="{00000000-0005-0000-0000-0000750C0000}"/>
    <cellStyle name="_Samleoversikt 2 6 2" xfId="42584" xr:uid="{00000000-0005-0000-0000-0000760C0000}"/>
    <cellStyle name="_Samleoversikt 2 7" xfId="42585" xr:uid="{00000000-0005-0000-0000-0000770C0000}"/>
    <cellStyle name="_Samleoversikt 2 7 2" xfId="42586" xr:uid="{00000000-0005-0000-0000-0000780C0000}"/>
    <cellStyle name="_Samleoversikt 2 8" xfId="42587" xr:uid="{00000000-0005-0000-0000-0000790C0000}"/>
    <cellStyle name="_Samleoversikt 2_1" xfId="42588" xr:uid="{00000000-0005-0000-0000-00007A0C0000}"/>
    <cellStyle name="_Samleoversikt 2_8" xfId="42589" xr:uid="{00000000-0005-0000-0000-00007B0C0000}"/>
    <cellStyle name="_Samleoversikt 2_Kontroll ME" xfId="12373" xr:uid="{00000000-0005-0000-0000-00007C0C0000}"/>
    <cellStyle name="_Samleoversikt 2_Kontroll-fane" xfId="12374" xr:uid="{00000000-0005-0000-0000-00007D0C0000}"/>
    <cellStyle name="_Samleoversikt 3" xfId="286" xr:uid="{00000000-0005-0000-0000-00007E0C0000}"/>
    <cellStyle name="_Samleoversikt 3 2" xfId="42590" xr:uid="{00000000-0005-0000-0000-00007F0C0000}"/>
    <cellStyle name="_Samleoversikt 3 2 2" xfId="42591" xr:uid="{00000000-0005-0000-0000-0000800C0000}"/>
    <cellStyle name="_Samleoversikt 3 2 2 2" xfId="42592" xr:uid="{00000000-0005-0000-0000-0000810C0000}"/>
    <cellStyle name="_Samleoversikt 3 2 2 2 2" xfId="42593" xr:uid="{00000000-0005-0000-0000-0000820C0000}"/>
    <cellStyle name="_Samleoversikt 3 2 2 3" xfId="42594" xr:uid="{00000000-0005-0000-0000-0000830C0000}"/>
    <cellStyle name="_Samleoversikt 3 2 3" xfId="42595" xr:uid="{00000000-0005-0000-0000-0000840C0000}"/>
    <cellStyle name="_Samleoversikt 3 2 3 2" xfId="42596" xr:uid="{00000000-0005-0000-0000-0000850C0000}"/>
    <cellStyle name="_Samleoversikt 3 2 4" xfId="42597" xr:uid="{00000000-0005-0000-0000-0000860C0000}"/>
    <cellStyle name="_Samleoversikt 3 3" xfId="42598" xr:uid="{00000000-0005-0000-0000-0000870C0000}"/>
    <cellStyle name="_Samleoversikt 3 3 2" xfId="42599" xr:uid="{00000000-0005-0000-0000-0000880C0000}"/>
    <cellStyle name="_Samleoversikt 3 3 2 2" xfId="42600" xr:uid="{00000000-0005-0000-0000-0000890C0000}"/>
    <cellStyle name="_Samleoversikt 3 3 3" xfId="42601" xr:uid="{00000000-0005-0000-0000-00008A0C0000}"/>
    <cellStyle name="_Samleoversikt 3 3 4" xfId="42602" xr:uid="{00000000-0005-0000-0000-00008B0C0000}"/>
    <cellStyle name="_Samleoversikt 3 4" xfId="42603" xr:uid="{00000000-0005-0000-0000-00008C0C0000}"/>
    <cellStyle name="_Samleoversikt 3 4 2" xfId="42604" xr:uid="{00000000-0005-0000-0000-00008D0C0000}"/>
    <cellStyle name="_Samleoversikt 3 4 2 2" xfId="42605" xr:uid="{00000000-0005-0000-0000-00008E0C0000}"/>
    <cellStyle name="_Samleoversikt 3 4 3" xfId="42606" xr:uid="{00000000-0005-0000-0000-00008F0C0000}"/>
    <cellStyle name="_Samleoversikt 3 5" xfId="42607" xr:uid="{00000000-0005-0000-0000-0000900C0000}"/>
    <cellStyle name="_Samleoversikt 3 5 2" xfId="42608" xr:uid="{00000000-0005-0000-0000-0000910C0000}"/>
    <cellStyle name="_Samleoversikt 3 6" xfId="42609" xr:uid="{00000000-0005-0000-0000-0000920C0000}"/>
    <cellStyle name="_Samleoversikt 4" xfId="287" xr:uid="{00000000-0005-0000-0000-0000930C0000}"/>
    <cellStyle name="_Samleoversikt 4 2" xfId="42610" xr:uid="{00000000-0005-0000-0000-0000940C0000}"/>
    <cellStyle name="_Samleoversikt 4 2 2" xfId="42611" xr:uid="{00000000-0005-0000-0000-0000950C0000}"/>
    <cellStyle name="_Samleoversikt 4 2 2 2" xfId="42612" xr:uid="{00000000-0005-0000-0000-0000960C0000}"/>
    <cellStyle name="_Samleoversikt 4 2 2 2 2" xfId="42613" xr:uid="{00000000-0005-0000-0000-0000970C0000}"/>
    <cellStyle name="_Samleoversikt 4 2 2 2 2 2" xfId="42614" xr:uid="{00000000-0005-0000-0000-0000980C0000}"/>
    <cellStyle name="_Samleoversikt 4 2 2 2 3" xfId="42615" xr:uid="{00000000-0005-0000-0000-0000990C0000}"/>
    <cellStyle name="_Samleoversikt 4 2 2 3" xfId="42616" xr:uid="{00000000-0005-0000-0000-00009A0C0000}"/>
    <cellStyle name="_Samleoversikt 4 2 2 3 2" xfId="42617" xr:uid="{00000000-0005-0000-0000-00009B0C0000}"/>
    <cellStyle name="_Samleoversikt 4 2 2 4" xfId="42618" xr:uid="{00000000-0005-0000-0000-00009C0C0000}"/>
    <cellStyle name="_Samleoversikt 4 2 3" xfId="42619" xr:uid="{00000000-0005-0000-0000-00009D0C0000}"/>
    <cellStyle name="_Samleoversikt 4 2 3 2" xfId="42620" xr:uid="{00000000-0005-0000-0000-00009E0C0000}"/>
    <cellStyle name="_Samleoversikt 4 2 3 2 2" xfId="42621" xr:uid="{00000000-0005-0000-0000-00009F0C0000}"/>
    <cellStyle name="_Samleoversikt 4 2 3 3" xfId="42622" xr:uid="{00000000-0005-0000-0000-0000A00C0000}"/>
    <cellStyle name="_Samleoversikt 4 2 4" xfId="42623" xr:uid="{00000000-0005-0000-0000-0000A10C0000}"/>
    <cellStyle name="_Samleoversikt 4 2 4 2" xfId="42624" xr:uid="{00000000-0005-0000-0000-0000A20C0000}"/>
    <cellStyle name="_Samleoversikt 4 2 5" xfId="42625" xr:uid="{00000000-0005-0000-0000-0000A30C0000}"/>
    <cellStyle name="_Samleoversikt 4 3" xfId="42626" xr:uid="{00000000-0005-0000-0000-0000A40C0000}"/>
    <cellStyle name="_Samleoversikt 4 3 2" xfId="42627" xr:uid="{00000000-0005-0000-0000-0000A50C0000}"/>
    <cellStyle name="_Samleoversikt 4 3 2 2" xfId="42628" xr:uid="{00000000-0005-0000-0000-0000A60C0000}"/>
    <cellStyle name="_Samleoversikt 4 3 2 2 2" xfId="42629" xr:uid="{00000000-0005-0000-0000-0000A70C0000}"/>
    <cellStyle name="_Samleoversikt 4 3 2 3" xfId="42630" xr:uid="{00000000-0005-0000-0000-0000A80C0000}"/>
    <cellStyle name="_Samleoversikt 4 3 3" xfId="42631" xr:uid="{00000000-0005-0000-0000-0000A90C0000}"/>
    <cellStyle name="_Samleoversikt 4 3 3 2" xfId="42632" xr:uid="{00000000-0005-0000-0000-0000AA0C0000}"/>
    <cellStyle name="_Samleoversikt 4 3 4" xfId="42633" xr:uid="{00000000-0005-0000-0000-0000AB0C0000}"/>
    <cellStyle name="_Samleoversikt 4 4" xfId="42634" xr:uid="{00000000-0005-0000-0000-0000AC0C0000}"/>
    <cellStyle name="_Samleoversikt 4 4 2" xfId="42635" xr:uid="{00000000-0005-0000-0000-0000AD0C0000}"/>
    <cellStyle name="_Samleoversikt 4 4 2 2" xfId="42636" xr:uid="{00000000-0005-0000-0000-0000AE0C0000}"/>
    <cellStyle name="_Samleoversikt 4 4 3" xfId="42637" xr:uid="{00000000-0005-0000-0000-0000AF0C0000}"/>
    <cellStyle name="_Samleoversikt 4 5" xfId="42638" xr:uid="{00000000-0005-0000-0000-0000B00C0000}"/>
    <cellStyle name="_Samleoversikt 4 5 2" xfId="42639" xr:uid="{00000000-0005-0000-0000-0000B10C0000}"/>
    <cellStyle name="_Samleoversikt 4 6" xfId="42640" xr:uid="{00000000-0005-0000-0000-0000B20C0000}"/>
    <cellStyle name="_Samleoversikt 5" xfId="42641" xr:uid="{00000000-0005-0000-0000-0000B30C0000}"/>
    <cellStyle name="_Samleoversikt 5 2" xfId="42642" xr:uid="{00000000-0005-0000-0000-0000B40C0000}"/>
    <cellStyle name="_Samleoversikt 5 2 2" xfId="42643" xr:uid="{00000000-0005-0000-0000-0000B50C0000}"/>
    <cellStyle name="_Samleoversikt 5 2 2 2" xfId="42644" xr:uid="{00000000-0005-0000-0000-0000B60C0000}"/>
    <cellStyle name="_Samleoversikt 5 2 2 2 2" xfId="42645" xr:uid="{00000000-0005-0000-0000-0000B70C0000}"/>
    <cellStyle name="_Samleoversikt 5 2 2 2 2 2" xfId="42646" xr:uid="{00000000-0005-0000-0000-0000B80C0000}"/>
    <cellStyle name="_Samleoversikt 5 2 2 2 3" xfId="42647" xr:uid="{00000000-0005-0000-0000-0000B90C0000}"/>
    <cellStyle name="_Samleoversikt 5 2 2 3" xfId="42648" xr:uid="{00000000-0005-0000-0000-0000BA0C0000}"/>
    <cellStyle name="_Samleoversikt 5 2 2 3 2" xfId="42649" xr:uid="{00000000-0005-0000-0000-0000BB0C0000}"/>
    <cellStyle name="_Samleoversikt 5 2 2 4" xfId="42650" xr:uid="{00000000-0005-0000-0000-0000BC0C0000}"/>
    <cellStyle name="_Samleoversikt 5 2 3" xfId="42651" xr:uid="{00000000-0005-0000-0000-0000BD0C0000}"/>
    <cellStyle name="_Samleoversikt 5 2 3 2" xfId="42652" xr:uid="{00000000-0005-0000-0000-0000BE0C0000}"/>
    <cellStyle name="_Samleoversikt 5 2 3 2 2" xfId="42653" xr:uid="{00000000-0005-0000-0000-0000BF0C0000}"/>
    <cellStyle name="_Samleoversikt 5 2 3 3" xfId="42654" xr:uid="{00000000-0005-0000-0000-0000C00C0000}"/>
    <cellStyle name="_Samleoversikt 5 2 4" xfId="42655" xr:uid="{00000000-0005-0000-0000-0000C10C0000}"/>
    <cellStyle name="_Samleoversikt 5 2 4 2" xfId="42656" xr:uid="{00000000-0005-0000-0000-0000C20C0000}"/>
    <cellStyle name="_Samleoversikt 5 2 5" xfId="42657" xr:uid="{00000000-0005-0000-0000-0000C30C0000}"/>
    <cellStyle name="_Samleoversikt 5 3" xfId="42658" xr:uid="{00000000-0005-0000-0000-0000C40C0000}"/>
    <cellStyle name="_Samleoversikt 5 3 2" xfId="42659" xr:uid="{00000000-0005-0000-0000-0000C50C0000}"/>
    <cellStyle name="_Samleoversikt 5 3 2 2" xfId="42660" xr:uid="{00000000-0005-0000-0000-0000C60C0000}"/>
    <cellStyle name="_Samleoversikt 5 3 2 2 2" xfId="42661" xr:uid="{00000000-0005-0000-0000-0000C70C0000}"/>
    <cellStyle name="_Samleoversikt 5 3 2 3" xfId="42662" xr:uid="{00000000-0005-0000-0000-0000C80C0000}"/>
    <cellStyle name="_Samleoversikt 5 3 3" xfId="42663" xr:uid="{00000000-0005-0000-0000-0000C90C0000}"/>
    <cellStyle name="_Samleoversikt 5 3 3 2" xfId="42664" xr:uid="{00000000-0005-0000-0000-0000CA0C0000}"/>
    <cellStyle name="_Samleoversikt 5 3 4" xfId="42665" xr:uid="{00000000-0005-0000-0000-0000CB0C0000}"/>
    <cellStyle name="_Samleoversikt 5 4" xfId="42666" xr:uid="{00000000-0005-0000-0000-0000CC0C0000}"/>
    <cellStyle name="_Samleoversikt 5 4 2" xfId="42667" xr:uid="{00000000-0005-0000-0000-0000CD0C0000}"/>
    <cellStyle name="_Samleoversikt 5 4 2 2" xfId="42668" xr:uid="{00000000-0005-0000-0000-0000CE0C0000}"/>
    <cellStyle name="_Samleoversikt 5 4 3" xfId="42669" xr:uid="{00000000-0005-0000-0000-0000CF0C0000}"/>
    <cellStyle name="_Samleoversikt 5 5" xfId="42670" xr:uid="{00000000-0005-0000-0000-0000D00C0000}"/>
    <cellStyle name="_Samleoversikt 5 5 2" xfId="42671" xr:uid="{00000000-0005-0000-0000-0000D10C0000}"/>
    <cellStyle name="_Samleoversikt 5 6" xfId="42672" xr:uid="{00000000-0005-0000-0000-0000D20C0000}"/>
    <cellStyle name="_Samleoversikt 6" xfId="42673" xr:uid="{00000000-0005-0000-0000-0000D30C0000}"/>
    <cellStyle name="_Samleoversikt 6 2" xfId="42674" xr:uid="{00000000-0005-0000-0000-0000D40C0000}"/>
    <cellStyle name="_Samleoversikt 6 2 2" xfId="42675" xr:uid="{00000000-0005-0000-0000-0000D50C0000}"/>
    <cellStyle name="_Samleoversikt 6 2 2 2" xfId="42676" xr:uid="{00000000-0005-0000-0000-0000D60C0000}"/>
    <cellStyle name="_Samleoversikt 6 2 2 2 2" xfId="42677" xr:uid="{00000000-0005-0000-0000-0000D70C0000}"/>
    <cellStyle name="_Samleoversikt 6 2 2 2 2 2" xfId="42678" xr:uid="{00000000-0005-0000-0000-0000D80C0000}"/>
    <cellStyle name="_Samleoversikt 6 2 2 2 3" xfId="42679" xr:uid="{00000000-0005-0000-0000-0000D90C0000}"/>
    <cellStyle name="_Samleoversikt 6 2 2 3" xfId="42680" xr:uid="{00000000-0005-0000-0000-0000DA0C0000}"/>
    <cellStyle name="_Samleoversikt 6 2 2 3 2" xfId="42681" xr:uid="{00000000-0005-0000-0000-0000DB0C0000}"/>
    <cellStyle name="_Samleoversikt 6 2 2 4" xfId="42682" xr:uid="{00000000-0005-0000-0000-0000DC0C0000}"/>
    <cellStyle name="_Samleoversikt 6 2 3" xfId="42683" xr:uid="{00000000-0005-0000-0000-0000DD0C0000}"/>
    <cellStyle name="_Samleoversikt 6 2 3 2" xfId="42684" xr:uid="{00000000-0005-0000-0000-0000DE0C0000}"/>
    <cellStyle name="_Samleoversikt 6 2 3 2 2" xfId="42685" xr:uid="{00000000-0005-0000-0000-0000DF0C0000}"/>
    <cellStyle name="_Samleoversikt 6 2 3 3" xfId="42686" xr:uid="{00000000-0005-0000-0000-0000E00C0000}"/>
    <cellStyle name="_Samleoversikt 6 2 4" xfId="42687" xr:uid="{00000000-0005-0000-0000-0000E10C0000}"/>
    <cellStyle name="_Samleoversikt 6 2 4 2" xfId="42688" xr:uid="{00000000-0005-0000-0000-0000E20C0000}"/>
    <cellStyle name="_Samleoversikt 6 2 5" xfId="42689" xr:uid="{00000000-0005-0000-0000-0000E30C0000}"/>
    <cellStyle name="_Samleoversikt 6 3" xfId="42690" xr:uid="{00000000-0005-0000-0000-0000E40C0000}"/>
    <cellStyle name="_Samleoversikt 6 3 2" xfId="42691" xr:uid="{00000000-0005-0000-0000-0000E50C0000}"/>
    <cellStyle name="_Samleoversikt 6 3 2 2" xfId="42692" xr:uid="{00000000-0005-0000-0000-0000E60C0000}"/>
    <cellStyle name="_Samleoversikt 6 3 2 2 2" xfId="42693" xr:uid="{00000000-0005-0000-0000-0000E70C0000}"/>
    <cellStyle name="_Samleoversikt 6 3 2 3" xfId="42694" xr:uid="{00000000-0005-0000-0000-0000E80C0000}"/>
    <cellStyle name="_Samleoversikt 6 3 3" xfId="42695" xr:uid="{00000000-0005-0000-0000-0000E90C0000}"/>
    <cellStyle name="_Samleoversikt 6 3 3 2" xfId="42696" xr:uid="{00000000-0005-0000-0000-0000EA0C0000}"/>
    <cellStyle name="_Samleoversikt 6 3 4" xfId="42697" xr:uid="{00000000-0005-0000-0000-0000EB0C0000}"/>
    <cellStyle name="_Samleoversikt 6 4" xfId="42698" xr:uid="{00000000-0005-0000-0000-0000EC0C0000}"/>
    <cellStyle name="_Samleoversikt 6 4 2" xfId="42699" xr:uid="{00000000-0005-0000-0000-0000ED0C0000}"/>
    <cellStyle name="_Samleoversikt 6 4 2 2" xfId="42700" xr:uid="{00000000-0005-0000-0000-0000EE0C0000}"/>
    <cellStyle name="_Samleoversikt 6 4 3" xfId="42701" xr:uid="{00000000-0005-0000-0000-0000EF0C0000}"/>
    <cellStyle name="_Samleoversikt 6 5" xfId="42702" xr:uid="{00000000-0005-0000-0000-0000F00C0000}"/>
    <cellStyle name="_Samleoversikt 6 5 2" xfId="42703" xr:uid="{00000000-0005-0000-0000-0000F10C0000}"/>
    <cellStyle name="_Samleoversikt 6 6" xfId="42704" xr:uid="{00000000-0005-0000-0000-0000F20C0000}"/>
    <cellStyle name="_Samleoversikt 7" xfId="42705" xr:uid="{00000000-0005-0000-0000-0000F30C0000}"/>
    <cellStyle name="_Samleoversikt 7 2" xfId="42706" xr:uid="{00000000-0005-0000-0000-0000F40C0000}"/>
    <cellStyle name="_Samleoversikt 7 2 2" xfId="42707" xr:uid="{00000000-0005-0000-0000-0000F50C0000}"/>
    <cellStyle name="_Samleoversikt 7 2 2 2" xfId="42708" xr:uid="{00000000-0005-0000-0000-0000F60C0000}"/>
    <cellStyle name="_Samleoversikt 7 2 2 2 2" xfId="42709" xr:uid="{00000000-0005-0000-0000-0000F70C0000}"/>
    <cellStyle name="_Samleoversikt 7 2 2 3" xfId="42710" xr:uid="{00000000-0005-0000-0000-0000F80C0000}"/>
    <cellStyle name="_Samleoversikt 7 2 3" xfId="42711" xr:uid="{00000000-0005-0000-0000-0000F90C0000}"/>
    <cellStyle name="_Samleoversikt 7 2 3 2" xfId="42712" xr:uid="{00000000-0005-0000-0000-0000FA0C0000}"/>
    <cellStyle name="_Samleoversikt 7 2 4" xfId="42713" xr:uid="{00000000-0005-0000-0000-0000FB0C0000}"/>
    <cellStyle name="_Samleoversikt 7 3" xfId="42714" xr:uid="{00000000-0005-0000-0000-0000FC0C0000}"/>
    <cellStyle name="_Samleoversikt 7 3 2" xfId="42715" xr:uid="{00000000-0005-0000-0000-0000FD0C0000}"/>
    <cellStyle name="_Samleoversikt 7 3 2 2" xfId="42716" xr:uid="{00000000-0005-0000-0000-0000FE0C0000}"/>
    <cellStyle name="_Samleoversikt 7 3 2 2 2" xfId="42717" xr:uid="{00000000-0005-0000-0000-0000FF0C0000}"/>
    <cellStyle name="_Samleoversikt 7 3 2 3" xfId="42718" xr:uid="{00000000-0005-0000-0000-0000000D0000}"/>
    <cellStyle name="_Samleoversikt 7 3 3" xfId="42719" xr:uid="{00000000-0005-0000-0000-0000010D0000}"/>
    <cellStyle name="_Samleoversikt 7 3 3 2" xfId="42720" xr:uid="{00000000-0005-0000-0000-0000020D0000}"/>
    <cellStyle name="_Samleoversikt 7 3 4" xfId="42721" xr:uid="{00000000-0005-0000-0000-0000030D0000}"/>
    <cellStyle name="_Samleoversikt 7 4" xfId="42722" xr:uid="{00000000-0005-0000-0000-0000040D0000}"/>
    <cellStyle name="_Samleoversikt 7 4 2" xfId="42723" xr:uid="{00000000-0005-0000-0000-0000050D0000}"/>
    <cellStyle name="_Samleoversikt 7 4 2 2" xfId="42724" xr:uid="{00000000-0005-0000-0000-0000060D0000}"/>
    <cellStyle name="_Samleoversikt 7 4 3" xfId="42725" xr:uid="{00000000-0005-0000-0000-0000070D0000}"/>
    <cellStyle name="_Samleoversikt 7 5" xfId="42726" xr:uid="{00000000-0005-0000-0000-0000080D0000}"/>
    <cellStyle name="_Samleoversikt 7 5 2" xfId="42727" xr:uid="{00000000-0005-0000-0000-0000090D0000}"/>
    <cellStyle name="_Samleoversikt 7 6" xfId="42728" xr:uid="{00000000-0005-0000-0000-00000A0D0000}"/>
    <cellStyle name="_Samleoversikt 8" xfId="42729" xr:uid="{00000000-0005-0000-0000-00000B0D0000}"/>
    <cellStyle name="_Samleoversikt 8 2" xfId="42730" xr:uid="{00000000-0005-0000-0000-00000C0D0000}"/>
    <cellStyle name="_Samleoversikt 8 2 2" xfId="42731" xr:uid="{00000000-0005-0000-0000-00000D0D0000}"/>
    <cellStyle name="_Samleoversikt 8 3" xfId="42732" xr:uid="{00000000-0005-0000-0000-00000E0D0000}"/>
    <cellStyle name="_Samleoversikt 8 3 2" xfId="42733" xr:uid="{00000000-0005-0000-0000-00000F0D0000}"/>
    <cellStyle name="_Samleoversikt 8 4" xfId="42734" xr:uid="{00000000-0005-0000-0000-0000100D0000}"/>
    <cellStyle name="_Samleoversikt 9" xfId="42735" xr:uid="{00000000-0005-0000-0000-0000110D0000}"/>
    <cellStyle name="_Samleoversikt 9 2" xfId="42736" xr:uid="{00000000-0005-0000-0000-0000120D0000}"/>
    <cellStyle name="_Samleoversikt 9 2 2" xfId="42737" xr:uid="{00000000-0005-0000-0000-0000130D0000}"/>
    <cellStyle name="_Samleoversikt 9 3" xfId="42738" xr:uid="{00000000-0005-0000-0000-0000140D0000}"/>
    <cellStyle name="_Samleoversikt 9 3 2" xfId="42739" xr:uid="{00000000-0005-0000-0000-0000150D0000}"/>
    <cellStyle name="_Samleoversikt 9 4" xfId="42740" xr:uid="{00000000-0005-0000-0000-0000160D0000}"/>
    <cellStyle name="_Samleoversikt_1" xfId="42741" xr:uid="{00000000-0005-0000-0000-0000170D0000}"/>
    <cellStyle name="_Samleoversikt_8" xfId="42742" xr:uid="{00000000-0005-0000-0000-0000180D0000}"/>
    <cellStyle name="_Samleoversikt_Adjustment-Hovedtall" xfId="37091" xr:uid="{00000000-0005-0000-0000-0000190D0000}"/>
    <cellStyle name="_Samleoversikt_Døtre" xfId="42743" xr:uid="{00000000-0005-0000-0000-00001A0D0000}"/>
    <cellStyle name="_Samleoversikt_Døtre 2" xfId="42744" xr:uid="{00000000-0005-0000-0000-00001B0D0000}"/>
    <cellStyle name="_Samleoversikt_Døtre 2 2" xfId="42745" xr:uid="{00000000-0005-0000-0000-00001C0D0000}"/>
    <cellStyle name="_Samleoversikt_Døtre 3" xfId="42746" xr:uid="{00000000-0005-0000-0000-00001D0D0000}"/>
    <cellStyle name="_Samleoversikt_Expenses (1)" xfId="42747" xr:uid="{00000000-0005-0000-0000-00001E0D0000}"/>
    <cellStyle name="_Samleoversikt_Hovedtall" xfId="37092" xr:uid="{00000000-0005-0000-0000-00001F0D0000}"/>
    <cellStyle name="_Samleoversikt_Kontroll ME" xfId="12375" xr:uid="{00000000-0005-0000-0000-0000200D0000}"/>
    <cellStyle name="_Samleoversikt_Kontroll-fane" xfId="12376" xr:uid="{00000000-0005-0000-0000-0000210D0000}"/>
    <cellStyle name="_Samleoversikt_Nøkkeltall" xfId="37093" xr:uid="{00000000-0005-0000-0000-0000220D0000}"/>
    <cellStyle name="_Samleoversikt_Prognose eksponering " xfId="37094" xr:uid="{00000000-0005-0000-0000-0000230D0000}"/>
    <cellStyle name="_Samleoversikt_Prognose eksponering  2" xfId="42748" xr:uid="{00000000-0005-0000-0000-0000240D0000}"/>
    <cellStyle name="_Samleoversikt_Prognose eksponering  2 2" xfId="42749" xr:uid="{00000000-0005-0000-0000-0000250D0000}"/>
    <cellStyle name="_Samleoversikt_Prognose eksponering  2 2 2" xfId="42750" xr:uid="{00000000-0005-0000-0000-0000260D0000}"/>
    <cellStyle name="_Samleoversikt_Prognose eksponering  2 3" xfId="42751" xr:uid="{00000000-0005-0000-0000-0000270D0000}"/>
    <cellStyle name="_Samleoversikt_Prognose eksponering  3" xfId="42752" xr:uid="{00000000-0005-0000-0000-0000280D0000}"/>
    <cellStyle name="_Samleoversikt_Prognose eksponering  3 2" xfId="42753" xr:uid="{00000000-0005-0000-0000-0000290D0000}"/>
    <cellStyle name="_Samleoversikt_Prognose eksponering  4" xfId="42754" xr:uid="{00000000-0005-0000-0000-00002A0D0000}"/>
    <cellStyle name="_Samleoversikt_Resultat" xfId="37095" xr:uid="{00000000-0005-0000-0000-00002B0D0000}"/>
    <cellStyle name="_Samleoversikt_Results &amp; key fig." xfId="42755" xr:uid="{00000000-0005-0000-0000-00002C0D0000}"/>
    <cellStyle name="_Samleoversikt_Side 9" xfId="42756" xr:uid="{00000000-0005-0000-0000-00002D0D0000}"/>
    <cellStyle name="_Samleoversikt_Trondheim - Int. fond" xfId="12377" xr:uid="{00000000-0005-0000-0000-00002E0D0000}"/>
    <cellStyle name="_Samleoversikt_Trondheim - Int. fond 2" xfId="37096" xr:uid="{00000000-0005-0000-0000-00002F0D0000}"/>
    <cellStyle name="_Samleoversikt_Trondheim - Int. fond_Kontroll ME" xfId="12378" xr:uid="{00000000-0005-0000-0000-0000300D0000}"/>
    <cellStyle name="_Samleoversikt_Trondheim - Int. fond_Kontroll-fane" xfId="12379" xr:uid="{00000000-0005-0000-0000-0000310D0000}"/>
    <cellStyle name="_Samleoversikt_Vedlegg" xfId="42757" xr:uid="{00000000-0005-0000-0000-0000320D0000}"/>
    <cellStyle name="_Samleoversikt_Vedlegg 2" xfId="42758" xr:uid="{00000000-0005-0000-0000-0000330D0000}"/>
    <cellStyle name="_Samleoversikt_Vedlegg 2 2" xfId="42759" xr:uid="{00000000-0005-0000-0000-0000340D0000}"/>
    <cellStyle name="_Samleoversikt_Vedlegg 2 2 2" xfId="42760" xr:uid="{00000000-0005-0000-0000-0000350D0000}"/>
    <cellStyle name="_Samleoversikt_Vedlegg 2 3" xfId="42761" xr:uid="{00000000-0005-0000-0000-0000360D0000}"/>
    <cellStyle name="_Samleoversikt_Vedlegg 3" xfId="42762" xr:uid="{00000000-0005-0000-0000-0000370D0000}"/>
    <cellStyle name="_Samleoversikt_Vedlegg 3 2" xfId="42763" xr:uid="{00000000-0005-0000-0000-0000380D0000}"/>
    <cellStyle name="_Samleoversikt_Vedlegg 4" xfId="42764" xr:uid="{00000000-0005-0000-0000-0000390D0000}"/>
    <cellStyle name="_Samleoversikt_YTD" xfId="42765" xr:uid="{00000000-0005-0000-0000-00003A0D0000}"/>
    <cellStyle name="_Security Overrides" xfId="288" xr:uid="{00000000-0005-0000-0000-00003B0D0000}"/>
    <cellStyle name="_sendtradematrix" xfId="289" xr:uid="{00000000-0005-0000-0000-00003C0D0000}"/>
    <cellStyle name="_sendtradematrix_Hovedtall" xfId="37097" xr:uid="{00000000-0005-0000-0000-00003D0D0000}"/>
    <cellStyle name="_sendtradematrix_Nøkkeltall" xfId="37098" xr:uid="{00000000-0005-0000-0000-00003E0D0000}"/>
    <cellStyle name="_sendtradematrix_Q Sum_Res N" xfId="37099" xr:uid="{00000000-0005-0000-0000-00003F0D0000}"/>
    <cellStyle name="_sendtradematrix_Resultat" xfId="37100" xr:uid="{00000000-0005-0000-0000-0000400D0000}"/>
    <cellStyle name="_Sheet1" xfId="290" xr:uid="{00000000-0005-0000-0000-0000410D0000}"/>
    <cellStyle name="_Sheet2" xfId="291" xr:uid="{00000000-0005-0000-0000-0000420D0000}"/>
    <cellStyle name="_Sheet3" xfId="292" xr:uid="{00000000-0005-0000-0000-0000430D0000}"/>
    <cellStyle name="_Sigurd" xfId="12380" xr:uid="{00000000-0005-0000-0000-0000440D0000}"/>
    <cellStyle name="_spesial" xfId="12381" xr:uid="{00000000-0005-0000-0000-0000450D0000}"/>
    <cellStyle name="_spesial_Kontroll ME" xfId="12382" xr:uid="{00000000-0005-0000-0000-0000460D0000}"/>
    <cellStyle name="_spesial_Kontroll-fane" xfId="12383" xr:uid="{00000000-0005-0000-0000-0000470D0000}"/>
    <cellStyle name="_Statsobligasjon (I)" xfId="293" xr:uid="{00000000-0005-0000-0000-0000480D0000}"/>
    <cellStyle name="_Statsobligasjon (III) " xfId="294" xr:uid="{00000000-0005-0000-0000-0000490D0000}"/>
    <cellStyle name="_style" xfId="295" xr:uid="{00000000-0005-0000-0000-00004A0D0000}"/>
    <cellStyle name="_style 10" xfId="42766" xr:uid="{00000000-0005-0000-0000-00004B0D0000}"/>
    <cellStyle name="_style 10 2" xfId="42767" xr:uid="{00000000-0005-0000-0000-00004C0D0000}"/>
    <cellStyle name="_style 11" xfId="42768" xr:uid="{00000000-0005-0000-0000-00004D0D0000}"/>
    <cellStyle name="_style 2" xfId="296" xr:uid="{00000000-0005-0000-0000-00004E0D0000}"/>
    <cellStyle name="_style 2 2" xfId="42769" xr:uid="{00000000-0005-0000-0000-00004F0D0000}"/>
    <cellStyle name="_style 2 2 2" xfId="42770" xr:uid="{00000000-0005-0000-0000-0000500D0000}"/>
    <cellStyle name="_style 2 2 2 2" xfId="42771" xr:uid="{00000000-0005-0000-0000-0000510D0000}"/>
    <cellStyle name="_style 2 2 2 2 2" xfId="42772" xr:uid="{00000000-0005-0000-0000-0000520D0000}"/>
    <cellStyle name="_style 2 2 2 2 2 2" xfId="42773" xr:uid="{00000000-0005-0000-0000-0000530D0000}"/>
    <cellStyle name="_style 2 2 2 2 3" xfId="42774" xr:uid="{00000000-0005-0000-0000-0000540D0000}"/>
    <cellStyle name="_style 2 2 2 3" xfId="42775" xr:uid="{00000000-0005-0000-0000-0000550D0000}"/>
    <cellStyle name="_style 2 2 2 3 2" xfId="42776" xr:uid="{00000000-0005-0000-0000-0000560D0000}"/>
    <cellStyle name="_style 2 2 2 4" xfId="42777" xr:uid="{00000000-0005-0000-0000-0000570D0000}"/>
    <cellStyle name="_style 2 2 3" xfId="42778" xr:uid="{00000000-0005-0000-0000-0000580D0000}"/>
    <cellStyle name="_style 2 2 3 2" xfId="42779" xr:uid="{00000000-0005-0000-0000-0000590D0000}"/>
    <cellStyle name="_style 2 2 3 2 2" xfId="42780" xr:uid="{00000000-0005-0000-0000-00005A0D0000}"/>
    <cellStyle name="_style 2 2 3 3" xfId="42781" xr:uid="{00000000-0005-0000-0000-00005B0D0000}"/>
    <cellStyle name="_style 2 2 4" xfId="42782" xr:uid="{00000000-0005-0000-0000-00005C0D0000}"/>
    <cellStyle name="_style 2 2 4 2" xfId="42783" xr:uid="{00000000-0005-0000-0000-00005D0D0000}"/>
    <cellStyle name="_style 2 2 5" xfId="42784" xr:uid="{00000000-0005-0000-0000-00005E0D0000}"/>
    <cellStyle name="_style 2 3" xfId="42785" xr:uid="{00000000-0005-0000-0000-00005F0D0000}"/>
    <cellStyle name="_style 2 3 2" xfId="42786" xr:uid="{00000000-0005-0000-0000-0000600D0000}"/>
    <cellStyle name="_style 2 3 2 2" xfId="42787" xr:uid="{00000000-0005-0000-0000-0000610D0000}"/>
    <cellStyle name="_style 2 3 2 2 2" xfId="42788" xr:uid="{00000000-0005-0000-0000-0000620D0000}"/>
    <cellStyle name="_style 2 3 2 3" xfId="42789" xr:uid="{00000000-0005-0000-0000-0000630D0000}"/>
    <cellStyle name="_style 2 3 3" xfId="42790" xr:uid="{00000000-0005-0000-0000-0000640D0000}"/>
    <cellStyle name="_style 2 3 3 2" xfId="42791" xr:uid="{00000000-0005-0000-0000-0000650D0000}"/>
    <cellStyle name="_style 2 3 4" xfId="42792" xr:uid="{00000000-0005-0000-0000-0000660D0000}"/>
    <cellStyle name="_style 2 4" xfId="42793" xr:uid="{00000000-0005-0000-0000-0000670D0000}"/>
    <cellStyle name="_style 2 4 2" xfId="42794" xr:uid="{00000000-0005-0000-0000-0000680D0000}"/>
    <cellStyle name="_style 2 4 2 2" xfId="42795" xr:uid="{00000000-0005-0000-0000-0000690D0000}"/>
    <cellStyle name="_style 2 4 3" xfId="42796" xr:uid="{00000000-0005-0000-0000-00006A0D0000}"/>
    <cellStyle name="_style 2 4 3 2" xfId="42797" xr:uid="{00000000-0005-0000-0000-00006B0D0000}"/>
    <cellStyle name="_style 2 4 4" xfId="42798" xr:uid="{00000000-0005-0000-0000-00006C0D0000}"/>
    <cellStyle name="_style 2 5" xfId="42799" xr:uid="{00000000-0005-0000-0000-00006D0D0000}"/>
    <cellStyle name="_style 2 5 2" xfId="42800" xr:uid="{00000000-0005-0000-0000-00006E0D0000}"/>
    <cellStyle name="_style 2 6" xfId="42801" xr:uid="{00000000-0005-0000-0000-00006F0D0000}"/>
    <cellStyle name="_style 2 6 2" xfId="42802" xr:uid="{00000000-0005-0000-0000-0000700D0000}"/>
    <cellStyle name="_style 2 7" xfId="42803" xr:uid="{00000000-0005-0000-0000-0000710D0000}"/>
    <cellStyle name="_style 2_Kontroll ME" xfId="12384" xr:uid="{00000000-0005-0000-0000-0000720D0000}"/>
    <cellStyle name="_style 2_Kontroll-fane" xfId="12385" xr:uid="{00000000-0005-0000-0000-0000730D0000}"/>
    <cellStyle name="_style 2_Prognose eksponering " xfId="37101" xr:uid="{00000000-0005-0000-0000-0000740D0000}"/>
    <cellStyle name="_style 2_Prognose eksponering  2" xfId="42804" xr:uid="{00000000-0005-0000-0000-0000750D0000}"/>
    <cellStyle name="_style 2_Prognose eksponering  2 2" xfId="42805" xr:uid="{00000000-0005-0000-0000-0000760D0000}"/>
    <cellStyle name="_style 2_Prognose eksponering  2 2 2" xfId="42806" xr:uid="{00000000-0005-0000-0000-0000770D0000}"/>
    <cellStyle name="_style 2_Prognose eksponering  2 3" xfId="42807" xr:uid="{00000000-0005-0000-0000-0000780D0000}"/>
    <cellStyle name="_style 2_Prognose eksponering  3" xfId="42808" xr:uid="{00000000-0005-0000-0000-0000790D0000}"/>
    <cellStyle name="_style 2_Prognose eksponering  3 2" xfId="42809" xr:uid="{00000000-0005-0000-0000-00007A0D0000}"/>
    <cellStyle name="_style 2_Prognose eksponering  4" xfId="42810" xr:uid="{00000000-0005-0000-0000-00007B0D0000}"/>
    <cellStyle name="_style 2_Vedlegg" xfId="42811" xr:uid="{00000000-0005-0000-0000-00007C0D0000}"/>
    <cellStyle name="_style 2_Vedlegg 2" xfId="42812" xr:uid="{00000000-0005-0000-0000-00007D0D0000}"/>
    <cellStyle name="_style 2_Vedlegg 2 2" xfId="42813" xr:uid="{00000000-0005-0000-0000-00007E0D0000}"/>
    <cellStyle name="_style 2_Vedlegg 2 2 2" xfId="42814" xr:uid="{00000000-0005-0000-0000-00007F0D0000}"/>
    <cellStyle name="_style 2_Vedlegg 2 3" xfId="42815" xr:uid="{00000000-0005-0000-0000-0000800D0000}"/>
    <cellStyle name="_style 2_Vedlegg 3" xfId="42816" xr:uid="{00000000-0005-0000-0000-0000810D0000}"/>
    <cellStyle name="_style 2_Vedlegg 3 2" xfId="42817" xr:uid="{00000000-0005-0000-0000-0000820D0000}"/>
    <cellStyle name="_style 2_Vedlegg 4" xfId="42818" xr:uid="{00000000-0005-0000-0000-0000830D0000}"/>
    <cellStyle name="_style 3" xfId="297" xr:uid="{00000000-0005-0000-0000-0000840D0000}"/>
    <cellStyle name="_style 3 2" xfId="42819" xr:uid="{00000000-0005-0000-0000-0000850D0000}"/>
    <cellStyle name="_style 3 2 2" xfId="42820" xr:uid="{00000000-0005-0000-0000-0000860D0000}"/>
    <cellStyle name="_style 3 2 2 2" xfId="42821" xr:uid="{00000000-0005-0000-0000-0000870D0000}"/>
    <cellStyle name="_style 3 2 2 2 2" xfId="42822" xr:uid="{00000000-0005-0000-0000-0000880D0000}"/>
    <cellStyle name="_style 3 2 2 3" xfId="42823" xr:uid="{00000000-0005-0000-0000-0000890D0000}"/>
    <cellStyle name="_style 3 2 3" xfId="42824" xr:uid="{00000000-0005-0000-0000-00008A0D0000}"/>
    <cellStyle name="_style 3 2 3 2" xfId="42825" xr:uid="{00000000-0005-0000-0000-00008B0D0000}"/>
    <cellStyle name="_style 3 2 4" xfId="42826" xr:uid="{00000000-0005-0000-0000-00008C0D0000}"/>
    <cellStyle name="_style 3 3" xfId="42827" xr:uid="{00000000-0005-0000-0000-00008D0D0000}"/>
    <cellStyle name="_style 3 3 2" xfId="42828" xr:uid="{00000000-0005-0000-0000-00008E0D0000}"/>
    <cellStyle name="_style 3 3 2 2" xfId="42829" xr:uid="{00000000-0005-0000-0000-00008F0D0000}"/>
    <cellStyle name="_style 3 3 3" xfId="42830" xr:uid="{00000000-0005-0000-0000-0000900D0000}"/>
    <cellStyle name="_style 3 4" xfId="42831" xr:uid="{00000000-0005-0000-0000-0000910D0000}"/>
    <cellStyle name="_style 3 4 2" xfId="42832" xr:uid="{00000000-0005-0000-0000-0000920D0000}"/>
    <cellStyle name="_style 3 5" xfId="42833" xr:uid="{00000000-0005-0000-0000-0000930D0000}"/>
    <cellStyle name="_style 4" xfId="298" xr:uid="{00000000-0005-0000-0000-0000940D0000}"/>
    <cellStyle name="_style 4 2" xfId="42834" xr:uid="{00000000-0005-0000-0000-0000950D0000}"/>
    <cellStyle name="_style 4 2 2" xfId="42835" xr:uid="{00000000-0005-0000-0000-0000960D0000}"/>
    <cellStyle name="_style 4 2 2 2" xfId="42836" xr:uid="{00000000-0005-0000-0000-0000970D0000}"/>
    <cellStyle name="_style 4 2 2 2 2" xfId="42837" xr:uid="{00000000-0005-0000-0000-0000980D0000}"/>
    <cellStyle name="_style 4 2 2 2 2 2" xfId="42838" xr:uid="{00000000-0005-0000-0000-0000990D0000}"/>
    <cellStyle name="_style 4 2 2 2 3" xfId="42839" xr:uid="{00000000-0005-0000-0000-00009A0D0000}"/>
    <cellStyle name="_style 4 2 2 3" xfId="42840" xr:uid="{00000000-0005-0000-0000-00009B0D0000}"/>
    <cellStyle name="_style 4 2 2 3 2" xfId="42841" xr:uid="{00000000-0005-0000-0000-00009C0D0000}"/>
    <cellStyle name="_style 4 2 2 4" xfId="42842" xr:uid="{00000000-0005-0000-0000-00009D0D0000}"/>
    <cellStyle name="_style 4 2 3" xfId="42843" xr:uid="{00000000-0005-0000-0000-00009E0D0000}"/>
    <cellStyle name="_style 4 2 3 2" xfId="42844" xr:uid="{00000000-0005-0000-0000-00009F0D0000}"/>
    <cellStyle name="_style 4 2 3 2 2" xfId="42845" xr:uid="{00000000-0005-0000-0000-0000A00D0000}"/>
    <cellStyle name="_style 4 2 3 3" xfId="42846" xr:uid="{00000000-0005-0000-0000-0000A10D0000}"/>
    <cellStyle name="_style 4 2 4" xfId="42847" xr:uid="{00000000-0005-0000-0000-0000A20D0000}"/>
    <cellStyle name="_style 4 2 4 2" xfId="42848" xr:uid="{00000000-0005-0000-0000-0000A30D0000}"/>
    <cellStyle name="_style 4 2 5" xfId="42849" xr:uid="{00000000-0005-0000-0000-0000A40D0000}"/>
    <cellStyle name="_style 4 3" xfId="42850" xr:uid="{00000000-0005-0000-0000-0000A50D0000}"/>
    <cellStyle name="_style 4 3 2" xfId="42851" xr:uid="{00000000-0005-0000-0000-0000A60D0000}"/>
    <cellStyle name="_style 4 3 2 2" xfId="42852" xr:uid="{00000000-0005-0000-0000-0000A70D0000}"/>
    <cellStyle name="_style 4 3 2 2 2" xfId="42853" xr:uid="{00000000-0005-0000-0000-0000A80D0000}"/>
    <cellStyle name="_style 4 3 2 3" xfId="42854" xr:uid="{00000000-0005-0000-0000-0000A90D0000}"/>
    <cellStyle name="_style 4 3 3" xfId="42855" xr:uid="{00000000-0005-0000-0000-0000AA0D0000}"/>
    <cellStyle name="_style 4 3 3 2" xfId="42856" xr:uid="{00000000-0005-0000-0000-0000AB0D0000}"/>
    <cellStyle name="_style 4 3 4" xfId="42857" xr:uid="{00000000-0005-0000-0000-0000AC0D0000}"/>
    <cellStyle name="_style 4 4" xfId="42858" xr:uid="{00000000-0005-0000-0000-0000AD0D0000}"/>
    <cellStyle name="_style 4 4 2" xfId="42859" xr:uid="{00000000-0005-0000-0000-0000AE0D0000}"/>
    <cellStyle name="_style 4 4 2 2" xfId="42860" xr:uid="{00000000-0005-0000-0000-0000AF0D0000}"/>
    <cellStyle name="_style 4 4 3" xfId="42861" xr:uid="{00000000-0005-0000-0000-0000B00D0000}"/>
    <cellStyle name="_style 4 5" xfId="42862" xr:uid="{00000000-0005-0000-0000-0000B10D0000}"/>
    <cellStyle name="_style 4 5 2" xfId="42863" xr:uid="{00000000-0005-0000-0000-0000B20D0000}"/>
    <cellStyle name="_style 4 6" xfId="42864" xr:uid="{00000000-0005-0000-0000-0000B30D0000}"/>
    <cellStyle name="_style 5" xfId="42865" xr:uid="{00000000-0005-0000-0000-0000B40D0000}"/>
    <cellStyle name="_style 5 2" xfId="42866" xr:uid="{00000000-0005-0000-0000-0000B50D0000}"/>
    <cellStyle name="_style 5 2 2" xfId="42867" xr:uid="{00000000-0005-0000-0000-0000B60D0000}"/>
    <cellStyle name="_style 5 2 2 2" xfId="42868" xr:uid="{00000000-0005-0000-0000-0000B70D0000}"/>
    <cellStyle name="_style 5 2 2 2 2" xfId="42869" xr:uid="{00000000-0005-0000-0000-0000B80D0000}"/>
    <cellStyle name="_style 5 2 2 2 2 2" xfId="42870" xr:uid="{00000000-0005-0000-0000-0000B90D0000}"/>
    <cellStyle name="_style 5 2 2 2 3" xfId="42871" xr:uid="{00000000-0005-0000-0000-0000BA0D0000}"/>
    <cellStyle name="_style 5 2 2 3" xfId="42872" xr:uid="{00000000-0005-0000-0000-0000BB0D0000}"/>
    <cellStyle name="_style 5 2 2 3 2" xfId="42873" xr:uid="{00000000-0005-0000-0000-0000BC0D0000}"/>
    <cellStyle name="_style 5 2 2 4" xfId="42874" xr:uid="{00000000-0005-0000-0000-0000BD0D0000}"/>
    <cellStyle name="_style 5 2 3" xfId="42875" xr:uid="{00000000-0005-0000-0000-0000BE0D0000}"/>
    <cellStyle name="_style 5 2 3 2" xfId="42876" xr:uid="{00000000-0005-0000-0000-0000BF0D0000}"/>
    <cellStyle name="_style 5 2 3 2 2" xfId="42877" xr:uid="{00000000-0005-0000-0000-0000C00D0000}"/>
    <cellStyle name="_style 5 2 3 3" xfId="42878" xr:uid="{00000000-0005-0000-0000-0000C10D0000}"/>
    <cellStyle name="_style 5 2 4" xfId="42879" xr:uid="{00000000-0005-0000-0000-0000C20D0000}"/>
    <cellStyle name="_style 5 2 4 2" xfId="42880" xr:uid="{00000000-0005-0000-0000-0000C30D0000}"/>
    <cellStyle name="_style 5 2 5" xfId="42881" xr:uid="{00000000-0005-0000-0000-0000C40D0000}"/>
    <cellStyle name="_style 5 3" xfId="42882" xr:uid="{00000000-0005-0000-0000-0000C50D0000}"/>
    <cellStyle name="_style 5 3 2" xfId="42883" xr:uid="{00000000-0005-0000-0000-0000C60D0000}"/>
    <cellStyle name="_style 5 3 2 2" xfId="42884" xr:uid="{00000000-0005-0000-0000-0000C70D0000}"/>
    <cellStyle name="_style 5 3 2 2 2" xfId="42885" xr:uid="{00000000-0005-0000-0000-0000C80D0000}"/>
    <cellStyle name="_style 5 3 2 3" xfId="42886" xr:uid="{00000000-0005-0000-0000-0000C90D0000}"/>
    <cellStyle name="_style 5 3 3" xfId="42887" xr:uid="{00000000-0005-0000-0000-0000CA0D0000}"/>
    <cellStyle name="_style 5 3 3 2" xfId="42888" xr:uid="{00000000-0005-0000-0000-0000CB0D0000}"/>
    <cellStyle name="_style 5 3 4" xfId="42889" xr:uid="{00000000-0005-0000-0000-0000CC0D0000}"/>
    <cellStyle name="_style 5 4" xfId="42890" xr:uid="{00000000-0005-0000-0000-0000CD0D0000}"/>
    <cellStyle name="_style 5 4 2" xfId="42891" xr:uid="{00000000-0005-0000-0000-0000CE0D0000}"/>
    <cellStyle name="_style 5 4 2 2" xfId="42892" xr:uid="{00000000-0005-0000-0000-0000CF0D0000}"/>
    <cellStyle name="_style 5 4 3" xfId="42893" xr:uid="{00000000-0005-0000-0000-0000D00D0000}"/>
    <cellStyle name="_style 5 5" xfId="42894" xr:uid="{00000000-0005-0000-0000-0000D10D0000}"/>
    <cellStyle name="_style 5 5 2" xfId="42895" xr:uid="{00000000-0005-0000-0000-0000D20D0000}"/>
    <cellStyle name="_style 5 6" xfId="42896" xr:uid="{00000000-0005-0000-0000-0000D30D0000}"/>
    <cellStyle name="_style 6" xfId="42897" xr:uid="{00000000-0005-0000-0000-0000D40D0000}"/>
    <cellStyle name="_style 6 2" xfId="42898" xr:uid="{00000000-0005-0000-0000-0000D50D0000}"/>
    <cellStyle name="_style 6 2 2" xfId="42899" xr:uid="{00000000-0005-0000-0000-0000D60D0000}"/>
    <cellStyle name="_style 6 2 2 2" xfId="42900" xr:uid="{00000000-0005-0000-0000-0000D70D0000}"/>
    <cellStyle name="_style 6 2 2 2 2" xfId="42901" xr:uid="{00000000-0005-0000-0000-0000D80D0000}"/>
    <cellStyle name="_style 6 2 2 2 2 2" xfId="42902" xr:uid="{00000000-0005-0000-0000-0000D90D0000}"/>
    <cellStyle name="_style 6 2 2 2 3" xfId="42903" xr:uid="{00000000-0005-0000-0000-0000DA0D0000}"/>
    <cellStyle name="_style 6 2 2 3" xfId="42904" xr:uid="{00000000-0005-0000-0000-0000DB0D0000}"/>
    <cellStyle name="_style 6 2 2 3 2" xfId="42905" xr:uid="{00000000-0005-0000-0000-0000DC0D0000}"/>
    <cellStyle name="_style 6 2 2 4" xfId="42906" xr:uid="{00000000-0005-0000-0000-0000DD0D0000}"/>
    <cellStyle name="_style 6 2 3" xfId="42907" xr:uid="{00000000-0005-0000-0000-0000DE0D0000}"/>
    <cellStyle name="_style 6 2 3 2" xfId="42908" xr:uid="{00000000-0005-0000-0000-0000DF0D0000}"/>
    <cellStyle name="_style 6 2 3 2 2" xfId="42909" xr:uid="{00000000-0005-0000-0000-0000E00D0000}"/>
    <cellStyle name="_style 6 2 3 3" xfId="42910" xr:uid="{00000000-0005-0000-0000-0000E10D0000}"/>
    <cellStyle name="_style 6 2 4" xfId="42911" xr:uid="{00000000-0005-0000-0000-0000E20D0000}"/>
    <cellStyle name="_style 6 2 4 2" xfId="42912" xr:uid="{00000000-0005-0000-0000-0000E30D0000}"/>
    <cellStyle name="_style 6 2 5" xfId="42913" xr:uid="{00000000-0005-0000-0000-0000E40D0000}"/>
    <cellStyle name="_style 6 3" xfId="42914" xr:uid="{00000000-0005-0000-0000-0000E50D0000}"/>
    <cellStyle name="_style 6 3 2" xfId="42915" xr:uid="{00000000-0005-0000-0000-0000E60D0000}"/>
    <cellStyle name="_style 6 3 2 2" xfId="42916" xr:uid="{00000000-0005-0000-0000-0000E70D0000}"/>
    <cellStyle name="_style 6 3 2 2 2" xfId="42917" xr:uid="{00000000-0005-0000-0000-0000E80D0000}"/>
    <cellStyle name="_style 6 3 2 3" xfId="42918" xr:uid="{00000000-0005-0000-0000-0000E90D0000}"/>
    <cellStyle name="_style 6 3 3" xfId="42919" xr:uid="{00000000-0005-0000-0000-0000EA0D0000}"/>
    <cellStyle name="_style 6 3 3 2" xfId="42920" xr:uid="{00000000-0005-0000-0000-0000EB0D0000}"/>
    <cellStyle name="_style 6 3 4" xfId="42921" xr:uid="{00000000-0005-0000-0000-0000EC0D0000}"/>
    <cellStyle name="_style 6 4" xfId="42922" xr:uid="{00000000-0005-0000-0000-0000ED0D0000}"/>
    <cellStyle name="_style 6 4 2" xfId="42923" xr:uid="{00000000-0005-0000-0000-0000EE0D0000}"/>
    <cellStyle name="_style 6 4 2 2" xfId="42924" xr:uid="{00000000-0005-0000-0000-0000EF0D0000}"/>
    <cellStyle name="_style 6 4 3" xfId="42925" xr:uid="{00000000-0005-0000-0000-0000F00D0000}"/>
    <cellStyle name="_style 6 5" xfId="42926" xr:uid="{00000000-0005-0000-0000-0000F10D0000}"/>
    <cellStyle name="_style 6 5 2" xfId="42927" xr:uid="{00000000-0005-0000-0000-0000F20D0000}"/>
    <cellStyle name="_style 6 6" xfId="42928" xr:uid="{00000000-0005-0000-0000-0000F30D0000}"/>
    <cellStyle name="_style 7" xfId="42929" xr:uid="{00000000-0005-0000-0000-0000F40D0000}"/>
    <cellStyle name="_style 7 2" xfId="42930" xr:uid="{00000000-0005-0000-0000-0000F50D0000}"/>
    <cellStyle name="_style 7 2 2" xfId="42931" xr:uid="{00000000-0005-0000-0000-0000F60D0000}"/>
    <cellStyle name="_style 7 2 2 2" xfId="42932" xr:uid="{00000000-0005-0000-0000-0000F70D0000}"/>
    <cellStyle name="_style 7 2 2 2 2" xfId="42933" xr:uid="{00000000-0005-0000-0000-0000F80D0000}"/>
    <cellStyle name="_style 7 2 2 3" xfId="42934" xr:uid="{00000000-0005-0000-0000-0000F90D0000}"/>
    <cellStyle name="_style 7 2 3" xfId="42935" xr:uid="{00000000-0005-0000-0000-0000FA0D0000}"/>
    <cellStyle name="_style 7 2 3 2" xfId="42936" xr:uid="{00000000-0005-0000-0000-0000FB0D0000}"/>
    <cellStyle name="_style 7 2 4" xfId="42937" xr:uid="{00000000-0005-0000-0000-0000FC0D0000}"/>
    <cellStyle name="_style 7 3" xfId="42938" xr:uid="{00000000-0005-0000-0000-0000FD0D0000}"/>
    <cellStyle name="_style 7 3 2" xfId="42939" xr:uid="{00000000-0005-0000-0000-0000FE0D0000}"/>
    <cellStyle name="_style 7 3 2 2" xfId="42940" xr:uid="{00000000-0005-0000-0000-0000FF0D0000}"/>
    <cellStyle name="_style 7 3 2 2 2" xfId="42941" xr:uid="{00000000-0005-0000-0000-0000000E0000}"/>
    <cellStyle name="_style 7 3 2 3" xfId="42942" xr:uid="{00000000-0005-0000-0000-0000010E0000}"/>
    <cellStyle name="_style 7 3 3" xfId="42943" xr:uid="{00000000-0005-0000-0000-0000020E0000}"/>
    <cellStyle name="_style 7 3 3 2" xfId="42944" xr:uid="{00000000-0005-0000-0000-0000030E0000}"/>
    <cellStyle name="_style 7 3 4" xfId="42945" xr:uid="{00000000-0005-0000-0000-0000040E0000}"/>
    <cellStyle name="_style 7 4" xfId="42946" xr:uid="{00000000-0005-0000-0000-0000050E0000}"/>
    <cellStyle name="_style 7 4 2" xfId="42947" xr:uid="{00000000-0005-0000-0000-0000060E0000}"/>
    <cellStyle name="_style 7 4 2 2" xfId="42948" xr:uid="{00000000-0005-0000-0000-0000070E0000}"/>
    <cellStyle name="_style 7 4 3" xfId="42949" xr:uid="{00000000-0005-0000-0000-0000080E0000}"/>
    <cellStyle name="_style 7 5" xfId="42950" xr:uid="{00000000-0005-0000-0000-0000090E0000}"/>
    <cellStyle name="_style 7 5 2" xfId="42951" xr:uid="{00000000-0005-0000-0000-00000A0E0000}"/>
    <cellStyle name="_style 7 6" xfId="42952" xr:uid="{00000000-0005-0000-0000-00000B0E0000}"/>
    <cellStyle name="_style 8" xfId="42953" xr:uid="{00000000-0005-0000-0000-00000C0E0000}"/>
    <cellStyle name="_style 8 2" xfId="42954" xr:uid="{00000000-0005-0000-0000-00000D0E0000}"/>
    <cellStyle name="_style 8 2 2" xfId="42955" xr:uid="{00000000-0005-0000-0000-00000E0E0000}"/>
    <cellStyle name="_style 8 3" xfId="42956" xr:uid="{00000000-0005-0000-0000-00000F0E0000}"/>
    <cellStyle name="_style 8 3 2" xfId="42957" xr:uid="{00000000-0005-0000-0000-0000100E0000}"/>
    <cellStyle name="_style 8 4" xfId="42958" xr:uid="{00000000-0005-0000-0000-0000110E0000}"/>
    <cellStyle name="_style 9" xfId="42959" xr:uid="{00000000-0005-0000-0000-0000120E0000}"/>
    <cellStyle name="_style 9 2" xfId="42960" xr:uid="{00000000-0005-0000-0000-0000130E0000}"/>
    <cellStyle name="_style_Expenses (1)" xfId="42961" xr:uid="{00000000-0005-0000-0000-0000140E0000}"/>
    <cellStyle name="_style_Kontroll ME" xfId="12386" xr:uid="{00000000-0005-0000-0000-0000150E0000}"/>
    <cellStyle name="_style_Kontroll-fane" xfId="12387" xr:uid="{00000000-0005-0000-0000-0000160E0000}"/>
    <cellStyle name="_style_Prognose eksponering " xfId="37102" xr:uid="{00000000-0005-0000-0000-0000170E0000}"/>
    <cellStyle name="_style_Prognose eksponering  2" xfId="42962" xr:uid="{00000000-0005-0000-0000-0000180E0000}"/>
    <cellStyle name="_style_Prognose eksponering  2 2" xfId="42963" xr:uid="{00000000-0005-0000-0000-0000190E0000}"/>
    <cellStyle name="_style_Prognose eksponering  2 2 2" xfId="42964" xr:uid="{00000000-0005-0000-0000-00001A0E0000}"/>
    <cellStyle name="_style_Prognose eksponering  2 3" xfId="42965" xr:uid="{00000000-0005-0000-0000-00001B0E0000}"/>
    <cellStyle name="_style_Prognose eksponering  3" xfId="42966" xr:uid="{00000000-0005-0000-0000-00001C0E0000}"/>
    <cellStyle name="_style_Prognose eksponering  3 2" xfId="42967" xr:uid="{00000000-0005-0000-0000-00001D0E0000}"/>
    <cellStyle name="_style_Prognose eksponering  4" xfId="42968" xr:uid="{00000000-0005-0000-0000-00001E0E0000}"/>
    <cellStyle name="_style_Results &amp; key fig." xfId="42969" xr:uid="{00000000-0005-0000-0000-00001F0E0000}"/>
    <cellStyle name="_style_Vedlegg" xfId="42970" xr:uid="{00000000-0005-0000-0000-0000200E0000}"/>
    <cellStyle name="_style_Vedlegg 2" xfId="42971" xr:uid="{00000000-0005-0000-0000-0000210E0000}"/>
    <cellStyle name="_style_Vedlegg 2 2" xfId="42972" xr:uid="{00000000-0005-0000-0000-0000220E0000}"/>
    <cellStyle name="_style_Vedlegg 2 2 2" xfId="42973" xr:uid="{00000000-0005-0000-0000-0000230E0000}"/>
    <cellStyle name="_style_Vedlegg 2 3" xfId="42974" xr:uid="{00000000-0005-0000-0000-0000240E0000}"/>
    <cellStyle name="_style_Vedlegg 3" xfId="42975" xr:uid="{00000000-0005-0000-0000-0000250E0000}"/>
    <cellStyle name="_style_Vedlegg 3 2" xfId="42976" xr:uid="{00000000-0005-0000-0000-0000260E0000}"/>
    <cellStyle name="_style_Vedlegg 4" xfId="42977" xr:uid="{00000000-0005-0000-0000-0000270E0000}"/>
    <cellStyle name="_SubHeading" xfId="12388" xr:uid="{00000000-0005-0000-0000-0000280E0000}"/>
    <cellStyle name="_SubHeading_prestemp" xfId="12389" xr:uid="{00000000-0005-0000-0000-0000290E0000}"/>
    <cellStyle name="_SubHeading_prestemp 2" xfId="12390" xr:uid="{00000000-0005-0000-0000-00002A0E0000}"/>
    <cellStyle name="_SubHeading_prestemp_Balanse" xfId="12391" xr:uid="{00000000-0005-0000-0000-00002B0E0000}"/>
    <cellStyle name="_SubHeading_prestemp_Hovedtall" xfId="37103" xr:uid="{00000000-0005-0000-0000-00002C0E0000}"/>
    <cellStyle name="_SubHeading_prestemp_Nøkkeltall" xfId="37104" xr:uid="{00000000-0005-0000-0000-00002D0E0000}"/>
    <cellStyle name="_SubHeading_prestemp_Resultat" xfId="12392" xr:uid="{00000000-0005-0000-0000-00002E0E0000}"/>
    <cellStyle name="_Tabell inntekter KIL 0908" xfId="12393" xr:uid="{00000000-0005-0000-0000-00002F0E0000}"/>
    <cellStyle name="_Tabell inntekter KIL 0908_Kontroll ME" xfId="12394" xr:uid="{00000000-0005-0000-0000-0000300E0000}"/>
    <cellStyle name="_Tabell inntekter KIL 0908_Kontroll-fane" xfId="12395" xr:uid="{00000000-0005-0000-0000-0000310E0000}"/>
    <cellStyle name="_Table" xfId="12396" xr:uid="{00000000-0005-0000-0000-0000320E0000}"/>
    <cellStyle name="_Table 2" xfId="12397" xr:uid="{00000000-0005-0000-0000-0000330E0000}"/>
    <cellStyle name="_Table 2 2" xfId="37105" xr:uid="{00000000-0005-0000-0000-0000340E0000}"/>
    <cellStyle name="_Table 2 2 2" xfId="37106" xr:uid="{00000000-0005-0000-0000-0000350E0000}"/>
    <cellStyle name="_Table 2 2 2 2" xfId="37107" xr:uid="{00000000-0005-0000-0000-0000360E0000}"/>
    <cellStyle name="_Table 2 2 2 2 2" xfId="42978" xr:uid="{00000000-0005-0000-0000-0000370E0000}"/>
    <cellStyle name="_Table 2 2 2 2 3" xfId="42979" xr:uid="{00000000-0005-0000-0000-0000380E0000}"/>
    <cellStyle name="_Table 2 2 2 2 4" xfId="42980" xr:uid="{00000000-0005-0000-0000-0000390E0000}"/>
    <cellStyle name="_Table 2 2 2 2 5" xfId="42981" xr:uid="{00000000-0005-0000-0000-00003A0E0000}"/>
    <cellStyle name="_Table 2 2 2 2_Results &amp; key fig." xfId="42982" xr:uid="{00000000-0005-0000-0000-00003B0E0000}"/>
    <cellStyle name="_Table 2 2 2 3" xfId="42983" xr:uid="{00000000-0005-0000-0000-00003C0E0000}"/>
    <cellStyle name="_Table 2 2 2 4" xfId="42984" xr:uid="{00000000-0005-0000-0000-00003D0E0000}"/>
    <cellStyle name="_Table 2 2 2_Results &amp; key fig." xfId="42985" xr:uid="{00000000-0005-0000-0000-00003E0E0000}"/>
    <cellStyle name="_Table 2 2 3" xfId="42986" xr:uid="{00000000-0005-0000-0000-00003F0E0000}"/>
    <cellStyle name="_Table 2 2 4" xfId="42987" xr:uid="{00000000-0005-0000-0000-0000400E0000}"/>
    <cellStyle name="_Table 2 2 5" xfId="42988" xr:uid="{00000000-0005-0000-0000-0000410E0000}"/>
    <cellStyle name="_Table 2 2_Results &amp; key fig." xfId="42989" xr:uid="{00000000-0005-0000-0000-0000420E0000}"/>
    <cellStyle name="_Table 2 3" xfId="37108" xr:uid="{00000000-0005-0000-0000-0000430E0000}"/>
    <cellStyle name="_Table 2 3 2" xfId="37109" xr:uid="{00000000-0005-0000-0000-0000440E0000}"/>
    <cellStyle name="_Table 2 3 2 2" xfId="42990" xr:uid="{00000000-0005-0000-0000-0000450E0000}"/>
    <cellStyle name="_Table 2 3 2 3" xfId="42991" xr:uid="{00000000-0005-0000-0000-0000460E0000}"/>
    <cellStyle name="_Table 2 3 2 4" xfId="42992" xr:uid="{00000000-0005-0000-0000-0000470E0000}"/>
    <cellStyle name="_Table 2 3 2 5" xfId="42993" xr:uid="{00000000-0005-0000-0000-0000480E0000}"/>
    <cellStyle name="_Table 2 3 2_Results &amp; key fig." xfId="42994" xr:uid="{00000000-0005-0000-0000-0000490E0000}"/>
    <cellStyle name="_Table 2 3 3" xfId="42995" xr:uid="{00000000-0005-0000-0000-00004A0E0000}"/>
    <cellStyle name="_Table 2 3 4" xfId="42996" xr:uid="{00000000-0005-0000-0000-00004B0E0000}"/>
    <cellStyle name="_Table 2 3_Results &amp; key fig." xfId="42997" xr:uid="{00000000-0005-0000-0000-00004C0E0000}"/>
    <cellStyle name="_Table 2 4" xfId="42998" xr:uid="{00000000-0005-0000-0000-00004D0E0000}"/>
    <cellStyle name="_Table 2 5" xfId="42999" xr:uid="{00000000-0005-0000-0000-00004E0E0000}"/>
    <cellStyle name="_Table 2_A02" xfId="54733" xr:uid="{06BEF957-1BBC-4FA2-B8CC-9B464A3CCB5E}"/>
    <cellStyle name="_Table 2_Results &amp; key fig." xfId="43000" xr:uid="{00000000-0005-0000-0000-00004F0E0000}"/>
    <cellStyle name="_Table 3" xfId="37110" xr:uid="{00000000-0005-0000-0000-0000500E0000}"/>
    <cellStyle name="_Table 3 2" xfId="37111" xr:uid="{00000000-0005-0000-0000-0000510E0000}"/>
    <cellStyle name="_Table 3 2 2" xfId="37112" xr:uid="{00000000-0005-0000-0000-0000520E0000}"/>
    <cellStyle name="_Table 3 2 2 2" xfId="43001" xr:uid="{00000000-0005-0000-0000-0000530E0000}"/>
    <cellStyle name="_Table 3 2 2 3" xfId="43002" xr:uid="{00000000-0005-0000-0000-0000540E0000}"/>
    <cellStyle name="_Table 3 2 2 4" xfId="43003" xr:uid="{00000000-0005-0000-0000-0000550E0000}"/>
    <cellStyle name="_Table 3 2 2 5" xfId="43004" xr:uid="{00000000-0005-0000-0000-0000560E0000}"/>
    <cellStyle name="_Table 3 2 2_Results &amp; key fig." xfId="43005" xr:uid="{00000000-0005-0000-0000-0000570E0000}"/>
    <cellStyle name="_Table 3 2 3" xfId="43006" xr:uid="{00000000-0005-0000-0000-0000580E0000}"/>
    <cellStyle name="_Table 3 2 4" xfId="43007" xr:uid="{00000000-0005-0000-0000-0000590E0000}"/>
    <cellStyle name="_Table 3 2_Results &amp; key fig." xfId="43008" xr:uid="{00000000-0005-0000-0000-00005A0E0000}"/>
    <cellStyle name="_Table 3 3" xfId="43009" xr:uid="{00000000-0005-0000-0000-00005B0E0000}"/>
    <cellStyle name="_Table 3 4" xfId="43010" xr:uid="{00000000-0005-0000-0000-00005C0E0000}"/>
    <cellStyle name="_Table 3 5" xfId="43011" xr:uid="{00000000-0005-0000-0000-00005D0E0000}"/>
    <cellStyle name="_Table 3_Results &amp; key fig." xfId="43012" xr:uid="{00000000-0005-0000-0000-00005E0E0000}"/>
    <cellStyle name="_Table 4" xfId="43013" xr:uid="{00000000-0005-0000-0000-00005F0E0000}"/>
    <cellStyle name="_Table 5" xfId="43014" xr:uid="{00000000-0005-0000-0000-0000600E0000}"/>
    <cellStyle name="_Table_A02" xfId="54732" xr:uid="{9D5419D7-95EB-4D90-9C68-CE3B1772945C}"/>
    <cellStyle name="_Table_CC1" xfId="53140" xr:uid="{74E1BCDD-C6BC-4BA3-99D6-EBD2EDA3EE4D}"/>
    <cellStyle name="_Table_Expenses (1)" xfId="43015" xr:uid="{00000000-0005-0000-0000-0000610E0000}"/>
    <cellStyle name="_Table_Expenses (1) 2" xfId="43016" xr:uid="{00000000-0005-0000-0000-0000620E0000}"/>
    <cellStyle name="_Table_LR2" xfId="53119" xr:uid="{DE4E2121-508D-4A5C-8A56-561F5C15B8E9}"/>
    <cellStyle name="_Table_Results &amp; key fig." xfId="43017" xr:uid="{00000000-0005-0000-0000-0000630E0000}"/>
    <cellStyle name="_TableHead" xfId="12398" xr:uid="{00000000-0005-0000-0000-0000640E0000}"/>
    <cellStyle name="_TableRowHead" xfId="12399" xr:uid="{00000000-0005-0000-0000-0000650E0000}"/>
    <cellStyle name="_TableSuperHead" xfId="12400" xr:uid="{00000000-0005-0000-0000-0000660E0000}"/>
    <cellStyle name="_Tall 2005-2010 kap" xfId="37113" xr:uid="{00000000-0005-0000-0000-0000670E0000}"/>
    <cellStyle name="_Total" xfId="299" xr:uid="{00000000-0005-0000-0000-0000680E0000}"/>
    <cellStyle name="_Total 2" xfId="12401" xr:uid="{00000000-0005-0000-0000-0000690E0000}"/>
    <cellStyle name="_Total 2 2" xfId="43018" xr:uid="{00000000-0005-0000-0000-00006A0E0000}"/>
    <cellStyle name="_Total 2 2 2" xfId="43019" xr:uid="{00000000-0005-0000-0000-00006B0E0000}"/>
    <cellStyle name="_Total 2 2 2 2" xfId="43020" xr:uid="{00000000-0005-0000-0000-00006C0E0000}"/>
    <cellStyle name="_Total 2 2 3" xfId="43021" xr:uid="{00000000-0005-0000-0000-00006D0E0000}"/>
    <cellStyle name="_Total 2 3" xfId="43022" xr:uid="{00000000-0005-0000-0000-00006E0E0000}"/>
    <cellStyle name="_Total 2 3 2" xfId="43023" xr:uid="{00000000-0005-0000-0000-00006F0E0000}"/>
    <cellStyle name="_Total 2 4" xfId="43024" xr:uid="{00000000-0005-0000-0000-0000700E0000}"/>
    <cellStyle name="_Total 2_Kontroll ME" xfId="12402" xr:uid="{00000000-0005-0000-0000-0000710E0000}"/>
    <cellStyle name="_Total 2_Kontroll-fane" xfId="12403" xr:uid="{00000000-0005-0000-0000-0000720E0000}"/>
    <cellStyle name="_Total 3" xfId="43025" xr:uid="{00000000-0005-0000-0000-0000730E0000}"/>
    <cellStyle name="_Total 3 2" xfId="43026" xr:uid="{00000000-0005-0000-0000-0000740E0000}"/>
    <cellStyle name="_Total 4" xfId="43027" xr:uid="{00000000-0005-0000-0000-0000750E0000}"/>
    <cellStyle name="_Total 4 2" xfId="43028" xr:uid="{00000000-0005-0000-0000-0000760E0000}"/>
    <cellStyle name="_Total 5" xfId="43029" xr:uid="{00000000-0005-0000-0000-0000770E0000}"/>
    <cellStyle name="_Total_Expenses (1)" xfId="43030" xr:uid="{00000000-0005-0000-0000-0000780E0000}"/>
    <cellStyle name="_Total_Kontroll ME" xfId="12404" xr:uid="{00000000-0005-0000-0000-0000790E0000}"/>
    <cellStyle name="_Total_Kontroll-fane" xfId="12405" xr:uid="{00000000-0005-0000-0000-00007A0E0000}"/>
    <cellStyle name="_Total_Prognose eksponering " xfId="37114" xr:uid="{00000000-0005-0000-0000-00007B0E0000}"/>
    <cellStyle name="_Total_Prognose eksponering  2" xfId="43031" xr:uid="{00000000-0005-0000-0000-00007C0E0000}"/>
    <cellStyle name="_Total_Prognose eksponering  2 2" xfId="43032" xr:uid="{00000000-0005-0000-0000-00007D0E0000}"/>
    <cellStyle name="_Total_Prognose eksponering  2 2 2" xfId="43033" xr:uid="{00000000-0005-0000-0000-00007E0E0000}"/>
    <cellStyle name="_Total_Prognose eksponering  2 3" xfId="43034" xr:uid="{00000000-0005-0000-0000-00007F0E0000}"/>
    <cellStyle name="_Total_Prognose eksponering  3" xfId="43035" xr:uid="{00000000-0005-0000-0000-0000800E0000}"/>
    <cellStyle name="_Total_Prognose eksponering  3 2" xfId="43036" xr:uid="{00000000-0005-0000-0000-0000810E0000}"/>
    <cellStyle name="_Total_Prognose eksponering  4" xfId="43037" xr:uid="{00000000-0005-0000-0000-0000820E0000}"/>
    <cellStyle name="_Total_Results &amp; key fig." xfId="43038" xr:uid="{00000000-0005-0000-0000-0000830E0000}"/>
    <cellStyle name="_Total_Vedlegg" xfId="43039" xr:uid="{00000000-0005-0000-0000-0000840E0000}"/>
    <cellStyle name="_Total_Vedlegg 2" xfId="43040" xr:uid="{00000000-0005-0000-0000-0000850E0000}"/>
    <cellStyle name="_Total_Vedlegg 2 2" xfId="43041" xr:uid="{00000000-0005-0000-0000-0000860E0000}"/>
    <cellStyle name="_Total_Vedlegg 2 2 2" xfId="43042" xr:uid="{00000000-0005-0000-0000-0000870E0000}"/>
    <cellStyle name="_Total_Vedlegg 2 3" xfId="43043" xr:uid="{00000000-0005-0000-0000-0000880E0000}"/>
    <cellStyle name="_Total_Vedlegg 2 3 2" xfId="43044" xr:uid="{00000000-0005-0000-0000-0000890E0000}"/>
    <cellStyle name="_Total_Vedlegg 2 4" xfId="43045" xr:uid="{00000000-0005-0000-0000-00008A0E0000}"/>
    <cellStyle name="_Total_Vedlegg 3" xfId="43046" xr:uid="{00000000-0005-0000-0000-00008B0E0000}"/>
    <cellStyle name="_Total_Vedlegg 3 2" xfId="43047" xr:uid="{00000000-0005-0000-0000-00008C0E0000}"/>
    <cellStyle name="_Total_Vedlegg 4" xfId="43048" xr:uid="{00000000-0005-0000-0000-00008D0E0000}"/>
    <cellStyle name="_Total_Vedlegg 4 2" xfId="43049" xr:uid="{00000000-0005-0000-0000-00008E0E0000}"/>
    <cellStyle name="_Total_Vedlegg 5" xfId="43050" xr:uid="{00000000-0005-0000-0000-00008F0E0000}"/>
    <cellStyle name="_Total_Vedlegg_1" xfId="43051" xr:uid="{00000000-0005-0000-0000-0000900E0000}"/>
    <cellStyle name="_Total_Vedlegg_1 2" xfId="43052" xr:uid="{00000000-0005-0000-0000-0000910E0000}"/>
    <cellStyle name="_Total_Vedlegg_1 2 2" xfId="43053" xr:uid="{00000000-0005-0000-0000-0000920E0000}"/>
    <cellStyle name="_Total_Vedlegg_1 2 2 2" xfId="43054" xr:uid="{00000000-0005-0000-0000-0000930E0000}"/>
    <cellStyle name="_Total_Vedlegg_1 2 3" xfId="43055" xr:uid="{00000000-0005-0000-0000-0000940E0000}"/>
    <cellStyle name="_Total_Vedlegg_1 3" xfId="43056" xr:uid="{00000000-0005-0000-0000-0000950E0000}"/>
    <cellStyle name="_Total_Vedlegg_1 3 2" xfId="43057" xr:uid="{00000000-0005-0000-0000-0000960E0000}"/>
    <cellStyle name="_Total_Vedlegg_1 4" xfId="43058" xr:uid="{00000000-0005-0000-0000-0000970E0000}"/>
    <cellStyle name="_TRANSAKSJONER" xfId="300" xr:uid="{00000000-0005-0000-0000-0000980E0000}"/>
    <cellStyle name="_Uteling Net NAV" xfId="301" xr:uid="{00000000-0005-0000-0000-0000990E0000}"/>
    <cellStyle name="_UTENLANDSKE" xfId="302" xr:uid="{00000000-0005-0000-0000-00009A0E0000}"/>
    <cellStyle name="_Utvikling i balansen i løpet av 2008 innskudd (2)" xfId="12406" xr:uid="{00000000-0005-0000-0000-00009B0E0000}"/>
    <cellStyle name="_Uvanlige poster 0909" xfId="12407" xr:uid="{00000000-0005-0000-0000-00009C0E0000}"/>
    <cellStyle name="_Uvanlige poster 0909_Kontroll ME" xfId="12408" xr:uid="{00000000-0005-0000-0000-00009D0E0000}"/>
    <cellStyle name="_Uvanlige poster 0909_Kontroll-fane" xfId="12409" xr:uid="{00000000-0005-0000-0000-00009E0E0000}"/>
    <cellStyle name="_Uvanlige poster 0912 ny versjon 2" xfId="12410" xr:uid="{00000000-0005-0000-0000-00009F0E0000}"/>
    <cellStyle name="_Uvanlige poster 0912 ny versjon 2_Kontroll ME" xfId="12411" xr:uid="{00000000-0005-0000-0000-0000A00E0000}"/>
    <cellStyle name="_Uvanlige poster 0912 ny versjon 2_Kontroll-fane" xfId="12412" xr:uid="{00000000-0005-0000-0000-0000A10E0000}"/>
    <cellStyle name="_Uvanlige poster 2010" xfId="12413" xr:uid="{00000000-0005-0000-0000-0000A20E0000}"/>
    <cellStyle name="_Uvanlige poster 2010_Kontroll ME" xfId="12414" xr:uid="{00000000-0005-0000-0000-0000A30E0000}"/>
    <cellStyle name="_Uvanlige poster 2010_Kontroll-fane" xfId="12415" xr:uid="{00000000-0005-0000-0000-0000A40E0000}"/>
    <cellStyle name="_V5 Avstemming kursendring Skandia &amp; Carlson" xfId="303" xr:uid="{00000000-0005-0000-0000-0000A50E0000}"/>
    <cellStyle name="_Valeffekt NORD, Lux og Finans 16 april" xfId="12416" xr:uid="{00000000-0005-0000-0000-0000A60E0000}"/>
    <cellStyle name="_Valeffekt NORD, Lux og Finans 21. august" xfId="12417" xr:uid="{00000000-0005-0000-0000-0000A70E0000}"/>
    <cellStyle name="_Valeffekt NORD, Lux og Finans 27 november" xfId="12418" xr:uid="{00000000-0005-0000-0000-0000A80E0000}"/>
    <cellStyle name="_Valeffekt NORD, Lux og Finans 31 des" xfId="12419" xr:uid="{00000000-0005-0000-0000-0000A90E0000}"/>
    <cellStyle name="_Valeffekt NORD, Lux og Finans 3Q09" xfId="12420" xr:uid="{00000000-0005-0000-0000-0000AA0E0000}"/>
    <cellStyle name="_Valeffekt NORD, Lux og Finans 9 april" xfId="12421" xr:uid="{00000000-0005-0000-0000-0000AB0E0000}"/>
    <cellStyle name="_valutakorrigert utlån" xfId="12422" xr:uid="{00000000-0005-0000-0000-0000AC0E0000}"/>
    <cellStyle name="_Valutakursendringer 29 jan" xfId="12423" xr:uid="{00000000-0005-0000-0000-0000AD0E0000}"/>
    <cellStyle name="_Vital Total" xfId="304" xr:uid="{00000000-0005-0000-0000-0000AE0E0000}"/>
    <cellStyle name="_Vital Total 2" xfId="37115" xr:uid="{00000000-0005-0000-0000-0000AF0E0000}"/>
    <cellStyle name="_Vital Total 2 2" xfId="43059" xr:uid="{00000000-0005-0000-0000-0000B00E0000}"/>
    <cellStyle name="_Vital Total 2 2 2" xfId="43060" xr:uid="{00000000-0005-0000-0000-0000B10E0000}"/>
    <cellStyle name="_Vital Total 2 2 2 2" xfId="43061" xr:uid="{00000000-0005-0000-0000-0000B20E0000}"/>
    <cellStyle name="_Vital Total 2 2 3" xfId="43062" xr:uid="{00000000-0005-0000-0000-0000B30E0000}"/>
    <cellStyle name="_Vital Total 2 3" xfId="43063" xr:uid="{00000000-0005-0000-0000-0000B40E0000}"/>
    <cellStyle name="_Vital Total 2 3 2" xfId="43064" xr:uid="{00000000-0005-0000-0000-0000B50E0000}"/>
    <cellStyle name="_Vital Total 2 4" xfId="43065" xr:uid="{00000000-0005-0000-0000-0000B60E0000}"/>
    <cellStyle name="_Vital Total 3" xfId="43066" xr:uid="{00000000-0005-0000-0000-0000B70E0000}"/>
    <cellStyle name="_Vital Total 3 2" xfId="43067" xr:uid="{00000000-0005-0000-0000-0000B80E0000}"/>
    <cellStyle name="_Vital Total 4" xfId="43068" xr:uid="{00000000-0005-0000-0000-0000B90E0000}"/>
    <cellStyle name="_Vital Total 4 2" xfId="43069" xr:uid="{00000000-0005-0000-0000-0000BA0E0000}"/>
    <cellStyle name="_Vital Total 5" xfId="43070" xr:uid="{00000000-0005-0000-0000-0000BB0E0000}"/>
    <cellStyle name="_Vital Total_Expenses (1)" xfId="43071" xr:uid="{00000000-0005-0000-0000-0000BC0E0000}"/>
    <cellStyle name="_Vital Total_Prognose eksponering " xfId="37116" xr:uid="{00000000-0005-0000-0000-0000BD0E0000}"/>
    <cellStyle name="_Vital Total_Prognose eksponering  2" xfId="43072" xr:uid="{00000000-0005-0000-0000-0000BE0E0000}"/>
    <cellStyle name="_Vital Total_Prognose eksponering  2 2" xfId="43073" xr:uid="{00000000-0005-0000-0000-0000BF0E0000}"/>
    <cellStyle name="_Vital Total_Prognose eksponering  2 2 2" xfId="43074" xr:uid="{00000000-0005-0000-0000-0000C00E0000}"/>
    <cellStyle name="_Vital Total_Prognose eksponering  2 3" xfId="43075" xr:uid="{00000000-0005-0000-0000-0000C10E0000}"/>
    <cellStyle name="_Vital Total_Prognose eksponering  3" xfId="43076" xr:uid="{00000000-0005-0000-0000-0000C20E0000}"/>
    <cellStyle name="_Vital Total_Prognose eksponering  3 2" xfId="43077" xr:uid="{00000000-0005-0000-0000-0000C30E0000}"/>
    <cellStyle name="_Vital Total_Prognose eksponering  4" xfId="43078" xr:uid="{00000000-0005-0000-0000-0000C40E0000}"/>
    <cellStyle name="_Vital Total_Results &amp; key fig." xfId="43079" xr:uid="{00000000-0005-0000-0000-0000C50E0000}"/>
    <cellStyle name="_Vital Total_Vedlegg" xfId="43080" xr:uid="{00000000-0005-0000-0000-0000C60E0000}"/>
    <cellStyle name="_Vital Total_Vedlegg 2" xfId="43081" xr:uid="{00000000-0005-0000-0000-0000C70E0000}"/>
    <cellStyle name="_Vital Total_Vedlegg 2 2" xfId="43082" xr:uid="{00000000-0005-0000-0000-0000C80E0000}"/>
    <cellStyle name="_Vital Total_Vedlegg 2 2 2" xfId="43083" xr:uid="{00000000-0005-0000-0000-0000C90E0000}"/>
    <cellStyle name="_Vital Total_Vedlegg 2 3" xfId="43084" xr:uid="{00000000-0005-0000-0000-0000CA0E0000}"/>
    <cellStyle name="_Vital Total_Vedlegg 2 3 2" xfId="43085" xr:uid="{00000000-0005-0000-0000-0000CB0E0000}"/>
    <cellStyle name="_Vital Total_Vedlegg 2 4" xfId="43086" xr:uid="{00000000-0005-0000-0000-0000CC0E0000}"/>
    <cellStyle name="_Vital Total_Vedlegg 3" xfId="43087" xr:uid="{00000000-0005-0000-0000-0000CD0E0000}"/>
    <cellStyle name="_Vital Total_Vedlegg 3 2" xfId="43088" xr:uid="{00000000-0005-0000-0000-0000CE0E0000}"/>
    <cellStyle name="_Vital Total_Vedlegg 4" xfId="43089" xr:uid="{00000000-0005-0000-0000-0000CF0E0000}"/>
    <cellStyle name="_Vital Total_Vedlegg 4 2" xfId="43090" xr:uid="{00000000-0005-0000-0000-0000D00E0000}"/>
    <cellStyle name="_Vital Total_Vedlegg 5" xfId="43091" xr:uid="{00000000-0005-0000-0000-0000D10E0000}"/>
    <cellStyle name="_Vital Total_Vedlegg_1" xfId="43092" xr:uid="{00000000-0005-0000-0000-0000D20E0000}"/>
    <cellStyle name="_Vital Total_Vedlegg_1 2" xfId="43093" xr:uid="{00000000-0005-0000-0000-0000D30E0000}"/>
    <cellStyle name="_Vital Total_Vedlegg_1 2 2" xfId="43094" xr:uid="{00000000-0005-0000-0000-0000D40E0000}"/>
    <cellStyle name="_Vital Total_Vedlegg_1 2 2 2" xfId="43095" xr:uid="{00000000-0005-0000-0000-0000D50E0000}"/>
    <cellStyle name="_Vital Total_Vedlegg_1 2 3" xfId="43096" xr:uid="{00000000-0005-0000-0000-0000D60E0000}"/>
    <cellStyle name="_Vital Total_Vedlegg_1 3" xfId="43097" xr:uid="{00000000-0005-0000-0000-0000D70E0000}"/>
    <cellStyle name="_Vital Total_Vedlegg_1 3 2" xfId="43098" xr:uid="{00000000-0005-0000-0000-0000D80E0000}"/>
    <cellStyle name="_Vital Total_Vedlegg_1 4" xfId="43099" xr:uid="{00000000-0005-0000-0000-0000D90E0000}"/>
    <cellStyle name="_Vurd.kategori 0812 Verdipapirinnlån" xfId="12424" xr:uid="{00000000-0005-0000-0000-0000DA0E0000}"/>
    <cellStyle name="=C:\WINNT35\SYSTEM32\COMMAND.COM" xfId="305" xr:uid="{00000000-0005-0000-0000-0000DB0E0000}"/>
    <cellStyle name="=C:\WINNT35\SYSTEM32\COMMAND.COM 2" xfId="306" xr:uid="{00000000-0005-0000-0000-0000DC0E0000}"/>
    <cellStyle name="=C:\WINNT35\SYSTEM32\COMMAND.COM 2 10" xfId="307" xr:uid="{00000000-0005-0000-0000-0000DD0E0000}"/>
    <cellStyle name="=C:\WINNT35\SYSTEM32\COMMAND.COM 2 10 10" xfId="308" xr:uid="{00000000-0005-0000-0000-0000DE0E0000}"/>
    <cellStyle name="=C:\WINNT35\SYSTEM32\COMMAND.COM 2 10 11" xfId="309" xr:uid="{00000000-0005-0000-0000-0000DF0E0000}"/>
    <cellStyle name="=C:\WINNT35\SYSTEM32\COMMAND.COM 2 10 12" xfId="310" xr:uid="{00000000-0005-0000-0000-0000E00E0000}"/>
    <cellStyle name="=C:\WINNT35\SYSTEM32\COMMAND.COM 2 10 13" xfId="311" xr:uid="{00000000-0005-0000-0000-0000E10E0000}"/>
    <cellStyle name="=C:\WINNT35\SYSTEM32\COMMAND.COM 2 10 14" xfId="312" xr:uid="{00000000-0005-0000-0000-0000E20E0000}"/>
    <cellStyle name="=C:\WINNT35\SYSTEM32\COMMAND.COM 2 10 15" xfId="313" xr:uid="{00000000-0005-0000-0000-0000E30E0000}"/>
    <cellStyle name="=C:\WINNT35\SYSTEM32\COMMAND.COM 2 10 16" xfId="314" xr:uid="{00000000-0005-0000-0000-0000E40E0000}"/>
    <cellStyle name="=C:\WINNT35\SYSTEM32\COMMAND.COM 2 10 17" xfId="315" xr:uid="{00000000-0005-0000-0000-0000E50E0000}"/>
    <cellStyle name="=C:\WINNT35\SYSTEM32\COMMAND.COM 2 10 18" xfId="316" xr:uid="{00000000-0005-0000-0000-0000E60E0000}"/>
    <cellStyle name="=C:\WINNT35\SYSTEM32\COMMAND.COM 2 10 2" xfId="317" xr:uid="{00000000-0005-0000-0000-0000E70E0000}"/>
    <cellStyle name="=C:\WINNT35\SYSTEM32\COMMAND.COM 2 10 3" xfId="318" xr:uid="{00000000-0005-0000-0000-0000E80E0000}"/>
    <cellStyle name="=C:\WINNT35\SYSTEM32\COMMAND.COM 2 10 4" xfId="319" xr:uid="{00000000-0005-0000-0000-0000E90E0000}"/>
    <cellStyle name="=C:\WINNT35\SYSTEM32\COMMAND.COM 2 10 5" xfId="320" xr:uid="{00000000-0005-0000-0000-0000EA0E0000}"/>
    <cellStyle name="=C:\WINNT35\SYSTEM32\COMMAND.COM 2 10 6" xfId="321" xr:uid="{00000000-0005-0000-0000-0000EB0E0000}"/>
    <cellStyle name="=C:\WINNT35\SYSTEM32\COMMAND.COM 2 10 7" xfId="322" xr:uid="{00000000-0005-0000-0000-0000EC0E0000}"/>
    <cellStyle name="=C:\WINNT35\SYSTEM32\COMMAND.COM 2 10 8" xfId="323" xr:uid="{00000000-0005-0000-0000-0000ED0E0000}"/>
    <cellStyle name="=C:\WINNT35\SYSTEM32\COMMAND.COM 2 10 9" xfId="324" xr:uid="{00000000-0005-0000-0000-0000EE0E0000}"/>
    <cellStyle name="=C:\WINNT35\SYSTEM32\COMMAND.COM 2 10_A01" xfId="12426" xr:uid="{00000000-0005-0000-0000-0000EF0E0000}"/>
    <cellStyle name="=C:\WINNT35\SYSTEM32\COMMAND.COM 2 11" xfId="325" xr:uid="{00000000-0005-0000-0000-0000F00E0000}"/>
    <cellStyle name="=C:\WINNT35\SYSTEM32\COMMAND.COM 2 11 10" xfId="326" xr:uid="{00000000-0005-0000-0000-0000F10E0000}"/>
    <cellStyle name="=C:\WINNT35\SYSTEM32\COMMAND.COM 2 11 11" xfId="327" xr:uid="{00000000-0005-0000-0000-0000F20E0000}"/>
    <cellStyle name="=C:\WINNT35\SYSTEM32\COMMAND.COM 2 11 12" xfId="328" xr:uid="{00000000-0005-0000-0000-0000F30E0000}"/>
    <cellStyle name="=C:\WINNT35\SYSTEM32\COMMAND.COM 2 11 13" xfId="329" xr:uid="{00000000-0005-0000-0000-0000F40E0000}"/>
    <cellStyle name="=C:\WINNT35\SYSTEM32\COMMAND.COM 2 11 14" xfId="330" xr:uid="{00000000-0005-0000-0000-0000F50E0000}"/>
    <cellStyle name="=C:\WINNT35\SYSTEM32\COMMAND.COM 2 11 15" xfId="331" xr:uid="{00000000-0005-0000-0000-0000F60E0000}"/>
    <cellStyle name="=C:\WINNT35\SYSTEM32\COMMAND.COM 2 11 16" xfId="332" xr:uid="{00000000-0005-0000-0000-0000F70E0000}"/>
    <cellStyle name="=C:\WINNT35\SYSTEM32\COMMAND.COM 2 11 17" xfId="333" xr:uid="{00000000-0005-0000-0000-0000F80E0000}"/>
    <cellStyle name="=C:\WINNT35\SYSTEM32\COMMAND.COM 2 11 18" xfId="334" xr:uid="{00000000-0005-0000-0000-0000F90E0000}"/>
    <cellStyle name="=C:\WINNT35\SYSTEM32\COMMAND.COM 2 11 2" xfId="335" xr:uid="{00000000-0005-0000-0000-0000FA0E0000}"/>
    <cellStyle name="=C:\WINNT35\SYSTEM32\COMMAND.COM 2 11 3" xfId="336" xr:uid="{00000000-0005-0000-0000-0000FB0E0000}"/>
    <cellStyle name="=C:\WINNT35\SYSTEM32\COMMAND.COM 2 11 4" xfId="337" xr:uid="{00000000-0005-0000-0000-0000FC0E0000}"/>
    <cellStyle name="=C:\WINNT35\SYSTEM32\COMMAND.COM 2 11 5" xfId="338" xr:uid="{00000000-0005-0000-0000-0000FD0E0000}"/>
    <cellStyle name="=C:\WINNT35\SYSTEM32\COMMAND.COM 2 11 6" xfId="339" xr:uid="{00000000-0005-0000-0000-0000FE0E0000}"/>
    <cellStyle name="=C:\WINNT35\SYSTEM32\COMMAND.COM 2 11 7" xfId="340" xr:uid="{00000000-0005-0000-0000-0000FF0E0000}"/>
    <cellStyle name="=C:\WINNT35\SYSTEM32\COMMAND.COM 2 11 8" xfId="341" xr:uid="{00000000-0005-0000-0000-0000000F0000}"/>
    <cellStyle name="=C:\WINNT35\SYSTEM32\COMMAND.COM 2 11 9" xfId="342" xr:uid="{00000000-0005-0000-0000-0000010F0000}"/>
    <cellStyle name="=C:\WINNT35\SYSTEM32\COMMAND.COM 2 11_A01" xfId="12427" xr:uid="{00000000-0005-0000-0000-0000020F0000}"/>
    <cellStyle name="=C:\WINNT35\SYSTEM32\COMMAND.COM 2 12" xfId="343" xr:uid="{00000000-0005-0000-0000-0000030F0000}"/>
    <cellStyle name="=C:\WINNT35\SYSTEM32\COMMAND.COM 2 12 10" xfId="344" xr:uid="{00000000-0005-0000-0000-0000040F0000}"/>
    <cellStyle name="=C:\WINNT35\SYSTEM32\COMMAND.COM 2 12 11" xfId="345" xr:uid="{00000000-0005-0000-0000-0000050F0000}"/>
    <cellStyle name="=C:\WINNT35\SYSTEM32\COMMAND.COM 2 12 12" xfId="346" xr:uid="{00000000-0005-0000-0000-0000060F0000}"/>
    <cellStyle name="=C:\WINNT35\SYSTEM32\COMMAND.COM 2 12 13" xfId="347" xr:uid="{00000000-0005-0000-0000-0000070F0000}"/>
    <cellStyle name="=C:\WINNT35\SYSTEM32\COMMAND.COM 2 12 14" xfId="348" xr:uid="{00000000-0005-0000-0000-0000080F0000}"/>
    <cellStyle name="=C:\WINNT35\SYSTEM32\COMMAND.COM 2 12 15" xfId="349" xr:uid="{00000000-0005-0000-0000-0000090F0000}"/>
    <cellStyle name="=C:\WINNT35\SYSTEM32\COMMAND.COM 2 12 16" xfId="350" xr:uid="{00000000-0005-0000-0000-00000A0F0000}"/>
    <cellStyle name="=C:\WINNT35\SYSTEM32\COMMAND.COM 2 12 17" xfId="351" xr:uid="{00000000-0005-0000-0000-00000B0F0000}"/>
    <cellStyle name="=C:\WINNT35\SYSTEM32\COMMAND.COM 2 12 18" xfId="352" xr:uid="{00000000-0005-0000-0000-00000C0F0000}"/>
    <cellStyle name="=C:\WINNT35\SYSTEM32\COMMAND.COM 2 12 2" xfId="353" xr:uid="{00000000-0005-0000-0000-00000D0F0000}"/>
    <cellStyle name="=C:\WINNT35\SYSTEM32\COMMAND.COM 2 12 3" xfId="354" xr:uid="{00000000-0005-0000-0000-00000E0F0000}"/>
    <cellStyle name="=C:\WINNT35\SYSTEM32\COMMAND.COM 2 12 4" xfId="355" xr:uid="{00000000-0005-0000-0000-00000F0F0000}"/>
    <cellStyle name="=C:\WINNT35\SYSTEM32\COMMAND.COM 2 12 5" xfId="356" xr:uid="{00000000-0005-0000-0000-0000100F0000}"/>
    <cellStyle name="=C:\WINNT35\SYSTEM32\COMMAND.COM 2 12 6" xfId="357" xr:uid="{00000000-0005-0000-0000-0000110F0000}"/>
    <cellStyle name="=C:\WINNT35\SYSTEM32\COMMAND.COM 2 12 7" xfId="358" xr:uid="{00000000-0005-0000-0000-0000120F0000}"/>
    <cellStyle name="=C:\WINNT35\SYSTEM32\COMMAND.COM 2 12 8" xfId="359" xr:uid="{00000000-0005-0000-0000-0000130F0000}"/>
    <cellStyle name="=C:\WINNT35\SYSTEM32\COMMAND.COM 2 12 9" xfId="360" xr:uid="{00000000-0005-0000-0000-0000140F0000}"/>
    <cellStyle name="=C:\WINNT35\SYSTEM32\COMMAND.COM 2 12_A01" xfId="12428" xr:uid="{00000000-0005-0000-0000-0000150F0000}"/>
    <cellStyle name="=C:\WINNT35\SYSTEM32\COMMAND.COM 2 13" xfId="361" xr:uid="{00000000-0005-0000-0000-0000160F0000}"/>
    <cellStyle name="=C:\WINNT35\SYSTEM32\COMMAND.COM 2 14" xfId="362" xr:uid="{00000000-0005-0000-0000-0000170F0000}"/>
    <cellStyle name="=C:\WINNT35\SYSTEM32\COMMAND.COM 2 15" xfId="363" xr:uid="{00000000-0005-0000-0000-0000180F0000}"/>
    <cellStyle name="=C:\WINNT35\SYSTEM32\COMMAND.COM 2 16" xfId="364" xr:uid="{00000000-0005-0000-0000-0000190F0000}"/>
    <cellStyle name="=C:\WINNT35\SYSTEM32\COMMAND.COM 2 17" xfId="365" xr:uid="{00000000-0005-0000-0000-00001A0F0000}"/>
    <cellStyle name="=C:\WINNT35\SYSTEM32\COMMAND.COM 2 18" xfId="366" xr:uid="{00000000-0005-0000-0000-00001B0F0000}"/>
    <cellStyle name="=C:\WINNT35\SYSTEM32\COMMAND.COM 2 19" xfId="367" xr:uid="{00000000-0005-0000-0000-00001C0F0000}"/>
    <cellStyle name="=C:\WINNT35\SYSTEM32\COMMAND.COM 2 2" xfId="368" xr:uid="{00000000-0005-0000-0000-00001D0F0000}"/>
    <cellStyle name="=C:\WINNT35\SYSTEM32\COMMAND.COM 2 2 10" xfId="369" xr:uid="{00000000-0005-0000-0000-00001E0F0000}"/>
    <cellStyle name="=C:\WINNT35\SYSTEM32\COMMAND.COM 2 2 11" xfId="370" xr:uid="{00000000-0005-0000-0000-00001F0F0000}"/>
    <cellStyle name="=C:\WINNT35\SYSTEM32\COMMAND.COM 2 2 12" xfId="371" xr:uid="{00000000-0005-0000-0000-0000200F0000}"/>
    <cellStyle name="=C:\WINNT35\SYSTEM32\COMMAND.COM 2 2 13" xfId="372" xr:uid="{00000000-0005-0000-0000-0000210F0000}"/>
    <cellStyle name="=C:\WINNT35\SYSTEM32\COMMAND.COM 2 2 14" xfId="373" xr:uid="{00000000-0005-0000-0000-0000220F0000}"/>
    <cellStyle name="=C:\WINNT35\SYSTEM32\COMMAND.COM 2 2 15" xfId="374" xr:uid="{00000000-0005-0000-0000-0000230F0000}"/>
    <cellStyle name="=C:\WINNT35\SYSTEM32\COMMAND.COM 2 2 16" xfId="375" xr:uid="{00000000-0005-0000-0000-0000240F0000}"/>
    <cellStyle name="=C:\WINNT35\SYSTEM32\COMMAND.COM 2 2 17" xfId="376" xr:uid="{00000000-0005-0000-0000-0000250F0000}"/>
    <cellStyle name="=C:\WINNT35\SYSTEM32\COMMAND.COM 2 2 18" xfId="377" xr:uid="{00000000-0005-0000-0000-0000260F0000}"/>
    <cellStyle name="=C:\WINNT35\SYSTEM32\COMMAND.COM 2 2 2" xfId="378" xr:uid="{00000000-0005-0000-0000-0000270F0000}"/>
    <cellStyle name="=C:\WINNT35\SYSTEM32\COMMAND.COM 2 2 3" xfId="379" xr:uid="{00000000-0005-0000-0000-0000280F0000}"/>
    <cellStyle name="=C:\WINNT35\SYSTEM32\COMMAND.COM 2 2 4" xfId="380" xr:uid="{00000000-0005-0000-0000-0000290F0000}"/>
    <cellStyle name="=C:\WINNT35\SYSTEM32\COMMAND.COM 2 2 5" xfId="381" xr:uid="{00000000-0005-0000-0000-00002A0F0000}"/>
    <cellStyle name="=C:\WINNT35\SYSTEM32\COMMAND.COM 2 2 6" xfId="382" xr:uid="{00000000-0005-0000-0000-00002B0F0000}"/>
    <cellStyle name="=C:\WINNT35\SYSTEM32\COMMAND.COM 2 2 7" xfId="383" xr:uid="{00000000-0005-0000-0000-00002C0F0000}"/>
    <cellStyle name="=C:\WINNT35\SYSTEM32\COMMAND.COM 2 2 8" xfId="384" xr:uid="{00000000-0005-0000-0000-00002D0F0000}"/>
    <cellStyle name="=C:\WINNT35\SYSTEM32\COMMAND.COM 2 2 9" xfId="385" xr:uid="{00000000-0005-0000-0000-00002E0F0000}"/>
    <cellStyle name="=C:\WINNT35\SYSTEM32\COMMAND.COM 2 2_A01" xfId="12429" xr:uid="{00000000-0005-0000-0000-00002F0F0000}"/>
    <cellStyle name="=C:\WINNT35\SYSTEM32\COMMAND.COM 2 20" xfId="386" xr:uid="{00000000-0005-0000-0000-0000300F0000}"/>
    <cellStyle name="=C:\WINNT35\SYSTEM32\COMMAND.COM 2 21" xfId="387" xr:uid="{00000000-0005-0000-0000-0000310F0000}"/>
    <cellStyle name="=C:\WINNT35\SYSTEM32\COMMAND.COM 2 22" xfId="388" xr:uid="{00000000-0005-0000-0000-0000320F0000}"/>
    <cellStyle name="=C:\WINNT35\SYSTEM32\COMMAND.COM 2 23" xfId="389" xr:uid="{00000000-0005-0000-0000-0000330F0000}"/>
    <cellStyle name="=C:\WINNT35\SYSTEM32\COMMAND.COM 2 24" xfId="390" xr:uid="{00000000-0005-0000-0000-0000340F0000}"/>
    <cellStyle name="=C:\WINNT35\SYSTEM32\COMMAND.COM 2 25" xfId="391" xr:uid="{00000000-0005-0000-0000-0000350F0000}"/>
    <cellStyle name="=C:\WINNT35\SYSTEM32\COMMAND.COM 2 26" xfId="392" xr:uid="{00000000-0005-0000-0000-0000360F0000}"/>
    <cellStyle name="=C:\WINNT35\SYSTEM32\COMMAND.COM 2 27" xfId="393" xr:uid="{00000000-0005-0000-0000-0000370F0000}"/>
    <cellStyle name="=C:\WINNT35\SYSTEM32\COMMAND.COM 2 28" xfId="394" xr:uid="{00000000-0005-0000-0000-0000380F0000}"/>
    <cellStyle name="=C:\WINNT35\SYSTEM32\COMMAND.COM 2 29" xfId="395" xr:uid="{00000000-0005-0000-0000-0000390F0000}"/>
    <cellStyle name="=C:\WINNT35\SYSTEM32\COMMAND.COM 2 3" xfId="396" xr:uid="{00000000-0005-0000-0000-00003A0F0000}"/>
    <cellStyle name="=C:\WINNT35\SYSTEM32\COMMAND.COM 2 3 10" xfId="397" xr:uid="{00000000-0005-0000-0000-00003B0F0000}"/>
    <cellStyle name="=C:\WINNT35\SYSTEM32\COMMAND.COM 2 3 11" xfId="398" xr:uid="{00000000-0005-0000-0000-00003C0F0000}"/>
    <cellStyle name="=C:\WINNT35\SYSTEM32\COMMAND.COM 2 3 12" xfId="399" xr:uid="{00000000-0005-0000-0000-00003D0F0000}"/>
    <cellStyle name="=C:\WINNT35\SYSTEM32\COMMAND.COM 2 3 13" xfId="400" xr:uid="{00000000-0005-0000-0000-00003E0F0000}"/>
    <cellStyle name="=C:\WINNT35\SYSTEM32\COMMAND.COM 2 3 14" xfId="401" xr:uid="{00000000-0005-0000-0000-00003F0F0000}"/>
    <cellStyle name="=C:\WINNT35\SYSTEM32\COMMAND.COM 2 3 15" xfId="402" xr:uid="{00000000-0005-0000-0000-0000400F0000}"/>
    <cellStyle name="=C:\WINNT35\SYSTEM32\COMMAND.COM 2 3 16" xfId="403" xr:uid="{00000000-0005-0000-0000-0000410F0000}"/>
    <cellStyle name="=C:\WINNT35\SYSTEM32\COMMAND.COM 2 3 17" xfId="404" xr:uid="{00000000-0005-0000-0000-0000420F0000}"/>
    <cellStyle name="=C:\WINNT35\SYSTEM32\COMMAND.COM 2 3 18" xfId="405" xr:uid="{00000000-0005-0000-0000-0000430F0000}"/>
    <cellStyle name="=C:\WINNT35\SYSTEM32\COMMAND.COM 2 3 2" xfId="406" xr:uid="{00000000-0005-0000-0000-0000440F0000}"/>
    <cellStyle name="=C:\WINNT35\SYSTEM32\COMMAND.COM 2 3 3" xfId="407" xr:uid="{00000000-0005-0000-0000-0000450F0000}"/>
    <cellStyle name="=C:\WINNT35\SYSTEM32\COMMAND.COM 2 3 4" xfId="408" xr:uid="{00000000-0005-0000-0000-0000460F0000}"/>
    <cellStyle name="=C:\WINNT35\SYSTEM32\COMMAND.COM 2 3 5" xfId="409" xr:uid="{00000000-0005-0000-0000-0000470F0000}"/>
    <cellStyle name="=C:\WINNT35\SYSTEM32\COMMAND.COM 2 3 6" xfId="410" xr:uid="{00000000-0005-0000-0000-0000480F0000}"/>
    <cellStyle name="=C:\WINNT35\SYSTEM32\COMMAND.COM 2 3 7" xfId="411" xr:uid="{00000000-0005-0000-0000-0000490F0000}"/>
    <cellStyle name="=C:\WINNT35\SYSTEM32\COMMAND.COM 2 3 8" xfId="412" xr:uid="{00000000-0005-0000-0000-00004A0F0000}"/>
    <cellStyle name="=C:\WINNT35\SYSTEM32\COMMAND.COM 2 3 9" xfId="413" xr:uid="{00000000-0005-0000-0000-00004B0F0000}"/>
    <cellStyle name="=C:\WINNT35\SYSTEM32\COMMAND.COM 2 3_A01" xfId="12430" xr:uid="{00000000-0005-0000-0000-00004C0F0000}"/>
    <cellStyle name="=C:\WINNT35\SYSTEM32\COMMAND.COM 2 30" xfId="414" xr:uid="{00000000-0005-0000-0000-00004D0F0000}"/>
    <cellStyle name="=C:\WINNT35\SYSTEM32\COMMAND.COM 2 31" xfId="415" xr:uid="{00000000-0005-0000-0000-00004E0F0000}"/>
    <cellStyle name="=C:\WINNT35\SYSTEM32\COMMAND.COM 2 32" xfId="416" xr:uid="{00000000-0005-0000-0000-00004F0F0000}"/>
    <cellStyle name="=C:\WINNT35\SYSTEM32\COMMAND.COM 2 33" xfId="417" xr:uid="{00000000-0005-0000-0000-0000500F0000}"/>
    <cellStyle name="=C:\WINNT35\SYSTEM32\COMMAND.COM 2 34" xfId="418" xr:uid="{00000000-0005-0000-0000-0000510F0000}"/>
    <cellStyle name="=C:\WINNT35\SYSTEM32\COMMAND.COM 2 35" xfId="419" xr:uid="{00000000-0005-0000-0000-0000520F0000}"/>
    <cellStyle name="=C:\WINNT35\SYSTEM32\COMMAND.COM 2 36" xfId="420" xr:uid="{00000000-0005-0000-0000-0000530F0000}"/>
    <cellStyle name="=C:\WINNT35\SYSTEM32\COMMAND.COM 2 37" xfId="421" xr:uid="{00000000-0005-0000-0000-0000540F0000}"/>
    <cellStyle name="=C:\WINNT35\SYSTEM32\COMMAND.COM 2 38" xfId="422" xr:uid="{00000000-0005-0000-0000-0000550F0000}"/>
    <cellStyle name="=C:\WINNT35\SYSTEM32\COMMAND.COM 2 39" xfId="423" xr:uid="{00000000-0005-0000-0000-0000560F0000}"/>
    <cellStyle name="=C:\WINNT35\SYSTEM32\COMMAND.COM 2 4" xfId="424" xr:uid="{00000000-0005-0000-0000-0000570F0000}"/>
    <cellStyle name="=C:\WINNT35\SYSTEM32\COMMAND.COM 2 4 10" xfId="425" xr:uid="{00000000-0005-0000-0000-0000580F0000}"/>
    <cellStyle name="=C:\WINNT35\SYSTEM32\COMMAND.COM 2 4 11" xfId="426" xr:uid="{00000000-0005-0000-0000-0000590F0000}"/>
    <cellStyle name="=C:\WINNT35\SYSTEM32\COMMAND.COM 2 4 12" xfId="427" xr:uid="{00000000-0005-0000-0000-00005A0F0000}"/>
    <cellStyle name="=C:\WINNT35\SYSTEM32\COMMAND.COM 2 4 13" xfId="428" xr:uid="{00000000-0005-0000-0000-00005B0F0000}"/>
    <cellStyle name="=C:\WINNT35\SYSTEM32\COMMAND.COM 2 4 14" xfId="429" xr:uid="{00000000-0005-0000-0000-00005C0F0000}"/>
    <cellStyle name="=C:\WINNT35\SYSTEM32\COMMAND.COM 2 4 15" xfId="430" xr:uid="{00000000-0005-0000-0000-00005D0F0000}"/>
    <cellStyle name="=C:\WINNT35\SYSTEM32\COMMAND.COM 2 4 16" xfId="431" xr:uid="{00000000-0005-0000-0000-00005E0F0000}"/>
    <cellStyle name="=C:\WINNT35\SYSTEM32\COMMAND.COM 2 4 17" xfId="432" xr:uid="{00000000-0005-0000-0000-00005F0F0000}"/>
    <cellStyle name="=C:\WINNT35\SYSTEM32\COMMAND.COM 2 4 18" xfId="433" xr:uid="{00000000-0005-0000-0000-0000600F0000}"/>
    <cellStyle name="=C:\WINNT35\SYSTEM32\COMMAND.COM 2 4 2" xfId="434" xr:uid="{00000000-0005-0000-0000-0000610F0000}"/>
    <cellStyle name="=C:\WINNT35\SYSTEM32\COMMAND.COM 2 4 3" xfId="435" xr:uid="{00000000-0005-0000-0000-0000620F0000}"/>
    <cellStyle name="=C:\WINNT35\SYSTEM32\COMMAND.COM 2 4 4" xfId="436" xr:uid="{00000000-0005-0000-0000-0000630F0000}"/>
    <cellStyle name="=C:\WINNT35\SYSTEM32\COMMAND.COM 2 4 5" xfId="437" xr:uid="{00000000-0005-0000-0000-0000640F0000}"/>
    <cellStyle name="=C:\WINNT35\SYSTEM32\COMMAND.COM 2 4 6" xfId="438" xr:uid="{00000000-0005-0000-0000-0000650F0000}"/>
    <cellStyle name="=C:\WINNT35\SYSTEM32\COMMAND.COM 2 4 7" xfId="439" xr:uid="{00000000-0005-0000-0000-0000660F0000}"/>
    <cellStyle name="=C:\WINNT35\SYSTEM32\COMMAND.COM 2 4 8" xfId="440" xr:uid="{00000000-0005-0000-0000-0000670F0000}"/>
    <cellStyle name="=C:\WINNT35\SYSTEM32\COMMAND.COM 2 4 9" xfId="441" xr:uid="{00000000-0005-0000-0000-0000680F0000}"/>
    <cellStyle name="=C:\WINNT35\SYSTEM32\COMMAND.COM 2 4_A01" xfId="12431" xr:uid="{00000000-0005-0000-0000-0000690F0000}"/>
    <cellStyle name="=C:\WINNT35\SYSTEM32\COMMAND.COM 2 40" xfId="442" xr:uid="{00000000-0005-0000-0000-00006A0F0000}"/>
    <cellStyle name="=C:\WINNT35\SYSTEM32\COMMAND.COM 2 41" xfId="443" xr:uid="{00000000-0005-0000-0000-00006B0F0000}"/>
    <cellStyle name="=C:\WINNT35\SYSTEM32\COMMAND.COM 2 42" xfId="444" xr:uid="{00000000-0005-0000-0000-00006C0F0000}"/>
    <cellStyle name="=C:\WINNT35\SYSTEM32\COMMAND.COM 2 43" xfId="445" xr:uid="{00000000-0005-0000-0000-00006D0F0000}"/>
    <cellStyle name="=C:\WINNT35\SYSTEM32\COMMAND.COM 2 44" xfId="446" xr:uid="{00000000-0005-0000-0000-00006E0F0000}"/>
    <cellStyle name="=C:\WINNT35\SYSTEM32\COMMAND.COM 2 45" xfId="447" xr:uid="{00000000-0005-0000-0000-00006F0F0000}"/>
    <cellStyle name="=C:\WINNT35\SYSTEM32\COMMAND.COM 2 46" xfId="448" xr:uid="{00000000-0005-0000-0000-0000700F0000}"/>
    <cellStyle name="=C:\WINNT35\SYSTEM32\COMMAND.COM 2 47" xfId="449" xr:uid="{00000000-0005-0000-0000-0000710F0000}"/>
    <cellStyle name="=C:\WINNT35\SYSTEM32\COMMAND.COM 2 48" xfId="450" xr:uid="{00000000-0005-0000-0000-0000720F0000}"/>
    <cellStyle name="=C:\WINNT35\SYSTEM32\COMMAND.COM 2 49" xfId="451" xr:uid="{00000000-0005-0000-0000-0000730F0000}"/>
    <cellStyle name="=C:\WINNT35\SYSTEM32\COMMAND.COM 2 5" xfId="452" xr:uid="{00000000-0005-0000-0000-0000740F0000}"/>
    <cellStyle name="=C:\WINNT35\SYSTEM32\COMMAND.COM 2 5 10" xfId="453" xr:uid="{00000000-0005-0000-0000-0000750F0000}"/>
    <cellStyle name="=C:\WINNT35\SYSTEM32\COMMAND.COM 2 5 11" xfId="454" xr:uid="{00000000-0005-0000-0000-0000760F0000}"/>
    <cellStyle name="=C:\WINNT35\SYSTEM32\COMMAND.COM 2 5 12" xfId="455" xr:uid="{00000000-0005-0000-0000-0000770F0000}"/>
    <cellStyle name="=C:\WINNT35\SYSTEM32\COMMAND.COM 2 5 13" xfId="456" xr:uid="{00000000-0005-0000-0000-0000780F0000}"/>
    <cellStyle name="=C:\WINNT35\SYSTEM32\COMMAND.COM 2 5 14" xfId="457" xr:uid="{00000000-0005-0000-0000-0000790F0000}"/>
    <cellStyle name="=C:\WINNT35\SYSTEM32\COMMAND.COM 2 5 15" xfId="458" xr:uid="{00000000-0005-0000-0000-00007A0F0000}"/>
    <cellStyle name="=C:\WINNT35\SYSTEM32\COMMAND.COM 2 5 16" xfId="459" xr:uid="{00000000-0005-0000-0000-00007B0F0000}"/>
    <cellStyle name="=C:\WINNT35\SYSTEM32\COMMAND.COM 2 5 17" xfId="460" xr:uid="{00000000-0005-0000-0000-00007C0F0000}"/>
    <cellStyle name="=C:\WINNT35\SYSTEM32\COMMAND.COM 2 5 18" xfId="461" xr:uid="{00000000-0005-0000-0000-00007D0F0000}"/>
    <cellStyle name="=C:\WINNT35\SYSTEM32\COMMAND.COM 2 5 2" xfId="462" xr:uid="{00000000-0005-0000-0000-00007E0F0000}"/>
    <cellStyle name="=C:\WINNT35\SYSTEM32\COMMAND.COM 2 5 3" xfId="463" xr:uid="{00000000-0005-0000-0000-00007F0F0000}"/>
    <cellStyle name="=C:\WINNT35\SYSTEM32\COMMAND.COM 2 5 4" xfId="464" xr:uid="{00000000-0005-0000-0000-0000800F0000}"/>
    <cellStyle name="=C:\WINNT35\SYSTEM32\COMMAND.COM 2 5 5" xfId="465" xr:uid="{00000000-0005-0000-0000-0000810F0000}"/>
    <cellStyle name="=C:\WINNT35\SYSTEM32\COMMAND.COM 2 5 6" xfId="466" xr:uid="{00000000-0005-0000-0000-0000820F0000}"/>
    <cellStyle name="=C:\WINNT35\SYSTEM32\COMMAND.COM 2 5 7" xfId="467" xr:uid="{00000000-0005-0000-0000-0000830F0000}"/>
    <cellStyle name="=C:\WINNT35\SYSTEM32\COMMAND.COM 2 5 8" xfId="468" xr:uid="{00000000-0005-0000-0000-0000840F0000}"/>
    <cellStyle name="=C:\WINNT35\SYSTEM32\COMMAND.COM 2 5 9" xfId="469" xr:uid="{00000000-0005-0000-0000-0000850F0000}"/>
    <cellStyle name="=C:\WINNT35\SYSTEM32\COMMAND.COM 2 5_A01" xfId="12432" xr:uid="{00000000-0005-0000-0000-0000860F0000}"/>
    <cellStyle name="=C:\WINNT35\SYSTEM32\COMMAND.COM 2 50" xfId="470" xr:uid="{00000000-0005-0000-0000-0000870F0000}"/>
    <cellStyle name="=C:\WINNT35\SYSTEM32\COMMAND.COM 2 51" xfId="471" xr:uid="{00000000-0005-0000-0000-0000880F0000}"/>
    <cellStyle name="=C:\WINNT35\SYSTEM32\COMMAND.COM 2 52" xfId="472" xr:uid="{00000000-0005-0000-0000-0000890F0000}"/>
    <cellStyle name="=C:\WINNT35\SYSTEM32\COMMAND.COM 2 53" xfId="473" xr:uid="{00000000-0005-0000-0000-00008A0F0000}"/>
    <cellStyle name="=C:\WINNT35\SYSTEM32\COMMAND.COM 2 54" xfId="474" xr:uid="{00000000-0005-0000-0000-00008B0F0000}"/>
    <cellStyle name="=C:\WINNT35\SYSTEM32\COMMAND.COM 2 55" xfId="475" xr:uid="{00000000-0005-0000-0000-00008C0F0000}"/>
    <cellStyle name="=C:\WINNT35\SYSTEM32\COMMAND.COM 2 56" xfId="476" xr:uid="{00000000-0005-0000-0000-00008D0F0000}"/>
    <cellStyle name="=C:\WINNT35\SYSTEM32\COMMAND.COM 2 57" xfId="477" xr:uid="{00000000-0005-0000-0000-00008E0F0000}"/>
    <cellStyle name="=C:\WINNT35\SYSTEM32\COMMAND.COM 2 58" xfId="478" xr:uid="{00000000-0005-0000-0000-00008F0F0000}"/>
    <cellStyle name="=C:\WINNT35\SYSTEM32\COMMAND.COM 2 6" xfId="479" xr:uid="{00000000-0005-0000-0000-0000900F0000}"/>
    <cellStyle name="=C:\WINNT35\SYSTEM32\COMMAND.COM 2 6 10" xfId="480" xr:uid="{00000000-0005-0000-0000-0000910F0000}"/>
    <cellStyle name="=C:\WINNT35\SYSTEM32\COMMAND.COM 2 6 11" xfId="481" xr:uid="{00000000-0005-0000-0000-0000920F0000}"/>
    <cellStyle name="=C:\WINNT35\SYSTEM32\COMMAND.COM 2 6 12" xfId="482" xr:uid="{00000000-0005-0000-0000-0000930F0000}"/>
    <cellStyle name="=C:\WINNT35\SYSTEM32\COMMAND.COM 2 6 13" xfId="483" xr:uid="{00000000-0005-0000-0000-0000940F0000}"/>
    <cellStyle name="=C:\WINNT35\SYSTEM32\COMMAND.COM 2 6 14" xfId="484" xr:uid="{00000000-0005-0000-0000-0000950F0000}"/>
    <cellStyle name="=C:\WINNT35\SYSTEM32\COMMAND.COM 2 6 15" xfId="485" xr:uid="{00000000-0005-0000-0000-0000960F0000}"/>
    <cellStyle name="=C:\WINNT35\SYSTEM32\COMMAND.COM 2 6 16" xfId="486" xr:uid="{00000000-0005-0000-0000-0000970F0000}"/>
    <cellStyle name="=C:\WINNT35\SYSTEM32\COMMAND.COM 2 6 17" xfId="487" xr:uid="{00000000-0005-0000-0000-0000980F0000}"/>
    <cellStyle name="=C:\WINNT35\SYSTEM32\COMMAND.COM 2 6 18" xfId="488" xr:uid="{00000000-0005-0000-0000-0000990F0000}"/>
    <cellStyle name="=C:\WINNT35\SYSTEM32\COMMAND.COM 2 6 2" xfId="489" xr:uid="{00000000-0005-0000-0000-00009A0F0000}"/>
    <cellStyle name="=C:\WINNT35\SYSTEM32\COMMAND.COM 2 6 3" xfId="490" xr:uid="{00000000-0005-0000-0000-00009B0F0000}"/>
    <cellStyle name="=C:\WINNT35\SYSTEM32\COMMAND.COM 2 6 4" xfId="491" xr:uid="{00000000-0005-0000-0000-00009C0F0000}"/>
    <cellStyle name="=C:\WINNT35\SYSTEM32\COMMAND.COM 2 6 5" xfId="492" xr:uid="{00000000-0005-0000-0000-00009D0F0000}"/>
    <cellStyle name="=C:\WINNT35\SYSTEM32\COMMAND.COM 2 6 6" xfId="493" xr:uid="{00000000-0005-0000-0000-00009E0F0000}"/>
    <cellStyle name="=C:\WINNT35\SYSTEM32\COMMAND.COM 2 6 7" xfId="494" xr:uid="{00000000-0005-0000-0000-00009F0F0000}"/>
    <cellStyle name="=C:\WINNT35\SYSTEM32\COMMAND.COM 2 6 8" xfId="495" xr:uid="{00000000-0005-0000-0000-0000A00F0000}"/>
    <cellStyle name="=C:\WINNT35\SYSTEM32\COMMAND.COM 2 6 9" xfId="496" xr:uid="{00000000-0005-0000-0000-0000A10F0000}"/>
    <cellStyle name="=C:\WINNT35\SYSTEM32\COMMAND.COM 2 6_A01" xfId="12433" xr:uid="{00000000-0005-0000-0000-0000A20F0000}"/>
    <cellStyle name="=C:\WINNT35\SYSTEM32\COMMAND.COM 2 7" xfId="497" xr:uid="{00000000-0005-0000-0000-0000A30F0000}"/>
    <cellStyle name="=C:\WINNT35\SYSTEM32\COMMAND.COM 2 7 10" xfId="498" xr:uid="{00000000-0005-0000-0000-0000A40F0000}"/>
    <cellStyle name="=C:\WINNT35\SYSTEM32\COMMAND.COM 2 7 11" xfId="499" xr:uid="{00000000-0005-0000-0000-0000A50F0000}"/>
    <cellStyle name="=C:\WINNT35\SYSTEM32\COMMAND.COM 2 7 12" xfId="500" xr:uid="{00000000-0005-0000-0000-0000A60F0000}"/>
    <cellStyle name="=C:\WINNT35\SYSTEM32\COMMAND.COM 2 7 13" xfId="501" xr:uid="{00000000-0005-0000-0000-0000A70F0000}"/>
    <cellStyle name="=C:\WINNT35\SYSTEM32\COMMAND.COM 2 7 14" xfId="502" xr:uid="{00000000-0005-0000-0000-0000A80F0000}"/>
    <cellStyle name="=C:\WINNT35\SYSTEM32\COMMAND.COM 2 7 15" xfId="503" xr:uid="{00000000-0005-0000-0000-0000A90F0000}"/>
    <cellStyle name="=C:\WINNT35\SYSTEM32\COMMAND.COM 2 7 16" xfId="504" xr:uid="{00000000-0005-0000-0000-0000AA0F0000}"/>
    <cellStyle name="=C:\WINNT35\SYSTEM32\COMMAND.COM 2 7 17" xfId="505" xr:uid="{00000000-0005-0000-0000-0000AB0F0000}"/>
    <cellStyle name="=C:\WINNT35\SYSTEM32\COMMAND.COM 2 7 18" xfId="506" xr:uid="{00000000-0005-0000-0000-0000AC0F0000}"/>
    <cellStyle name="=C:\WINNT35\SYSTEM32\COMMAND.COM 2 7 2" xfId="507" xr:uid="{00000000-0005-0000-0000-0000AD0F0000}"/>
    <cellStyle name="=C:\WINNT35\SYSTEM32\COMMAND.COM 2 7 3" xfId="508" xr:uid="{00000000-0005-0000-0000-0000AE0F0000}"/>
    <cellStyle name="=C:\WINNT35\SYSTEM32\COMMAND.COM 2 7 4" xfId="509" xr:uid="{00000000-0005-0000-0000-0000AF0F0000}"/>
    <cellStyle name="=C:\WINNT35\SYSTEM32\COMMAND.COM 2 7 5" xfId="510" xr:uid="{00000000-0005-0000-0000-0000B00F0000}"/>
    <cellStyle name="=C:\WINNT35\SYSTEM32\COMMAND.COM 2 7 6" xfId="511" xr:uid="{00000000-0005-0000-0000-0000B10F0000}"/>
    <cellStyle name="=C:\WINNT35\SYSTEM32\COMMAND.COM 2 7 7" xfId="512" xr:uid="{00000000-0005-0000-0000-0000B20F0000}"/>
    <cellStyle name="=C:\WINNT35\SYSTEM32\COMMAND.COM 2 7 8" xfId="513" xr:uid="{00000000-0005-0000-0000-0000B30F0000}"/>
    <cellStyle name="=C:\WINNT35\SYSTEM32\COMMAND.COM 2 7 9" xfId="514" xr:uid="{00000000-0005-0000-0000-0000B40F0000}"/>
    <cellStyle name="=C:\WINNT35\SYSTEM32\COMMAND.COM 2 7_A01" xfId="12434" xr:uid="{00000000-0005-0000-0000-0000B50F0000}"/>
    <cellStyle name="=C:\WINNT35\SYSTEM32\COMMAND.COM 2 8" xfId="515" xr:uid="{00000000-0005-0000-0000-0000B60F0000}"/>
    <cellStyle name="=C:\WINNT35\SYSTEM32\COMMAND.COM 2 8 10" xfId="516" xr:uid="{00000000-0005-0000-0000-0000B70F0000}"/>
    <cellStyle name="=C:\WINNT35\SYSTEM32\COMMAND.COM 2 8 11" xfId="517" xr:uid="{00000000-0005-0000-0000-0000B80F0000}"/>
    <cellStyle name="=C:\WINNT35\SYSTEM32\COMMAND.COM 2 8 12" xfId="518" xr:uid="{00000000-0005-0000-0000-0000B90F0000}"/>
    <cellStyle name="=C:\WINNT35\SYSTEM32\COMMAND.COM 2 8 13" xfId="519" xr:uid="{00000000-0005-0000-0000-0000BA0F0000}"/>
    <cellStyle name="=C:\WINNT35\SYSTEM32\COMMAND.COM 2 8 14" xfId="520" xr:uid="{00000000-0005-0000-0000-0000BB0F0000}"/>
    <cellStyle name="=C:\WINNT35\SYSTEM32\COMMAND.COM 2 8 15" xfId="521" xr:uid="{00000000-0005-0000-0000-0000BC0F0000}"/>
    <cellStyle name="=C:\WINNT35\SYSTEM32\COMMAND.COM 2 8 16" xfId="522" xr:uid="{00000000-0005-0000-0000-0000BD0F0000}"/>
    <cellStyle name="=C:\WINNT35\SYSTEM32\COMMAND.COM 2 8 17" xfId="523" xr:uid="{00000000-0005-0000-0000-0000BE0F0000}"/>
    <cellStyle name="=C:\WINNT35\SYSTEM32\COMMAND.COM 2 8 18" xfId="524" xr:uid="{00000000-0005-0000-0000-0000BF0F0000}"/>
    <cellStyle name="=C:\WINNT35\SYSTEM32\COMMAND.COM 2 8 2" xfId="525" xr:uid="{00000000-0005-0000-0000-0000C00F0000}"/>
    <cellStyle name="=C:\WINNT35\SYSTEM32\COMMAND.COM 2 8 3" xfId="526" xr:uid="{00000000-0005-0000-0000-0000C10F0000}"/>
    <cellStyle name="=C:\WINNT35\SYSTEM32\COMMAND.COM 2 8 4" xfId="527" xr:uid="{00000000-0005-0000-0000-0000C20F0000}"/>
    <cellStyle name="=C:\WINNT35\SYSTEM32\COMMAND.COM 2 8 5" xfId="528" xr:uid="{00000000-0005-0000-0000-0000C30F0000}"/>
    <cellStyle name="=C:\WINNT35\SYSTEM32\COMMAND.COM 2 8 6" xfId="529" xr:uid="{00000000-0005-0000-0000-0000C40F0000}"/>
    <cellStyle name="=C:\WINNT35\SYSTEM32\COMMAND.COM 2 8 7" xfId="530" xr:uid="{00000000-0005-0000-0000-0000C50F0000}"/>
    <cellStyle name="=C:\WINNT35\SYSTEM32\COMMAND.COM 2 8 8" xfId="531" xr:uid="{00000000-0005-0000-0000-0000C60F0000}"/>
    <cellStyle name="=C:\WINNT35\SYSTEM32\COMMAND.COM 2 8 9" xfId="532" xr:uid="{00000000-0005-0000-0000-0000C70F0000}"/>
    <cellStyle name="=C:\WINNT35\SYSTEM32\COMMAND.COM 2 8_A01" xfId="12435" xr:uid="{00000000-0005-0000-0000-0000C80F0000}"/>
    <cellStyle name="=C:\WINNT35\SYSTEM32\COMMAND.COM 2 9" xfId="533" xr:uid="{00000000-0005-0000-0000-0000C90F0000}"/>
    <cellStyle name="=C:\WINNT35\SYSTEM32\COMMAND.COM 2 9 10" xfId="534" xr:uid="{00000000-0005-0000-0000-0000CA0F0000}"/>
    <cellStyle name="=C:\WINNT35\SYSTEM32\COMMAND.COM 2 9 11" xfId="535" xr:uid="{00000000-0005-0000-0000-0000CB0F0000}"/>
    <cellStyle name="=C:\WINNT35\SYSTEM32\COMMAND.COM 2 9 12" xfId="536" xr:uid="{00000000-0005-0000-0000-0000CC0F0000}"/>
    <cellStyle name="=C:\WINNT35\SYSTEM32\COMMAND.COM 2 9 13" xfId="537" xr:uid="{00000000-0005-0000-0000-0000CD0F0000}"/>
    <cellStyle name="=C:\WINNT35\SYSTEM32\COMMAND.COM 2 9 14" xfId="538" xr:uid="{00000000-0005-0000-0000-0000CE0F0000}"/>
    <cellStyle name="=C:\WINNT35\SYSTEM32\COMMAND.COM 2 9 15" xfId="539" xr:uid="{00000000-0005-0000-0000-0000CF0F0000}"/>
    <cellStyle name="=C:\WINNT35\SYSTEM32\COMMAND.COM 2 9 16" xfId="540" xr:uid="{00000000-0005-0000-0000-0000D00F0000}"/>
    <cellStyle name="=C:\WINNT35\SYSTEM32\COMMAND.COM 2 9 17" xfId="541" xr:uid="{00000000-0005-0000-0000-0000D10F0000}"/>
    <cellStyle name="=C:\WINNT35\SYSTEM32\COMMAND.COM 2 9 18" xfId="542" xr:uid="{00000000-0005-0000-0000-0000D20F0000}"/>
    <cellStyle name="=C:\WINNT35\SYSTEM32\COMMAND.COM 2 9 2" xfId="543" xr:uid="{00000000-0005-0000-0000-0000D30F0000}"/>
    <cellStyle name="=C:\WINNT35\SYSTEM32\COMMAND.COM 2 9 3" xfId="544" xr:uid="{00000000-0005-0000-0000-0000D40F0000}"/>
    <cellStyle name="=C:\WINNT35\SYSTEM32\COMMAND.COM 2 9 4" xfId="545" xr:uid="{00000000-0005-0000-0000-0000D50F0000}"/>
    <cellStyle name="=C:\WINNT35\SYSTEM32\COMMAND.COM 2 9 5" xfId="546" xr:uid="{00000000-0005-0000-0000-0000D60F0000}"/>
    <cellStyle name="=C:\WINNT35\SYSTEM32\COMMAND.COM 2 9 6" xfId="547" xr:uid="{00000000-0005-0000-0000-0000D70F0000}"/>
    <cellStyle name="=C:\WINNT35\SYSTEM32\COMMAND.COM 2 9 7" xfId="548" xr:uid="{00000000-0005-0000-0000-0000D80F0000}"/>
    <cellStyle name="=C:\WINNT35\SYSTEM32\COMMAND.COM 2 9 8" xfId="549" xr:uid="{00000000-0005-0000-0000-0000D90F0000}"/>
    <cellStyle name="=C:\WINNT35\SYSTEM32\COMMAND.COM 2 9 9" xfId="550" xr:uid="{00000000-0005-0000-0000-0000DA0F0000}"/>
    <cellStyle name="=C:\WINNT35\SYSTEM32\COMMAND.COM 2 9_A02" xfId="54734" xr:uid="{A6003ACB-38DF-47F8-845C-7574CA087DDB}"/>
    <cellStyle name="=C:\WINNT35\SYSTEM32\COMMAND.COM 2_A01" xfId="12425" xr:uid="{00000000-0005-0000-0000-0000DC0F0000}"/>
    <cellStyle name="=C:\WINNT35\SYSTEM32\COMMAND.COM 3" xfId="551" xr:uid="{00000000-0005-0000-0000-0000DD0F0000}"/>
    <cellStyle name="=C:\WINNT35\SYSTEM32\COMMAND.COM 3 10" xfId="552" xr:uid="{00000000-0005-0000-0000-0000DE0F0000}"/>
    <cellStyle name="=C:\WINNT35\SYSTEM32\COMMAND.COM 3 11" xfId="553" xr:uid="{00000000-0005-0000-0000-0000DF0F0000}"/>
    <cellStyle name="=C:\WINNT35\SYSTEM32\COMMAND.COM 3 12" xfId="554" xr:uid="{00000000-0005-0000-0000-0000E00F0000}"/>
    <cellStyle name="=C:\WINNT35\SYSTEM32\COMMAND.COM 3 13" xfId="555" xr:uid="{00000000-0005-0000-0000-0000E10F0000}"/>
    <cellStyle name="=C:\WINNT35\SYSTEM32\COMMAND.COM 3 14" xfId="556" xr:uid="{00000000-0005-0000-0000-0000E20F0000}"/>
    <cellStyle name="=C:\WINNT35\SYSTEM32\COMMAND.COM 3 15" xfId="557" xr:uid="{00000000-0005-0000-0000-0000E30F0000}"/>
    <cellStyle name="=C:\WINNT35\SYSTEM32\COMMAND.COM 3 16" xfId="558" xr:uid="{00000000-0005-0000-0000-0000E40F0000}"/>
    <cellStyle name="=C:\WINNT35\SYSTEM32\COMMAND.COM 3 17" xfId="559" xr:uid="{00000000-0005-0000-0000-0000E50F0000}"/>
    <cellStyle name="=C:\WINNT35\SYSTEM32\COMMAND.COM 3 2" xfId="560" xr:uid="{00000000-0005-0000-0000-0000E60F0000}"/>
    <cellStyle name="=C:\WINNT35\SYSTEM32\COMMAND.COM 3 3" xfId="561" xr:uid="{00000000-0005-0000-0000-0000E70F0000}"/>
    <cellStyle name="=C:\WINNT35\SYSTEM32\COMMAND.COM 3 4" xfId="562" xr:uid="{00000000-0005-0000-0000-0000E80F0000}"/>
    <cellStyle name="=C:\WINNT35\SYSTEM32\COMMAND.COM 3 5" xfId="563" xr:uid="{00000000-0005-0000-0000-0000E90F0000}"/>
    <cellStyle name="=C:\WINNT35\SYSTEM32\COMMAND.COM 3 6" xfId="564" xr:uid="{00000000-0005-0000-0000-0000EA0F0000}"/>
    <cellStyle name="=C:\WINNT35\SYSTEM32\COMMAND.COM 3 7" xfId="565" xr:uid="{00000000-0005-0000-0000-0000EB0F0000}"/>
    <cellStyle name="=C:\WINNT35\SYSTEM32\COMMAND.COM 3 8" xfId="566" xr:uid="{00000000-0005-0000-0000-0000EC0F0000}"/>
    <cellStyle name="=C:\WINNT35\SYSTEM32\COMMAND.COM 3 9" xfId="567" xr:uid="{00000000-0005-0000-0000-0000ED0F0000}"/>
    <cellStyle name="=C:\WINNT35\SYSTEM32\COMMAND.COM 3_A02" xfId="54735" xr:uid="{5297222A-D929-4A5A-BDE9-1FFF6AD0DDC2}"/>
    <cellStyle name="=C:\WINNT35\SYSTEM32\COMMAND.COM 4" xfId="568" xr:uid="{00000000-0005-0000-0000-0000EF0F0000}"/>
    <cellStyle name="=C:\WINNT35\SYSTEM32\COMMAND.COM_4 manuell" xfId="53141" xr:uid="{D2011226-3F6D-4776-9016-7CE3F04B61C5}"/>
    <cellStyle name="1 antraštė" xfId="569" xr:uid="{00000000-0005-0000-0000-0000F10F0000}"/>
    <cellStyle name="1,comma" xfId="12549" xr:uid="{00000000-0005-0000-0000-0000F20F0000}"/>
    <cellStyle name="1,comma 2" xfId="12550" xr:uid="{00000000-0005-0000-0000-0000F30F0000}"/>
    <cellStyle name="1,comma 2 2" xfId="37117" xr:uid="{00000000-0005-0000-0000-0000F40F0000}"/>
    <cellStyle name="1,comma 3" xfId="37118" xr:uid="{00000000-0005-0000-0000-0000F50F0000}"/>
    <cellStyle name="1,comma_Adjustment-Hovedtall" xfId="37119" xr:uid="{00000000-0005-0000-0000-0000F60F0000}"/>
    <cellStyle name="2 antraštė" xfId="570" xr:uid="{00000000-0005-0000-0000-0000F70F0000}"/>
    <cellStyle name="20 % - Markeringsfarve1" xfId="12551" xr:uid="{00000000-0005-0000-0000-0000F80F0000}"/>
    <cellStyle name="20 % - Markeringsfarve1 2" xfId="37120" xr:uid="{00000000-0005-0000-0000-0000F90F0000}"/>
    <cellStyle name="20 % - Markeringsfarve2" xfId="12552" xr:uid="{00000000-0005-0000-0000-0000FA0F0000}"/>
    <cellStyle name="20 % - Markeringsfarve2 2" xfId="37121" xr:uid="{00000000-0005-0000-0000-0000FB0F0000}"/>
    <cellStyle name="20 % - Markeringsfarve3" xfId="12553" xr:uid="{00000000-0005-0000-0000-0000FC0F0000}"/>
    <cellStyle name="20 % - Markeringsfarve3 2" xfId="37122" xr:uid="{00000000-0005-0000-0000-0000FD0F0000}"/>
    <cellStyle name="20 % - Markeringsfarve4" xfId="12554" xr:uid="{00000000-0005-0000-0000-0000FE0F0000}"/>
    <cellStyle name="20 % - Markeringsfarve4 2" xfId="37123" xr:uid="{00000000-0005-0000-0000-0000FF0F0000}"/>
    <cellStyle name="20 % - Markeringsfarve5" xfId="12555" xr:uid="{00000000-0005-0000-0000-000000100000}"/>
    <cellStyle name="20 % - Markeringsfarve5 2" xfId="37124" xr:uid="{00000000-0005-0000-0000-000001100000}"/>
    <cellStyle name="20 % - Markeringsfarve6" xfId="12556" xr:uid="{00000000-0005-0000-0000-000002100000}"/>
    <cellStyle name="20 % - Markeringsfarve6 2" xfId="37125" xr:uid="{00000000-0005-0000-0000-000003100000}"/>
    <cellStyle name="20% - 1. jelölőszín" xfId="571" xr:uid="{00000000-0005-0000-0000-000004100000}"/>
    <cellStyle name="20% - 1. jelölőszín 2" xfId="572" xr:uid="{00000000-0005-0000-0000-000005100000}"/>
    <cellStyle name="20% - 1. jelölőszín 2 2" xfId="573" xr:uid="{00000000-0005-0000-0000-000006100000}"/>
    <cellStyle name="20% - 1. jelölőszín 2 3" xfId="574" xr:uid="{00000000-0005-0000-0000-000007100000}"/>
    <cellStyle name="20% - 1. jelölőszín 2_4 manuell" xfId="53142" xr:uid="{16123C1A-8C95-44B6-BC57-CD2578D7F61B}"/>
    <cellStyle name="20% - 1. jelölőszín 3" xfId="575" xr:uid="{00000000-0005-0000-0000-000009100000}"/>
    <cellStyle name="20% - 1. jelölőszín 4" xfId="576" xr:uid="{00000000-0005-0000-0000-00000A100000}"/>
    <cellStyle name="20% - 1. jelölőszín_20130128_ITS on reporting_Annex I_CA" xfId="577" xr:uid="{00000000-0005-0000-0000-00000B100000}"/>
    <cellStyle name="20% - 2. jelölőszín" xfId="578" xr:uid="{00000000-0005-0000-0000-00000C100000}"/>
    <cellStyle name="20% - 2. jelölőszín 2" xfId="579" xr:uid="{00000000-0005-0000-0000-00000D100000}"/>
    <cellStyle name="20% - 2. jelölőszín 2 2" xfId="580" xr:uid="{00000000-0005-0000-0000-00000E100000}"/>
    <cellStyle name="20% - 2. jelölőszín 2 3" xfId="581" xr:uid="{00000000-0005-0000-0000-00000F100000}"/>
    <cellStyle name="20% - 2. jelölőszín 2_4 manuell" xfId="53143" xr:uid="{8B3C6D94-5F91-4E48-A853-ADF08D265814}"/>
    <cellStyle name="20% - 2. jelölőszín 3" xfId="582" xr:uid="{00000000-0005-0000-0000-000011100000}"/>
    <cellStyle name="20% - 2. jelölőszín 4" xfId="583" xr:uid="{00000000-0005-0000-0000-000012100000}"/>
    <cellStyle name="20% - 2. jelölőszín_20130128_ITS on reporting_Annex I_CA" xfId="584" xr:uid="{00000000-0005-0000-0000-000013100000}"/>
    <cellStyle name="20% - 3. jelölőszín" xfId="585" xr:uid="{00000000-0005-0000-0000-000014100000}"/>
    <cellStyle name="20% - 3. jelölőszín 2" xfId="586" xr:uid="{00000000-0005-0000-0000-000015100000}"/>
    <cellStyle name="20% - 3. jelölőszín 2 2" xfId="587" xr:uid="{00000000-0005-0000-0000-000016100000}"/>
    <cellStyle name="20% - 3. jelölőszín 2 3" xfId="588" xr:uid="{00000000-0005-0000-0000-000017100000}"/>
    <cellStyle name="20% - 3. jelölőszín 2_4 manuell" xfId="53144" xr:uid="{63CD7DF5-633A-40B0-87CC-5838CC2C3B5E}"/>
    <cellStyle name="20% - 3. jelölőszín 3" xfId="589" xr:uid="{00000000-0005-0000-0000-000019100000}"/>
    <cellStyle name="20% - 3. jelölőszín 4" xfId="590" xr:uid="{00000000-0005-0000-0000-00001A100000}"/>
    <cellStyle name="20% - 3. jelölőszín_20130128_ITS on reporting_Annex I_CA" xfId="591" xr:uid="{00000000-0005-0000-0000-00001B100000}"/>
    <cellStyle name="20% - 4. jelölőszín" xfId="592" xr:uid="{00000000-0005-0000-0000-00001C100000}"/>
    <cellStyle name="20% - 4. jelölőszín 2" xfId="593" xr:uid="{00000000-0005-0000-0000-00001D100000}"/>
    <cellStyle name="20% - 4. jelölőszín 2 2" xfId="594" xr:uid="{00000000-0005-0000-0000-00001E100000}"/>
    <cellStyle name="20% - 4. jelölőszín 2 3" xfId="595" xr:uid="{00000000-0005-0000-0000-00001F100000}"/>
    <cellStyle name="20% - 4. jelölőszín 2_4 manuell" xfId="53145" xr:uid="{E7971F25-B818-49A5-8D3F-491B399D6BFC}"/>
    <cellStyle name="20% - 4. jelölőszín 3" xfId="596" xr:uid="{00000000-0005-0000-0000-000021100000}"/>
    <cellStyle name="20% - 4. jelölőszín 4" xfId="597" xr:uid="{00000000-0005-0000-0000-000022100000}"/>
    <cellStyle name="20% - 4. jelölőszín_20130128_ITS on reporting_Annex I_CA" xfId="598" xr:uid="{00000000-0005-0000-0000-000023100000}"/>
    <cellStyle name="20% - 5. jelölőszín" xfId="599" xr:uid="{00000000-0005-0000-0000-000024100000}"/>
    <cellStyle name="20% - 5. jelölőszín 2" xfId="600" xr:uid="{00000000-0005-0000-0000-000025100000}"/>
    <cellStyle name="20% - 5. jelölőszín 2 2" xfId="601" xr:uid="{00000000-0005-0000-0000-000026100000}"/>
    <cellStyle name="20% - 5. jelölőszín 2 3" xfId="602" xr:uid="{00000000-0005-0000-0000-000027100000}"/>
    <cellStyle name="20% - 5. jelölőszín 2_4 manuell" xfId="53146" xr:uid="{0FDFF853-BD67-4CFD-A7BB-DDF2C5B1653D}"/>
    <cellStyle name="20% - 5. jelölőszín 3" xfId="603" xr:uid="{00000000-0005-0000-0000-000029100000}"/>
    <cellStyle name="20% - 5. jelölőszín 4" xfId="604" xr:uid="{00000000-0005-0000-0000-00002A100000}"/>
    <cellStyle name="20% - 5. jelölőszín_20130128_ITS on reporting_Annex I_CA" xfId="605" xr:uid="{00000000-0005-0000-0000-00002B100000}"/>
    <cellStyle name="20% - 6. jelölőszín" xfId="606" xr:uid="{00000000-0005-0000-0000-00002C100000}"/>
    <cellStyle name="20% - 6. jelölőszín 2" xfId="607" xr:uid="{00000000-0005-0000-0000-00002D100000}"/>
    <cellStyle name="20% - 6. jelölőszín 2 2" xfId="608" xr:uid="{00000000-0005-0000-0000-00002E100000}"/>
    <cellStyle name="20% - 6. jelölőszín 2 3" xfId="609" xr:uid="{00000000-0005-0000-0000-00002F100000}"/>
    <cellStyle name="20% - 6. jelölőszín 2_4 manuell" xfId="53147" xr:uid="{107C8471-DC71-4856-A129-CA42C2DCD54A}"/>
    <cellStyle name="20% - 6. jelölőszín 3" xfId="610" xr:uid="{00000000-0005-0000-0000-000031100000}"/>
    <cellStyle name="20% - 6. jelölőszín 4" xfId="611" xr:uid="{00000000-0005-0000-0000-000032100000}"/>
    <cellStyle name="20% - 6. jelölőszín_20130128_ITS on reporting_Annex I_CA" xfId="612" xr:uid="{00000000-0005-0000-0000-000033100000}"/>
    <cellStyle name="20% - Accent1" xfId="613" xr:uid="{00000000-0005-0000-0000-000034100000}"/>
    <cellStyle name="20% - Accent1 10" xfId="614" xr:uid="{00000000-0005-0000-0000-000035100000}"/>
    <cellStyle name="20% - Accent1 10 2" xfId="615" xr:uid="{00000000-0005-0000-0000-000036100000}"/>
    <cellStyle name="20% - Accent1 10 3" xfId="616" xr:uid="{00000000-0005-0000-0000-000037100000}"/>
    <cellStyle name="20% - Accent1 10 4" xfId="43100" xr:uid="{00000000-0005-0000-0000-000038100000}"/>
    <cellStyle name="20% - Accent1 10_A01" xfId="617" xr:uid="{00000000-0005-0000-0000-000039100000}"/>
    <cellStyle name="20% - Accent1 11" xfId="618" xr:uid="{00000000-0005-0000-0000-00003A100000}"/>
    <cellStyle name="20% - Accent1 11 2" xfId="619" xr:uid="{00000000-0005-0000-0000-00003B100000}"/>
    <cellStyle name="20% - Accent1 11 3" xfId="620" xr:uid="{00000000-0005-0000-0000-00003C100000}"/>
    <cellStyle name="20% - Accent1 11 4" xfId="43101" xr:uid="{00000000-0005-0000-0000-00003D100000}"/>
    <cellStyle name="20% - Accent1 11_A01" xfId="621" xr:uid="{00000000-0005-0000-0000-00003E100000}"/>
    <cellStyle name="20% - Accent1 12" xfId="622" xr:uid="{00000000-0005-0000-0000-00003F100000}"/>
    <cellStyle name="20% - Accent1 12 2" xfId="623" xr:uid="{00000000-0005-0000-0000-000040100000}"/>
    <cellStyle name="20% - Accent1 12 3" xfId="624" xr:uid="{00000000-0005-0000-0000-000041100000}"/>
    <cellStyle name="20% - Accent1 12_A01" xfId="625" xr:uid="{00000000-0005-0000-0000-000042100000}"/>
    <cellStyle name="20% - Accent1 13" xfId="626" xr:uid="{00000000-0005-0000-0000-000043100000}"/>
    <cellStyle name="20% - Accent1 13 2" xfId="627" xr:uid="{00000000-0005-0000-0000-000044100000}"/>
    <cellStyle name="20% - Accent1 13_A02" xfId="54736" xr:uid="{66205F18-09B2-4383-B3CD-1A450B0C72B9}"/>
    <cellStyle name="20% - Accent1 14" xfId="628" xr:uid="{00000000-0005-0000-0000-000046100000}"/>
    <cellStyle name="20% - Accent1 14 2" xfId="629" xr:uid="{00000000-0005-0000-0000-000047100000}"/>
    <cellStyle name="20% - Accent1 14_A02" xfId="54737" xr:uid="{AA283325-FFB5-4D30-A40B-F4294B1448F1}"/>
    <cellStyle name="20% - Accent1 15" xfId="630" xr:uid="{00000000-0005-0000-0000-000049100000}"/>
    <cellStyle name="20% - Accent1 15 2" xfId="631" xr:uid="{00000000-0005-0000-0000-00004A100000}"/>
    <cellStyle name="20% - Accent1 15_A02" xfId="54738" xr:uid="{91D38252-A1F8-42C4-A20F-01DEDFC13688}"/>
    <cellStyle name="20% - Accent1 16" xfId="632" xr:uid="{00000000-0005-0000-0000-00004C100000}"/>
    <cellStyle name="20% - Accent1 16 2" xfId="633" xr:uid="{00000000-0005-0000-0000-00004D100000}"/>
    <cellStyle name="20% - Accent1 16_A02" xfId="54739" xr:uid="{D13CE594-8AF4-4E94-86F1-50573183B821}"/>
    <cellStyle name="20% - Accent1 17" xfId="634" xr:uid="{00000000-0005-0000-0000-00004F100000}"/>
    <cellStyle name="20% - Accent1 17 2" xfId="635" xr:uid="{00000000-0005-0000-0000-000050100000}"/>
    <cellStyle name="20% - Accent1 17_A02" xfId="54740" xr:uid="{E2777D91-A3D8-442A-9EAB-72AAEE7D8E2D}"/>
    <cellStyle name="20% - Accent1 18" xfId="636" xr:uid="{00000000-0005-0000-0000-000052100000}"/>
    <cellStyle name="20% - Accent1 18 2" xfId="637" xr:uid="{00000000-0005-0000-0000-000053100000}"/>
    <cellStyle name="20% - Accent1 18_A02" xfId="54741" xr:uid="{E033D2E2-5597-4AFD-9547-4D525D607C70}"/>
    <cellStyle name="20% - Accent1 19" xfId="638" xr:uid="{00000000-0005-0000-0000-000055100000}"/>
    <cellStyle name="20% - Accent1 19 2" xfId="639" xr:uid="{00000000-0005-0000-0000-000056100000}"/>
    <cellStyle name="20% - Accent1 19_A02" xfId="54742" xr:uid="{B6A9CE56-9EB4-4CEC-9ADC-029DE3C19C9C}"/>
    <cellStyle name="20% - Accent1 2" xfId="640" xr:uid="{00000000-0005-0000-0000-000058100000}"/>
    <cellStyle name="20% - Accent1 2 10" xfId="641" xr:uid="{00000000-0005-0000-0000-000059100000}"/>
    <cellStyle name="20% - Accent1 2 10 10" xfId="642" xr:uid="{00000000-0005-0000-0000-00005A100000}"/>
    <cellStyle name="20% - Accent1 2 10 10 2" xfId="643" xr:uid="{00000000-0005-0000-0000-00005B100000}"/>
    <cellStyle name="20% - Accent1 2 10 10_A02" xfId="54744" xr:uid="{189E9312-BBF4-48FC-A6FF-BDAB67CBCBCB}"/>
    <cellStyle name="20% - Accent1 2 10 11" xfId="644" xr:uid="{00000000-0005-0000-0000-00005D100000}"/>
    <cellStyle name="20% - Accent1 2 10 11 2" xfId="645" xr:uid="{00000000-0005-0000-0000-00005E100000}"/>
    <cellStyle name="20% - Accent1 2 10 11_A02" xfId="54745" xr:uid="{E7E386E6-8329-4525-8C1E-B7A5C779B1C9}"/>
    <cellStyle name="20% - Accent1 2 10 12" xfId="646" xr:uid="{00000000-0005-0000-0000-000060100000}"/>
    <cellStyle name="20% - Accent1 2 10 13" xfId="647" xr:uid="{00000000-0005-0000-0000-000061100000}"/>
    <cellStyle name="20% - Accent1 2 10 14" xfId="648" xr:uid="{00000000-0005-0000-0000-000062100000}"/>
    <cellStyle name="20% - Accent1 2 10 15" xfId="649" xr:uid="{00000000-0005-0000-0000-000063100000}"/>
    <cellStyle name="20% - Accent1 2 10 16" xfId="650" xr:uid="{00000000-0005-0000-0000-000064100000}"/>
    <cellStyle name="20% - Accent1 2 10 17" xfId="651" xr:uid="{00000000-0005-0000-0000-000065100000}"/>
    <cellStyle name="20% - Accent1 2 10 18" xfId="652" xr:uid="{00000000-0005-0000-0000-000066100000}"/>
    <cellStyle name="20% - Accent1 2 10 2" xfId="653" xr:uid="{00000000-0005-0000-0000-000067100000}"/>
    <cellStyle name="20% - Accent1 2 10 2 2" xfId="654" xr:uid="{00000000-0005-0000-0000-000068100000}"/>
    <cellStyle name="20% - Accent1 2 10 2 3" xfId="655" xr:uid="{00000000-0005-0000-0000-000069100000}"/>
    <cellStyle name="20% - Accent1 2 10 2 4" xfId="656" xr:uid="{00000000-0005-0000-0000-00006A100000}"/>
    <cellStyle name="20% - Accent1 2 10 2 5" xfId="657" xr:uid="{00000000-0005-0000-0000-00006B100000}"/>
    <cellStyle name="20% - Accent1 2 10 2 6" xfId="658" xr:uid="{00000000-0005-0000-0000-00006C100000}"/>
    <cellStyle name="20% - Accent1 2 10 2 7" xfId="659" xr:uid="{00000000-0005-0000-0000-00006D100000}"/>
    <cellStyle name="20% - Accent1 2 10 2 8" xfId="660" xr:uid="{00000000-0005-0000-0000-00006E100000}"/>
    <cellStyle name="20% - Accent1 2 10 2_A02" xfId="54746" xr:uid="{E524ABAD-8C64-4FA3-83B4-C2661C5FB5FC}"/>
    <cellStyle name="20% - Accent1 2 10 3" xfId="661" xr:uid="{00000000-0005-0000-0000-000070100000}"/>
    <cellStyle name="20% - Accent1 2 10 3 2" xfId="662" xr:uid="{00000000-0005-0000-0000-000071100000}"/>
    <cellStyle name="20% - Accent1 2 10 3 3" xfId="663" xr:uid="{00000000-0005-0000-0000-000072100000}"/>
    <cellStyle name="20% - Accent1 2 10 3 4" xfId="664" xr:uid="{00000000-0005-0000-0000-000073100000}"/>
    <cellStyle name="20% - Accent1 2 10 3 5" xfId="665" xr:uid="{00000000-0005-0000-0000-000074100000}"/>
    <cellStyle name="20% - Accent1 2 10 3 6" xfId="666" xr:uid="{00000000-0005-0000-0000-000075100000}"/>
    <cellStyle name="20% - Accent1 2 10 3 7" xfId="667" xr:uid="{00000000-0005-0000-0000-000076100000}"/>
    <cellStyle name="20% - Accent1 2 10 3 8" xfId="668" xr:uid="{00000000-0005-0000-0000-000077100000}"/>
    <cellStyle name="20% - Accent1 2 10 3_A02" xfId="54747" xr:uid="{A0C245AB-3D88-4CD2-A82E-E34B32F8AE61}"/>
    <cellStyle name="20% - Accent1 2 10 4" xfId="669" xr:uid="{00000000-0005-0000-0000-000079100000}"/>
    <cellStyle name="20% - Accent1 2 10 4 2" xfId="670" xr:uid="{00000000-0005-0000-0000-00007A100000}"/>
    <cellStyle name="20% - Accent1 2 10 4_A02" xfId="54748" xr:uid="{349F3BDD-7E11-4AF0-AA71-45C72ECF286D}"/>
    <cellStyle name="20% - Accent1 2 10 5" xfId="671" xr:uid="{00000000-0005-0000-0000-00007C100000}"/>
    <cellStyle name="20% - Accent1 2 10 5 2" xfId="672" xr:uid="{00000000-0005-0000-0000-00007D100000}"/>
    <cellStyle name="20% - Accent1 2 10 5_A02" xfId="54749" xr:uid="{29BA7B71-0E09-4BC4-8B7D-7806EAE3D773}"/>
    <cellStyle name="20% - Accent1 2 10 6" xfId="673" xr:uid="{00000000-0005-0000-0000-00007F100000}"/>
    <cellStyle name="20% - Accent1 2 10 6 2" xfId="674" xr:uid="{00000000-0005-0000-0000-000080100000}"/>
    <cellStyle name="20% - Accent1 2 10 6_A02" xfId="54750" xr:uid="{E04DDF62-994C-46DC-8077-B2E9440C161C}"/>
    <cellStyle name="20% - Accent1 2 10 7" xfId="675" xr:uid="{00000000-0005-0000-0000-000082100000}"/>
    <cellStyle name="20% - Accent1 2 10 7 2" xfId="676" xr:uid="{00000000-0005-0000-0000-000083100000}"/>
    <cellStyle name="20% - Accent1 2 10 7_A02" xfId="54751" xr:uid="{C488C598-762C-47BD-8EF2-15F1F17DF23F}"/>
    <cellStyle name="20% - Accent1 2 10 8" xfId="677" xr:uid="{00000000-0005-0000-0000-000085100000}"/>
    <cellStyle name="20% - Accent1 2 10 8 2" xfId="678" xr:uid="{00000000-0005-0000-0000-000086100000}"/>
    <cellStyle name="20% - Accent1 2 10 8_A02" xfId="54752" xr:uid="{D4665F71-4677-4628-817C-4F4DADA675B5}"/>
    <cellStyle name="20% - Accent1 2 10 9" xfId="679" xr:uid="{00000000-0005-0000-0000-000088100000}"/>
    <cellStyle name="20% - Accent1 2 10 9 2" xfId="680" xr:uid="{00000000-0005-0000-0000-000089100000}"/>
    <cellStyle name="20% - Accent1 2 10 9_A02" xfId="54753" xr:uid="{DFC51A50-646A-4919-BF9D-CE6760EEA425}"/>
    <cellStyle name="20% - Accent1 2 10_A02" xfId="54743" xr:uid="{C789A15A-4B18-4936-B59D-9EEC6D9EA34A}"/>
    <cellStyle name="20% - Accent1 2 11" xfId="681" xr:uid="{00000000-0005-0000-0000-00008C100000}"/>
    <cellStyle name="20% - Accent1 2 11 10" xfId="682" xr:uid="{00000000-0005-0000-0000-00008D100000}"/>
    <cellStyle name="20% - Accent1 2 11 10 2" xfId="683" xr:uid="{00000000-0005-0000-0000-00008E100000}"/>
    <cellStyle name="20% - Accent1 2 11 10_A02" xfId="54755" xr:uid="{0C0881F4-D453-4F61-8998-961C1FF00614}"/>
    <cellStyle name="20% - Accent1 2 11 11" xfId="684" xr:uid="{00000000-0005-0000-0000-000090100000}"/>
    <cellStyle name="20% - Accent1 2 11 11 2" xfId="685" xr:uid="{00000000-0005-0000-0000-000091100000}"/>
    <cellStyle name="20% - Accent1 2 11 11_A02" xfId="54756" xr:uid="{54A5E2B0-0E36-4EC4-ACDE-6AF294DAA832}"/>
    <cellStyle name="20% - Accent1 2 11 12" xfId="686" xr:uid="{00000000-0005-0000-0000-000093100000}"/>
    <cellStyle name="20% - Accent1 2 11 13" xfId="687" xr:uid="{00000000-0005-0000-0000-000094100000}"/>
    <cellStyle name="20% - Accent1 2 11 14" xfId="688" xr:uid="{00000000-0005-0000-0000-000095100000}"/>
    <cellStyle name="20% - Accent1 2 11 15" xfId="689" xr:uid="{00000000-0005-0000-0000-000096100000}"/>
    <cellStyle name="20% - Accent1 2 11 16" xfId="690" xr:uid="{00000000-0005-0000-0000-000097100000}"/>
    <cellStyle name="20% - Accent1 2 11 17" xfId="691" xr:uid="{00000000-0005-0000-0000-000098100000}"/>
    <cellStyle name="20% - Accent1 2 11 18" xfId="692" xr:uid="{00000000-0005-0000-0000-000099100000}"/>
    <cellStyle name="20% - Accent1 2 11 2" xfId="693" xr:uid="{00000000-0005-0000-0000-00009A100000}"/>
    <cellStyle name="20% - Accent1 2 11 2 2" xfId="694" xr:uid="{00000000-0005-0000-0000-00009B100000}"/>
    <cellStyle name="20% - Accent1 2 11 2 3" xfId="695" xr:uid="{00000000-0005-0000-0000-00009C100000}"/>
    <cellStyle name="20% - Accent1 2 11 2 4" xfId="696" xr:uid="{00000000-0005-0000-0000-00009D100000}"/>
    <cellStyle name="20% - Accent1 2 11 2 5" xfId="697" xr:uid="{00000000-0005-0000-0000-00009E100000}"/>
    <cellStyle name="20% - Accent1 2 11 2 6" xfId="698" xr:uid="{00000000-0005-0000-0000-00009F100000}"/>
    <cellStyle name="20% - Accent1 2 11 2 7" xfId="699" xr:uid="{00000000-0005-0000-0000-0000A0100000}"/>
    <cellStyle name="20% - Accent1 2 11 2 8" xfId="700" xr:uid="{00000000-0005-0000-0000-0000A1100000}"/>
    <cellStyle name="20% - Accent1 2 11 2_A02" xfId="54757" xr:uid="{8954149A-078A-4234-AE9F-ACB0DC927B88}"/>
    <cellStyle name="20% - Accent1 2 11 3" xfId="701" xr:uid="{00000000-0005-0000-0000-0000A3100000}"/>
    <cellStyle name="20% - Accent1 2 11 3 2" xfId="702" xr:uid="{00000000-0005-0000-0000-0000A4100000}"/>
    <cellStyle name="20% - Accent1 2 11 3 3" xfId="703" xr:uid="{00000000-0005-0000-0000-0000A5100000}"/>
    <cellStyle name="20% - Accent1 2 11 3 4" xfId="704" xr:uid="{00000000-0005-0000-0000-0000A6100000}"/>
    <cellStyle name="20% - Accent1 2 11 3 5" xfId="705" xr:uid="{00000000-0005-0000-0000-0000A7100000}"/>
    <cellStyle name="20% - Accent1 2 11 3 6" xfId="706" xr:uid="{00000000-0005-0000-0000-0000A8100000}"/>
    <cellStyle name="20% - Accent1 2 11 3 7" xfId="707" xr:uid="{00000000-0005-0000-0000-0000A9100000}"/>
    <cellStyle name="20% - Accent1 2 11 3 8" xfId="708" xr:uid="{00000000-0005-0000-0000-0000AA100000}"/>
    <cellStyle name="20% - Accent1 2 11 3_A02" xfId="54758" xr:uid="{F60B12BB-B386-48BE-B259-5C9878DC579E}"/>
    <cellStyle name="20% - Accent1 2 11 4" xfId="709" xr:uid="{00000000-0005-0000-0000-0000AC100000}"/>
    <cellStyle name="20% - Accent1 2 11 4 2" xfId="710" xr:uid="{00000000-0005-0000-0000-0000AD100000}"/>
    <cellStyle name="20% - Accent1 2 11 4_A02" xfId="54759" xr:uid="{F54240BF-E686-41B5-855D-7EF2EB9D06B8}"/>
    <cellStyle name="20% - Accent1 2 11 5" xfId="711" xr:uid="{00000000-0005-0000-0000-0000AF100000}"/>
    <cellStyle name="20% - Accent1 2 11 5 2" xfId="712" xr:uid="{00000000-0005-0000-0000-0000B0100000}"/>
    <cellStyle name="20% - Accent1 2 11 5_A02" xfId="54760" xr:uid="{7A2BEE05-F52C-4D60-8E74-7AB20B2A6297}"/>
    <cellStyle name="20% - Accent1 2 11 6" xfId="713" xr:uid="{00000000-0005-0000-0000-0000B2100000}"/>
    <cellStyle name="20% - Accent1 2 11 6 2" xfId="714" xr:uid="{00000000-0005-0000-0000-0000B3100000}"/>
    <cellStyle name="20% - Accent1 2 11 6_A02" xfId="54761" xr:uid="{3BCE1B9E-0230-4F72-84BB-FE3E95639042}"/>
    <cellStyle name="20% - Accent1 2 11 7" xfId="715" xr:uid="{00000000-0005-0000-0000-0000B5100000}"/>
    <cellStyle name="20% - Accent1 2 11 7 2" xfId="716" xr:uid="{00000000-0005-0000-0000-0000B6100000}"/>
    <cellStyle name="20% - Accent1 2 11 7_A02" xfId="54762" xr:uid="{ED141296-1942-4950-8152-534BB63433AD}"/>
    <cellStyle name="20% - Accent1 2 11 8" xfId="717" xr:uid="{00000000-0005-0000-0000-0000B8100000}"/>
    <cellStyle name="20% - Accent1 2 11 8 2" xfId="718" xr:uid="{00000000-0005-0000-0000-0000B9100000}"/>
    <cellStyle name="20% - Accent1 2 11 8_A02" xfId="54763" xr:uid="{23A6AE84-FE2D-4399-8060-6D7507746582}"/>
    <cellStyle name="20% - Accent1 2 11 9" xfId="719" xr:uid="{00000000-0005-0000-0000-0000BB100000}"/>
    <cellStyle name="20% - Accent1 2 11 9 2" xfId="720" xr:uid="{00000000-0005-0000-0000-0000BC100000}"/>
    <cellStyle name="20% - Accent1 2 11 9_A02" xfId="54764" xr:uid="{D5404CF0-65EE-4FEF-8F88-7C9ED68CE0AD}"/>
    <cellStyle name="20% - Accent1 2 11_A02" xfId="54754" xr:uid="{7B55091E-C906-4AA4-940B-D38F4ED98517}"/>
    <cellStyle name="20% - Accent1 2 12" xfId="721" xr:uid="{00000000-0005-0000-0000-0000BF100000}"/>
    <cellStyle name="20% - Accent1 2 12 10" xfId="722" xr:uid="{00000000-0005-0000-0000-0000C0100000}"/>
    <cellStyle name="20% - Accent1 2 12 10 2" xfId="723" xr:uid="{00000000-0005-0000-0000-0000C1100000}"/>
    <cellStyle name="20% - Accent1 2 12 10_A02" xfId="54766" xr:uid="{E4F6D54A-3046-4F39-A297-4955D777D1BB}"/>
    <cellStyle name="20% - Accent1 2 12 11" xfId="724" xr:uid="{00000000-0005-0000-0000-0000C3100000}"/>
    <cellStyle name="20% - Accent1 2 12 11 2" xfId="725" xr:uid="{00000000-0005-0000-0000-0000C4100000}"/>
    <cellStyle name="20% - Accent1 2 12 11_A02" xfId="54767" xr:uid="{CFC52D93-CEF0-4D95-BCED-37DDC66EDD52}"/>
    <cellStyle name="20% - Accent1 2 12 12" xfId="726" xr:uid="{00000000-0005-0000-0000-0000C6100000}"/>
    <cellStyle name="20% - Accent1 2 12 13" xfId="727" xr:uid="{00000000-0005-0000-0000-0000C7100000}"/>
    <cellStyle name="20% - Accent1 2 12 14" xfId="728" xr:uid="{00000000-0005-0000-0000-0000C8100000}"/>
    <cellStyle name="20% - Accent1 2 12 15" xfId="729" xr:uid="{00000000-0005-0000-0000-0000C9100000}"/>
    <cellStyle name="20% - Accent1 2 12 16" xfId="730" xr:uid="{00000000-0005-0000-0000-0000CA100000}"/>
    <cellStyle name="20% - Accent1 2 12 17" xfId="731" xr:uid="{00000000-0005-0000-0000-0000CB100000}"/>
    <cellStyle name="20% - Accent1 2 12 18" xfId="732" xr:uid="{00000000-0005-0000-0000-0000CC100000}"/>
    <cellStyle name="20% - Accent1 2 12 2" xfId="733" xr:uid="{00000000-0005-0000-0000-0000CD100000}"/>
    <cellStyle name="20% - Accent1 2 12 2 2" xfId="734" xr:uid="{00000000-0005-0000-0000-0000CE100000}"/>
    <cellStyle name="20% - Accent1 2 12 2 3" xfId="735" xr:uid="{00000000-0005-0000-0000-0000CF100000}"/>
    <cellStyle name="20% - Accent1 2 12 2 4" xfId="736" xr:uid="{00000000-0005-0000-0000-0000D0100000}"/>
    <cellStyle name="20% - Accent1 2 12 2 5" xfId="737" xr:uid="{00000000-0005-0000-0000-0000D1100000}"/>
    <cellStyle name="20% - Accent1 2 12 2 6" xfId="738" xr:uid="{00000000-0005-0000-0000-0000D2100000}"/>
    <cellStyle name="20% - Accent1 2 12 2 7" xfId="739" xr:uid="{00000000-0005-0000-0000-0000D3100000}"/>
    <cellStyle name="20% - Accent1 2 12 2 8" xfId="740" xr:uid="{00000000-0005-0000-0000-0000D4100000}"/>
    <cellStyle name="20% - Accent1 2 12 2_A02" xfId="54768" xr:uid="{7CE224BD-8C5D-457A-8621-0A276A9167C1}"/>
    <cellStyle name="20% - Accent1 2 12 3" xfId="741" xr:uid="{00000000-0005-0000-0000-0000D6100000}"/>
    <cellStyle name="20% - Accent1 2 12 3 2" xfId="742" xr:uid="{00000000-0005-0000-0000-0000D7100000}"/>
    <cellStyle name="20% - Accent1 2 12 3 3" xfId="743" xr:uid="{00000000-0005-0000-0000-0000D8100000}"/>
    <cellStyle name="20% - Accent1 2 12 3 4" xfId="744" xr:uid="{00000000-0005-0000-0000-0000D9100000}"/>
    <cellStyle name="20% - Accent1 2 12 3 5" xfId="745" xr:uid="{00000000-0005-0000-0000-0000DA100000}"/>
    <cellStyle name="20% - Accent1 2 12 3 6" xfId="746" xr:uid="{00000000-0005-0000-0000-0000DB100000}"/>
    <cellStyle name="20% - Accent1 2 12 3 7" xfId="747" xr:uid="{00000000-0005-0000-0000-0000DC100000}"/>
    <cellStyle name="20% - Accent1 2 12 3 8" xfId="748" xr:uid="{00000000-0005-0000-0000-0000DD100000}"/>
    <cellStyle name="20% - Accent1 2 12 3_A02" xfId="54769" xr:uid="{3EC61331-3B84-442F-B94D-563BFB89DBD3}"/>
    <cellStyle name="20% - Accent1 2 12 4" xfId="749" xr:uid="{00000000-0005-0000-0000-0000DF100000}"/>
    <cellStyle name="20% - Accent1 2 12 4 2" xfId="750" xr:uid="{00000000-0005-0000-0000-0000E0100000}"/>
    <cellStyle name="20% - Accent1 2 12 4_A02" xfId="54770" xr:uid="{379EC55E-E27C-464D-A453-589B68E1184D}"/>
    <cellStyle name="20% - Accent1 2 12 5" xfId="751" xr:uid="{00000000-0005-0000-0000-0000E2100000}"/>
    <cellStyle name="20% - Accent1 2 12 5 2" xfId="752" xr:uid="{00000000-0005-0000-0000-0000E3100000}"/>
    <cellStyle name="20% - Accent1 2 12 5_A02" xfId="54771" xr:uid="{C07B6C5F-7141-413F-9175-A91D1828E895}"/>
    <cellStyle name="20% - Accent1 2 12 6" xfId="753" xr:uid="{00000000-0005-0000-0000-0000E5100000}"/>
    <cellStyle name="20% - Accent1 2 12 6 2" xfId="754" xr:uid="{00000000-0005-0000-0000-0000E6100000}"/>
    <cellStyle name="20% - Accent1 2 12 6_A02" xfId="54772" xr:uid="{B02594FF-116E-4AC1-A607-934E82D994EA}"/>
    <cellStyle name="20% - Accent1 2 12 7" xfId="755" xr:uid="{00000000-0005-0000-0000-0000E8100000}"/>
    <cellStyle name="20% - Accent1 2 12 7 2" xfId="756" xr:uid="{00000000-0005-0000-0000-0000E9100000}"/>
    <cellStyle name="20% - Accent1 2 12 7_A02" xfId="54773" xr:uid="{A5B17150-B609-40BE-B3CC-AD196A094270}"/>
    <cellStyle name="20% - Accent1 2 12 8" xfId="757" xr:uid="{00000000-0005-0000-0000-0000EB100000}"/>
    <cellStyle name="20% - Accent1 2 12 8 2" xfId="758" xr:uid="{00000000-0005-0000-0000-0000EC100000}"/>
    <cellStyle name="20% - Accent1 2 12 8_A02" xfId="54774" xr:uid="{25EBA419-8B14-48C6-A72D-4E6040C4BDBD}"/>
    <cellStyle name="20% - Accent1 2 12 9" xfId="759" xr:uid="{00000000-0005-0000-0000-0000EE100000}"/>
    <cellStyle name="20% - Accent1 2 12 9 2" xfId="760" xr:uid="{00000000-0005-0000-0000-0000EF100000}"/>
    <cellStyle name="20% - Accent1 2 12 9_A02" xfId="54775" xr:uid="{5BFF3927-7825-424A-8AA6-E40CBE5FD011}"/>
    <cellStyle name="20% - Accent1 2 12_A02" xfId="54765" xr:uid="{ACD9EAC4-8ADA-48E7-B032-877B44C11296}"/>
    <cellStyle name="20% - Accent1 2 13" xfId="761" xr:uid="{00000000-0005-0000-0000-0000F2100000}"/>
    <cellStyle name="20% - Accent1 2 13 10" xfId="762" xr:uid="{00000000-0005-0000-0000-0000F3100000}"/>
    <cellStyle name="20% - Accent1 2 13 10 2" xfId="763" xr:uid="{00000000-0005-0000-0000-0000F4100000}"/>
    <cellStyle name="20% - Accent1 2 13 10_A02" xfId="54777" xr:uid="{F16627C4-424E-4566-965A-EB6CB62E8E74}"/>
    <cellStyle name="20% - Accent1 2 13 11" xfId="764" xr:uid="{00000000-0005-0000-0000-0000F6100000}"/>
    <cellStyle name="20% - Accent1 2 13 11 2" xfId="765" xr:uid="{00000000-0005-0000-0000-0000F7100000}"/>
    <cellStyle name="20% - Accent1 2 13 11_A02" xfId="54778" xr:uid="{89AA7C77-3A13-48AF-8118-DF269D25E918}"/>
    <cellStyle name="20% - Accent1 2 13 12" xfId="766" xr:uid="{00000000-0005-0000-0000-0000F9100000}"/>
    <cellStyle name="20% - Accent1 2 13 13" xfId="767" xr:uid="{00000000-0005-0000-0000-0000FA100000}"/>
    <cellStyle name="20% - Accent1 2 13 14" xfId="768" xr:uid="{00000000-0005-0000-0000-0000FB100000}"/>
    <cellStyle name="20% - Accent1 2 13 15" xfId="769" xr:uid="{00000000-0005-0000-0000-0000FC100000}"/>
    <cellStyle name="20% - Accent1 2 13 16" xfId="770" xr:uid="{00000000-0005-0000-0000-0000FD100000}"/>
    <cellStyle name="20% - Accent1 2 13 17" xfId="771" xr:uid="{00000000-0005-0000-0000-0000FE100000}"/>
    <cellStyle name="20% - Accent1 2 13 18" xfId="772" xr:uid="{00000000-0005-0000-0000-0000FF100000}"/>
    <cellStyle name="20% - Accent1 2 13 2" xfId="773" xr:uid="{00000000-0005-0000-0000-000000110000}"/>
    <cellStyle name="20% - Accent1 2 13 2 2" xfId="774" xr:uid="{00000000-0005-0000-0000-000001110000}"/>
    <cellStyle name="20% - Accent1 2 13 2 3" xfId="775" xr:uid="{00000000-0005-0000-0000-000002110000}"/>
    <cellStyle name="20% - Accent1 2 13 2 4" xfId="776" xr:uid="{00000000-0005-0000-0000-000003110000}"/>
    <cellStyle name="20% - Accent1 2 13 2 5" xfId="777" xr:uid="{00000000-0005-0000-0000-000004110000}"/>
    <cellStyle name="20% - Accent1 2 13 2 6" xfId="778" xr:uid="{00000000-0005-0000-0000-000005110000}"/>
    <cellStyle name="20% - Accent1 2 13 2 7" xfId="779" xr:uid="{00000000-0005-0000-0000-000006110000}"/>
    <cellStyle name="20% - Accent1 2 13 2 8" xfId="780" xr:uid="{00000000-0005-0000-0000-000007110000}"/>
    <cellStyle name="20% - Accent1 2 13 2_A02" xfId="54779" xr:uid="{7417BE30-6B51-4EA8-94FE-0379A2CD5727}"/>
    <cellStyle name="20% - Accent1 2 13 3" xfId="781" xr:uid="{00000000-0005-0000-0000-000009110000}"/>
    <cellStyle name="20% - Accent1 2 13 3 2" xfId="782" xr:uid="{00000000-0005-0000-0000-00000A110000}"/>
    <cellStyle name="20% - Accent1 2 13 3 3" xfId="783" xr:uid="{00000000-0005-0000-0000-00000B110000}"/>
    <cellStyle name="20% - Accent1 2 13 3 4" xfId="784" xr:uid="{00000000-0005-0000-0000-00000C110000}"/>
    <cellStyle name="20% - Accent1 2 13 3 5" xfId="785" xr:uid="{00000000-0005-0000-0000-00000D110000}"/>
    <cellStyle name="20% - Accent1 2 13 3 6" xfId="786" xr:uid="{00000000-0005-0000-0000-00000E110000}"/>
    <cellStyle name="20% - Accent1 2 13 3 7" xfId="787" xr:uid="{00000000-0005-0000-0000-00000F110000}"/>
    <cellStyle name="20% - Accent1 2 13 3 8" xfId="788" xr:uid="{00000000-0005-0000-0000-000010110000}"/>
    <cellStyle name="20% - Accent1 2 13 3_A02" xfId="54780" xr:uid="{74B6F4C4-1106-4E38-9D3E-4E124E1C8F54}"/>
    <cellStyle name="20% - Accent1 2 13 4" xfId="789" xr:uid="{00000000-0005-0000-0000-000012110000}"/>
    <cellStyle name="20% - Accent1 2 13 4 2" xfId="790" xr:uid="{00000000-0005-0000-0000-000013110000}"/>
    <cellStyle name="20% - Accent1 2 13 4_A02" xfId="54781" xr:uid="{3D7F020C-5BEF-4C66-8B86-C472AA1F1074}"/>
    <cellStyle name="20% - Accent1 2 13 5" xfId="791" xr:uid="{00000000-0005-0000-0000-000015110000}"/>
    <cellStyle name="20% - Accent1 2 13 5 2" xfId="792" xr:uid="{00000000-0005-0000-0000-000016110000}"/>
    <cellStyle name="20% - Accent1 2 13 5_A02" xfId="54782" xr:uid="{096270DE-B8EB-4171-ADA7-C97D13BB1B86}"/>
    <cellStyle name="20% - Accent1 2 13 6" xfId="793" xr:uid="{00000000-0005-0000-0000-000018110000}"/>
    <cellStyle name="20% - Accent1 2 13 6 2" xfId="794" xr:uid="{00000000-0005-0000-0000-000019110000}"/>
    <cellStyle name="20% - Accent1 2 13 6_A02" xfId="54783" xr:uid="{FC880818-4CE0-42F8-B577-625F5D65947A}"/>
    <cellStyle name="20% - Accent1 2 13 7" xfId="795" xr:uid="{00000000-0005-0000-0000-00001B110000}"/>
    <cellStyle name="20% - Accent1 2 13 7 2" xfId="796" xr:uid="{00000000-0005-0000-0000-00001C110000}"/>
    <cellStyle name="20% - Accent1 2 13 7_A02" xfId="54784" xr:uid="{01E962FD-938A-4ED1-80CF-7A8AD519E350}"/>
    <cellStyle name="20% - Accent1 2 13 8" xfId="797" xr:uid="{00000000-0005-0000-0000-00001E110000}"/>
    <cellStyle name="20% - Accent1 2 13 8 2" xfId="798" xr:uid="{00000000-0005-0000-0000-00001F110000}"/>
    <cellStyle name="20% - Accent1 2 13 8_A02" xfId="54785" xr:uid="{C39AF791-0AA4-458D-9964-A31BA4EB252C}"/>
    <cellStyle name="20% - Accent1 2 13 9" xfId="799" xr:uid="{00000000-0005-0000-0000-000021110000}"/>
    <cellStyle name="20% - Accent1 2 13 9 2" xfId="800" xr:uid="{00000000-0005-0000-0000-000022110000}"/>
    <cellStyle name="20% - Accent1 2 13 9_A02" xfId="54786" xr:uid="{835756EA-FAE5-4489-AB39-3066D1D1969C}"/>
    <cellStyle name="20% - Accent1 2 13_A02" xfId="54776" xr:uid="{9769F5F5-19A2-4F1E-A12D-425911FBFC34}"/>
    <cellStyle name="20% - Accent1 2 14" xfId="801" xr:uid="{00000000-0005-0000-0000-000025110000}"/>
    <cellStyle name="20% - Accent1 2 14 10" xfId="802" xr:uid="{00000000-0005-0000-0000-000026110000}"/>
    <cellStyle name="20% - Accent1 2 14 10 2" xfId="803" xr:uid="{00000000-0005-0000-0000-000027110000}"/>
    <cellStyle name="20% - Accent1 2 14 10_A02" xfId="54788" xr:uid="{0FFC9BE9-3EE4-4749-A001-85171BFEAC71}"/>
    <cellStyle name="20% - Accent1 2 14 11" xfId="804" xr:uid="{00000000-0005-0000-0000-000029110000}"/>
    <cellStyle name="20% - Accent1 2 14 11 2" xfId="805" xr:uid="{00000000-0005-0000-0000-00002A110000}"/>
    <cellStyle name="20% - Accent1 2 14 11_A02" xfId="54789" xr:uid="{1732B9B6-EDCB-4538-9A99-99C8CE7DBB83}"/>
    <cellStyle name="20% - Accent1 2 14 12" xfId="806" xr:uid="{00000000-0005-0000-0000-00002C110000}"/>
    <cellStyle name="20% - Accent1 2 14 13" xfId="807" xr:uid="{00000000-0005-0000-0000-00002D110000}"/>
    <cellStyle name="20% - Accent1 2 14 14" xfId="808" xr:uid="{00000000-0005-0000-0000-00002E110000}"/>
    <cellStyle name="20% - Accent1 2 14 15" xfId="809" xr:uid="{00000000-0005-0000-0000-00002F110000}"/>
    <cellStyle name="20% - Accent1 2 14 16" xfId="810" xr:uid="{00000000-0005-0000-0000-000030110000}"/>
    <cellStyle name="20% - Accent1 2 14 17" xfId="811" xr:uid="{00000000-0005-0000-0000-000031110000}"/>
    <cellStyle name="20% - Accent1 2 14 18" xfId="812" xr:uid="{00000000-0005-0000-0000-000032110000}"/>
    <cellStyle name="20% - Accent1 2 14 2" xfId="813" xr:uid="{00000000-0005-0000-0000-000033110000}"/>
    <cellStyle name="20% - Accent1 2 14 2 2" xfId="814" xr:uid="{00000000-0005-0000-0000-000034110000}"/>
    <cellStyle name="20% - Accent1 2 14 2 3" xfId="815" xr:uid="{00000000-0005-0000-0000-000035110000}"/>
    <cellStyle name="20% - Accent1 2 14 2 4" xfId="816" xr:uid="{00000000-0005-0000-0000-000036110000}"/>
    <cellStyle name="20% - Accent1 2 14 2 5" xfId="817" xr:uid="{00000000-0005-0000-0000-000037110000}"/>
    <cellStyle name="20% - Accent1 2 14 2 6" xfId="818" xr:uid="{00000000-0005-0000-0000-000038110000}"/>
    <cellStyle name="20% - Accent1 2 14 2 7" xfId="819" xr:uid="{00000000-0005-0000-0000-000039110000}"/>
    <cellStyle name="20% - Accent1 2 14 2 8" xfId="820" xr:uid="{00000000-0005-0000-0000-00003A110000}"/>
    <cellStyle name="20% - Accent1 2 14 2_A02" xfId="54790" xr:uid="{40F35574-4EA4-4978-B2E4-3BA818A09175}"/>
    <cellStyle name="20% - Accent1 2 14 3" xfId="821" xr:uid="{00000000-0005-0000-0000-00003C110000}"/>
    <cellStyle name="20% - Accent1 2 14 3 2" xfId="822" xr:uid="{00000000-0005-0000-0000-00003D110000}"/>
    <cellStyle name="20% - Accent1 2 14 3 3" xfId="823" xr:uid="{00000000-0005-0000-0000-00003E110000}"/>
    <cellStyle name="20% - Accent1 2 14 3 4" xfId="824" xr:uid="{00000000-0005-0000-0000-00003F110000}"/>
    <cellStyle name="20% - Accent1 2 14 3 5" xfId="825" xr:uid="{00000000-0005-0000-0000-000040110000}"/>
    <cellStyle name="20% - Accent1 2 14 3 6" xfId="826" xr:uid="{00000000-0005-0000-0000-000041110000}"/>
    <cellStyle name="20% - Accent1 2 14 3 7" xfId="827" xr:uid="{00000000-0005-0000-0000-000042110000}"/>
    <cellStyle name="20% - Accent1 2 14 3 8" xfId="828" xr:uid="{00000000-0005-0000-0000-000043110000}"/>
    <cellStyle name="20% - Accent1 2 14 3_A02" xfId="54791" xr:uid="{AEFADA0B-04FE-4CD5-BB94-048ABDB2FD3C}"/>
    <cellStyle name="20% - Accent1 2 14 4" xfId="829" xr:uid="{00000000-0005-0000-0000-000045110000}"/>
    <cellStyle name="20% - Accent1 2 14 4 2" xfId="830" xr:uid="{00000000-0005-0000-0000-000046110000}"/>
    <cellStyle name="20% - Accent1 2 14 4_A02" xfId="54792" xr:uid="{373F0D3F-9ADE-4B75-AB7D-90CDF1EACA0D}"/>
    <cellStyle name="20% - Accent1 2 14 5" xfId="831" xr:uid="{00000000-0005-0000-0000-000048110000}"/>
    <cellStyle name="20% - Accent1 2 14 5 2" xfId="832" xr:uid="{00000000-0005-0000-0000-000049110000}"/>
    <cellStyle name="20% - Accent1 2 14 5_A02" xfId="54793" xr:uid="{DD965762-2809-4429-8DB5-4A159B8CF95D}"/>
    <cellStyle name="20% - Accent1 2 14 6" xfId="833" xr:uid="{00000000-0005-0000-0000-00004B110000}"/>
    <cellStyle name="20% - Accent1 2 14 6 2" xfId="834" xr:uid="{00000000-0005-0000-0000-00004C110000}"/>
    <cellStyle name="20% - Accent1 2 14 6_A02" xfId="54794" xr:uid="{E5DA64E1-81AF-41F3-A0F1-B2773F63BA11}"/>
    <cellStyle name="20% - Accent1 2 14 7" xfId="835" xr:uid="{00000000-0005-0000-0000-00004E110000}"/>
    <cellStyle name="20% - Accent1 2 14 7 2" xfId="836" xr:uid="{00000000-0005-0000-0000-00004F110000}"/>
    <cellStyle name="20% - Accent1 2 14 7_A02" xfId="54795" xr:uid="{B32670C8-C8C1-45E0-B2F0-9E86FB65D8B3}"/>
    <cellStyle name="20% - Accent1 2 14 8" xfId="837" xr:uid="{00000000-0005-0000-0000-000051110000}"/>
    <cellStyle name="20% - Accent1 2 14 8 2" xfId="838" xr:uid="{00000000-0005-0000-0000-000052110000}"/>
    <cellStyle name="20% - Accent1 2 14 8_A02" xfId="54796" xr:uid="{C363887E-C2BE-4CCC-A988-7DBFAE22DEF7}"/>
    <cellStyle name="20% - Accent1 2 14 9" xfId="839" xr:uid="{00000000-0005-0000-0000-000054110000}"/>
    <cellStyle name="20% - Accent1 2 14 9 2" xfId="840" xr:uid="{00000000-0005-0000-0000-000055110000}"/>
    <cellStyle name="20% - Accent1 2 14 9_A02" xfId="54797" xr:uid="{84E0BB45-AE1F-4485-A80B-CD90B5ACAF3F}"/>
    <cellStyle name="20% - Accent1 2 14_A02" xfId="54787" xr:uid="{B1EE9006-6E33-4AF5-9212-59383A26B28F}"/>
    <cellStyle name="20% - Accent1 2 15" xfId="841" xr:uid="{00000000-0005-0000-0000-000058110000}"/>
    <cellStyle name="20% - Accent1 2 15 10" xfId="842" xr:uid="{00000000-0005-0000-0000-000059110000}"/>
    <cellStyle name="20% - Accent1 2 15 10 2" xfId="843" xr:uid="{00000000-0005-0000-0000-00005A110000}"/>
    <cellStyle name="20% - Accent1 2 15 10_A02" xfId="54799" xr:uid="{C1A7F6BE-EA8F-47FB-B020-C477156F328A}"/>
    <cellStyle name="20% - Accent1 2 15 11" xfId="844" xr:uid="{00000000-0005-0000-0000-00005C110000}"/>
    <cellStyle name="20% - Accent1 2 15 11 2" xfId="845" xr:uid="{00000000-0005-0000-0000-00005D110000}"/>
    <cellStyle name="20% - Accent1 2 15 11_A02" xfId="54800" xr:uid="{E97A14F3-D610-436C-98BA-92D08CF06829}"/>
    <cellStyle name="20% - Accent1 2 15 12" xfId="846" xr:uid="{00000000-0005-0000-0000-00005F110000}"/>
    <cellStyle name="20% - Accent1 2 15 13" xfId="847" xr:uid="{00000000-0005-0000-0000-000060110000}"/>
    <cellStyle name="20% - Accent1 2 15 14" xfId="848" xr:uid="{00000000-0005-0000-0000-000061110000}"/>
    <cellStyle name="20% - Accent1 2 15 15" xfId="849" xr:uid="{00000000-0005-0000-0000-000062110000}"/>
    <cellStyle name="20% - Accent1 2 15 16" xfId="850" xr:uid="{00000000-0005-0000-0000-000063110000}"/>
    <cellStyle name="20% - Accent1 2 15 17" xfId="851" xr:uid="{00000000-0005-0000-0000-000064110000}"/>
    <cellStyle name="20% - Accent1 2 15 18" xfId="852" xr:uid="{00000000-0005-0000-0000-000065110000}"/>
    <cellStyle name="20% - Accent1 2 15 2" xfId="853" xr:uid="{00000000-0005-0000-0000-000066110000}"/>
    <cellStyle name="20% - Accent1 2 15 2 2" xfId="854" xr:uid="{00000000-0005-0000-0000-000067110000}"/>
    <cellStyle name="20% - Accent1 2 15 2 3" xfId="855" xr:uid="{00000000-0005-0000-0000-000068110000}"/>
    <cellStyle name="20% - Accent1 2 15 2 4" xfId="856" xr:uid="{00000000-0005-0000-0000-000069110000}"/>
    <cellStyle name="20% - Accent1 2 15 2 5" xfId="857" xr:uid="{00000000-0005-0000-0000-00006A110000}"/>
    <cellStyle name="20% - Accent1 2 15 2 6" xfId="858" xr:uid="{00000000-0005-0000-0000-00006B110000}"/>
    <cellStyle name="20% - Accent1 2 15 2 7" xfId="859" xr:uid="{00000000-0005-0000-0000-00006C110000}"/>
    <cellStyle name="20% - Accent1 2 15 2 8" xfId="860" xr:uid="{00000000-0005-0000-0000-00006D110000}"/>
    <cellStyle name="20% - Accent1 2 15 2_A02" xfId="54801" xr:uid="{5029B2A0-635C-448A-B3FE-15653C047BC3}"/>
    <cellStyle name="20% - Accent1 2 15 3" xfId="861" xr:uid="{00000000-0005-0000-0000-00006F110000}"/>
    <cellStyle name="20% - Accent1 2 15 3 2" xfId="862" xr:uid="{00000000-0005-0000-0000-000070110000}"/>
    <cellStyle name="20% - Accent1 2 15 3 3" xfId="863" xr:uid="{00000000-0005-0000-0000-000071110000}"/>
    <cellStyle name="20% - Accent1 2 15 3 4" xfId="864" xr:uid="{00000000-0005-0000-0000-000072110000}"/>
    <cellStyle name="20% - Accent1 2 15 3 5" xfId="865" xr:uid="{00000000-0005-0000-0000-000073110000}"/>
    <cellStyle name="20% - Accent1 2 15 3 6" xfId="866" xr:uid="{00000000-0005-0000-0000-000074110000}"/>
    <cellStyle name="20% - Accent1 2 15 3 7" xfId="867" xr:uid="{00000000-0005-0000-0000-000075110000}"/>
    <cellStyle name="20% - Accent1 2 15 3 8" xfId="868" xr:uid="{00000000-0005-0000-0000-000076110000}"/>
    <cellStyle name="20% - Accent1 2 15 3_A02" xfId="54802" xr:uid="{1B6AD4F4-80B4-4039-9F0D-AB0F6A7D8D5B}"/>
    <cellStyle name="20% - Accent1 2 15 4" xfId="869" xr:uid="{00000000-0005-0000-0000-000078110000}"/>
    <cellStyle name="20% - Accent1 2 15 4 2" xfId="870" xr:uid="{00000000-0005-0000-0000-000079110000}"/>
    <cellStyle name="20% - Accent1 2 15 4_A02" xfId="54803" xr:uid="{5C467B29-A537-4807-9083-BBC2AFC0E9EF}"/>
    <cellStyle name="20% - Accent1 2 15 5" xfId="871" xr:uid="{00000000-0005-0000-0000-00007B110000}"/>
    <cellStyle name="20% - Accent1 2 15 5 2" xfId="872" xr:uid="{00000000-0005-0000-0000-00007C110000}"/>
    <cellStyle name="20% - Accent1 2 15 5_A02" xfId="54804" xr:uid="{3D300802-5ED1-47AD-9C8D-871103E2A59F}"/>
    <cellStyle name="20% - Accent1 2 15 6" xfId="873" xr:uid="{00000000-0005-0000-0000-00007E110000}"/>
    <cellStyle name="20% - Accent1 2 15 6 2" xfId="874" xr:uid="{00000000-0005-0000-0000-00007F110000}"/>
    <cellStyle name="20% - Accent1 2 15 6_A02" xfId="54805" xr:uid="{51CA00D7-3F9A-48F3-9F6B-25D0B9FEF13A}"/>
    <cellStyle name="20% - Accent1 2 15 7" xfId="875" xr:uid="{00000000-0005-0000-0000-000081110000}"/>
    <cellStyle name="20% - Accent1 2 15 7 2" xfId="876" xr:uid="{00000000-0005-0000-0000-000082110000}"/>
    <cellStyle name="20% - Accent1 2 15 7_A02" xfId="54806" xr:uid="{8DE5215F-3B1A-4515-89E1-7AF4A8844860}"/>
    <cellStyle name="20% - Accent1 2 15 8" xfId="877" xr:uid="{00000000-0005-0000-0000-000084110000}"/>
    <cellStyle name="20% - Accent1 2 15 8 2" xfId="878" xr:uid="{00000000-0005-0000-0000-000085110000}"/>
    <cellStyle name="20% - Accent1 2 15 8_A02" xfId="54807" xr:uid="{222A5CFC-E35E-40CB-9D58-F38FCE0EFAB4}"/>
    <cellStyle name="20% - Accent1 2 15 9" xfId="879" xr:uid="{00000000-0005-0000-0000-000087110000}"/>
    <cellStyle name="20% - Accent1 2 15 9 2" xfId="880" xr:uid="{00000000-0005-0000-0000-000088110000}"/>
    <cellStyle name="20% - Accent1 2 15 9_A02" xfId="54808" xr:uid="{5A32C8BA-93A9-4F20-AD63-AB19030C6DEC}"/>
    <cellStyle name="20% - Accent1 2 15_A02" xfId="54798" xr:uid="{64AC37D2-6775-44C0-8113-D6232610A2FC}"/>
    <cellStyle name="20% - Accent1 2 16" xfId="881" xr:uid="{00000000-0005-0000-0000-00008B110000}"/>
    <cellStyle name="20% - Accent1 2 16 10" xfId="882" xr:uid="{00000000-0005-0000-0000-00008C110000}"/>
    <cellStyle name="20% - Accent1 2 16 10 2" xfId="883" xr:uid="{00000000-0005-0000-0000-00008D110000}"/>
    <cellStyle name="20% - Accent1 2 16 10_A02" xfId="54810" xr:uid="{40EB9DB2-4077-4EC1-A573-F849DD3F165B}"/>
    <cellStyle name="20% - Accent1 2 16 11" xfId="884" xr:uid="{00000000-0005-0000-0000-00008F110000}"/>
    <cellStyle name="20% - Accent1 2 16 11 2" xfId="885" xr:uid="{00000000-0005-0000-0000-000090110000}"/>
    <cellStyle name="20% - Accent1 2 16 11_A02" xfId="54811" xr:uid="{3AAECDCA-D6D2-4CC6-B90E-E22D74D84E28}"/>
    <cellStyle name="20% - Accent1 2 16 12" xfId="886" xr:uid="{00000000-0005-0000-0000-000092110000}"/>
    <cellStyle name="20% - Accent1 2 16 13" xfId="887" xr:uid="{00000000-0005-0000-0000-000093110000}"/>
    <cellStyle name="20% - Accent1 2 16 14" xfId="888" xr:uid="{00000000-0005-0000-0000-000094110000}"/>
    <cellStyle name="20% - Accent1 2 16 15" xfId="889" xr:uid="{00000000-0005-0000-0000-000095110000}"/>
    <cellStyle name="20% - Accent1 2 16 16" xfId="890" xr:uid="{00000000-0005-0000-0000-000096110000}"/>
    <cellStyle name="20% - Accent1 2 16 17" xfId="891" xr:uid="{00000000-0005-0000-0000-000097110000}"/>
    <cellStyle name="20% - Accent1 2 16 18" xfId="892" xr:uid="{00000000-0005-0000-0000-000098110000}"/>
    <cellStyle name="20% - Accent1 2 16 2" xfId="893" xr:uid="{00000000-0005-0000-0000-000099110000}"/>
    <cellStyle name="20% - Accent1 2 16 2 2" xfId="894" xr:uid="{00000000-0005-0000-0000-00009A110000}"/>
    <cellStyle name="20% - Accent1 2 16 2 3" xfId="895" xr:uid="{00000000-0005-0000-0000-00009B110000}"/>
    <cellStyle name="20% - Accent1 2 16 2 4" xfId="896" xr:uid="{00000000-0005-0000-0000-00009C110000}"/>
    <cellStyle name="20% - Accent1 2 16 2 5" xfId="897" xr:uid="{00000000-0005-0000-0000-00009D110000}"/>
    <cellStyle name="20% - Accent1 2 16 2 6" xfId="898" xr:uid="{00000000-0005-0000-0000-00009E110000}"/>
    <cellStyle name="20% - Accent1 2 16 2 7" xfId="899" xr:uid="{00000000-0005-0000-0000-00009F110000}"/>
    <cellStyle name="20% - Accent1 2 16 2 8" xfId="900" xr:uid="{00000000-0005-0000-0000-0000A0110000}"/>
    <cellStyle name="20% - Accent1 2 16 2_A02" xfId="54812" xr:uid="{21DAF037-B10C-4838-84E8-083FE9755A99}"/>
    <cellStyle name="20% - Accent1 2 16 3" xfId="901" xr:uid="{00000000-0005-0000-0000-0000A2110000}"/>
    <cellStyle name="20% - Accent1 2 16 3 2" xfId="902" xr:uid="{00000000-0005-0000-0000-0000A3110000}"/>
    <cellStyle name="20% - Accent1 2 16 3 3" xfId="903" xr:uid="{00000000-0005-0000-0000-0000A4110000}"/>
    <cellStyle name="20% - Accent1 2 16 3 4" xfId="904" xr:uid="{00000000-0005-0000-0000-0000A5110000}"/>
    <cellStyle name="20% - Accent1 2 16 3 5" xfId="905" xr:uid="{00000000-0005-0000-0000-0000A6110000}"/>
    <cellStyle name="20% - Accent1 2 16 3 6" xfId="906" xr:uid="{00000000-0005-0000-0000-0000A7110000}"/>
    <cellStyle name="20% - Accent1 2 16 3 7" xfId="907" xr:uid="{00000000-0005-0000-0000-0000A8110000}"/>
    <cellStyle name="20% - Accent1 2 16 3 8" xfId="908" xr:uid="{00000000-0005-0000-0000-0000A9110000}"/>
    <cellStyle name="20% - Accent1 2 16 3_A02" xfId="54813" xr:uid="{DA624BB9-9BE9-4BFE-817D-2F543AF41BC6}"/>
    <cellStyle name="20% - Accent1 2 16 4" xfId="909" xr:uid="{00000000-0005-0000-0000-0000AB110000}"/>
    <cellStyle name="20% - Accent1 2 16 4 2" xfId="910" xr:uid="{00000000-0005-0000-0000-0000AC110000}"/>
    <cellStyle name="20% - Accent1 2 16 4_A02" xfId="54814" xr:uid="{97D81BFB-F079-442E-B903-A9D4DF35588E}"/>
    <cellStyle name="20% - Accent1 2 16 5" xfId="911" xr:uid="{00000000-0005-0000-0000-0000AE110000}"/>
    <cellStyle name="20% - Accent1 2 16 5 2" xfId="912" xr:uid="{00000000-0005-0000-0000-0000AF110000}"/>
    <cellStyle name="20% - Accent1 2 16 5_A02" xfId="54815" xr:uid="{46075E20-5B55-4E2E-AFC6-05AC48E6754C}"/>
    <cellStyle name="20% - Accent1 2 16 6" xfId="913" xr:uid="{00000000-0005-0000-0000-0000B1110000}"/>
    <cellStyle name="20% - Accent1 2 16 6 2" xfId="914" xr:uid="{00000000-0005-0000-0000-0000B2110000}"/>
    <cellStyle name="20% - Accent1 2 16 6_A02" xfId="54816" xr:uid="{CF216781-0D3A-4117-A5E5-BC7CF5C38CB7}"/>
    <cellStyle name="20% - Accent1 2 16 7" xfId="915" xr:uid="{00000000-0005-0000-0000-0000B4110000}"/>
    <cellStyle name="20% - Accent1 2 16 7 2" xfId="916" xr:uid="{00000000-0005-0000-0000-0000B5110000}"/>
    <cellStyle name="20% - Accent1 2 16 7_A02" xfId="54817" xr:uid="{86337608-8A08-4921-B39A-9ECE614A7B1F}"/>
    <cellStyle name="20% - Accent1 2 16 8" xfId="917" xr:uid="{00000000-0005-0000-0000-0000B7110000}"/>
    <cellStyle name="20% - Accent1 2 16 8 2" xfId="918" xr:uid="{00000000-0005-0000-0000-0000B8110000}"/>
    <cellStyle name="20% - Accent1 2 16 8_A02" xfId="54818" xr:uid="{6294AA77-20ED-4B85-8527-CBD9083489A4}"/>
    <cellStyle name="20% - Accent1 2 16 9" xfId="919" xr:uid="{00000000-0005-0000-0000-0000BA110000}"/>
    <cellStyle name="20% - Accent1 2 16 9 2" xfId="920" xr:uid="{00000000-0005-0000-0000-0000BB110000}"/>
    <cellStyle name="20% - Accent1 2 16 9_A02" xfId="54819" xr:uid="{3A8E4F57-9439-48E0-BC09-F7152B1348EA}"/>
    <cellStyle name="20% - Accent1 2 16_A02" xfId="54809" xr:uid="{1CE1A793-6A83-4D2A-B11C-12A2DE67FCA5}"/>
    <cellStyle name="20% - Accent1 2 17" xfId="921" xr:uid="{00000000-0005-0000-0000-0000BE110000}"/>
    <cellStyle name="20% - Accent1 2 17 10" xfId="922" xr:uid="{00000000-0005-0000-0000-0000BF110000}"/>
    <cellStyle name="20% - Accent1 2 17 10 2" xfId="923" xr:uid="{00000000-0005-0000-0000-0000C0110000}"/>
    <cellStyle name="20% - Accent1 2 17 10_A02" xfId="54821" xr:uid="{0B37304A-D40D-4F1D-94E5-706357BB7681}"/>
    <cellStyle name="20% - Accent1 2 17 11" xfId="924" xr:uid="{00000000-0005-0000-0000-0000C2110000}"/>
    <cellStyle name="20% - Accent1 2 17 11 2" xfId="925" xr:uid="{00000000-0005-0000-0000-0000C3110000}"/>
    <cellStyle name="20% - Accent1 2 17 11_A02" xfId="54822" xr:uid="{5BA215D0-6780-4358-B5F3-CDAA10028B02}"/>
    <cellStyle name="20% - Accent1 2 17 12" xfId="926" xr:uid="{00000000-0005-0000-0000-0000C5110000}"/>
    <cellStyle name="20% - Accent1 2 17 13" xfId="927" xr:uid="{00000000-0005-0000-0000-0000C6110000}"/>
    <cellStyle name="20% - Accent1 2 17 14" xfId="928" xr:uid="{00000000-0005-0000-0000-0000C7110000}"/>
    <cellStyle name="20% - Accent1 2 17 15" xfId="929" xr:uid="{00000000-0005-0000-0000-0000C8110000}"/>
    <cellStyle name="20% - Accent1 2 17 16" xfId="930" xr:uid="{00000000-0005-0000-0000-0000C9110000}"/>
    <cellStyle name="20% - Accent1 2 17 17" xfId="931" xr:uid="{00000000-0005-0000-0000-0000CA110000}"/>
    <cellStyle name="20% - Accent1 2 17 18" xfId="932" xr:uid="{00000000-0005-0000-0000-0000CB110000}"/>
    <cellStyle name="20% - Accent1 2 17 2" xfId="933" xr:uid="{00000000-0005-0000-0000-0000CC110000}"/>
    <cellStyle name="20% - Accent1 2 17 2 2" xfId="934" xr:uid="{00000000-0005-0000-0000-0000CD110000}"/>
    <cellStyle name="20% - Accent1 2 17 2 3" xfId="935" xr:uid="{00000000-0005-0000-0000-0000CE110000}"/>
    <cellStyle name="20% - Accent1 2 17 2 4" xfId="936" xr:uid="{00000000-0005-0000-0000-0000CF110000}"/>
    <cellStyle name="20% - Accent1 2 17 2 5" xfId="937" xr:uid="{00000000-0005-0000-0000-0000D0110000}"/>
    <cellStyle name="20% - Accent1 2 17 2 6" xfId="938" xr:uid="{00000000-0005-0000-0000-0000D1110000}"/>
    <cellStyle name="20% - Accent1 2 17 2 7" xfId="939" xr:uid="{00000000-0005-0000-0000-0000D2110000}"/>
    <cellStyle name="20% - Accent1 2 17 2 8" xfId="940" xr:uid="{00000000-0005-0000-0000-0000D3110000}"/>
    <cellStyle name="20% - Accent1 2 17 2_A02" xfId="54823" xr:uid="{356A5142-E2C4-4307-A5EF-0A1E594C3E07}"/>
    <cellStyle name="20% - Accent1 2 17 3" xfId="941" xr:uid="{00000000-0005-0000-0000-0000D5110000}"/>
    <cellStyle name="20% - Accent1 2 17 3 2" xfId="942" xr:uid="{00000000-0005-0000-0000-0000D6110000}"/>
    <cellStyle name="20% - Accent1 2 17 3 3" xfId="943" xr:uid="{00000000-0005-0000-0000-0000D7110000}"/>
    <cellStyle name="20% - Accent1 2 17 3 4" xfId="944" xr:uid="{00000000-0005-0000-0000-0000D8110000}"/>
    <cellStyle name="20% - Accent1 2 17 3 5" xfId="945" xr:uid="{00000000-0005-0000-0000-0000D9110000}"/>
    <cellStyle name="20% - Accent1 2 17 3 6" xfId="946" xr:uid="{00000000-0005-0000-0000-0000DA110000}"/>
    <cellStyle name="20% - Accent1 2 17 3 7" xfId="947" xr:uid="{00000000-0005-0000-0000-0000DB110000}"/>
    <cellStyle name="20% - Accent1 2 17 3 8" xfId="948" xr:uid="{00000000-0005-0000-0000-0000DC110000}"/>
    <cellStyle name="20% - Accent1 2 17 3_A02" xfId="54824" xr:uid="{04EE976C-09A2-478C-B0A1-19C4910D7B11}"/>
    <cellStyle name="20% - Accent1 2 17 4" xfId="949" xr:uid="{00000000-0005-0000-0000-0000DE110000}"/>
    <cellStyle name="20% - Accent1 2 17 4 2" xfId="950" xr:uid="{00000000-0005-0000-0000-0000DF110000}"/>
    <cellStyle name="20% - Accent1 2 17 4_A02" xfId="54825" xr:uid="{57D16E3A-7BFB-41E1-9C8E-F57DF5D05A4E}"/>
    <cellStyle name="20% - Accent1 2 17 5" xfId="951" xr:uid="{00000000-0005-0000-0000-0000E1110000}"/>
    <cellStyle name="20% - Accent1 2 17 5 2" xfId="952" xr:uid="{00000000-0005-0000-0000-0000E2110000}"/>
    <cellStyle name="20% - Accent1 2 17 5_A02" xfId="54826" xr:uid="{0BA371D1-6727-47C7-B1C1-39F4AFE2CCFF}"/>
    <cellStyle name="20% - Accent1 2 17 6" xfId="953" xr:uid="{00000000-0005-0000-0000-0000E4110000}"/>
    <cellStyle name="20% - Accent1 2 17 6 2" xfId="954" xr:uid="{00000000-0005-0000-0000-0000E5110000}"/>
    <cellStyle name="20% - Accent1 2 17 6_A02" xfId="54827" xr:uid="{02432683-D242-4540-9BEE-8672BC7BB5BD}"/>
    <cellStyle name="20% - Accent1 2 17 7" xfId="955" xr:uid="{00000000-0005-0000-0000-0000E7110000}"/>
    <cellStyle name="20% - Accent1 2 17 7 2" xfId="956" xr:uid="{00000000-0005-0000-0000-0000E8110000}"/>
    <cellStyle name="20% - Accent1 2 17 7_A02" xfId="54828" xr:uid="{85562EF6-0A46-4765-B218-EB59C069F002}"/>
    <cellStyle name="20% - Accent1 2 17 8" xfId="957" xr:uid="{00000000-0005-0000-0000-0000EA110000}"/>
    <cellStyle name="20% - Accent1 2 17 8 2" xfId="958" xr:uid="{00000000-0005-0000-0000-0000EB110000}"/>
    <cellStyle name="20% - Accent1 2 17 8_A02" xfId="54829" xr:uid="{2D97F638-9C44-4800-A05B-FE2B33FC009E}"/>
    <cellStyle name="20% - Accent1 2 17 9" xfId="959" xr:uid="{00000000-0005-0000-0000-0000ED110000}"/>
    <cellStyle name="20% - Accent1 2 17 9 2" xfId="960" xr:uid="{00000000-0005-0000-0000-0000EE110000}"/>
    <cellStyle name="20% - Accent1 2 17 9_A02" xfId="54830" xr:uid="{8D1DFF77-9728-4AEE-B7BC-A6FD9282491E}"/>
    <cellStyle name="20% - Accent1 2 17_A02" xfId="54820" xr:uid="{47412E2F-B08D-478F-B67B-C298236E0D4F}"/>
    <cellStyle name="20% - Accent1 2 18" xfId="961" xr:uid="{00000000-0005-0000-0000-0000F1110000}"/>
    <cellStyle name="20% - Accent1 2 18 10" xfId="962" xr:uid="{00000000-0005-0000-0000-0000F2110000}"/>
    <cellStyle name="20% - Accent1 2 18 10 2" xfId="963" xr:uid="{00000000-0005-0000-0000-0000F3110000}"/>
    <cellStyle name="20% - Accent1 2 18 10_A02" xfId="54832" xr:uid="{49864153-C15C-427F-B791-386C58E976C3}"/>
    <cellStyle name="20% - Accent1 2 18 11" xfId="964" xr:uid="{00000000-0005-0000-0000-0000F5110000}"/>
    <cellStyle name="20% - Accent1 2 18 11 2" xfId="965" xr:uid="{00000000-0005-0000-0000-0000F6110000}"/>
    <cellStyle name="20% - Accent1 2 18 11_A02" xfId="54833" xr:uid="{41E1955D-847B-460B-A105-2E56DDE66FC4}"/>
    <cellStyle name="20% - Accent1 2 18 12" xfId="966" xr:uid="{00000000-0005-0000-0000-0000F8110000}"/>
    <cellStyle name="20% - Accent1 2 18 13" xfId="967" xr:uid="{00000000-0005-0000-0000-0000F9110000}"/>
    <cellStyle name="20% - Accent1 2 18 14" xfId="968" xr:uid="{00000000-0005-0000-0000-0000FA110000}"/>
    <cellStyle name="20% - Accent1 2 18 15" xfId="969" xr:uid="{00000000-0005-0000-0000-0000FB110000}"/>
    <cellStyle name="20% - Accent1 2 18 16" xfId="970" xr:uid="{00000000-0005-0000-0000-0000FC110000}"/>
    <cellStyle name="20% - Accent1 2 18 17" xfId="971" xr:uid="{00000000-0005-0000-0000-0000FD110000}"/>
    <cellStyle name="20% - Accent1 2 18 18" xfId="972" xr:uid="{00000000-0005-0000-0000-0000FE110000}"/>
    <cellStyle name="20% - Accent1 2 18 2" xfId="973" xr:uid="{00000000-0005-0000-0000-0000FF110000}"/>
    <cellStyle name="20% - Accent1 2 18 2 2" xfId="974" xr:uid="{00000000-0005-0000-0000-000000120000}"/>
    <cellStyle name="20% - Accent1 2 18 2 3" xfId="975" xr:uid="{00000000-0005-0000-0000-000001120000}"/>
    <cellStyle name="20% - Accent1 2 18 2 4" xfId="976" xr:uid="{00000000-0005-0000-0000-000002120000}"/>
    <cellStyle name="20% - Accent1 2 18 2 5" xfId="977" xr:uid="{00000000-0005-0000-0000-000003120000}"/>
    <cellStyle name="20% - Accent1 2 18 2 6" xfId="978" xr:uid="{00000000-0005-0000-0000-000004120000}"/>
    <cellStyle name="20% - Accent1 2 18 2 7" xfId="979" xr:uid="{00000000-0005-0000-0000-000005120000}"/>
    <cellStyle name="20% - Accent1 2 18 2 8" xfId="980" xr:uid="{00000000-0005-0000-0000-000006120000}"/>
    <cellStyle name="20% - Accent1 2 18 2_A02" xfId="54834" xr:uid="{D843ED4D-0637-47CB-95C7-080668571D69}"/>
    <cellStyle name="20% - Accent1 2 18 3" xfId="981" xr:uid="{00000000-0005-0000-0000-000008120000}"/>
    <cellStyle name="20% - Accent1 2 18 3 2" xfId="982" xr:uid="{00000000-0005-0000-0000-000009120000}"/>
    <cellStyle name="20% - Accent1 2 18 3 3" xfId="983" xr:uid="{00000000-0005-0000-0000-00000A120000}"/>
    <cellStyle name="20% - Accent1 2 18 3 4" xfId="984" xr:uid="{00000000-0005-0000-0000-00000B120000}"/>
    <cellStyle name="20% - Accent1 2 18 3 5" xfId="985" xr:uid="{00000000-0005-0000-0000-00000C120000}"/>
    <cellStyle name="20% - Accent1 2 18 3 6" xfId="986" xr:uid="{00000000-0005-0000-0000-00000D120000}"/>
    <cellStyle name="20% - Accent1 2 18 3 7" xfId="987" xr:uid="{00000000-0005-0000-0000-00000E120000}"/>
    <cellStyle name="20% - Accent1 2 18 3 8" xfId="988" xr:uid="{00000000-0005-0000-0000-00000F120000}"/>
    <cellStyle name="20% - Accent1 2 18 3_A02" xfId="54835" xr:uid="{63194724-5B0F-48DB-AF85-EE83D87D595F}"/>
    <cellStyle name="20% - Accent1 2 18 4" xfId="989" xr:uid="{00000000-0005-0000-0000-000011120000}"/>
    <cellStyle name="20% - Accent1 2 18 4 2" xfId="990" xr:uid="{00000000-0005-0000-0000-000012120000}"/>
    <cellStyle name="20% - Accent1 2 18 4_A02" xfId="54836" xr:uid="{812AEE80-AAC0-4FC7-83AD-F056AC486874}"/>
    <cellStyle name="20% - Accent1 2 18 5" xfId="991" xr:uid="{00000000-0005-0000-0000-000014120000}"/>
    <cellStyle name="20% - Accent1 2 18 5 2" xfId="992" xr:uid="{00000000-0005-0000-0000-000015120000}"/>
    <cellStyle name="20% - Accent1 2 18 5_A02" xfId="54837" xr:uid="{BB01E69C-31C5-48D4-B308-569A2AD1F80B}"/>
    <cellStyle name="20% - Accent1 2 18 6" xfId="993" xr:uid="{00000000-0005-0000-0000-000017120000}"/>
    <cellStyle name="20% - Accent1 2 18 6 2" xfId="994" xr:uid="{00000000-0005-0000-0000-000018120000}"/>
    <cellStyle name="20% - Accent1 2 18 6_A02" xfId="54838" xr:uid="{FF5CDC8E-1C34-4D69-9DB5-0E53100255A0}"/>
    <cellStyle name="20% - Accent1 2 18 7" xfId="995" xr:uid="{00000000-0005-0000-0000-00001A120000}"/>
    <cellStyle name="20% - Accent1 2 18 7 2" xfId="996" xr:uid="{00000000-0005-0000-0000-00001B120000}"/>
    <cellStyle name="20% - Accent1 2 18 7_A02" xfId="54839" xr:uid="{70757D56-A473-4F29-B281-20831DD22981}"/>
    <cellStyle name="20% - Accent1 2 18 8" xfId="997" xr:uid="{00000000-0005-0000-0000-00001D120000}"/>
    <cellStyle name="20% - Accent1 2 18 8 2" xfId="998" xr:uid="{00000000-0005-0000-0000-00001E120000}"/>
    <cellStyle name="20% - Accent1 2 18 8_A02" xfId="54840" xr:uid="{2FFC263F-3B62-45B9-8620-B22EC956C1C1}"/>
    <cellStyle name="20% - Accent1 2 18 9" xfId="999" xr:uid="{00000000-0005-0000-0000-000020120000}"/>
    <cellStyle name="20% - Accent1 2 18 9 2" xfId="1000" xr:uid="{00000000-0005-0000-0000-000021120000}"/>
    <cellStyle name="20% - Accent1 2 18 9_A02" xfId="54841" xr:uid="{93E0EACA-B96D-44A0-8C5A-5E62C8556433}"/>
    <cellStyle name="20% - Accent1 2 18_A02" xfId="54831" xr:uid="{40083584-2D68-442B-9A32-AC70280419DC}"/>
    <cellStyle name="20% - Accent1 2 19" xfId="1001" xr:uid="{00000000-0005-0000-0000-000024120000}"/>
    <cellStyle name="20% - Accent1 2 19 10" xfId="1002" xr:uid="{00000000-0005-0000-0000-000025120000}"/>
    <cellStyle name="20% - Accent1 2 19 10 2" xfId="1003" xr:uid="{00000000-0005-0000-0000-000026120000}"/>
    <cellStyle name="20% - Accent1 2 19 10_A02" xfId="54843" xr:uid="{CA4329F5-D5A9-4138-B3E6-26F3BB92AA5A}"/>
    <cellStyle name="20% - Accent1 2 19 11" xfId="1004" xr:uid="{00000000-0005-0000-0000-000028120000}"/>
    <cellStyle name="20% - Accent1 2 19 11 2" xfId="1005" xr:uid="{00000000-0005-0000-0000-000029120000}"/>
    <cellStyle name="20% - Accent1 2 19 11_A02" xfId="54844" xr:uid="{7E0C871F-C758-4423-8162-7AC7A06A657D}"/>
    <cellStyle name="20% - Accent1 2 19 12" xfId="1006" xr:uid="{00000000-0005-0000-0000-00002B120000}"/>
    <cellStyle name="20% - Accent1 2 19 13" xfId="1007" xr:uid="{00000000-0005-0000-0000-00002C120000}"/>
    <cellStyle name="20% - Accent1 2 19 14" xfId="1008" xr:uid="{00000000-0005-0000-0000-00002D120000}"/>
    <cellStyle name="20% - Accent1 2 19 15" xfId="1009" xr:uid="{00000000-0005-0000-0000-00002E120000}"/>
    <cellStyle name="20% - Accent1 2 19 16" xfId="1010" xr:uid="{00000000-0005-0000-0000-00002F120000}"/>
    <cellStyle name="20% - Accent1 2 19 17" xfId="1011" xr:uid="{00000000-0005-0000-0000-000030120000}"/>
    <cellStyle name="20% - Accent1 2 19 18" xfId="1012" xr:uid="{00000000-0005-0000-0000-000031120000}"/>
    <cellStyle name="20% - Accent1 2 19 2" xfId="1013" xr:uid="{00000000-0005-0000-0000-000032120000}"/>
    <cellStyle name="20% - Accent1 2 19 2 2" xfId="1014" xr:uid="{00000000-0005-0000-0000-000033120000}"/>
    <cellStyle name="20% - Accent1 2 19 2 3" xfId="1015" xr:uid="{00000000-0005-0000-0000-000034120000}"/>
    <cellStyle name="20% - Accent1 2 19 2 4" xfId="1016" xr:uid="{00000000-0005-0000-0000-000035120000}"/>
    <cellStyle name="20% - Accent1 2 19 2 5" xfId="1017" xr:uid="{00000000-0005-0000-0000-000036120000}"/>
    <cellStyle name="20% - Accent1 2 19 2 6" xfId="1018" xr:uid="{00000000-0005-0000-0000-000037120000}"/>
    <cellStyle name="20% - Accent1 2 19 2 7" xfId="1019" xr:uid="{00000000-0005-0000-0000-000038120000}"/>
    <cellStyle name="20% - Accent1 2 19 2 8" xfId="1020" xr:uid="{00000000-0005-0000-0000-000039120000}"/>
    <cellStyle name="20% - Accent1 2 19 2_A02" xfId="54845" xr:uid="{E5D3C181-2E9C-4A5E-B5A1-9C5BE2141ACC}"/>
    <cellStyle name="20% - Accent1 2 19 3" xfId="1021" xr:uid="{00000000-0005-0000-0000-00003B120000}"/>
    <cellStyle name="20% - Accent1 2 19 3 2" xfId="1022" xr:uid="{00000000-0005-0000-0000-00003C120000}"/>
    <cellStyle name="20% - Accent1 2 19 3 3" xfId="1023" xr:uid="{00000000-0005-0000-0000-00003D120000}"/>
    <cellStyle name="20% - Accent1 2 19 3 4" xfId="1024" xr:uid="{00000000-0005-0000-0000-00003E120000}"/>
    <cellStyle name="20% - Accent1 2 19 3 5" xfId="1025" xr:uid="{00000000-0005-0000-0000-00003F120000}"/>
    <cellStyle name="20% - Accent1 2 19 3 6" xfId="1026" xr:uid="{00000000-0005-0000-0000-000040120000}"/>
    <cellStyle name="20% - Accent1 2 19 3 7" xfId="1027" xr:uid="{00000000-0005-0000-0000-000041120000}"/>
    <cellStyle name="20% - Accent1 2 19 3 8" xfId="1028" xr:uid="{00000000-0005-0000-0000-000042120000}"/>
    <cellStyle name="20% - Accent1 2 19 3_A02" xfId="54846" xr:uid="{0954FC9A-737D-40A7-8F46-9663A79DF608}"/>
    <cellStyle name="20% - Accent1 2 19 4" xfId="1029" xr:uid="{00000000-0005-0000-0000-000044120000}"/>
    <cellStyle name="20% - Accent1 2 19 4 2" xfId="1030" xr:uid="{00000000-0005-0000-0000-000045120000}"/>
    <cellStyle name="20% - Accent1 2 19 4_A02" xfId="54847" xr:uid="{747BCE27-489A-4624-989A-4324D1D1CE3F}"/>
    <cellStyle name="20% - Accent1 2 19 5" xfId="1031" xr:uid="{00000000-0005-0000-0000-000047120000}"/>
    <cellStyle name="20% - Accent1 2 19 5 2" xfId="1032" xr:uid="{00000000-0005-0000-0000-000048120000}"/>
    <cellStyle name="20% - Accent1 2 19 5_A02" xfId="54848" xr:uid="{240732F3-6A04-4AC5-B15F-63C2CEEEACAD}"/>
    <cellStyle name="20% - Accent1 2 19 6" xfId="1033" xr:uid="{00000000-0005-0000-0000-00004A120000}"/>
    <cellStyle name="20% - Accent1 2 19 6 2" xfId="1034" xr:uid="{00000000-0005-0000-0000-00004B120000}"/>
    <cellStyle name="20% - Accent1 2 19 6_A02" xfId="54849" xr:uid="{56F006F1-FF7C-4A84-92EC-6EA15DBCC382}"/>
    <cellStyle name="20% - Accent1 2 19 7" xfId="1035" xr:uid="{00000000-0005-0000-0000-00004D120000}"/>
    <cellStyle name="20% - Accent1 2 19 7 2" xfId="1036" xr:uid="{00000000-0005-0000-0000-00004E120000}"/>
    <cellStyle name="20% - Accent1 2 19 7_A02" xfId="54850" xr:uid="{8538B0F4-8210-46B0-A41F-2933CAF2D5CB}"/>
    <cellStyle name="20% - Accent1 2 19 8" xfId="1037" xr:uid="{00000000-0005-0000-0000-000050120000}"/>
    <cellStyle name="20% - Accent1 2 19 8 2" xfId="1038" xr:uid="{00000000-0005-0000-0000-000051120000}"/>
    <cellStyle name="20% - Accent1 2 19 8_A02" xfId="54851" xr:uid="{E7EDA904-E86A-4A20-A12B-BC9F762E0736}"/>
    <cellStyle name="20% - Accent1 2 19 9" xfId="1039" xr:uid="{00000000-0005-0000-0000-000053120000}"/>
    <cellStyle name="20% - Accent1 2 19 9 2" xfId="1040" xr:uid="{00000000-0005-0000-0000-000054120000}"/>
    <cellStyle name="20% - Accent1 2 19 9_A02" xfId="54852" xr:uid="{FC540157-1719-449B-AED2-FBF70C037171}"/>
    <cellStyle name="20% - Accent1 2 19_A02" xfId="54842" xr:uid="{295072E1-13CE-4509-B0FE-64F6DB3449DD}"/>
    <cellStyle name="20% - Accent1 2 2" xfId="1041" xr:uid="{00000000-0005-0000-0000-000057120000}"/>
    <cellStyle name="20% - Accent1 2 2 10" xfId="1042" xr:uid="{00000000-0005-0000-0000-000058120000}"/>
    <cellStyle name="20% - Accent1 2 2 11" xfId="1043" xr:uid="{00000000-0005-0000-0000-000059120000}"/>
    <cellStyle name="20% - Accent1 2 2 11 2" xfId="1044" xr:uid="{00000000-0005-0000-0000-00005A120000}"/>
    <cellStyle name="20% - Accent1 2 2 11 3" xfId="1045" xr:uid="{00000000-0005-0000-0000-00005B120000}"/>
    <cellStyle name="20% - Accent1 2 2 11 4" xfId="1046" xr:uid="{00000000-0005-0000-0000-00005C120000}"/>
    <cellStyle name="20% - Accent1 2 2 11 5" xfId="1047" xr:uid="{00000000-0005-0000-0000-00005D120000}"/>
    <cellStyle name="20% - Accent1 2 2 11 6" xfId="1048" xr:uid="{00000000-0005-0000-0000-00005E120000}"/>
    <cellStyle name="20% - Accent1 2 2 11 7" xfId="1049" xr:uid="{00000000-0005-0000-0000-00005F120000}"/>
    <cellStyle name="20% - Accent1 2 2 11 8" xfId="1050" xr:uid="{00000000-0005-0000-0000-000060120000}"/>
    <cellStyle name="20% - Accent1 2 2 11 9" xfId="1051" xr:uid="{00000000-0005-0000-0000-000061120000}"/>
    <cellStyle name="20% - Accent1 2 2 11_A02" xfId="54853" xr:uid="{9E87DE7D-8CF9-4983-8849-835AB0493E90}"/>
    <cellStyle name="20% - Accent1 2 2 12" xfId="1052" xr:uid="{00000000-0005-0000-0000-000063120000}"/>
    <cellStyle name="20% - Accent1 2 2 12 2" xfId="1053" xr:uid="{00000000-0005-0000-0000-000064120000}"/>
    <cellStyle name="20% - Accent1 2 2 12 3" xfId="1054" xr:uid="{00000000-0005-0000-0000-000065120000}"/>
    <cellStyle name="20% - Accent1 2 2 12 4" xfId="1055" xr:uid="{00000000-0005-0000-0000-000066120000}"/>
    <cellStyle name="20% - Accent1 2 2 12 5" xfId="1056" xr:uid="{00000000-0005-0000-0000-000067120000}"/>
    <cellStyle name="20% - Accent1 2 2 12 6" xfId="1057" xr:uid="{00000000-0005-0000-0000-000068120000}"/>
    <cellStyle name="20% - Accent1 2 2 12 7" xfId="1058" xr:uid="{00000000-0005-0000-0000-000069120000}"/>
    <cellStyle name="20% - Accent1 2 2 12_A02" xfId="54854" xr:uid="{45683907-63DE-401F-92ED-ED5CAF76DCB5}"/>
    <cellStyle name="20% - Accent1 2 2 13" xfId="1059" xr:uid="{00000000-0005-0000-0000-00006B120000}"/>
    <cellStyle name="20% - Accent1 2 2 14" xfId="1060" xr:uid="{00000000-0005-0000-0000-00006C120000}"/>
    <cellStyle name="20% - Accent1 2 2 15" xfId="1061" xr:uid="{00000000-0005-0000-0000-00006D120000}"/>
    <cellStyle name="20% - Accent1 2 2 16" xfId="1062" xr:uid="{00000000-0005-0000-0000-00006E120000}"/>
    <cellStyle name="20% - Accent1 2 2 17" xfId="1063" xr:uid="{00000000-0005-0000-0000-00006F120000}"/>
    <cellStyle name="20% - Accent1 2 2 18" xfId="1064" xr:uid="{00000000-0005-0000-0000-000070120000}"/>
    <cellStyle name="20% - Accent1 2 2 19" xfId="1065" xr:uid="{00000000-0005-0000-0000-000071120000}"/>
    <cellStyle name="20% - Accent1 2 2 2" xfId="1066" xr:uid="{00000000-0005-0000-0000-000072120000}"/>
    <cellStyle name="20% - Accent1 2 2 2 10" xfId="1067" xr:uid="{00000000-0005-0000-0000-000073120000}"/>
    <cellStyle name="20% - Accent1 2 2 2 10 2" xfId="1068" xr:uid="{00000000-0005-0000-0000-000074120000}"/>
    <cellStyle name="20% - Accent1 2 2 2 10_A02" xfId="54855" xr:uid="{89934F72-1F09-4A51-908A-0A933A619C52}"/>
    <cellStyle name="20% - Accent1 2 2 2 11" xfId="1069" xr:uid="{00000000-0005-0000-0000-000076120000}"/>
    <cellStyle name="20% - Accent1 2 2 2 11 2" xfId="1070" xr:uid="{00000000-0005-0000-0000-000077120000}"/>
    <cellStyle name="20% - Accent1 2 2 2 11_A02" xfId="54856" xr:uid="{F7721ACC-3EF7-490F-BF0C-417C00639795}"/>
    <cellStyle name="20% - Accent1 2 2 2 12" xfId="1071" xr:uid="{00000000-0005-0000-0000-000079120000}"/>
    <cellStyle name="20% - Accent1 2 2 2 12 2" xfId="1072" xr:uid="{00000000-0005-0000-0000-00007A120000}"/>
    <cellStyle name="20% - Accent1 2 2 2 12_A02" xfId="54857" xr:uid="{FDB7A1BF-C661-410A-9865-58A4644DE986}"/>
    <cellStyle name="20% - Accent1 2 2 2 13" xfId="1073" xr:uid="{00000000-0005-0000-0000-00007C120000}"/>
    <cellStyle name="20% - Accent1 2 2 2 13 2" xfId="1074" xr:uid="{00000000-0005-0000-0000-00007D120000}"/>
    <cellStyle name="20% - Accent1 2 2 2 13_A02" xfId="54858" xr:uid="{F56598F9-684A-4C62-B78E-057A339707BB}"/>
    <cellStyle name="20% - Accent1 2 2 2 14" xfId="1075" xr:uid="{00000000-0005-0000-0000-00007F120000}"/>
    <cellStyle name="20% - Accent1 2 2 2 14 2" xfId="1076" xr:uid="{00000000-0005-0000-0000-000080120000}"/>
    <cellStyle name="20% - Accent1 2 2 2 14_A02" xfId="54859" xr:uid="{EDDF2EDE-39E4-490D-AB03-BDEED07C6B21}"/>
    <cellStyle name="20% - Accent1 2 2 2 15" xfId="1077" xr:uid="{00000000-0005-0000-0000-000082120000}"/>
    <cellStyle name="20% - Accent1 2 2 2 15 2" xfId="1078" xr:uid="{00000000-0005-0000-0000-000083120000}"/>
    <cellStyle name="20% - Accent1 2 2 2 15_A02" xfId="54860" xr:uid="{4651B28E-E424-4278-991B-5A5A9F79C56F}"/>
    <cellStyle name="20% - Accent1 2 2 2 16" xfId="1079" xr:uid="{00000000-0005-0000-0000-000085120000}"/>
    <cellStyle name="20% - Accent1 2 2 2 16 2" xfId="1080" xr:uid="{00000000-0005-0000-0000-000086120000}"/>
    <cellStyle name="20% - Accent1 2 2 2 16_A02" xfId="54861" xr:uid="{221A9443-09BC-49A4-A14F-9CA2B8D7D514}"/>
    <cellStyle name="20% - Accent1 2 2 2 17" xfId="1081" xr:uid="{00000000-0005-0000-0000-000088120000}"/>
    <cellStyle name="20% - Accent1 2 2 2 17 2" xfId="1082" xr:uid="{00000000-0005-0000-0000-000089120000}"/>
    <cellStyle name="20% - Accent1 2 2 2 17_A02" xfId="54862" xr:uid="{965ECAD9-52B6-4754-B848-9B8CF1DED800}"/>
    <cellStyle name="20% - Accent1 2 2 2 18" xfId="1083" xr:uid="{00000000-0005-0000-0000-00008B120000}"/>
    <cellStyle name="20% - Accent1 2 2 2 18 2" xfId="1084" xr:uid="{00000000-0005-0000-0000-00008C120000}"/>
    <cellStyle name="20% - Accent1 2 2 2 18_A02" xfId="54863" xr:uid="{32B8156E-E004-4EF5-877F-767651340553}"/>
    <cellStyle name="20% - Accent1 2 2 2 19" xfId="1085" xr:uid="{00000000-0005-0000-0000-00008E120000}"/>
    <cellStyle name="20% - Accent1 2 2 2 19 2" xfId="1086" xr:uid="{00000000-0005-0000-0000-00008F120000}"/>
    <cellStyle name="20% - Accent1 2 2 2 19_A02" xfId="54864" xr:uid="{386230A0-5165-4F72-A312-0454B96E0788}"/>
    <cellStyle name="20% - Accent1 2 2 2 2" xfId="1087" xr:uid="{00000000-0005-0000-0000-000091120000}"/>
    <cellStyle name="20% - Accent1 2 2 2 2 10" xfId="1088" xr:uid="{00000000-0005-0000-0000-000092120000}"/>
    <cellStyle name="20% - Accent1 2 2 2 2 11" xfId="1089" xr:uid="{00000000-0005-0000-0000-000093120000}"/>
    <cellStyle name="20% - Accent1 2 2 2 2 12" xfId="1090" xr:uid="{00000000-0005-0000-0000-000094120000}"/>
    <cellStyle name="20% - Accent1 2 2 2 2 12 2" xfId="1091" xr:uid="{00000000-0005-0000-0000-000095120000}"/>
    <cellStyle name="20% - Accent1 2 2 2 2 12_A02" xfId="54866" xr:uid="{910A01BF-36E5-4CAF-9977-51E383544D63}"/>
    <cellStyle name="20% - Accent1 2 2 2 2 13" xfId="1092" xr:uid="{00000000-0005-0000-0000-000097120000}"/>
    <cellStyle name="20% - Accent1 2 2 2 2 14" xfId="1093" xr:uid="{00000000-0005-0000-0000-000098120000}"/>
    <cellStyle name="20% - Accent1 2 2 2 2 15" xfId="1094" xr:uid="{00000000-0005-0000-0000-000099120000}"/>
    <cellStyle name="20% - Accent1 2 2 2 2 16" xfId="1095" xr:uid="{00000000-0005-0000-0000-00009A120000}"/>
    <cellStyle name="20% - Accent1 2 2 2 2 17" xfId="1096" xr:uid="{00000000-0005-0000-0000-00009B120000}"/>
    <cellStyle name="20% - Accent1 2 2 2 2 18" xfId="1097" xr:uid="{00000000-0005-0000-0000-00009C120000}"/>
    <cellStyle name="20% - Accent1 2 2 2 2 2" xfId="1098" xr:uid="{00000000-0005-0000-0000-00009D120000}"/>
    <cellStyle name="20% - Accent1 2 2 2 2 2 10" xfId="1099" xr:uid="{00000000-0005-0000-0000-00009E120000}"/>
    <cellStyle name="20% - Accent1 2 2 2 2 2 10 2" xfId="1100" xr:uid="{00000000-0005-0000-0000-00009F120000}"/>
    <cellStyle name="20% - Accent1 2 2 2 2 2 10_A02" xfId="54868" xr:uid="{2375F9CE-BC9E-48E0-8BA3-9F883DEDA78E}"/>
    <cellStyle name="20% - Accent1 2 2 2 2 2 11" xfId="1101" xr:uid="{00000000-0005-0000-0000-0000A1120000}"/>
    <cellStyle name="20% - Accent1 2 2 2 2 2 11 2" xfId="1102" xr:uid="{00000000-0005-0000-0000-0000A2120000}"/>
    <cellStyle name="20% - Accent1 2 2 2 2 2 11_A02" xfId="54869" xr:uid="{6B244E99-01A7-4BCE-A48B-1A7DE9DBC5DE}"/>
    <cellStyle name="20% - Accent1 2 2 2 2 2 12" xfId="1103" xr:uid="{00000000-0005-0000-0000-0000A4120000}"/>
    <cellStyle name="20% - Accent1 2 2 2 2 2 13" xfId="1104" xr:uid="{00000000-0005-0000-0000-0000A5120000}"/>
    <cellStyle name="20% - Accent1 2 2 2 2 2 14" xfId="1105" xr:uid="{00000000-0005-0000-0000-0000A6120000}"/>
    <cellStyle name="20% - Accent1 2 2 2 2 2 15" xfId="1106" xr:uid="{00000000-0005-0000-0000-0000A7120000}"/>
    <cellStyle name="20% - Accent1 2 2 2 2 2 16" xfId="1107" xr:uid="{00000000-0005-0000-0000-0000A8120000}"/>
    <cellStyle name="20% - Accent1 2 2 2 2 2 17" xfId="1108" xr:uid="{00000000-0005-0000-0000-0000A9120000}"/>
    <cellStyle name="20% - Accent1 2 2 2 2 2 18" xfId="1109" xr:uid="{00000000-0005-0000-0000-0000AA120000}"/>
    <cellStyle name="20% - Accent1 2 2 2 2 2 2" xfId="1110" xr:uid="{00000000-0005-0000-0000-0000AB120000}"/>
    <cellStyle name="20% - Accent1 2 2 2 2 2 2 2" xfId="1111" xr:uid="{00000000-0005-0000-0000-0000AC120000}"/>
    <cellStyle name="20% - Accent1 2 2 2 2 2 2 2 2" xfId="1112" xr:uid="{00000000-0005-0000-0000-0000AD120000}"/>
    <cellStyle name="20% - Accent1 2 2 2 2 2 2 2_A02" xfId="54871" xr:uid="{F3DC1B67-9C2B-48E8-BF38-C0BB39C983EA}"/>
    <cellStyle name="20% - Accent1 2 2 2 2 2 2_A02" xfId="54870" xr:uid="{FD349EDC-6020-41B7-A90A-18E855582407}"/>
    <cellStyle name="20% - Accent1 2 2 2 2 2 3" xfId="1113" xr:uid="{00000000-0005-0000-0000-0000B0120000}"/>
    <cellStyle name="20% - Accent1 2 2 2 2 2 3 2" xfId="1114" xr:uid="{00000000-0005-0000-0000-0000B1120000}"/>
    <cellStyle name="20% - Accent1 2 2 2 2 2 3_A02" xfId="54872" xr:uid="{B2E1E095-92F7-47F7-95F0-D1289E1DA9AF}"/>
    <cellStyle name="20% - Accent1 2 2 2 2 2 4" xfId="1115" xr:uid="{00000000-0005-0000-0000-0000B3120000}"/>
    <cellStyle name="20% - Accent1 2 2 2 2 2 4 2" xfId="1116" xr:uid="{00000000-0005-0000-0000-0000B4120000}"/>
    <cellStyle name="20% - Accent1 2 2 2 2 2 4_A02" xfId="54873" xr:uid="{2553681D-B9EF-4663-A6BF-2F2944C68117}"/>
    <cellStyle name="20% - Accent1 2 2 2 2 2 5" xfId="1117" xr:uid="{00000000-0005-0000-0000-0000B6120000}"/>
    <cellStyle name="20% - Accent1 2 2 2 2 2 5 2" xfId="1118" xr:uid="{00000000-0005-0000-0000-0000B7120000}"/>
    <cellStyle name="20% - Accent1 2 2 2 2 2 5_A02" xfId="54874" xr:uid="{6FFA403A-9515-4B03-8411-072818F7332E}"/>
    <cellStyle name="20% - Accent1 2 2 2 2 2 6" xfId="1119" xr:uid="{00000000-0005-0000-0000-0000B9120000}"/>
    <cellStyle name="20% - Accent1 2 2 2 2 2 6 2" xfId="1120" xr:uid="{00000000-0005-0000-0000-0000BA120000}"/>
    <cellStyle name="20% - Accent1 2 2 2 2 2 6_A02" xfId="54875" xr:uid="{D652AB67-16ED-4803-8907-7DB6A316D554}"/>
    <cellStyle name="20% - Accent1 2 2 2 2 2 7" xfId="1121" xr:uid="{00000000-0005-0000-0000-0000BC120000}"/>
    <cellStyle name="20% - Accent1 2 2 2 2 2 7 2" xfId="1122" xr:uid="{00000000-0005-0000-0000-0000BD120000}"/>
    <cellStyle name="20% - Accent1 2 2 2 2 2 7_A02" xfId="54876" xr:uid="{76972579-2D4E-45A0-88F2-41270B2C3D55}"/>
    <cellStyle name="20% - Accent1 2 2 2 2 2 8" xfId="1123" xr:uid="{00000000-0005-0000-0000-0000BF120000}"/>
    <cellStyle name="20% - Accent1 2 2 2 2 2 8 2" xfId="1124" xr:uid="{00000000-0005-0000-0000-0000C0120000}"/>
    <cellStyle name="20% - Accent1 2 2 2 2 2 8_A02" xfId="54877" xr:uid="{2C8F9778-3FEF-4095-85CC-4A3F4C5CE6BB}"/>
    <cellStyle name="20% - Accent1 2 2 2 2 2 9" xfId="1125" xr:uid="{00000000-0005-0000-0000-0000C2120000}"/>
    <cellStyle name="20% - Accent1 2 2 2 2 2 9 2" xfId="1126" xr:uid="{00000000-0005-0000-0000-0000C3120000}"/>
    <cellStyle name="20% - Accent1 2 2 2 2 2 9_A02" xfId="54878" xr:uid="{91F9AA59-0A41-427A-B16A-8AD6DA8215D6}"/>
    <cellStyle name="20% - Accent1 2 2 2 2 2_A02" xfId="54867" xr:uid="{419313E3-1A68-4757-AAF0-C8F12F1621C2}"/>
    <cellStyle name="20% - Accent1 2 2 2 2 3" xfId="1127" xr:uid="{00000000-0005-0000-0000-0000C6120000}"/>
    <cellStyle name="20% - Accent1 2 2 2 2 3 2" xfId="1128" xr:uid="{00000000-0005-0000-0000-0000C7120000}"/>
    <cellStyle name="20% - Accent1 2 2 2 2 3 3" xfId="1129" xr:uid="{00000000-0005-0000-0000-0000C8120000}"/>
    <cellStyle name="20% - Accent1 2 2 2 2 3 4" xfId="1130" xr:uid="{00000000-0005-0000-0000-0000C9120000}"/>
    <cellStyle name="20% - Accent1 2 2 2 2 3 5" xfId="1131" xr:uid="{00000000-0005-0000-0000-0000CA120000}"/>
    <cellStyle name="20% - Accent1 2 2 2 2 3 6" xfId="1132" xr:uid="{00000000-0005-0000-0000-0000CB120000}"/>
    <cellStyle name="20% - Accent1 2 2 2 2 3 7" xfId="1133" xr:uid="{00000000-0005-0000-0000-0000CC120000}"/>
    <cellStyle name="20% - Accent1 2 2 2 2 3_A02" xfId="54879" xr:uid="{5BE81380-9793-4A06-807A-9F250DDA5C83}"/>
    <cellStyle name="20% - Accent1 2 2 2 2 4" xfId="1134" xr:uid="{00000000-0005-0000-0000-0000CE120000}"/>
    <cellStyle name="20% - Accent1 2 2 2 2 5" xfId="1135" xr:uid="{00000000-0005-0000-0000-0000CF120000}"/>
    <cellStyle name="20% - Accent1 2 2 2 2 6" xfId="1136" xr:uid="{00000000-0005-0000-0000-0000D0120000}"/>
    <cellStyle name="20% - Accent1 2 2 2 2 7" xfId="1137" xr:uid="{00000000-0005-0000-0000-0000D1120000}"/>
    <cellStyle name="20% - Accent1 2 2 2 2 8" xfId="1138" xr:uid="{00000000-0005-0000-0000-0000D2120000}"/>
    <cellStyle name="20% - Accent1 2 2 2 2 9" xfId="1139" xr:uid="{00000000-0005-0000-0000-0000D3120000}"/>
    <cellStyle name="20% - Accent1 2 2 2 2_A02" xfId="54865" xr:uid="{4977FA96-8F5E-4F29-B025-BE89A8FE226E}"/>
    <cellStyle name="20% - Accent1 2 2 2 20" xfId="1140" xr:uid="{00000000-0005-0000-0000-0000D5120000}"/>
    <cellStyle name="20% - Accent1 2 2 2 20 2" xfId="1141" xr:uid="{00000000-0005-0000-0000-0000D6120000}"/>
    <cellStyle name="20% - Accent1 2 2 2 20_A02" xfId="54880" xr:uid="{A508F0EC-08F3-4D25-A706-80308E217BEE}"/>
    <cellStyle name="20% - Accent1 2 2 2 3" xfId="1142" xr:uid="{00000000-0005-0000-0000-0000D8120000}"/>
    <cellStyle name="20% - Accent1 2 2 2 3 10" xfId="1143" xr:uid="{00000000-0005-0000-0000-0000D9120000}"/>
    <cellStyle name="20% - Accent1 2 2 2 3 10 2" xfId="1144" xr:uid="{00000000-0005-0000-0000-0000DA120000}"/>
    <cellStyle name="20% - Accent1 2 2 2 3 10_A02" xfId="54882" xr:uid="{F3153102-7D82-4AAA-877A-8EA64F3235DF}"/>
    <cellStyle name="20% - Accent1 2 2 2 3 11" xfId="1145" xr:uid="{00000000-0005-0000-0000-0000DC120000}"/>
    <cellStyle name="20% - Accent1 2 2 2 3 11 2" xfId="1146" xr:uid="{00000000-0005-0000-0000-0000DD120000}"/>
    <cellStyle name="20% - Accent1 2 2 2 3 11_A02" xfId="54883" xr:uid="{5EC14ABA-9D3A-41CA-8ED2-9F1580EAE7D0}"/>
    <cellStyle name="20% - Accent1 2 2 2 3 12" xfId="1147" xr:uid="{00000000-0005-0000-0000-0000DF120000}"/>
    <cellStyle name="20% - Accent1 2 2 2 3 13" xfId="1148" xr:uid="{00000000-0005-0000-0000-0000E0120000}"/>
    <cellStyle name="20% - Accent1 2 2 2 3 14" xfId="1149" xr:uid="{00000000-0005-0000-0000-0000E1120000}"/>
    <cellStyle name="20% - Accent1 2 2 2 3 15" xfId="1150" xr:uid="{00000000-0005-0000-0000-0000E2120000}"/>
    <cellStyle name="20% - Accent1 2 2 2 3 16" xfId="1151" xr:uid="{00000000-0005-0000-0000-0000E3120000}"/>
    <cellStyle name="20% - Accent1 2 2 2 3 17" xfId="1152" xr:uid="{00000000-0005-0000-0000-0000E4120000}"/>
    <cellStyle name="20% - Accent1 2 2 2 3 18" xfId="1153" xr:uid="{00000000-0005-0000-0000-0000E5120000}"/>
    <cellStyle name="20% - Accent1 2 2 2 3 2" xfId="1154" xr:uid="{00000000-0005-0000-0000-0000E6120000}"/>
    <cellStyle name="20% - Accent1 2 2 2 3 2 2" xfId="1155" xr:uid="{00000000-0005-0000-0000-0000E7120000}"/>
    <cellStyle name="20% - Accent1 2 2 2 3 2 3" xfId="1156" xr:uid="{00000000-0005-0000-0000-0000E8120000}"/>
    <cellStyle name="20% - Accent1 2 2 2 3 2 4" xfId="1157" xr:uid="{00000000-0005-0000-0000-0000E9120000}"/>
    <cellStyle name="20% - Accent1 2 2 2 3 2 5" xfId="1158" xr:uid="{00000000-0005-0000-0000-0000EA120000}"/>
    <cellStyle name="20% - Accent1 2 2 2 3 2 6" xfId="1159" xr:uid="{00000000-0005-0000-0000-0000EB120000}"/>
    <cellStyle name="20% - Accent1 2 2 2 3 2 7" xfId="1160" xr:uid="{00000000-0005-0000-0000-0000EC120000}"/>
    <cellStyle name="20% - Accent1 2 2 2 3 2 8" xfId="1161" xr:uid="{00000000-0005-0000-0000-0000ED120000}"/>
    <cellStyle name="20% - Accent1 2 2 2 3 2_A02" xfId="54884" xr:uid="{977F19FA-2E0E-44DC-814A-82AA5207ECF1}"/>
    <cellStyle name="20% - Accent1 2 2 2 3 3" xfId="1162" xr:uid="{00000000-0005-0000-0000-0000EF120000}"/>
    <cellStyle name="20% - Accent1 2 2 2 3 3 2" xfId="1163" xr:uid="{00000000-0005-0000-0000-0000F0120000}"/>
    <cellStyle name="20% - Accent1 2 2 2 3 3 3" xfId="1164" xr:uid="{00000000-0005-0000-0000-0000F1120000}"/>
    <cellStyle name="20% - Accent1 2 2 2 3 3 4" xfId="1165" xr:uid="{00000000-0005-0000-0000-0000F2120000}"/>
    <cellStyle name="20% - Accent1 2 2 2 3 3 5" xfId="1166" xr:uid="{00000000-0005-0000-0000-0000F3120000}"/>
    <cellStyle name="20% - Accent1 2 2 2 3 3 6" xfId="1167" xr:uid="{00000000-0005-0000-0000-0000F4120000}"/>
    <cellStyle name="20% - Accent1 2 2 2 3 3 7" xfId="1168" xr:uid="{00000000-0005-0000-0000-0000F5120000}"/>
    <cellStyle name="20% - Accent1 2 2 2 3 3 8" xfId="1169" xr:uid="{00000000-0005-0000-0000-0000F6120000}"/>
    <cellStyle name="20% - Accent1 2 2 2 3 3_A02" xfId="54885" xr:uid="{EFC9CD0B-B8B6-4B85-9852-99662C76EF98}"/>
    <cellStyle name="20% - Accent1 2 2 2 3 4" xfId="1170" xr:uid="{00000000-0005-0000-0000-0000F8120000}"/>
    <cellStyle name="20% - Accent1 2 2 2 3 4 2" xfId="1171" xr:uid="{00000000-0005-0000-0000-0000F9120000}"/>
    <cellStyle name="20% - Accent1 2 2 2 3 4_A02" xfId="54886" xr:uid="{67EA1537-7BDD-4D65-8F9B-1B3FBCB82AC8}"/>
    <cellStyle name="20% - Accent1 2 2 2 3 5" xfId="1172" xr:uid="{00000000-0005-0000-0000-0000FB120000}"/>
    <cellStyle name="20% - Accent1 2 2 2 3 5 2" xfId="1173" xr:uid="{00000000-0005-0000-0000-0000FC120000}"/>
    <cellStyle name="20% - Accent1 2 2 2 3 5_A02" xfId="54887" xr:uid="{76D170FB-F902-4C43-A8AA-47342BDAFF1C}"/>
    <cellStyle name="20% - Accent1 2 2 2 3 6" xfId="1174" xr:uid="{00000000-0005-0000-0000-0000FE120000}"/>
    <cellStyle name="20% - Accent1 2 2 2 3 6 2" xfId="1175" xr:uid="{00000000-0005-0000-0000-0000FF120000}"/>
    <cellStyle name="20% - Accent1 2 2 2 3 6_A02" xfId="54888" xr:uid="{B926C1E5-F062-4783-8424-F76DC2C1C4BA}"/>
    <cellStyle name="20% - Accent1 2 2 2 3 7" xfId="1176" xr:uid="{00000000-0005-0000-0000-000001130000}"/>
    <cellStyle name="20% - Accent1 2 2 2 3 7 2" xfId="1177" xr:uid="{00000000-0005-0000-0000-000002130000}"/>
    <cellStyle name="20% - Accent1 2 2 2 3 7_A02" xfId="54889" xr:uid="{18A4E07A-2EB3-42F9-A25F-887AC862B77E}"/>
    <cellStyle name="20% - Accent1 2 2 2 3 8" xfId="1178" xr:uid="{00000000-0005-0000-0000-000004130000}"/>
    <cellStyle name="20% - Accent1 2 2 2 3 8 2" xfId="1179" xr:uid="{00000000-0005-0000-0000-000005130000}"/>
    <cellStyle name="20% - Accent1 2 2 2 3 8_A02" xfId="54890" xr:uid="{3068BB01-6650-40C8-96C4-97600D1B49ED}"/>
    <cellStyle name="20% - Accent1 2 2 2 3 9" xfId="1180" xr:uid="{00000000-0005-0000-0000-000007130000}"/>
    <cellStyle name="20% - Accent1 2 2 2 3 9 2" xfId="1181" xr:uid="{00000000-0005-0000-0000-000008130000}"/>
    <cellStyle name="20% - Accent1 2 2 2 3 9_A02" xfId="54891" xr:uid="{DE27749C-F2A0-4E6B-9E7F-D96CDE00372B}"/>
    <cellStyle name="20% - Accent1 2 2 2 3_A02" xfId="54881" xr:uid="{BD96B1C3-B801-4C7D-ACF4-ECEDFA8CF5C9}"/>
    <cellStyle name="20% - Accent1 2 2 2 4" xfId="1182" xr:uid="{00000000-0005-0000-0000-00000B130000}"/>
    <cellStyle name="20% - Accent1 2 2 2 4 10" xfId="1183" xr:uid="{00000000-0005-0000-0000-00000C130000}"/>
    <cellStyle name="20% - Accent1 2 2 2 4 10 2" xfId="1184" xr:uid="{00000000-0005-0000-0000-00000D130000}"/>
    <cellStyle name="20% - Accent1 2 2 2 4 10_A02" xfId="54893" xr:uid="{3149D581-9057-48B6-8345-CC5856DD1314}"/>
    <cellStyle name="20% - Accent1 2 2 2 4 11" xfId="1185" xr:uid="{00000000-0005-0000-0000-00000F130000}"/>
    <cellStyle name="20% - Accent1 2 2 2 4 11 2" xfId="1186" xr:uid="{00000000-0005-0000-0000-000010130000}"/>
    <cellStyle name="20% - Accent1 2 2 2 4 11_A02" xfId="54894" xr:uid="{71F13CFF-43D8-480E-A852-F68D34DEE652}"/>
    <cellStyle name="20% - Accent1 2 2 2 4 12" xfId="1187" xr:uid="{00000000-0005-0000-0000-000012130000}"/>
    <cellStyle name="20% - Accent1 2 2 2 4 13" xfId="1188" xr:uid="{00000000-0005-0000-0000-000013130000}"/>
    <cellStyle name="20% - Accent1 2 2 2 4 14" xfId="1189" xr:uid="{00000000-0005-0000-0000-000014130000}"/>
    <cellStyle name="20% - Accent1 2 2 2 4 15" xfId="1190" xr:uid="{00000000-0005-0000-0000-000015130000}"/>
    <cellStyle name="20% - Accent1 2 2 2 4 16" xfId="1191" xr:uid="{00000000-0005-0000-0000-000016130000}"/>
    <cellStyle name="20% - Accent1 2 2 2 4 17" xfId="1192" xr:uid="{00000000-0005-0000-0000-000017130000}"/>
    <cellStyle name="20% - Accent1 2 2 2 4 18" xfId="1193" xr:uid="{00000000-0005-0000-0000-000018130000}"/>
    <cellStyle name="20% - Accent1 2 2 2 4 2" xfId="1194" xr:uid="{00000000-0005-0000-0000-000019130000}"/>
    <cellStyle name="20% - Accent1 2 2 2 4 2 2" xfId="1195" xr:uid="{00000000-0005-0000-0000-00001A130000}"/>
    <cellStyle name="20% - Accent1 2 2 2 4 2 3" xfId="1196" xr:uid="{00000000-0005-0000-0000-00001B130000}"/>
    <cellStyle name="20% - Accent1 2 2 2 4 2 4" xfId="1197" xr:uid="{00000000-0005-0000-0000-00001C130000}"/>
    <cellStyle name="20% - Accent1 2 2 2 4 2 5" xfId="1198" xr:uid="{00000000-0005-0000-0000-00001D130000}"/>
    <cellStyle name="20% - Accent1 2 2 2 4 2 6" xfId="1199" xr:uid="{00000000-0005-0000-0000-00001E130000}"/>
    <cellStyle name="20% - Accent1 2 2 2 4 2 7" xfId="1200" xr:uid="{00000000-0005-0000-0000-00001F130000}"/>
    <cellStyle name="20% - Accent1 2 2 2 4 2 8" xfId="1201" xr:uid="{00000000-0005-0000-0000-000020130000}"/>
    <cellStyle name="20% - Accent1 2 2 2 4 2_A02" xfId="54895" xr:uid="{C497E2F7-71B2-4147-9391-081CAA5C092A}"/>
    <cellStyle name="20% - Accent1 2 2 2 4 3" xfId="1202" xr:uid="{00000000-0005-0000-0000-000022130000}"/>
    <cellStyle name="20% - Accent1 2 2 2 4 3 2" xfId="1203" xr:uid="{00000000-0005-0000-0000-000023130000}"/>
    <cellStyle name="20% - Accent1 2 2 2 4 3 3" xfId="1204" xr:uid="{00000000-0005-0000-0000-000024130000}"/>
    <cellStyle name="20% - Accent1 2 2 2 4 3 4" xfId="1205" xr:uid="{00000000-0005-0000-0000-000025130000}"/>
    <cellStyle name="20% - Accent1 2 2 2 4 3 5" xfId="1206" xr:uid="{00000000-0005-0000-0000-000026130000}"/>
    <cellStyle name="20% - Accent1 2 2 2 4 3 6" xfId="1207" xr:uid="{00000000-0005-0000-0000-000027130000}"/>
    <cellStyle name="20% - Accent1 2 2 2 4 3 7" xfId="1208" xr:uid="{00000000-0005-0000-0000-000028130000}"/>
    <cellStyle name="20% - Accent1 2 2 2 4 3 8" xfId="1209" xr:uid="{00000000-0005-0000-0000-000029130000}"/>
    <cellStyle name="20% - Accent1 2 2 2 4 3_A02" xfId="54896" xr:uid="{A5402BB7-EE82-44E0-A8F2-163A42CCF53F}"/>
    <cellStyle name="20% - Accent1 2 2 2 4 4" xfId="1210" xr:uid="{00000000-0005-0000-0000-00002B130000}"/>
    <cellStyle name="20% - Accent1 2 2 2 4 4 2" xfId="1211" xr:uid="{00000000-0005-0000-0000-00002C130000}"/>
    <cellStyle name="20% - Accent1 2 2 2 4 4_A02" xfId="54897" xr:uid="{5C02022F-2829-4F41-8D50-7FABAF7B162A}"/>
    <cellStyle name="20% - Accent1 2 2 2 4 5" xfId="1212" xr:uid="{00000000-0005-0000-0000-00002E130000}"/>
    <cellStyle name="20% - Accent1 2 2 2 4 5 2" xfId="1213" xr:uid="{00000000-0005-0000-0000-00002F130000}"/>
    <cellStyle name="20% - Accent1 2 2 2 4 5_A02" xfId="54898" xr:uid="{C828EDF8-FF84-4FAF-AE0B-77698650F4D0}"/>
    <cellStyle name="20% - Accent1 2 2 2 4 6" xfId="1214" xr:uid="{00000000-0005-0000-0000-000031130000}"/>
    <cellStyle name="20% - Accent1 2 2 2 4 6 2" xfId="1215" xr:uid="{00000000-0005-0000-0000-000032130000}"/>
    <cellStyle name="20% - Accent1 2 2 2 4 6_A02" xfId="54899" xr:uid="{8797A36B-E440-4A85-BC4E-285C1FB0F457}"/>
    <cellStyle name="20% - Accent1 2 2 2 4 7" xfId="1216" xr:uid="{00000000-0005-0000-0000-000034130000}"/>
    <cellStyle name="20% - Accent1 2 2 2 4 7 2" xfId="1217" xr:uid="{00000000-0005-0000-0000-000035130000}"/>
    <cellStyle name="20% - Accent1 2 2 2 4 7_A02" xfId="54900" xr:uid="{33599BA5-BA18-477D-B3FB-7723BA3A0526}"/>
    <cellStyle name="20% - Accent1 2 2 2 4 8" xfId="1218" xr:uid="{00000000-0005-0000-0000-000037130000}"/>
    <cellStyle name="20% - Accent1 2 2 2 4 8 2" xfId="1219" xr:uid="{00000000-0005-0000-0000-000038130000}"/>
    <cellStyle name="20% - Accent1 2 2 2 4 8_A02" xfId="54901" xr:uid="{499DB36B-180C-47FD-A755-B7F6D7879CB7}"/>
    <cellStyle name="20% - Accent1 2 2 2 4 9" xfId="1220" xr:uid="{00000000-0005-0000-0000-00003A130000}"/>
    <cellStyle name="20% - Accent1 2 2 2 4 9 2" xfId="1221" xr:uid="{00000000-0005-0000-0000-00003B130000}"/>
    <cellStyle name="20% - Accent1 2 2 2 4 9_A02" xfId="54902" xr:uid="{5B418C5A-E86F-4C81-A2FD-DEC5FFFA5640}"/>
    <cellStyle name="20% - Accent1 2 2 2 4_A02" xfId="54892" xr:uid="{AF29BBB2-BDE7-41ED-B811-8D61E0E3B879}"/>
    <cellStyle name="20% - Accent1 2 2 2 5" xfId="1222" xr:uid="{00000000-0005-0000-0000-00003E130000}"/>
    <cellStyle name="20% - Accent1 2 2 2 5 10" xfId="1223" xr:uid="{00000000-0005-0000-0000-00003F130000}"/>
    <cellStyle name="20% - Accent1 2 2 2 5 10 2" xfId="1224" xr:uid="{00000000-0005-0000-0000-000040130000}"/>
    <cellStyle name="20% - Accent1 2 2 2 5 10_A02" xfId="54904" xr:uid="{201D691A-6688-4E70-A96F-F02B0FDF2D10}"/>
    <cellStyle name="20% - Accent1 2 2 2 5 11" xfId="1225" xr:uid="{00000000-0005-0000-0000-000042130000}"/>
    <cellStyle name="20% - Accent1 2 2 2 5 11 2" xfId="1226" xr:uid="{00000000-0005-0000-0000-000043130000}"/>
    <cellStyle name="20% - Accent1 2 2 2 5 11_A02" xfId="54905" xr:uid="{F2A49538-8C1D-49CD-9263-8CBCA98944F8}"/>
    <cellStyle name="20% - Accent1 2 2 2 5 12" xfId="1227" xr:uid="{00000000-0005-0000-0000-000045130000}"/>
    <cellStyle name="20% - Accent1 2 2 2 5 13" xfId="1228" xr:uid="{00000000-0005-0000-0000-000046130000}"/>
    <cellStyle name="20% - Accent1 2 2 2 5 14" xfId="1229" xr:uid="{00000000-0005-0000-0000-000047130000}"/>
    <cellStyle name="20% - Accent1 2 2 2 5 15" xfId="1230" xr:uid="{00000000-0005-0000-0000-000048130000}"/>
    <cellStyle name="20% - Accent1 2 2 2 5 16" xfId="1231" xr:uid="{00000000-0005-0000-0000-000049130000}"/>
    <cellStyle name="20% - Accent1 2 2 2 5 17" xfId="1232" xr:uid="{00000000-0005-0000-0000-00004A130000}"/>
    <cellStyle name="20% - Accent1 2 2 2 5 18" xfId="1233" xr:uid="{00000000-0005-0000-0000-00004B130000}"/>
    <cellStyle name="20% - Accent1 2 2 2 5 2" xfId="1234" xr:uid="{00000000-0005-0000-0000-00004C130000}"/>
    <cellStyle name="20% - Accent1 2 2 2 5 2 2" xfId="1235" xr:uid="{00000000-0005-0000-0000-00004D130000}"/>
    <cellStyle name="20% - Accent1 2 2 2 5 2 3" xfId="1236" xr:uid="{00000000-0005-0000-0000-00004E130000}"/>
    <cellStyle name="20% - Accent1 2 2 2 5 2 4" xfId="1237" xr:uid="{00000000-0005-0000-0000-00004F130000}"/>
    <cellStyle name="20% - Accent1 2 2 2 5 2 5" xfId="1238" xr:uid="{00000000-0005-0000-0000-000050130000}"/>
    <cellStyle name="20% - Accent1 2 2 2 5 2 6" xfId="1239" xr:uid="{00000000-0005-0000-0000-000051130000}"/>
    <cellStyle name="20% - Accent1 2 2 2 5 2 7" xfId="1240" xr:uid="{00000000-0005-0000-0000-000052130000}"/>
    <cellStyle name="20% - Accent1 2 2 2 5 2 8" xfId="1241" xr:uid="{00000000-0005-0000-0000-000053130000}"/>
    <cellStyle name="20% - Accent1 2 2 2 5 2_A02" xfId="54906" xr:uid="{AB5A132B-FB9F-4F6D-910C-3604D2C5C67D}"/>
    <cellStyle name="20% - Accent1 2 2 2 5 3" xfId="1242" xr:uid="{00000000-0005-0000-0000-000055130000}"/>
    <cellStyle name="20% - Accent1 2 2 2 5 3 2" xfId="1243" xr:uid="{00000000-0005-0000-0000-000056130000}"/>
    <cellStyle name="20% - Accent1 2 2 2 5 3 3" xfId="1244" xr:uid="{00000000-0005-0000-0000-000057130000}"/>
    <cellStyle name="20% - Accent1 2 2 2 5 3 4" xfId="1245" xr:uid="{00000000-0005-0000-0000-000058130000}"/>
    <cellStyle name="20% - Accent1 2 2 2 5 3 5" xfId="1246" xr:uid="{00000000-0005-0000-0000-000059130000}"/>
    <cellStyle name="20% - Accent1 2 2 2 5 3 6" xfId="1247" xr:uid="{00000000-0005-0000-0000-00005A130000}"/>
    <cellStyle name="20% - Accent1 2 2 2 5 3 7" xfId="1248" xr:uid="{00000000-0005-0000-0000-00005B130000}"/>
    <cellStyle name="20% - Accent1 2 2 2 5 3 8" xfId="1249" xr:uid="{00000000-0005-0000-0000-00005C130000}"/>
    <cellStyle name="20% - Accent1 2 2 2 5 3_A02" xfId="54907" xr:uid="{0F1129DB-BEC8-4185-95F0-7F1FDA15D0F2}"/>
    <cellStyle name="20% - Accent1 2 2 2 5 4" xfId="1250" xr:uid="{00000000-0005-0000-0000-00005E130000}"/>
    <cellStyle name="20% - Accent1 2 2 2 5 4 2" xfId="1251" xr:uid="{00000000-0005-0000-0000-00005F130000}"/>
    <cellStyle name="20% - Accent1 2 2 2 5 4_A02" xfId="54908" xr:uid="{9ECE8CA1-CD98-45D3-8E6D-563040046E34}"/>
    <cellStyle name="20% - Accent1 2 2 2 5 5" xfId="1252" xr:uid="{00000000-0005-0000-0000-000061130000}"/>
    <cellStyle name="20% - Accent1 2 2 2 5 5 2" xfId="1253" xr:uid="{00000000-0005-0000-0000-000062130000}"/>
    <cellStyle name="20% - Accent1 2 2 2 5 5_A02" xfId="54909" xr:uid="{B8C33E97-FC79-4CF9-9738-FA542C61089A}"/>
    <cellStyle name="20% - Accent1 2 2 2 5 6" xfId="1254" xr:uid="{00000000-0005-0000-0000-000064130000}"/>
    <cellStyle name="20% - Accent1 2 2 2 5 6 2" xfId="1255" xr:uid="{00000000-0005-0000-0000-000065130000}"/>
    <cellStyle name="20% - Accent1 2 2 2 5 6_A02" xfId="54910" xr:uid="{3878DE57-300E-40FB-82A7-BA7B9F60D59F}"/>
    <cellStyle name="20% - Accent1 2 2 2 5 7" xfId="1256" xr:uid="{00000000-0005-0000-0000-000067130000}"/>
    <cellStyle name="20% - Accent1 2 2 2 5 7 2" xfId="1257" xr:uid="{00000000-0005-0000-0000-000068130000}"/>
    <cellStyle name="20% - Accent1 2 2 2 5 7_A02" xfId="54911" xr:uid="{1A464F5A-D7DC-423C-BCC7-E40E8415EE9F}"/>
    <cellStyle name="20% - Accent1 2 2 2 5 8" xfId="1258" xr:uid="{00000000-0005-0000-0000-00006A130000}"/>
    <cellStyle name="20% - Accent1 2 2 2 5 8 2" xfId="1259" xr:uid="{00000000-0005-0000-0000-00006B130000}"/>
    <cellStyle name="20% - Accent1 2 2 2 5 8_A02" xfId="54912" xr:uid="{B4C48199-D05E-4E95-B0A0-8D4DAEA1472F}"/>
    <cellStyle name="20% - Accent1 2 2 2 5 9" xfId="1260" xr:uid="{00000000-0005-0000-0000-00006D130000}"/>
    <cellStyle name="20% - Accent1 2 2 2 5 9 2" xfId="1261" xr:uid="{00000000-0005-0000-0000-00006E130000}"/>
    <cellStyle name="20% - Accent1 2 2 2 5 9_A02" xfId="54913" xr:uid="{DF922A4A-EC42-4D81-AA8A-4FB39B3D2A94}"/>
    <cellStyle name="20% - Accent1 2 2 2 5_A02" xfId="54903" xr:uid="{B82A6707-591A-4941-B01F-46B8320B0DEA}"/>
    <cellStyle name="20% - Accent1 2 2 2 6" xfId="1262" xr:uid="{00000000-0005-0000-0000-000071130000}"/>
    <cellStyle name="20% - Accent1 2 2 2 6 10" xfId="1263" xr:uid="{00000000-0005-0000-0000-000072130000}"/>
    <cellStyle name="20% - Accent1 2 2 2 6 10 2" xfId="1264" xr:uid="{00000000-0005-0000-0000-000073130000}"/>
    <cellStyle name="20% - Accent1 2 2 2 6 10_A02" xfId="54915" xr:uid="{D845F0EB-1DC0-47A2-803D-D0C2ADAA9969}"/>
    <cellStyle name="20% - Accent1 2 2 2 6 11" xfId="1265" xr:uid="{00000000-0005-0000-0000-000075130000}"/>
    <cellStyle name="20% - Accent1 2 2 2 6 11 2" xfId="1266" xr:uid="{00000000-0005-0000-0000-000076130000}"/>
    <cellStyle name="20% - Accent1 2 2 2 6 11_A02" xfId="54916" xr:uid="{BA124036-D67D-4D71-BF3D-7790EB28429B}"/>
    <cellStyle name="20% - Accent1 2 2 2 6 12" xfId="1267" xr:uid="{00000000-0005-0000-0000-000078130000}"/>
    <cellStyle name="20% - Accent1 2 2 2 6 13" xfId="1268" xr:uid="{00000000-0005-0000-0000-000079130000}"/>
    <cellStyle name="20% - Accent1 2 2 2 6 14" xfId="1269" xr:uid="{00000000-0005-0000-0000-00007A130000}"/>
    <cellStyle name="20% - Accent1 2 2 2 6 15" xfId="1270" xr:uid="{00000000-0005-0000-0000-00007B130000}"/>
    <cellStyle name="20% - Accent1 2 2 2 6 16" xfId="1271" xr:uid="{00000000-0005-0000-0000-00007C130000}"/>
    <cellStyle name="20% - Accent1 2 2 2 6 17" xfId="1272" xr:uid="{00000000-0005-0000-0000-00007D130000}"/>
    <cellStyle name="20% - Accent1 2 2 2 6 18" xfId="1273" xr:uid="{00000000-0005-0000-0000-00007E130000}"/>
    <cellStyle name="20% - Accent1 2 2 2 6 2" xfId="1274" xr:uid="{00000000-0005-0000-0000-00007F130000}"/>
    <cellStyle name="20% - Accent1 2 2 2 6 2 2" xfId="1275" xr:uid="{00000000-0005-0000-0000-000080130000}"/>
    <cellStyle name="20% - Accent1 2 2 2 6 2 3" xfId="1276" xr:uid="{00000000-0005-0000-0000-000081130000}"/>
    <cellStyle name="20% - Accent1 2 2 2 6 2 4" xfId="1277" xr:uid="{00000000-0005-0000-0000-000082130000}"/>
    <cellStyle name="20% - Accent1 2 2 2 6 2 5" xfId="1278" xr:uid="{00000000-0005-0000-0000-000083130000}"/>
    <cellStyle name="20% - Accent1 2 2 2 6 2 6" xfId="1279" xr:uid="{00000000-0005-0000-0000-000084130000}"/>
    <cellStyle name="20% - Accent1 2 2 2 6 2 7" xfId="1280" xr:uid="{00000000-0005-0000-0000-000085130000}"/>
    <cellStyle name="20% - Accent1 2 2 2 6 2 8" xfId="1281" xr:uid="{00000000-0005-0000-0000-000086130000}"/>
    <cellStyle name="20% - Accent1 2 2 2 6 2_A02" xfId="54917" xr:uid="{0A1B46C1-92FF-4A7D-AD06-C288D19BA832}"/>
    <cellStyle name="20% - Accent1 2 2 2 6 3" xfId="1282" xr:uid="{00000000-0005-0000-0000-000088130000}"/>
    <cellStyle name="20% - Accent1 2 2 2 6 3 2" xfId="1283" xr:uid="{00000000-0005-0000-0000-000089130000}"/>
    <cellStyle name="20% - Accent1 2 2 2 6 3 3" xfId="1284" xr:uid="{00000000-0005-0000-0000-00008A130000}"/>
    <cellStyle name="20% - Accent1 2 2 2 6 3 4" xfId="1285" xr:uid="{00000000-0005-0000-0000-00008B130000}"/>
    <cellStyle name="20% - Accent1 2 2 2 6 3 5" xfId="1286" xr:uid="{00000000-0005-0000-0000-00008C130000}"/>
    <cellStyle name="20% - Accent1 2 2 2 6 3 6" xfId="1287" xr:uid="{00000000-0005-0000-0000-00008D130000}"/>
    <cellStyle name="20% - Accent1 2 2 2 6 3 7" xfId="1288" xr:uid="{00000000-0005-0000-0000-00008E130000}"/>
    <cellStyle name="20% - Accent1 2 2 2 6 3 8" xfId="1289" xr:uid="{00000000-0005-0000-0000-00008F130000}"/>
    <cellStyle name="20% - Accent1 2 2 2 6 3_A02" xfId="54918" xr:uid="{C172D4EC-3320-4B08-803D-0C61CA6ABF6C}"/>
    <cellStyle name="20% - Accent1 2 2 2 6 4" xfId="1290" xr:uid="{00000000-0005-0000-0000-000091130000}"/>
    <cellStyle name="20% - Accent1 2 2 2 6 4 2" xfId="1291" xr:uid="{00000000-0005-0000-0000-000092130000}"/>
    <cellStyle name="20% - Accent1 2 2 2 6 4_A02" xfId="54919" xr:uid="{2336D2E4-3FF7-47F1-B8CD-06E6CC7E891F}"/>
    <cellStyle name="20% - Accent1 2 2 2 6 5" xfId="1292" xr:uid="{00000000-0005-0000-0000-000094130000}"/>
    <cellStyle name="20% - Accent1 2 2 2 6 5 2" xfId="1293" xr:uid="{00000000-0005-0000-0000-000095130000}"/>
    <cellStyle name="20% - Accent1 2 2 2 6 5_A02" xfId="54920" xr:uid="{814B7E83-E8CD-4EC2-9131-3B1194B6006F}"/>
    <cellStyle name="20% - Accent1 2 2 2 6 6" xfId="1294" xr:uid="{00000000-0005-0000-0000-000097130000}"/>
    <cellStyle name="20% - Accent1 2 2 2 6 6 2" xfId="1295" xr:uid="{00000000-0005-0000-0000-000098130000}"/>
    <cellStyle name="20% - Accent1 2 2 2 6 6_A02" xfId="54921" xr:uid="{4BFFD53D-A2BC-443A-90B4-3109631A634E}"/>
    <cellStyle name="20% - Accent1 2 2 2 6 7" xfId="1296" xr:uid="{00000000-0005-0000-0000-00009A130000}"/>
    <cellStyle name="20% - Accent1 2 2 2 6 7 2" xfId="1297" xr:uid="{00000000-0005-0000-0000-00009B130000}"/>
    <cellStyle name="20% - Accent1 2 2 2 6 7_A02" xfId="54922" xr:uid="{15EBDC7A-0605-4D75-9C77-2051F5B4FB9E}"/>
    <cellStyle name="20% - Accent1 2 2 2 6 8" xfId="1298" xr:uid="{00000000-0005-0000-0000-00009D130000}"/>
    <cellStyle name="20% - Accent1 2 2 2 6 8 2" xfId="1299" xr:uid="{00000000-0005-0000-0000-00009E130000}"/>
    <cellStyle name="20% - Accent1 2 2 2 6 8_A02" xfId="54923" xr:uid="{F3AC704E-1678-401F-BBDF-940795A81A0E}"/>
    <cellStyle name="20% - Accent1 2 2 2 6 9" xfId="1300" xr:uid="{00000000-0005-0000-0000-0000A0130000}"/>
    <cellStyle name="20% - Accent1 2 2 2 6 9 2" xfId="1301" xr:uid="{00000000-0005-0000-0000-0000A1130000}"/>
    <cellStyle name="20% - Accent1 2 2 2 6 9_A02" xfId="54924" xr:uid="{13153B2A-6BFD-4488-AE48-85169E0A14A0}"/>
    <cellStyle name="20% - Accent1 2 2 2 6_A02" xfId="54914" xr:uid="{5F7753AB-B4E8-4D54-99E1-BB0A3F796A8C}"/>
    <cellStyle name="20% - Accent1 2 2 2 7" xfId="1302" xr:uid="{00000000-0005-0000-0000-0000A4130000}"/>
    <cellStyle name="20% - Accent1 2 2 2 7 10" xfId="1303" xr:uid="{00000000-0005-0000-0000-0000A5130000}"/>
    <cellStyle name="20% - Accent1 2 2 2 7 10 2" xfId="1304" xr:uid="{00000000-0005-0000-0000-0000A6130000}"/>
    <cellStyle name="20% - Accent1 2 2 2 7 10_A02" xfId="54926" xr:uid="{615037D3-ED6F-473E-9B6E-5C77B106225F}"/>
    <cellStyle name="20% - Accent1 2 2 2 7 11" xfId="1305" xr:uid="{00000000-0005-0000-0000-0000A8130000}"/>
    <cellStyle name="20% - Accent1 2 2 2 7 11 2" xfId="1306" xr:uid="{00000000-0005-0000-0000-0000A9130000}"/>
    <cellStyle name="20% - Accent1 2 2 2 7 11_A02" xfId="54927" xr:uid="{893A8723-3AAB-47A5-A02F-89A34ABC1EC5}"/>
    <cellStyle name="20% - Accent1 2 2 2 7 12" xfId="1307" xr:uid="{00000000-0005-0000-0000-0000AB130000}"/>
    <cellStyle name="20% - Accent1 2 2 2 7 13" xfId="1308" xr:uid="{00000000-0005-0000-0000-0000AC130000}"/>
    <cellStyle name="20% - Accent1 2 2 2 7 14" xfId="1309" xr:uid="{00000000-0005-0000-0000-0000AD130000}"/>
    <cellStyle name="20% - Accent1 2 2 2 7 15" xfId="1310" xr:uid="{00000000-0005-0000-0000-0000AE130000}"/>
    <cellStyle name="20% - Accent1 2 2 2 7 16" xfId="1311" xr:uid="{00000000-0005-0000-0000-0000AF130000}"/>
    <cellStyle name="20% - Accent1 2 2 2 7 17" xfId="1312" xr:uid="{00000000-0005-0000-0000-0000B0130000}"/>
    <cellStyle name="20% - Accent1 2 2 2 7 18" xfId="1313" xr:uid="{00000000-0005-0000-0000-0000B1130000}"/>
    <cellStyle name="20% - Accent1 2 2 2 7 2" xfId="1314" xr:uid="{00000000-0005-0000-0000-0000B2130000}"/>
    <cellStyle name="20% - Accent1 2 2 2 7 2 2" xfId="1315" xr:uid="{00000000-0005-0000-0000-0000B3130000}"/>
    <cellStyle name="20% - Accent1 2 2 2 7 2 3" xfId="1316" xr:uid="{00000000-0005-0000-0000-0000B4130000}"/>
    <cellStyle name="20% - Accent1 2 2 2 7 2 4" xfId="1317" xr:uid="{00000000-0005-0000-0000-0000B5130000}"/>
    <cellStyle name="20% - Accent1 2 2 2 7 2 5" xfId="1318" xr:uid="{00000000-0005-0000-0000-0000B6130000}"/>
    <cellStyle name="20% - Accent1 2 2 2 7 2 6" xfId="1319" xr:uid="{00000000-0005-0000-0000-0000B7130000}"/>
    <cellStyle name="20% - Accent1 2 2 2 7 2 7" xfId="1320" xr:uid="{00000000-0005-0000-0000-0000B8130000}"/>
    <cellStyle name="20% - Accent1 2 2 2 7 2 8" xfId="1321" xr:uid="{00000000-0005-0000-0000-0000B9130000}"/>
    <cellStyle name="20% - Accent1 2 2 2 7 2_A02" xfId="54928" xr:uid="{E695D2DD-1DB4-47B7-8112-6EAEE54EC5C8}"/>
    <cellStyle name="20% - Accent1 2 2 2 7 3" xfId="1322" xr:uid="{00000000-0005-0000-0000-0000BB130000}"/>
    <cellStyle name="20% - Accent1 2 2 2 7 3 2" xfId="1323" xr:uid="{00000000-0005-0000-0000-0000BC130000}"/>
    <cellStyle name="20% - Accent1 2 2 2 7 3 3" xfId="1324" xr:uid="{00000000-0005-0000-0000-0000BD130000}"/>
    <cellStyle name="20% - Accent1 2 2 2 7 3 4" xfId="1325" xr:uid="{00000000-0005-0000-0000-0000BE130000}"/>
    <cellStyle name="20% - Accent1 2 2 2 7 3 5" xfId="1326" xr:uid="{00000000-0005-0000-0000-0000BF130000}"/>
    <cellStyle name="20% - Accent1 2 2 2 7 3 6" xfId="1327" xr:uid="{00000000-0005-0000-0000-0000C0130000}"/>
    <cellStyle name="20% - Accent1 2 2 2 7 3 7" xfId="1328" xr:uid="{00000000-0005-0000-0000-0000C1130000}"/>
    <cellStyle name="20% - Accent1 2 2 2 7 3 8" xfId="1329" xr:uid="{00000000-0005-0000-0000-0000C2130000}"/>
    <cellStyle name="20% - Accent1 2 2 2 7 3_A02" xfId="54929" xr:uid="{B725B305-9049-42BB-92ED-6D3E20246930}"/>
    <cellStyle name="20% - Accent1 2 2 2 7 4" xfId="1330" xr:uid="{00000000-0005-0000-0000-0000C4130000}"/>
    <cellStyle name="20% - Accent1 2 2 2 7 4 2" xfId="1331" xr:uid="{00000000-0005-0000-0000-0000C5130000}"/>
    <cellStyle name="20% - Accent1 2 2 2 7 4_A02" xfId="54930" xr:uid="{918D60AF-7BFB-4789-9CD0-D7ADF94190DB}"/>
    <cellStyle name="20% - Accent1 2 2 2 7 5" xfId="1332" xr:uid="{00000000-0005-0000-0000-0000C7130000}"/>
    <cellStyle name="20% - Accent1 2 2 2 7 5 2" xfId="1333" xr:uid="{00000000-0005-0000-0000-0000C8130000}"/>
    <cellStyle name="20% - Accent1 2 2 2 7 5_A02" xfId="54931" xr:uid="{08C67560-0BB4-4C71-B9A3-9D7AA36795D6}"/>
    <cellStyle name="20% - Accent1 2 2 2 7 6" xfId="1334" xr:uid="{00000000-0005-0000-0000-0000CA130000}"/>
    <cellStyle name="20% - Accent1 2 2 2 7 6 2" xfId="1335" xr:uid="{00000000-0005-0000-0000-0000CB130000}"/>
    <cellStyle name="20% - Accent1 2 2 2 7 6_A02" xfId="54932" xr:uid="{3489B4CC-EDD4-4CBB-86BA-EAC9300B87CC}"/>
    <cellStyle name="20% - Accent1 2 2 2 7 7" xfId="1336" xr:uid="{00000000-0005-0000-0000-0000CD130000}"/>
    <cellStyle name="20% - Accent1 2 2 2 7 7 2" xfId="1337" xr:uid="{00000000-0005-0000-0000-0000CE130000}"/>
    <cellStyle name="20% - Accent1 2 2 2 7 7_A02" xfId="54933" xr:uid="{115BC56A-62FB-477A-953D-D6DC2B35A753}"/>
    <cellStyle name="20% - Accent1 2 2 2 7 8" xfId="1338" xr:uid="{00000000-0005-0000-0000-0000D0130000}"/>
    <cellStyle name="20% - Accent1 2 2 2 7 8 2" xfId="1339" xr:uid="{00000000-0005-0000-0000-0000D1130000}"/>
    <cellStyle name="20% - Accent1 2 2 2 7 8_A02" xfId="54934" xr:uid="{1BDB4E89-414D-44D5-B876-2EFCC8537B48}"/>
    <cellStyle name="20% - Accent1 2 2 2 7 9" xfId="1340" xr:uid="{00000000-0005-0000-0000-0000D3130000}"/>
    <cellStyle name="20% - Accent1 2 2 2 7 9 2" xfId="1341" xr:uid="{00000000-0005-0000-0000-0000D4130000}"/>
    <cellStyle name="20% - Accent1 2 2 2 7 9_A02" xfId="54935" xr:uid="{42E03C8F-A0AE-490D-9F4C-E449951C649F}"/>
    <cellStyle name="20% - Accent1 2 2 2 7_A02" xfId="54925" xr:uid="{E4899A1D-0D16-439E-89FF-E7F209058413}"/>
    <cellStyle name="20% - Accent1 2 2 2 8" xfId="1342" xr:uid="{00000000-0005-0000-0000-0000D7130000}"/>
    <cellStyle name="20% - Accent1 2 2 2 8 10" xfId="1343" xr:uid="{00000000-0005-0000-0000-0000D8130000}"/>
    <cellStyle name="20% - Accent1 2 2 2 8 10 2" xfId="1344" xr:uid="{00000000-0005-0000-0000-0000D9130000}"/>
    <cellStyle name="20% - Accent1 2 2 2 8 10_A02" xfId="54937" xr:uid="{9F3E019E-1DBB-42ED-B859-4FE6555FE656}"/>
    <cellStyle name="20% - Accent1 2 2 2 8 11" xfId="1345" xr:uid="{00000000-0005-0000-0000-0000DB130000}"/>
    <cellStyle name="20% - Accent1 2 2 2 8 11 2" xfId="1346" xr:uid="{00000000-0005-0000-0000-0000DC130000}"/>
    <cellStyle name="20% - Accent1 2 2 2 8 11_A02" xfId="54938" xr:uid="{6781D0C0-78B2-44A1-B1F8-B157F15305A1}"/>
    <cellStyle name="20% - Accent1 2 2 2 8 12" xfId="1347" xr:uid="{00000000-0005-0000-0000-0000DE130000}"/>
    <cellStyle name="20% - Accent1 2 2 2 8 13" xfId="1348" xr:uid="{00000000-0005-0000-0000-0000DF130000}"/>
    <cellStyle name="20% - Accent1 2 2 2 8 14" xfId="1349" xr:uid="{00000000-0005-0000-0000-0000E0130000}"/>
    <cellStyle name="20% - Accent1 2 2 2 8 15" xfId="1350" xr:uid="{00000000-0005-0000-0000-0000E1130000}"/>
    <cellStyle name="20% - Accent1 2 2 2 8 16" xfId="1351" xr:uid="{00000000-0005-0000-0000-0000E2130000}"/>
    <cellStyle name="20% - Accent1 2 2 2 8 17" xfId="1352" xr:uid="{00000000-0005-0000-0000-0000E3130000}"/>
    <cellStyle name="20% - Accent1 2 2 2 8 18" xfId="1353" xr:uid="{00000000-0005-0000-0000-0000E4130000}"/>
    <cellStyle name="20% - Accent1 2 2 2 8 2" xfId="1354" xr:uid="{00000000-0005-0000-0000-0000E5130000}"/>
    <cellStyle name="20% - Accent1 2 2 2 8 2 2" xfId="1355" xr:uid="{00000000-0005-0000-0000-0000E6130000}"/>
    <cellStyle name="20% - Accent1 2 2 2 8 2 3" xfId="1356" xr:uid="{00000000-0005-0000-0000-0000E7130000}"/>
    <cellStyle name="20% - Accent1 2 2 2 8 2 4" xfId="1357" xr:uid="{00000000-0005-0000-0000-0000E8130000}"/>
    <cellStyle name="20% - Accent1 2 2 2 8 2 5" xfId="1358" xr:uid="{00000000-0005-0000-0000-0000E9130000}"/>
    <cellStyle name="20% - Accent1 2 2 2 8 2 6" xfId="1359" xr:uid="{00000000-0005-0000-0000-0000EA130000}"/>
    <cellStyle name="20% - Accent1 2 2 2 8 2 7" xfId="1360" xr:uid="{00000000-0005-0000-0000-0000EB130000}"/>
    <cellStyle name="20% - Accent1 2 2 2 8 2 8" xfId="1361" xr:uid="{00000000-0005-0000-0000-0000EC130000}"/>
    <cellStyle name="20% - Accent1 2 2 2 8 2_A02" xfId="54939" xr:uid="{D4AB650A-7ACB-443D-AE80-2BB8600F8412}"/>
    <cellStyle name="20% - Accent1 2 2 2 8 3" xfId="1362" xr:uid="{00000000-0005-0000-0000-0000EE130000}"/>
    <cellStyle name="20% - Accent1 2 2 2 8 3 2" xfId="1363" xr:uid="{00000000-0005-0000-0000-0000EF130000}"/>
    <cellStyle name="20% - Accent1 2 2 2 8 3 3" xfId="1364" xr:uid="{00000000-0005-0000-0000-0000F0130000}"/>
    <cellStyle name="20% - Accent1 2 2 2 8 3 4" xfId="1365" xr:uid="{00000000-0005-0000-0000-0000F1130000}"/>
    <cellStyle name="20% - Accent1 2 2 2 8 3 5" xfId="1366" xr:uid="{00000000-0005-0000-0000-0000F2130000}"/>
    <cellStyle name="20% - Accent1 2 2 2 8 3 6" xfId="1367" xr:uid="{00000000-0005-0000-0000-0000F3130000}"/>
    <cellStyle name="20% - Accent1 2 2 2 8 3 7" xfId="1368" xr:uid="{00000000-0005-0000-0000-0000F4130000}"/>
    <cellStyle name="20% - Accent1 2 2 2 8 3 8" xfId="1369" xr:uid="{00000000-0005-0000-0000-0000F5130000}"/>
    <cellStyle name="20% - Accent1 2 2 2 8 3_A02" xfId="54940" xr:uid="{AC821851-C332-4A6E-8415-B094C1669F64}"/>
    <cellStyle name="20% - Accent1 2 2 2 8 4" xfId="1370" xr:uid="{00000000-0005-0000-0000-0000F7130000}"/>
    <cellStyle name="20% - Accent1 2 2 2 8 4 2" xfId="1371" xr:uid="{00000000-0005-0000-0000-0000F8130000}"/>
    <cellStyle name="20% - Accent1 2 2 2 8 4_A02" xfId="54941" xr:uid="{F977A599-B010-432C-89BD-7AAD95276D63}"/>
    <cellStyle name="20% - Accent1 2 2 2 8 5" xfId="1372" xr:uid="{00000000-0005-0000-0000-0000FA130000}"/>
    <cellStyle name="20% - Accent1 2 2 2 8 5 2" xfId="1373" xr:uid="{00000000-0005-0000-0000-0000FB130000}"/>
    <cellStyle name="20% - Accent1 2 2 2 8 5_A02" xfId="54942" xr:uid="{621A21F6-B89B-4FAF-94CA-C369C2969E8A}"/>
    <cellStyle name="20% - Accent1 2 2 2 8 6" xfId="1374" xr:uid="{00000000-0005-0000-0000-0000FD130000}"/>
    <cellStyle name="20% - Accent1 2 2 2 8 6 2" xfId="1375" xr:uid="{00000000-0005-0000-0000-0000FE130000}"/>
    <cellStyle name="20% - Accent1 2 2 2 8 6_A02" xfId="54943" xr:uid="{17517571-EE47-4015-A367-155D2154691A}"/>
    <cellStyle name="20% - Accent1 2 2 2 8 7" xfId="1376" xr:uid="{00000000-0005-0000-0000-000000140000}"/>
    <cellStyle name="20% - Accent1 2 2 2 8 7 2" xfId="1377" xr:uid="{00000000-0005-0000-0000-000001140000}"/>
    <cellStyle name="20% - Accent1 2 2 2 8 7_A02" xfId="54944" xr:uid="{E929C2DE-3DD7-421B-B8F5-8B47641DD5C7}"/>
    <cellStyle name="20% - Accent1 2 2 2 8 8" xfId="1378" xr:uid="{00000000-0005-0000-0000-000003140000}"/>
    <cellStyle name="20% - Accent1 2 2 2 8 8 2" xfId="1379" xr:uid="{00000000-0005-0000-0000-000004140000}"/>
    <cellStyle name="20% - Accent1 2 2 2 8 8_A02" xfId="54945" xr:uid="{CF87A58F-EB77-4C83-8A1B-407A46AF51CC}"/>
    <cellStyle name="20% - Accent1 2 2 2 8 9" xfId="1380" xr:uid="{00000000-0005-0000-0000-000006140000}"/>
    <cellStyle name="20% - Accent1 2 2 2 8 9 2" xfId="1381" xr:uid="{00000000-0005-0000-0000-000007140000}"/>
    <cellStyle name="20% - Accent1 2 2 2 8 9_A02" xfId="54946" xr:uid="{3FA5E3DE-5A35-4162-9C7B-1394F1B08820}"/>
    <cellStyle name="20% - Accent1 2 2 2 8_A02" xfId="54936" xr:uid="{4DBDBD5D-AEC5-4A0F-9D93-1896137C501A}"/>
    <cellStyle name="20% - Accent1 2 2 2 9" xfId="1382" xr:uid="{00000000-0005-0000-0000-00000A140000}"/>
    <cellStyle name="20% - Accent1 2 2 2 9 10" xfId="1383" xr:uid="{00000000-0005-0000-0000-00000B140000}"/>
    <cellStyle name="20% - Accent1 2 2 2 9 10 2" xfId="1384" xr:uid="{00000000-0005-0000-0000-00000C140000}"/>
    <cellStyle name="20% - Accent1 2 2 2 9 10_A02" xfId="54948" xr:uid="{0D041911-0603-4E05-93DE-6BF50BEFA463}"/>
    <cellStyle name="20% - Accent1 2 2 2 9 11" xfId="1385" xr:uid="{00000000-0005-0000-0000-00000E140000}"/>
    <cellStyle name="20% - Accent1 2 2 2 9 11 2" xfId="1386" xr:uid="{00000000-0005-0000-0000-00000F140000}"/>
    <cellStyle name="20% - Accent1 2 2 2 9 11_A02" xfId="54949" xr:uid="{BE39B693-1147-4825-9F96-CB3C5686C605}"/>
    <cellStyle name="20% - Accent1 2 2 2 9 12" xfId="1387" xr:uid="{00000000-0005-0000-0000-000011140000}"/>
    <cellStyle name="20% - Accent1 2 2 2 9 13" xfId="1388" xr:uid="{00000000-0005-0000-0000-000012140000}"/>
    <cellStyle name="20% - Accent1 2 2 2 9 14" xfId="1389" xr:uid="{00000000-0005-0000-0000-000013140000}"/>
    <cellStyle name="20% - Accent1 2 2 2 9 15" xfId="1390" xr:uid="{00000000-0005-0000-0000-000014140000}"/>
    <cellStyle name="20% - Accent1 2 2 2 9 16" xfId="1391" xr:uid="{00000000-0005-0000-0000-000015140000}"/>
    <cellStyle name="20% - Accent1 2 2 2 9 17" xfId="1392" xr:uid="{00000000-0005-0000-0000-000016140000}"/>
    <cellStyle name="20% - Accent1 2 2 2 9 18" xfId="1393" xr:uid="{00000000-0005-0000-0000-000017140000}"/>
    <cellStyle name="20% - Accent1 2 2 2 9 2" xfId="1394" xr:uid="{00000000-0005-0000-0000-000018140000}"/>
    <cellStyle name="20% - Accent1 2 2 2 9 2 2" xfId="1395" xr:uid="{00000000-0005-0000-0000-000019140000}"/>
    <cellStyle name="20% - Accent1 2 2 2 9 2 3" xfId="1396" xr:uid="{00000000-0005-0000-0000-00001A140000}"/>
    <cellStyle name="20% - Accent1 2 2 2 9 2 4" xfId="1397" xr:uid="{00000000-0005-0000-0000-00001B140000}"/>
    <cellStyle name="20% - Accent1 2 2 2 9 2 5" xfId="1398" xr:uid="{00000000-0005-0000-0000-00001C140000}"/>
    <cellStyle name="20% - Accent1 2 2 2 9 2 6" xfId="1399" xr:uid="{00000000-0005-0000-0000-00001D140000}"/>
    <cellStyle name="20% - Accent1 2 2 2 9 2 7" xfId="1400" xr:uid="{00000000-0005-0000-0000-00001E140000}"/>
    <cellStyle name="20% - Accent1 2 2 2 9 2 8" xfId="1401" xr:uid="{00000000-0005-0000-0000-00001F140000}"/>
    <cellStyle name="20% - Accent1 2 2 2 9 2_A02" xfId="54950" xr:uid="{1A0F5970-0A9B-4244-95C4-E922EAFA9EBE}"/>
    <cellStyle name="20% - Accent1 2 2 2 9 3" xfId="1402" xr:uid="{00000000-0005-0000-0000-000021140000}"/>
    <cellStyle name="20% - Accent1 2 2 2 9 3 2" xfId="1403" xr:uid="{00000000-0005-0000-0000-000022140000}"/>
    <cellStyle name="20% - Accent1 2 2 2 9 3 3" xfId="1404" xr:uid="{00000000-0005-0000-0000-000023140000}"/>
    <cellStyle name="20% - Accent1 2 2 2 9 3 4" xfId="1405" xr:uid="{00000000-0005-0000-0000-000024140000}"/>
    <cellStyle name="20% - Accent1 2 2 2 9 3 5" xfId="1406" xr:uid="{00000000-0005-0000-0000-000025140000}"/>
    <cellStyle name="20% - Accent1 2 2 2 9 3 6" xfId="1407" xr:uid="{00000000-0005-0000-0000-000026140000}"/>
    <cellStyle name="20% - Accent1 2 2 2 9 3 7" xfId="1408" xr:uid="{00000000-0005-0000-0000-000027140000}"/>
    <cellStyle name="20% - Accent1 2 2 2 9 3 8" xfId="1409" xr:uid="{00000000-0005-0000-0000-000028140000}"/>
    <cellStyle name="20% - Accent1 2 2 2 9 3_A02" xfId="54951" xr:uid="{7B4CC264-BCD0-49FE-ABF6-E32F6BF6EB13}"/>
    <cellStyle name="20% - Accent1 2 2 2 9 4" xfId="1410" xr:uid="{00000000-0005-0000-0000-00002A140000}"/>
    <cellStyle name="20% - Accent1 2 2 2 9 4 2" xfId="1411" xr:uid="{00000000-0005-0000-0000-00002B140000}"/>
    <cellStyle name="20% - Accent1 2 2 2 9 4_A02" xfId="54952" xr:uid="{9AAE8619-8443-4986-93BD-91FE4AD2655D}"/>
    <cellStyle name="20% - Accent1 2 2 2 9 5" xfId="1412" xr:uid="{00000000-0005-0000-0000-00002D140000}"/>
    <cellStyle name="20% - Accent1 2 2 2 9 5 2" xfId="1413" xr:uid="{00000000-0005-0000-0000-00002E140000}"/>
    <cellStyle name="20% - Accent1 2 2 2 9 5_A02" xfId="54953" xr:uid="{2D4C6D51-A6BB-416A-B484-176516F34AE2}"/>
    <cellStyle name="20% - Accent1 2 2 2 9 6" xfId="1414" xr:uid="{00000000-0005-0000-0000-000030140000}"/>
    <cellStyle name="20% - Accent1 2 2 2 9 6 2" xfId="1415" xr:uid="{00000000-0005-0000-0000-000031140000}"/>
    <cellStyle name="20% - Accent1 2 2 2 9 6_A02" xfId="54954" xr:uid="{626D946A-33C2-475E-A6C2-B9916799B855}"/>
    <cellStyle name="20% - Accent1 2 2 2 9 7" xfId="1416" xr:uid="{00000000-0005-0000-0000-000033140000}"/>
    <cellStyle name="20% - Accent1 2 2 2 9 7 2" xfId="1417" xr:uid="{00000000-0005-0000-0000-000034140000}"/>
    <cellStyle name="20% - Accent1 2 2 2 9 7_A02" xfId="54955" xr:uid="{F25846B6-6339-4528-B561-9BD290DCB7A3}"/>
    <cellStyle name="20% - Accent1 2 2 2 9 8" xfId="1418" xr:uid="{00000000-0005-0000-0000-000036140000}"/>
    <cellStyle name="20% - Accent1 2 2 2 9 8 2" xfId="1419" xr:uid="{00000000-0005-0000-0000-000037140000}"/>
    <cellStyle name="20% - Accent1 2 2 2 9 8_A02" xfId="54956" xr:uid="{90311F3A-E238-4F77-B87D-EEB7B062570A}"/>
    <cellStyle name="20% - Accent1 2 2 2 9 9" xfId="1420" xr:uid="{00000000-0005-0000-0000-000039140000}"/>
    <cellStyle name="20% - Accent1 2 2 2 9 9 2" xfId="1421" xr:uid="{00000000-0005-0000-0000-00003A140000}"/>
    <cellStyle name="20% - Accent1 2 2 2 9 9_A02" xfId="54957" xr:uid="{B5B2C6BB-14B7-4AD3-8D0B-0296B2FF39F5}"/>
    <cellStyle name="20% - Accent1 2 2 2 9_A02" xfId="54947" xr:uid="{7E276A26-A85B-49C1-B6C4-114C0DDD8360}"/>
    <cellStyle name="20% - Accent1 2 2 2_A01" xfId="1422" xr:uid="{00000000-0005-0000-0000-00003D140000}"/>
    <cellStyle name="20% - Accent1 2 2 20" xfId="1423" xr:uid="{00000000-0005-0000-0000-00003E140000}"/>
    <cellStyle name="20% - Accent1 2 2 21" xfId="1424" xr:uid="{00000000-0005-0000-0000-00003F140000}"/>
    <cellStyle name="20% - Accent1 2 2 21 2" xfId="1425" xr:uid="{00000000-0005-0000-0000-000040140000}"/>
    <cellStyle name="20% - Accent1 2 2 21_A02" xfId="54958" xr:uid="{2F094F90-A0C9-4F9A-91F0-CF4B8864CAC8}"/>
    <cellStyle name="20% - Accent1 2 2 22" xfId="1426" xr:uid="{00000000-0005-0000-0000-000042140000}"/>
    <cellStyle name="20% - Accent1 2 2 23" xfId="1427" xr:uid="{00000000-0005-0000-0000-000043140000}"/>
    <cellStyle name="20% - Accent1 2 2 24" xfId="1428" xr:uid="{00000000-0005-0000-0000-000044140000}"/>
    <cellStyle name="20% - Accent1 2 2 25" xfId="1429" xr:uid="{00000000-0005-0000-0000-000045140000}"/>
    <cellStyle name="20% - Accent1 2 2 26" xfId="1430" xr:uid="{00000000-0005-0000-0000-000046140000}"/>
    <cellStyle name="20% - Accent1 2 2 27" xfId="1431" xr:uid="{00000000-0005-0000-0000-000047140000}"/>
    <cellStyle name="20% - Accent1 2 2 28" xfId="1432" xr:uid="{00000000-0005-0000-0000-000048140000}"/>
    <cellStyle name="20% - Accent1 2 2 28 2" xfId="1433" xr:uid="{00000000-0005-0000-0000-000049140000}"/>
    <cellStyle name="20% - Accent1 2 2 28 2 2" xfId="1434" xr:uid="{00000000-0005-0000-0000-00004A140000}"/>
    <cellStyle name="20% - Accent1 2 2 28 2 3" xfId="1435" xr:uid="{00000000-0005-0000-0000-00004B140000}"/>
    <cellStyle name="20% - Accent1 2 2 28 2_A02" xfId="54960" xr:uid="{E2501134-E14C-4CE4-90EB-DC0B1C962AD0}"/>
    <cellStyle name="20% - Accent1 2 2 28 3" xfId="1436" xr:uid="{00000000-0005-0000-0000-00004D140000}"/>
    <cellStyle name="20% - Accent1 2 2 28 4" xfId="1437" xr:uid="{00000000-0005-0000-0000-00004E140000}"/>
    <cellStyle name="20% - Accent1 2 2 28 5" xfId="1438" xr:uid="{00000000-0005-0000-0000-00004F140000}"/>
    <cellStyle name="20% - Accent1 2 2 28 6" xfId="1439" xr:uid="{00000000-0005-0000-0000-000050140000}"/>
    <cellStyle name="20% - Accent1 2 2 28 7" xfId="1440" xr:uid="{00000000-0005-0000-0000-000051140000}"/>
    <cellStyle name="20% - Accent1 2 2 28 8" xfId="1441" xr:uid="{00000000-0005-0000-0000-000052140000}"/>
    <cellStyle name="20% - Accent1 2 2 28 9" xfId="1442" xr:uid="{00000000-0005-0000-0000-000053140000}"/>
    <cellStyle name="20% - Accent1 2 2 28_A02" xfId="54959" xr:uid="{EC483FCE-8BD1-48E9-8DDD-176B6EB75B36}"/>
    <cellStyle name="20% - Accent1 2 2 29" xfId="1443" xr:uid="{00000000-0005-0000-0000-000055140000}"/>
    <cellStyle name="20% - Accent1 2 2 29 2" xfId="1444" xr:uid="{00000000-0005-0000-0000-000056140000}"/>
    <cellStyle name="20% - Accent1 2 2 29 3" xfId="1445" xr:uid="{00000000-0005-0000-0000-000057140000}"/>
    <cellStyle name="20% - Accent1 2 2 29_A02" xfId="54961" xr:uid="{59C1C66B-75C6-4457-BE14-308452750D46}"/>
    <cellStyle name="20% - Accent1 2 2 3" xfId="1446" xr:uid="{00000000-0005-0000-0000-000059140000}"/>
    <cellStyle name="20% - Accent1 2 2 3 10" xfId="1447" xr:uid="{00000000-0005-0000-0000-00005A140000}"/>
    <cellStyle name="20% - Accent1 2 2 3 10 2" xfId="1448" xr:uid="{00000000-0005-0000-0000-00005B140000}"/>
    <cellStyle name="20% - Accent1 2 2 3 10_A02" xfId="54963" xr:uid="{305BC8D5-3C8F-437B-B663-D1148A6B7F65}"/>
    <cellStyle name="20% - Accent1 2 2 3 11" xfId="1449" xr:uid="{00000000-0005-0000-0000-00005D140000}"/>
    <cellStyle name="20% - Accent1 2 2 3 11 2" xfId="1450" xr:uid="{00000000-0005-0000-0000-00005E140000}"/>
    <cellStyle name="20% - Accent1 2 2 3 11_A02" xfId="54964" xr:uid="{99EDDB54-2F44-4D74-94B6-CC4B9C4262CD}"/>
    <cellStyle name="20% - Accent1 2 2 3 12" xfId="1451" xr:uid="{00000000-0005-0000-0000-000060140000}"/>
    <cellStyle name="20% - Accent1 2 2 3 12 2" xfId="1452" xr:uid="{00000000-0005-0000-0000-000061140000}"/>
    <cellStyle name="20% - Accent1 2 2 3 12_A02" xfId="54965" xr:uid="{358C6E17-A33A-43AA-AD31-99DAA415072B}"/>
    <cellStyle name="20% - Accent1 2 2 3 13" xfId="1453" xr:uid="{00000000-0005-0000-0000-000063140000}"/>
    <cellStyle name="20% - Accent1 2 2 3 13 2" xfId="1454" xr:uid="{00000000-0005-0000-0000-000064140000}"/>
    <cellStyle name="20% - Accent1 2 2 3 13_A02" xfId="54966" xr:uid="{071F814C-C08C-4AAC-8269-6A07A8A7E2FF}"/>
    <cellStyle name="20% - Accent1 2 2 3 14" xfId="1455" xr:uid="{00000000-0005-0000-0000-000066140000}"/>
    <cellStyle name="20% - Accent1 2 2 3 14 2" xfId="1456" xr:uid="{00000000-0005-0000-0000-000067140000}"/>
    <cellStyle name="20% - Accent1 2 2 3 14_A02" xfId="54967" xr:uid="{981A1867-CB74-45F8-8F8B-4CA6FA9C9906}"/>
    <cellStyle name="20% - Accent1 2 2 3 15" xfId="1457" xr:uid="{00000000-0005-0000-0000-000069140000}"/>
    <cellStyle name="20% - Accent1 2 2 3 15 2" xfId="1458" xr:uid="{00000000-0005-0000-0000-00006A140000}"/>
    <cellStyle name="20% - Accent1 2 2 3 15_A02" xfId="54968" xr:uid="{67134828-1F47-4437-8B46-39E476B56069}"/>
    <cellStyle name="20% - Accent1 2 2 3 16" xfId="1459" xr:uid="{00000000-0005-0000-0000-00006C140000}"/>
    <cellStyle name="20% - Accent1 2 2 3 16 2" xfId="1460" xr:uid="{00000000-0005-0000-0000-00006D140000}"/>
    <cellStyle name="20% - Accent1 2 2 3 16_A02" xfId="54969" xr:uid="{FB9DFBAC-6422-4CF6-BD5D-2F9E2D532866}"/>
    <cellStyle name="20% - Accent1 2 2 3 17" xfId="1461" xr:uid="{00000000-0005-0000-0000-00006F140000}"/>
    <cellStyle name="20% - Accent1 2 2 3 18" xfId="1462" xr:uid="{00000000-0005-0000-0000-000070140000}"/>
    <cellStyle name="20% - Accent1 2 2 3 19" xfId="1463" xr:uid="{00000000-0005-0000-0000-000071140000}"/>
    <cellStyle name="20% - Accent1 2 2 3 2" xfId="1464" xr:uid="{00000000-0005-0000-0000-000072140000}"/>
    <cellStyle name="20% - Accent1 2 2 3 2 10" xfId="1465" xr:uid="{00000000-0005-0000-0000-000073140000}"/>
    <cellStyle name="20% - Accent1 2 2 3 2 10 2" xfId="1466" xr:uid="{00000000-0005-0000-0000-000074140000}"/>
    <cellStyle name="20% - Accent1 2 2 3 2 10_A02" xfId="54971" xr:uid="{F5AEC95E-C271-401E-AE95-A051CBD99BAE}"/>
    <cellStyle name="20% - Accent1 2 2 3 2 11" xfId="1467" xr:uid="{00000000-0005-0000-0000-000076140000}"/>
    <cellStyle name="20% - Accent1 2 2 3 2 11 2" xfId="1468" xr:uid="{00000000-0005-0000-0000-000077140000}"/>
    <cellStyle name="20% - Accent1 2 2 3 2 11_A02" xfId="54972" xr:uid="{FCA52234-289F-421C-B9C2-0732A044BE2D}"/>
    <cellStyle name="20% - Accent1 2 2 3 2 12" xfId="1469" xr:uid="{00000000-0005-0000-0000-000079140000}"/>
    <cellStyle name="20% - Accent1 2 2 3 2 13" xfId="1470" xr:uid="{00000000-0005-0000-0000-00007A140000}"/>
    <cellStyle name="20% - Accent1 2 2 3 2 14" xfId="1471" xr:uid="{00000000-0005-0000-0000-00007B140000}"/>
    <cellStyle name="20% - Accent1 2 2 3 2 15" xfId="1472" xr:uid="{00000000-0005-0000-0000-00007C140000}"/>
    <cellStyle name="20% - Accent1 2 2 3 2 16" xfId="1473" xr:uid="{00000000-0005-0000-0000-00007D140000}"/>
    <cellStyle name="20% - Accent1 2 2 3 2 17" xfId="1474" xr:uid="{00000000-0005-0000-0000-00007E140000}"/>
    <cellStyle name="20% - Accent1 2 2 3 2 18" xfId="1475" xr:uid="{00000000-0005-0000-0000-00007F140000}"/>
    <cellStyle name="20% - Accent1 2 2 3 2 2" xfId="1476" xr:uid="{00000000-0005-0000-0000-000080140000}"/>
    <cellStyle name="20% - Accent1 2 2 3 2 2 2" xfId="1477" xr:uid="{00000000-0005-0000-0000-000081140000}"/>
    <cellStyle name="20% - Accent1 2 2 3 2 2 3" xfId="1478" xr:uid="{00000000-0005-0000-0000-000082140000}"/>
    <cellStyle name="20% - Accent1 2 2 3 2 2 4" xfId="1479" xr:uid="{00000000-0005-0000-0000-000083140000}"/>
    <cellStyle name="20% - Accent1 2 2 3 2 2 5" xfId="1480" xr:uid="{00000000-0005-0000-0000-000084140000}"/>
    <cellStyle name="20% - Accent1 2 2 3 2 2 6" xfId="1481" xr:uid="{00000000-0005-0000-0000-000085140000}"/>
    <cellStyle name="20% - Accent1 2 2 3 2 2 7" xfId="1482" xr:uid="{00000000-0005-0000-0000-000086140000}"/>
    <cellStyle name="20% - Accent1 2 2 3 2 2 8" xfId="1483" xr:uid="{00000000-0005-0000-0000-000087140000}"/>
    <cellStyle name="20% - Accent1 2 2 3 2 2_A02" xfId="54973" xr:uid="{675CD0A8-B2BA-4DB6-A664-D7B34F50DDC4}"/>
    <cellStyle name="20% - Accent1 2 2 3 2 3" xfId="1484" xr:uid="{00000000-0005-0000-0000-000089140000}"/>
    <cellStyle name="20% - Accent1 2 2 3 2 3 2" xfId="1485" xr:uid="{00000000-0005-0000-0000-00008A140000}"/>
    <cellStyle name="20% - Accent1 2 2 3 2 3 3" xfId="1486" xr:uid="{00000000-0005-0000-0000-00008B140000}"/>
    <cellStyle name="20% - Accent1 2 2 3 2 3 4" xfId="1487" xr:uid="{00000000-0005-0000-0000-00008C140000}"/>
    <cellStyle name="20% - Accent1 2 2 3 2 3 5" xfId="1488" xr:uid="{00000000-0005-0000-0000-00008D140000}"/>
    <cellStyle name="20% - Accent1 2 2 3 2 3 6" xfId="1489" xr:uid="{00000000-0005-0000-0000-00008E140000}"/>
    <cellStyle name="20% - Accent1 2 2 3 2 3 7" xfId="1490" xr:uid="{00000000-0005-0000-0000-00008F140000}"/>
    <cellStyle name="20% - Accent1 2 2 3 2 3 8" xfId="1491" xr:uid="{00000000-0005-0000-0000-000090140000}"/>
    <cellStyle name="20% - Accent1 2 2 3 2 3_A02" xfId="54974" xr:uid="{0803EBD7-C990-4351-8B67-BE953D832E66}"/>
    <cellStyle name="20% - Accent1 2 2 3 2 4" xfId="1492" xr:uid="{00000000-0005-0000-0000-000092140000}"/>
    <cellStyle name="20% - Accent1 2 2 3 2 4 2" xfId="1493" xr:uid="{00000000-0005-0000-0000-000093140000}"/>
    <cellStyle name="20% - Accent1 2 2 3 2 4_A02" xfId="54975" xr:uid="{0D624DE1-565A-4515-BD6E-ED19215E0110}"/>
    <cellStyle name="20% - Accent1 2 2 3 2 5" xfId="1494" xr:uid="{00000000-0005-0000-0000-000095140000}"/>
    <cellStyle name="20% - Accent1 2 2 3 2 5 2" xfId="1495" xr:uid="{00000000-0005-0000-0000-000096140000}"/>
    <cellStyle name="20% - Accent1 2 2 3 2 5_A02" xfId="54976" xr:uid="{0773767F-924F-4820-84BD-DA6DF4483893}"/>
    <cellStyle name="20% - Accent1 2 2 3 2 6" xfId="1496" xr:uid="{00000000-0005-0000-0000-000098140000}"/>
    <cellStyle name="20% - Accent1 2 2 3 2 6 2" xfId="1497" xr:uid="{00000000-0005-0000-0000-000099140000}"/>
    <cellStyle name="20% - Accent1 2 2 3 2 6_A02" xfId="54977" xr:uid="{F3A15E7A-C216-48CD-BC9C-916122751E4F}"/>
    <cellStyle name="20% - Accent1 2 2 3 2 7" xfId="1498" xr:uid="{00000000-0005-0000-0000-00009B140000}"/>
    <cellStyle name="20% - Accent1 2 2 3 2 7 2" xfId="1499" xr:uid="{00000000-0005-0000-0000-00009C140000}"/>
    <cellStyle name="20% - Accent1 2 2 3 2 7_A02" xfId="54978" xr:uid="{577BDCC7-F5DD-478C-B04F-D332541326C6}"/>
    <cellStyle name="20% - Accent1 2 2 3 2 8" xfId="1500" xr:uid="{00000000-0005-0000-0000-00009E140000}"/>
    <cellStyle name="20% - Accent1 2 2 3 2 8 2" xfId="1501" xr:uid="{00000000-0005-0000-0000-00009F140000}"/>
    <cellStyle name="20% - Accent1 2 2 3 2 8_A02" xfId="54979" xr:uid="{098EB3FC-2619-4F38-8CB3-6B716D22635A}"/>
    <cellStyle name="20% - Accent1 2 2 3 2 9" xfId="1502" xr:uid="{00000000-0005-0000-0000-0000A1140000}"/>
    <cellStyle name="20% - Accent1 2 2 3 2 9 2" xfId="1503" xr:uid="{00000000-0005-0000-0000-0000A2140000}"/>
    <cellStyle name="20% - Accent1 2 2 3 2 9_A02" xfId="54980" xr:uid="{3DC5CC47-D5CC-4FA2-AA8F-0F3BDBA7B1AA}"/>
    <cellStyle name="20% - Accent1 2 2 3 2_A02" xfId="54970" xr:uid="{6C40F518-D0FE-4943-9F35-52D4FF5B29E4}"/>
    <cellStyle name="20% - Accent1 2 2 3 20" xfId="1504" xr:uid="{00000000-0005-0000-0000-0000A5140000}"/>
    <cellStyle name="20% - Accent1 2 2 3 21" xfId="1505" xr:uid="{00000000-0005-0000-0000-0000A6140000}"/>
    <cellStyle name="20% - Accent1 2 2 3 22" xfId="1506" xr:uid="{00000000-0005-0000-0000-0000A7140000}"/>
    <cellStyle name="20% - Accent1 2 2 3 23" xfId="1507" xr:uid="{00000000-0005-0000-0000-0000A8140000}"/>
    <cellStyle name="20% - Accent1 2 2 3 3" xfId="1508" xr:uid="{00000000-0005-0000-0000-0000A9140000}"/>
    <cellStyle name="20% - Accent1 2 2 3 3 10" xfId="1509" xr:uid="{00000000-0005-0000-0000-0000AA140000}"/>
    <cellStyle name="20% - Accent1 2 2 3 3 10 2" xfId="1510" xr:uid="{00000000-0005-0000-0000-0000AB140000}"/>
    <cellStyle name="20% - Accent1 2 2 3 3 10_A02" xfId="54982" xr:uid="{5C9E4593-7378-4177-8F10-237934387BE8}"/>
    <cellStyle name="20% - Accent1 2 2 3 3 11" xfId="1511" xr:uid="{00000000-0005-0000-0000-0000AD140000}"/>
    <cellStyle name="20% - Accent1 2 2 3 3 11 2" xfId="1512" xr:uid="{00000000-0005-0000-0000-0000AE140000}"/>
    <cellStyle name="20% - Accent1 2 2 3 3 11_A02" xfId="54983" xr:uid="{5884B660-2CCC-4F4B-997E-A510D8E1B743}"/>
    <cellStyle name="20% - Accent1 2 2 3 3 12" xfId="1513" xr:uid="{00000000-0005-0000-0000-0000B0140000}"/>
    <cellStyle name="20% - Accent1 2 2 3 3 13" xfId="1514" xr:uid="{00000000-0005-0000-0000-0000B1140000}"/>
    <cellStyle name="20% - Accent1 2 2 3 3 14" xfId="1515" xr:uid="{00000000-0005-0000-0000-0000B2140000}"/>
    <cellStyle name="20% - Accent1 2 2 3 3 15" xfId="1516" xr:uid="{00000000-0005-0000-0000-0000B3140000}"/>
    <cellStyle name="20% - Accent1 2 2 3 3 16" xfId="1517" xr:uid="{00000000-0005-0000-0000-0000B4140000}"/>
    <cellStyle name="20% - Accent1 2 2 3 3 17" xfId="1518" xr:uid="{00000000-0005-0000-0000-0000B5140000}"/>
    <cellStyle name="20% - Accent1 2 2 3 3 18" xfId="1519" xr:uid="{00000000-0005-0000-0000-0000B6140000}"/>
    <cellStyle name="20% - Accent1 2 2 3 3 2" xfId="1520" xr:uid="{00000000-0005-0000-0000-0000B7140000}"/>
    <cellStyle name="20% - Accent1 2 2 3 3 2 2" xfId="1521" xr:uid="{00000000-0005-0000-0000-0000B8140000}"/>
    <cellStyle name="20% - Accent1 2 2 3 3 2 3" xfId="1522" xr:uid="{00000000-0005-0000-0000-0000B9140000}"/>
    <cellStyle name="20% - Accent1 2 2 3 3 2 4" xfId="1523" xr:uid="{00000000-0005-0000-0000-0000BA140000}"/>
    <cellStyle name="20% - Accent1 2 2 3 3 2 5" xfId="1524" xr:uid="{00000000-0005-0000-0000-0000BB140000}"/>
    <cellStyle name="20% - Accent1 2 2 3 3 2 6" xfId="1525" xr:uid="{00000000-0005-0000-0000-0000BC140000}"/>
    <cellStyle name="20% - Accent1 2 2 3 3 2 7" xfId="1526" xr:uid="{00000000-0005-0000-0000-0000BD140000}"/>
    <cellStyle name="20% - Accent1 2 2 3 3 2 8" xfId="1527" xr:uid="{00000000-0005-0000-0000-0000BE140000}"/>
    <cellStyle name="20% - Accent1 2 2 3 3 2_A02" xfId="54984" xr:uid="{EFDA8918-73FA-4426-B9C0-B319A347B035}"/>
    <cellStyle name="20% - Accent1 2 2 3 3 3" xfId="1528" xr:uid="{00000000-0005-0000-0000-0000C0140000}"/>
    <cellStyle name="20% - Accent1 2 2 3 3 3 2" xfId="1529" xr:uid="{00000000-0005-0000-0000-0000C1140000}"/>
    <cellStyle name="20% - Accent1 2 2 3 3 3 3" xfId="1530" xr:uid="{00000000-0005-0000-0000-0000C2140000}"/>
    <cellStyle name="20% - Accent1 2 2 3 3 3 4" xfId="1531" xr:uid="{00000000-0005-0000-0000-0000C3140000}"/>
    <cellStyle name="20% - Accent1 2 2 3 3 3 5" xfId="1532" xr:uid="{00000000-0005-0000-0000-0000C4140000}"/>
    <cellStyle name="20% - Accent1 2 2 3 3 3 6" xfId="1533" xr:uid="{00000000-0005-0000-0000-0000C5140000}"/>
    <cellStyle name="20% - Accent1 2 2 3 3 3 7" xfId="1534" xr:uid="{00000000-0005-0000-0000-0000C6140000}"/>
    <cellStyle name="20% - Accent1 2 2 3 3 3 8" xfId="1535" xr:uid="{00000000-0005-0000-0000-0000C7140000}"/>
    <cellStyle name="20% - Accent1 2 2 3 3 3_A02" xfId="54985" xr:uid="{3121877C-A03D-4349-9FC9-AED2003B4828}"/>
    <cellStyle name="20% - Accent1 2 2 3 3 4" xfId="1536" xr:uid="{00000000-0005-0000-0000-0000C9140000}"/>
    <cellStyle name="20% - Accent1 2 2 3 3 4 2" xfId="1537" xr:uid="{00000000-0005-0000-0000-0000CA140000}"/>
    <cellStyle name="20% - Accent1 2 2 3 3 4_A02" xfId="54986" xr:uid="{E1FABEB7-2EDF-44B8-9D7D-B68965B0F0AF}"/>
    <cellStyle name="20% - Accent1 2 2 3 3 5" xfId="1538" xr:uid="{00000000-0005-0000-0000-0000CC140000}"/>
    <cellStyle name="20% - Accent1 2 2 3 3 5 2" xfId="1539" xr:uid="{00000000-0005-0000-0000-0000CD140000}"/>
    <cellStyle name="20% - Accent1 2 2 3 3 5_A02" xfId="54987" xr:uid="{AFF9F524-C050-456E-9642-73B13B48833F}"/>
    <cellStyle name="20% - Accent1 2 2 3 3 6" xfId="1540" xr:uid="{00000000-0005-0000-0000-0000CF140000}"/>
    <cellStyle name="20% - Accent1 2 2 3 3 6 2" xfId="1541" xr:uid="{00000000-0005-0000-0000-0000D0140000}"/>
    <cellStyle name="20% - Accent1 2 2 3 3 6_A02" xfId="54988" xr:uid="{3E4E986D-296D-4CC6-AECB-F4B149AFB6CA}"/>
    <cellStyle name="20% - Accent1 2 2 3 3 7" xfId="1542" xr:uid="{00000000-0005-0000-0000-0000D2140000}"/>
    <cellStyle name="20% - Accent1 2 2 3 3 7 2" xfId="1543" xr:uid="{00000000-0005-0000-0000-0000D3140000}"/>
    <cellStyle name="20% - Accent1 2 2 3 3 7_A02" xfId="54989" xr:uid="{C2907744-7FEF-4D05-AAA9-7FC1ED0003F0}"/>
    <cellStyle name="20% - Accent1 2 2 3 3 8" xfId="1544" xr:uid="{00000000-0005-0000-0000-0000D5140000}"/>
    <cellStyle name="20% - Accent1 2 2 3 3 8 2" xfId="1545" xr:uid="{00000000-0005-0000-0000-0000D6140000}"/>
    <cellStyle name="20% - Accent1 2 2 3 3 8_A02" xfId="54990" xr:uid="{59A41245-C3C1-4C9D-9912-FEB79E43D931}"/>
    <cellStyle name="20% - Accent1 2 2 3 3 9" xfId="1546" xr:uid="{00000000-0005-0000-0000-0000D8140000}"/>
    <cellStyle name="20% - Accent1 2 2 3 3 9 2" xfId="1547" xr:uid="{00000000-0005-0000-0000-0000D9140000}"/>
    <cellStyle name="20% - Accent1 2 2 3 3 9_A02" xfId="54991" xr:uid="{FB91F025-6FFE-415E-86CB-161C99B5BD12}"/>
    <cellStyle name="20% - Accent1 2 2 3 3_A02" xfId="54981" xr:uid="{038B1BA6-FD7F-4D4E-88BE-0B25DE2DD96C}"/>
    <cellStyle name="20% - Accent1 2 2 3 4" xfId="1548" xr:uid="{00000000-0005-0000-0000-0000DC140000}"/>
    <cellStyle name="20% - Accent1 2 2 3 4 10" xfId="1549" xr:uid="{00000000-0005-0000-0000-0000DD140000}"/>
    <cellStyle name="20% - Accent1 2 2 3 4 10 2" xfId="1550" xr:uid="{00000000-0005-0000-0000-0000DE140000}"/>
    <cellStyle name="20% - Accent1 2 2 3 4 10_A02" xfId="54993" xr:uid="{2565F6BF-1E76-4F04-AE56-3E3C51350B70}"/>
    <cellStyle name="20% - Accent1 2 2 3 4 11" xfId="1551" xr:uid="{00000000-0005-0000-0000-0000E0140000}"/>
    <cellStyle name="20% - Accent1 2 2 3 4 11 2" xfId="1552" xr:uid="{00000000-0005-0000-0000-0000E1140000}"/>
    <cellStyle name="20% - Accent1 2 2 3 4 11_A02" xfId="54994" xr:uid="{E7C1BD58-70D1-498F-B24C-1FD19A9BB0A7}"/>
    <cellStyle name="20% - Accent1 2 2 3 4 12" xfId="1553" xr:uid="{00000000-0005-0000-0000-0000E3140000}"/>
    <cellStyle name="20% - Accent1 2 2 3 4 13" xfId="1554" xr:uid="{00000000-0005-0000-0000-0000E4140000}"/>
    <cellStyle name="20% - Accent1 2 2 3 4 14" xfId="1555" xr:uid="{00000000-0005-0000-0000-0000E5140000}"/>
    <cellStyle name="20% - Accent1 2 2 3 4 15" xfId="1556" xr:uid="{00000000-0005-0000-0000-0000E6140000}"/>
    <cellStyle name="20% - Accent1 2 2 3 4 16" xfId="1557" xr:uid="{00000000-0005-0000-0000-0000E7140000}"/>
    <cellStyle name="20% - Accent1 2 2 3 4 17" xfId="1558" xr:uid="{00000000-0005-0000-0000-0000E8140000}"/>
    <cellStyle name="20% - Accent1 2 2 3 4 18" xfId="1559" xr:uid="{00000000-0005-0000-0000-0000E9140000}"/>
    <cellStyle name="20% - Accent1 2 2 3 4 2" xfId="1560" xr:uid="{00000000-0005-0000-0000-0000EA140000}"/>
    <cellStyle name="20% - Accent1 2 2 3 4 2 2" xfId="1561" xr:uid="{00000000-0005-0000-0000-0000EB140000}"/>
    <cellStyle name="20% - Accent1 2 2 3 4 2 3" xfId="1562" xr:uid="{00000000-0005-0000-0000-0000EC140000}"/>
    <cellStyle name="20% - Accent1 2 2 3 4 2 4" xfId="1563" xr:uid="{00000000-0005-0000-0000-0000ED140000}"/>
    <cellStyle name="20% - Accent1 2 2 3 4 2 5" xfId="1564" xr:uid="{00000000-0005-0000-0000-0000EE140000}"/>
    <cellStyle name="20% - Accent1 2 2 3 4 2 6" xfId="1565" xr:uid="{00000000-0005-0000-0000-0000EF140000}"/>
    <cellStyle name="20% - Accent1 2 2 3 4 2 7" xfId="1566" xr:uid="{00000000-0005-0000-0000-0000F0140000}"/>
    <cellStyle name="20% - Accent1 2 2 3 4 2 8" xfId="1567" xr:uid="{00000000-0005-0000-0000-0000F1140000}"/>
    <cellStyle name="20% - Accent1 2 2 3 4 2_A02" xfId="54995" xr:uid="{740B6696-5CAE-48D2-A6C9-69D60772F59E}"/>
    <cellStyle name="20% - Accent1 2 2 3 4 3" xfId="1568" xr:uid="{00000000-0005-0000-0000-0000F3140000}"/>
    <cellStyle name="20% - Accent1 2 2 3 4 3 2" xfId="1569" xr:uid="{00000000-0005-0000-0000-0000F4140000}"/>
    <cellStyle name="20% - Accent1 2 2 3 4 3 3" xfId="1570" xr:uid="{00000000-0005-0000-0000-0000F5140000}"/>
    <cellStyle name="20% - Accent1 2 2 3 4 3 4" xfId="1571" xr:uid="{00000000-0005-0000-0000-0000F6140000}"/>
    <cellStyle name="20% - Accent1 2 2 3 4 3 5" xfId="1572" xr:uid="{00000000-0005-0000-0000-0000F7140000}"/>
    <cellStyle name="20% - Accent1 2 2 3 4 3 6" xfId="1573" xr:uid="{00000000-0005-0000-0000-0000F8140000}"/>
    <cellStyle name="20% - Accent1 2 2 3 4 3 7" xfId="1574" xr:uid="{00000000-0005-0000-0000-0000F9140000}"/>
    <cellStyle name="20% - Accent1 2 2 3 4 3 8" xfId="1575" xr:uid="{00000000-0005-0000-0000-0000FA140000}"/>
    <cellStyle name="20% - Accent1 2 2 3 4 3_A02" xfId="54996" xr:uid="{B03BBAA6-0182-461A-A59B-716C09E5CB19}"/>
    <cellStyle name="20% - Accent1 2 2 3 4 4" xfId="1576" xr:uid="{00000000-0005-0000-0000-0000FC140000}"/>
    <cellStyle name="20% - Accent1 2 2 3 4 4 2" xfId="1577" xr:uid="{00000000-0005-0000-0000-0000FD140000}"/>
    <cellStyle name="20% - Accent1 2 2 3 4 4_A02" xfId="54997" xr:uid="{ABB52CC2-18C5-4629-84C5-CBF684B0DB5E}"/>
    <cellStyle name="20% - Accent1 2 2 3 4 5" xfId="1578" xr:uid="{00000000-0005-0000-0000-0000FF140000}"/>
    <cellStyle name="20% - Accent1 2 2 3 4 5 2" xfId="1579" xr:uid="{00000000-0005-0000-0000-000000150000}"/>
    <cellStyle name="20% - Accent1 2 2 3 4 5_A02" xfId="54998" xr:uid="{AFDFB524-188E-4EA9-AD64-8A5DC81EFB20}"/>
    <cellStyle name="20% - Accent1 2 2 3 4 6" xfId="1580" xr:uid="{00000000-0005-0000-0000-000002150000}"/>
    <cellStyle name="20% - Accent1 2 2 3 4 6 2" xfId="1581" xr:uid="{00000000-0005-0000-0000-000003150000}"/>
    <cellStyle name="20% - Accent1 2 2 3 4 6_A02" xfId="54999" xr:uid="{E66F5D7F-2F43-4720-B242-A995CD6688E8}"/>
    <cellStyle name="20% - Accent1 2 2 3 4 7" xfId="1582" xr:uid="{00000000-0005-0000-0000-000005150000}"/>
    <cellStyle name="20% - Accent1 2 2 3 4 7 2" xfId="1583" xr:uid="{00000000-0005-0000-0000-000006150000}"/>
    <cellStyle name="20% - Accent1 2 2 3 4 7_A02" xfId="55000" xr:uid="{7F27DFF2-89CE-4E99-981F-13C052727759}"/>
    <cellStyle name="20% - Accent1 2 2 3 4 8" xfId="1584" xr:uid="{00000000-0005-0000-0000-000008150000}"/>
    <cellStyle name="20% - Accent1 2 2 3 4 8 2" xfId="1585" xr:uid="{00000000-0005-0000-0000-000009150000}"/>
    <cellStyle name="20% - Accent1 2 2 3 4 8_A02" xfId="55001" xr:uid="{E3DE932D-6048-4760-8519-4E9B76E596FF}"/>
    <cellStyle name="20% - Accent1 2 2 3 4 9" xfId="1586" xr:uid="{00000000-0005-0000-0000-00000B150000}"/>
    <cellStyle name="20% - Accent1 2 2 3 4 9 2" xfId="1587" xr:uid="{00000000-0005-0000-0000-00000C150000}"/>
    <cellStyle name="20% - Accent1 2 2 3 4 9_A02" xfId="55002" xr:uid="{FD933006-34CE-4B67-8FF9-095262C07CAE}"/>
    <cellStyle name="20% - Accent1 2 2 3 4_A02" xfId="54992" xr:uid="{259ACF36-C11C-43AE-B637-50BDBBA7366D}"/>
    <cellStyle name="20% - Accent1 2 2 3 5" xfId="1588" xr:uid="{00000000-0005-0000-0000-00000F150000}"/>
    <cellStyle name="20% - Accent1 2 2 3 5 10" xfId="1589" xr:uid="{00000000-0005-0000-0000-000010150000}"/>
    <cellStyle name="20% - Accent1 2 2 3 5 10 2" xfId="1590" xr:uid="{00000000-0005-0000-0000-000011150000}"/>
    <cellStyle name="20% - Accent1 2 2 3 5 10_A02" xfId="55004" xr:uid="{38576A59-68CA-4E73-8D26-13D63538AC4E}"/>
    <cellStyle name="20% - Accent1 2 2 3 5 11" xfId="1591" xr:uid="{00000000-0005-0000-0000-000013150000}"/>
    <cellStyle name="20% - Accent1 2 2 3 5 11 2" xfId="1592" xr:uid="{00000000-0005-0000-0000-000014150000}"/>
    <cellStyle name="20% - Accent1 2 2 3 5 11_A02" xfId="55005" xr:uid="{49497F08-86C4-45AF-A063-ECEA619019D7}"/>
    <cellStyle name="20% - Accent1 2 2 3 5 12" xfId="1593" xr:uid="{00000000-0005-0000-0000-000016150000}"/>
    <cellStyle name="20% - Accent1 2 2 3 5 13" xfId="1594" xr:uid="{00000000-0005-0000-0000-000017150000}"/>
    <cellStyle name="20% - Accent1 2 2 3 5 14" xfId="1595" xr:uid="{00000000-0005-0000-0000-000018150000}"/>
    <cellStyle name="20% - Accent1 2 2 3 5 15" xfId="1596" xr:uid="{00000000-0005-0000-0000-000019150000}"/>
    <cellStyle name="20% - Accent1 2 2 3 5 16" xfId="1597" xr:uid="{00000000-0005-0000-0000-00001A150000}"/>
    <cellStyle name="20% - Accent1 2 2 3 5 17" xfId="1598" xr:uid="{00000000-0005-0000-0000-00001B150000}"/>
    <cellStyle name="20% - Accent1 2 2 3 5 18" xfId="1599" xr:uid="{00000000-0005-0000-0000-00001C150000}"/>
    <cellStyle name="20% - Accent1 2 2 3 5 2" xfId="1600" xr:uid="{00000000-0005-0000-0000-00001D150000}"/>
    <cellStyle name="20% - Accent1 2 2 3 5 2 2" xfId="1601" xr:uid="{00000000-0005-0000-0000-00001E150000}"/>
    <cellStyle name="20% - Accent1 2 2 3 5 2 3" xfId="1602" xr:uid="{00000000-0005-0000-0000-00001F150000}"/>
    <cellStyle name="20% - Accent1 2 2 3 5 2 4" xfId="1603" xr:uid="{00000000-0005-0000-0000-000020150000}"/>
    <cellStyle name="20% - Accent1 2 2 3 5 2 5" xfId="1604" xr:uid="{00000000-0005-0000-0000-000021150000}"/>
    <cellStyle name="20% - Accent1 2 2 3 5 2 6" xfId="1605" xr:uid="{00000000-0005-0000-0000-000022150000}"/>
    <cellStyle name="20% - Accent1 2 2 3 5 2 7" xfId="1606" xr:uid="{00000000-0005-0000-0000-000023150000}"/>
    <cellStyle name="20% - Accent1 2 2 3 5 2 8" xfId="1607" xr:uid="{00000000-0005-0000-0000-000024150000}"/>
    <cellStyle name="20% - Accent1 2 2 3 5 2_A02" xfId="55006" xr:uid="{DAC1C600-E159-4828-B1C4-0119E8C4CEF9}"/>
    <cellStyle name="20% - Accent1 2 2 3 5 3" xfId="1608" xr:uid="{00000000-0005-0000-0000-000026150000}"/>
    <cellStyle name="20% - Accent1 2 2 3 5 3 2" xfId="1609" xr:uid="{00000000-0005-0000-0000-000027150000}"/>
    <cellStyle name="20% - Accent1 2 2 3 5 3 3" xfId="1610" xr:uid="{00000000-0005-0000-0000-000028150000}"/>
    <cellStyle name="20% - Accent1 2 2 3 5 3 4" xfId="1611" xr:uid="{00000000-0005-0000-0000-000029150000}"/>
    <cellStyle name="20% - Accent1 2 2 3 5 3 5" xfId="1612" xr:uid="{00000000-0005-0000-0000-00002A150000}"/>
    <cellStyle name="20% - Accent1 2 2 3 5 3 6" xfId="1613" xr:uid="{00000000-0005-0000-0000-00002B150000}"/>
    <cellStyle name="20% - Accent1 2 2 3 5 3 7" xfId="1614" xr:uid="{00000000-0005-0000-0000-00002C150000}"/>
    <cellStyle name="20% - Accent1 2 2 3 5 3 8" xfId="1615" xr:uid="{00000000-0005-0000-0000-00002D150000}"/>
    <cellStyle name="20% - Accent1 2 2 3 5 3_A02" xfId="55007" xr:uid="{F5AB98B3-739D-4EFA-ADB8-E16F011D0FED}"/>
    <cellStyle name="20% - Accent1 2 2 3 5 4" xfId="1616" xr:uid="{00000000-0005-0000-0000-00002F150000}"/>
    <cellStyle name="20% - Accent1 2 2 3 5 4 2" xfId="1617" xr:uid="{00000000-0005-0000-0000-000030150000}"/>
    <cellStyle name="20% - Accent1 2 2 3 5 4_A02" xfId="55008" xr:uid="{2333303A-600A-4190-A6FC-19A6A275FEB0}"/>
    <cellStyle name="20% - Accent1 2 2 3 5 5" xfId="1618" xr:uid="{00000000-0005-0000-0000-000032150000}"/>
    <cellStyle name="20% - Accent1 2 2 3 5 5 2" xfId="1619" xr:uid="{00000000-0005-0000-0000-000033150000}"/>
    <cellStyle name="20% - Accent1 2 2 3 5 5_A02" xfId="55009" xr:uid="{45B63496-1B55-40D1-BF24-CEBE0BB58678}"/>
    <cellStyle name="20% - Accent1 2 2 3 5 6" xfId="1620" xr:uid="{00000000-0005-0000-0000-000035150000}"/>
    <cellStyle name="20% - Accent1 2 2 3 5 6 2" xfId="1621" xr:uid="{00000000-0005-0000-0000-000036150000}"/>
    <cellStyle name="20% - Accent1 2 2 3 5 6_A02" xfId="55010" xr:uid="{87E575E2-2BB1-4948-B05F-F3A44E960DFB}"/>
    <cellStyle name="20% - Accent1 2 2 3 5 7" xfId="1622" xr:uid="{00000000-0005-0000-0000-000038150000}"/>
    <cellStyle name="20% - Accent1 2 2 3 5 7 2" xfId="1623" xr:uid="{00000000-0005-0000-0000-000039150000}"/>
    <cellStyle name="20% - Accent1 2 2 3 5 7_A02" xfId="55011" xr:uid="{EF238123-4D95-4CD7-809A-9BCB0759E311}"/>
    <cellStyle name="20% - Accent1 2 2 3 5 8" xfId="1624" xr:uid="{00000000-0005-0000-0000-00003B150000}"/>
    <cellStyle name="20% - Accent1 2 2 3 5 8 2" xfId="1625" xr:uid="{00000000-0005-0000-0000-00003C150000}"/>
    <cellStyle name="20% - Accent1 2 2 3 5 8_A02" xfId="55012" xr:uid="{21BB56C9-C185-478F-BD1C-2942BC83A9BE}"/>
    <cellStyle name="20% - Accent1 2 2 3 5 9" xfId="1626" xr:uid="{00000000-0005-0000-0000-00003E150000}"/>
    <cellStyle name="20% - Accent1 2 2 3 5 9 2" xfId="1627" xr:uid="{00000000-0005-0000-0000-00003F150000}"/>
    <cellStyle name="20% - Accent1 2 2 3 5 9_A02" xfId="55013" xr:uid="{584960E6-159E-4D91-829B-81B6B97970A3}"/>
    <cellStyle name="20% - Accent1 2 2 3 5_A02" xfId="55003" xr:uid="{F552CD29-CF34-49EE-A216-9078AADC78AD}"/>
    <cellStyle name="20% - Accent1 2 2 3 6" xfId="1628" xr:uid="{00000000-0005-0000-0000-000042150000}"/>
    <cellStyle name="20% - Accent1 2 2 3 6 10" xfId="1629" xr:uid="{00000000-0005-0000-0000-000043150000}"/>
    <cellStyle name="20% - Accent1 2 2 3 6 10 2" xfId="1630" xr:uid="{00000000-0005-0000-0000-000044150000}"/>
    <cellStyle name="20% - Accent1 2 2 3 6 10_A02" xfId="55015" xr:uid="{5777BAF8-02F5-4AF8-BFE1-570E2408B4AA}"/>
    <cellStyle name="20% - Accent1 2 2 3 6 11" xfId="1631" xr:uid="{00000000-0005-0000-0000-000046150000}"/>
    <cellStyle name="20% - Accent1 2 2 3 6 11 2" xfId="1632" xr:uid="{00000000-0005-0000-0000-000047150000}"/>
    <cellStyle name="20% - Accent1 2 2 3 6 11_A02" xfId="55016" xr:uid="{0A4233D1-7D04-4A22-83C9-465F29F39A17}"/>
    <cellStyle name="20% - Accent1 2 2 3 6 12" xfId="1633" xr:uid="{00000000-0005-0000-0000-000049150000}"/>
    <cellStyle name="20% - Accent1 2 2 3 6 13" xfId="1634" xr:uid="{00000000-0005-0000-0000-00004A150000}"/>
    <cellStyle name="20% - Accent1 2 2 3 6 14" xfId="1635" xr:uid="{00000000-0005-0000-0000-00004B150000}"/>
    <cellStyle name="20% - Accent1 2 2 3 6 15" xfId="1636" xr:uid="{00000000-0005-0000-0000-00004C150000}"/>
    <cellStyle name="20% - Accent1 2 2 3 6 16" xfId="1637" xr:uid="{00000000-0005-0000-0000-00004D150000}"/>
    <cellStyle name="20% - Accent1 2 2 3 6 17" xfId="1638" xr:uid="{00000000-0005-0000-0000-00004E150000}"/>
    <cellStyle name="20% - Accent1 2 2 3 6 18" xfId="1639" xr:uid="{00000000-0005-0000-0000-00004F150000}"/>
    <cellStyle name="20% - Accent1 2 2 3 6 2" xfId="1640" xr:uid="{00000000-0005-0000-0000-000050150000}"/>
    <cellStyle name="20% - Accent1 2 2 3 6 2 2" xfId="1641" xr:uid="{00000000-0005-0000-0000-000051150000}"/>
    <cellStyle name="20% - Accent1 2 2 3 6 2 3" xfId="1642" xr:uid="{00000000-0005-0000-0000-000052150000}"/>
    <cellStyle name="20% - Accent1 2 2 3 6 2 4" xfId="1643" xr:uid="{00000000-0005-0000-0000-000053150000}"/>
    <cellStyle name="20% - Accent1 2 2 3 6 2 5" xfId="1644" xr:uid="{00000000-0005-0000-0000-000054150000}"/>
    <cellStyle name="20% - Accent1 2 2 3 6 2 6" xfId="1645" xr:uid="{00000000-0005-0000-0000-000055150000}"/>
    <cellStyle name="20% - Accent1 2 2 3 6 2 7" xfId="1646" xr:uid="{00000000-0005-0000-0000-000056150000}"/>
    <cellStyle name="20% - Accent1 2 2 3 6 2 8" xfId="1647" xr:uid="{00000000-0005-0000-0000-000057150000}"/>
    <cellStyle name="20% - Accent1 2 2 3 6 2_A02" xfId="55017" xr:uid="{52F3AF5B-416C-42F5-AA6D-12D03F18058E}"/>
    <cellStyle name="20% - Accent1 2 2 3 6 3" xfId="1648" xr:uid="{00000000-0005-0000-0000-000059150000}"/>
    <cellStyle name="20% - Accent1 2 2 3 6 3 2" xfId="1649" xr:uid="{00000000-0005-0000-0000-00005A150000}"/>
    <cellStyle name="20% - Accent1 2 2 3 6 3 3" xfId="1650" xr:uid="{00000000-0005-0000-0000-00005B150000}"/>
    <cellStyle name="20% - Accent1 2 2 3 6 3 4" xfId="1651" xr:uid="{00000000-0005-0000-0000-00005C150000}"/>
    <cellStyle name="20% - Accent1 2 2 3 6 3 5" xfId="1652" xr:uid="{00000000-0005-0000-0000-00005D150000}"/>
    <cellStyle name="20% - Accent1 2 2 3 6 3 6" xfId="1653" xr:uid="{00000000-0005-0000-0000-00005E150000}"/>
    <cellStyle name="20% - Accent1 2 2 3 6 3 7" xfId="1654" xr:uid="{00000000-0005-0000-0000-00005F150000}"/>
    <cellStyle name="20% - Accent1 2 2 3 6 3 8" xfId="1655" xr:uid="{00000000-0005-0000-0000-000060150000}"/>
    <cellStyle name="20% - Accent1 2 2 3 6 3_A02" xfId="55018" xr:uid="{766DD92C-1D1D-4432-9A24-85D4EB2CC500}"/>
    <cellStyle name="20% - Accent1 2 2 3 6 4" xfId="1656" xr:uid="{00000000-0005-0000-0000-000062150000}"/>
    <cellStyle name="20% - Accent1 2 2 3 6 4 2" xfId="1657" xr:uid="{00000000-0005-0000-0000-000063150000}"/>
    <cellStyle name="20% - Accent1 2 2 3 6 4_A02" xfId="55019" xr:uid="{C71595AE-F60E-46F1-9C07-830A7D2CDD66}"/>
    <cellStyle name="20% - Accent1 2 2 3 6 5" xfId="1658" xr:uid="{00000000-0005-0000-0000-000065150000}"/>
    <cellStyle name="20% - Accent1 2 2 3 6 5 2" xfId="1659" xr:uid="{00000000-0005-0000-0000-000066150000}"/>
    <cellStyle name="20% - Accent1 2 2 3 6 5_A02" xfId="55020" xr:uid="{56CB6509-528B-47E8-AF0A-D8B4B2D45663}"/>
    <cellStyle name="20% - Accent1 2 2 3 6 6" xfId="1660" xr:uid="{00000000-0005-0000-0000-000068150000}"/>
    <cellStyle name="20% - Accent1 2 2 3 6 6 2" xfId="1661" xr:uid="{00000000-0005-0000-0000-000069150000}"/>
    <cellStyle name="20% - Accent1 2 2 3 6 6_A02" xfId="55021" xr:uid="{A1D633A1-A056-4251-BBC0-0D2345805E4D}"/>
    <cellStyle name="20% - Accent1 2 2 3 6 7" xfId="1662" xr:uid="{00000000-0005-0000-0000-00006B150000}"/>
    <cellStyle name="20% - Accent1 2 2 3 6 7 2" xfId="1663" xr:uid="{00000000-0005-0000-0000-00006C150000}"/>
    <cellStyle name="20% - Accent1 2 2 3 6 7_A02" xfId="55022" xr:uid="{65C76E91-A9A3-4D39-8692-2EA188E518FB}"/>
    <cellStyle name="20% - Accent1 2 2 3 6 8" xfId="1664" xr:uid="{00000000-0005-0000-0000-00006E150000}"/>
    <cellStyle name="20% - Accent1 2 2 3 6 8 2" xfId="1665" xr:uid="{00000000-0005-0000-0000-00006F150000}"/>
    <cellStyle name="20% - Accent1 2 2 3 6 8_A02" xfId="55023" xr:uid="{5924B8BA-7431-4EBD-AE9A-DEC257C8EAE1}"/>
    <cellStyle name="20% - Accent1 2 2 3 6 9" xfId="1666" xr:uid="{00000000-0005-0000-0000-000071150000}"/>
    <cellStyle name="20% - Accent1 2 2 3 6 9 2" xfId="1667" xr:uid="{00000000-0005-0000-0000-000072150000}"/>
    <cellStyle name="20% - Accent1 2 2 3 6 9_A02" xfId="55024" xr:uid="{3C078BD6-487A-41C0-8281-4C887ADBD868}"/>
    <cellStyle name="20% - Accent1 2 2 3 6_A02" xfId="55014" xr:uid="{E2FD1803-788D-4C0D-B58A-08F1D31DEFFA}"/>
    <cellStyle name="20% - Accent1 2 2 3 7" xfId="1668" xr:uid="{00000000-0005-0000-0000-000075150000}"/>
    <cellStyle name="20% - Accent1 2 2 3 7 2" xfId="1669" xr:uid="{00000000-0005-0000-0000-000076150000}"/>
    <cellStyle name="20% - Accent1 2 2 3 7 3" xfId="1670" xr:uid="{00000000-0005-0000-0000-000077150000}"/>
    <cellStyle name="20% - Accent1 2 2 3 7 4" xfId="1671" xr:uid="{00000000-0005-0000-0000-000078150000}"/>
    <cellStyle name="20% - Accent1 2 2 3 7 5" xfId="1672" xr:uid="{00000000-0005-0000-0000-000079150000}"/>
    <cellStyle name="20% - Accent1 2 2 3 7 6" xfId="1673" xr:uid="{00000000-0005-0000-0000-00007A150000}"/>
    <cellStyle name="20% - Accent1 2 2 3 7 7" xfId="1674" xr:uid="{00000000-0005-0000-0000-00007B150000}"/>
    <cellStyle name="20% - Accent1 2 2 3 7 8" xfId="1675" xr:uid="{00000000-0005-0000-0000-00007C150000}"/>
    <cellStyle name="20% - Accent1 2 2 3 7_A02" xfId="55025" xr:uid="{A432BE1E-B55F-4C75-9856-0ADD531B0AD4}"/>
    <cellStyle name="20% - Accent1 2 2 3 8" xfId="1676" xr:uid="{00000000-0005-0000-0000-00007E150000}"/>
    <cellStyle name="20% - Accent1 2 2 3 8 2" xfId="1677" xr:uid="{00000000-0005-0000-0000-00007F150000}"/>
    <cellStyle name="20% - Accent1 2 2 3 8 3" xfId="1678" xr:uid="{00000000-0005-0000-0000-000080150000}"/>
    <cellStyle name="20% - Accent1 2 2 3 8 4" xfId="1679" xr:uid="{00000000-0005-0000-0000-000081150000}"/>
    <cellStyle name="20% - Accent1 2 2 3 8 5" xfId="1680" xr:uid="{00000000-0005-0000-0000-000082150000}"/>
    <cellStyle name="20% - Accent1 2 2 3 8 6" xfId="1681" xr:uid="{00000000-0005-0000-0000-000083150000}"/>
    <cellStyle name="20% - Accent1 2 2 3 8 7" xfId="1682" xr:uid="{00000000-0005-0000-0000-000084150000}"/>
    <cellStyle name="20% - Accent1 2 2 3 8 8" xfId="1683" xr:uid="{00000000-0005-0000-0000-000085150000}"/>
    <cellStyle name="20% - Accent1 2 2 3 8_A02" xfId="55026" xr:uid="{FBC6D406-DAAF-47D8-A947-45E59998AD96}"/>
    <cellStyle name="20% - Accent1 2 2 3 9" xfId="1684" xr:uid="{00000000-0005-0000-0000-000087150000}"/>
    <cellStyle name="20% - Accent1 2 2 3 9 2" xfId="1685" xr:uid="{00000000-0005-0000-0000-000088150000}"/>
    <cellStyle name="20% - Accent1 2 2 3 9_A02" xfId="55027" xr:uid="{45D1A759-4FF9-442E-9CCF-2892858E99B2}"/>
    <cellStyle name="20% - Accent1 2 2 3_A02" xfId="54962" xr:uid="{C56DD7D0-0229-4282-8478-36340E1D095C}"/>
    <cellStyle name="20% - Accent1 2 2 30" xfId="1686" xr:uid="{00000000-0005-0000-0000-00008B150000}"/>
    <cellStyle name="20% - Accent1 2 2 30 2" xfId="1687" xr:uid="{00000000-0005-0000-0000-00008C150000}"/>
    <cellStyle name="20% - Accent1 2 2 30 3" xfId="1688" xr:uid="{00000000-0005-0000-0000-00008D150000}"/>
    <cellStyle name="20% - Accent1 2 2 30_A02" xfId="55028" xr:uid="{5792E06B-E151-4172-9580-74EBBB6CFF35}"/>
    <cellStyle name="20% - Accent1 2 2 31" xfId="1689" xr:uid="{00000000-0005-0000-0000-00008F150000}"/>
    <cellStyle name="20% - Accent1 2 2 32" xfId="1690" xr:uid="{00000000-0005-0000-0000-000090150000}"/>
    <cellStyle name="20% - Accent1 2 2 33" xfId="1691" xr:uid="{00000000-0005-0000-0000-000091150000}"/>
    <cellStyle name="20% - Accent1 2 2 34" xfId="1692" xr:uid="{00000000-0005-0000-0000-000092150000}"/>
    <cellStyle name="20% - Accent1 2 2 35" xfId="1693" xr:uid="{00000000-0005-0000-0000-000093150000}"/>
    <cellStyle name="20% - Accent1 2 2 36" xfId="12557" xr:uid="{00000000-0005-0000-0000-000094150000}"/>
    <cellStyle name="20% - Accent1 2 2 37" xfId="12558" xr:uid="{00000000-0005-0000-0000-000095150000}"/>
    <cellStyle name="20% - Accent1 2 2 38" xfId="43102" xr:uid="{00000000-0005-0000-0000-000096150000}"/>
    <cellStyle name="20% - Accent1 2 2 4" xfId="1694" xr:uid="{00000000-0005-0000-0000-000097150000}"/>
    <cellStyle name="20% - Accent1 2 2 5" xfId="1695" xr:uid="{00000000-0005-0000-0000-000098150000}"/>
    <cellStyle name="20% - Accent1 2 2 6" xfId="1696" xr:uid="{00000000-0005-0000-0000-000099150000}"/>
    <cellStyle name="20% - Accent1 2 2 7" xfId="1697" xr:uid="{00000000-0005-0000-0000-00009A150000}"/>
    <cellStyle name="20% - Accent1 2 2 8" xfId="1698" xr:uid="{00000000-0005-0000-0000-00009B150000}"/>
    <cellStyle name="20% - Accent1 2 2 9" xfId="1699" xr:uid="{00000000-0005-0000-0000-00009C150000}"/>
    <cellStyle name="20% - Accent1 2 2_A01" xfId="1700" xr:uid="{00000000-0005-0000-0000-00009D150000}"/>
    <cellStyle name="20% - Accent1 2 20" xfId="1701" xr:uid="{00000000-0005-0000-0000-00009E150000}"/>
    <cellStyle name="20% - Accent1 2 20 10" xfId="1702" xr:uid="{00000000-0005-0000-0000-00009F150000}"/>
    <cellStyle name="20% - Accent1 2 20 10 2" xfId="1703" xr:uid="{00000000-0005-0000-0000-0000A0150000}"/>
    <cellStyle name="20% - Accent1 2 20 10_A02" xfId="55030" xr:uid="{F871D267-FC7E-42C9-82CD-0AF0B4149D0D}"/>
    <cellStyle name="20% - Accent1 2 20 11" xfId="1704" xr:uid="{00000000-0005-0000-0000-0000A2150000}"/>
    <cellStyle name="20% - Accent1 2 20 11 2" xfId="1705" xr:uid="{00000000-0005-0000-0000-0000A3150000}"/>
    <cellStyle name="20% - Accent1 2 20 11_A02" xfId="55031" xr:uid="{CE8EF302-100B-4858-B06A-56BCE6366F1E}"/>
    <cellStyle name="20% - Accent1 2 20 12" xfId="1706" xr:uid="{00000000-0005-0000-0000-0000A5150000}"/>
    <cellStyle name="20% - Accent1 2 20 13" xfId="1707" xr:uid="{00000000-0005-0000-0000-0000A6150000}"/>
    <cellStyle name="20% - Accent1 2 20 14" xfId="1708" xr:uid="{00000000-0005-0000-0000-0000A7150000}"/>
    <cellStyle name="20% - Accent1 2 20 15" xfId="1709" xr:uid="{00000000-0005-0000-0000-0000A8150000}"/>
    <cellStyle name="20% - Accent1 2 20 16" xfId="1710" xr:uid="{00000000-0005-0000-0000-0000A9150000}"/>
    <cellStyle name="20% - Accent1 2 20 17" xfId="1711" xr:uid="{00000000-0005-0000-0000-0000AA150000}"/>
    <cellStyle name="20% - Accent1 2 20 18" xfId="1712" xr:uid="{00000000-0005-0000-0000-0000AB150000}"/>
    <cellStyle name="20% - Accent1 2 20 2" xfId="1713" xr:uid="{00000000-0005-0000-0000-0000AC150000}"/>
    <cellStyle name="20% - Accent1 2 20 2 2" xfId="1714" xr:uid="{00000000-0005-0000-0000-0000AD150000}"/>
    <cellStyle name="20% - Accent1 2 20 2 3" xfId="1715" xr:uid="{00000000-0005-0000-0000-0000AE150000}"/>
    <cellStyle name="20% - Accent1 2 20 2 4" xfId="1716" xr:uid="{00000000-0005-0000-0000-0000AF150000}"/>
    <cellStyle name="20% - Accent1 2 20 2 5" xfId="1717" xr:uid="{00000000-0005-0000-0000-0000B0150000}"/>
    <cellStyle name="20% - Accent1 2 20 2 6" xfId="1718" xr:uid="{00000000-0005-0000-0000-0000B1150000}"/>
    <cellStyle name="20% - Accent1 2 20 2 7" xfId="1719" xr:uid="{00000000-0005-0000-0000-0000B2150000}"/>
    <cellStyle name="20% - Accent1 2 20 2 8" xfId="1720" xr:uid="{00000000-0005-0000-0000-0000B3150000}"/>
    <cellStyle name="20% - Accent1 2 20 2_A02" xfId="55032" xr:uid="{D1336C37-B7EA-4DAF-A513-CF28B378A888}"/>
    <cellStyle name="20% - Accent1 2 20 3" xfId="1721" xr:uid="{00000000-0005-0000-0000-0000B5150000}"/>
    <cellStyle name="20% - Accent1 2 20 3 2" xfId="1722" xr:uid="{00000000-0005-0000-0000-0000B6150000}"/>
    <cellStyle name="20% - Accent1 2 20 3 3" xfId="1723" xr:uid="{00000000-0005-0000-0000-0000B7150000}"/>
    <cellStyle name="20% - Accent1 2 20 3 4" xfId="1724" xr:uid="{00000000-0005-0000-0000-0000B8150000}"/>
    <cellStyle name="20% - Accent1 2 20 3 5" xfId="1725" xr:uid="{00000000-0005-0000-0000-0000B9150000}"/>
    <cellStyle name="20% - Accent1 2 20 3 6" xfId="1726" xr:uid="{00000000-0005-0000-0000-0000BA150000}"/>
    <cellStyle name="20% - Accent1 2 20 3 7" xfId="1727" xr:uid="{00000000-0005-0000-0000-0000BB150000}"/>
    <cellStyle name="20% - Accent1 2 20 3 8" xfId="1728" xr:uid="{00000000-0005-0000-0000-0000BC150000}"/>
    <cellStyle name="20% - Accent1 2 20 3_A02" xfId="55033" xr:uid="{94BBBF19-4090-4BD0-BFE7-CFC4DD515286}"/>
    <cellStyle name="20% - Accent1 2 20 4" xfId="1729" xr:uid="{00000000-0005-0000-0000-0000BE150000}"/>
    <cellStyle name="20% - Accent1 2 20 4 2" xfId="1730" xr:uid="{00000000-0005-0000-0000-0000BF150000}"/>
    <cellStyle name="20% - Accent1 2 20 4_A02" xfId="55034" xr:uid="{4D6959ED-79EC-4420-BA33-D10636D81869}"/>
    <cellStyle name="20% - Accent1 2 20 5" xfId="1731" xr:uid="{00000000-0005-0000-0000-0000C1150000}"/>
    <cellStyle name="20% - Accent1 2 20 5 2" xfId="1732" xr:uid="{00000000-0005-0000-0000-0000C2150000}"/>
    <cellStyle name="20% - Accent1 2 20 5_A02" xfId="55035" xr:uid="{975521EC-5B6C-47AF-BBFC-A9350B5C5168}"/>
    <cellStyle name="20% - Accent1 2 20 6" xfId="1733" xr:uid="{00000000-0005-0000-0000-0000C4150000}"/>
    <cellStyle name="20% - Accent1 2 20 6 2" xfId="1734" xr:uid="{00000000-0005-0000-0000-0000C5150000}"/>
    <cellStyle name="20% - Accent1 2 20 6_A02" xfId="55036" xr:uid="{946BAF47-DAD9-4E08-9979-99FD1F19FEC7}"/>
    <cellStyle name="20% - Accent1 2 20 7" xfId="1735" xr:uid="{00000000-0005-0000-0000-0000C7150000}"/>
    <cellStyle name="20% - Accent1 2 20 7 2" xfId="1736" xr:uid="{00000000-0005-0000-0000-0000C8150000}"/>
    <cellStyle name="20% - Accent1 2 20 7_A02" xfId="55037" xr:uid="{4278D259-BCF7-4B78-8C48-E69FC2FF76DB}"/>
    <cellStyle name="20% - Accent1 2 20 8" xfId="1737" xr:uid="{00000000-0005-0000-0000-0000CA150000}"/>
    <cellStyle name="20% - Accent1 2 20 8 2" xfId="1738" xr:uid="{00000000-0005-0000-0000-0000CB150000}"/>
    <cellStyle name="20% - Accent1 2 20 8_A02" xfId="55038" xr:uid="{27915CF8-26CA-4AAA-A771-EA4003499221}"/>
    <cellStyle name="20% - Accent1 2 20 9" xfId="1739" xr:uid="{00000000-0005-0000-0000-0000CD150000}"/>
    <cellStyle name="20% - Accent1 2 20 9 2" xfId="1740" xr:uid="{00000000-0005-0000-0000-0000CE150000}"/>
    <cellStyle name="20% - Accent1 2 20 9_A02" xfId="55039" xr:uid="{F503373B-64F4-4488-91E0-A0DE369D5136}"/>
    <cellStyle name="20% - Accent1 2 20_A02" xfId="55029" xr:uid="{DB3D9A57-87CE-461E-843F-13927EF0079D}"/>
    <cellStyle name="20% - Accent1 2 21" xfId="1741" xr:uid="{00000000-0005-0000-0000-0000D1150000}"/>
    <cellStyle name="20% - Accent1 2 21 10" xfId="1742" xr:uid="{00000000-0005-0000-0000-0000D2150000}"/>
    <cellStyle name="20% - Accent1 2 21 10 2" xfId="1743" xr:uid="{00000000-0005-0000-0000-0000D3150000}"/>
    <cellStyle name="20% - Accent1 2 21 10_A02" xfId="55041" xr:uid="{E6177CF2-8ABE-4418-924B-D0ED99BC865A}"/>
    <cellStyle name="20% - Accent1 2 21 11" xfId="1744" xr:uid="{00000000-0005-0000-0000-0000D5150000}"/>
    <cellStyle name="20% - Accent1 2 21 11 2" xfId="1745" xr:uid="{00000000-0005-0000-0000-0000D6150000}"/>
    <cellStyle name="20% - Accent1 2 21 11_A02" xfId="55042" xr:uid="{2C036160-AE12-4B96-A55B-4D0C168BC9CD}"/>
    <cellStyle name="20% - Accent1 2 21 12" xfId="1746" xr:uid="{00000000-0005-0000-0000-0000D8150000}"/>
    <cellStyle name="20% - Accent1 2 21 13" xfId="1747" xr:uid="{00000000-0005-0000-0000-0000D9150000}"/>
    <cellStyle name="20% - Accent1 2 21 14" xfId="1748" xr:uid="{00000000-0005-0000-0000-0000DA150000}"/>
    <cellStyle name="20% - Accent1 2 21 15" xfId="1749" xr:uid="{00000000-0005-0000-0000-0000DB150000}"/>
    <cellStyle name="20% - Accent1 2 21 16" xfId="1750" xr:uid="{00000000-0005-0000-0000-0000DC150000}"/>
    <cellStyle name="20% - Accent1 2 21 17" xfId="1751" xr:uid="{00000000-0005-0000-0000-0000DD150000}"/>
    <cellStyle name="20% - Accent1 2 21 18" xfId="1752" xr:uid="{00000000-0005-0000-0000-0000DE150000}"/>
    <cellStyle name="20% - Accent1 2 21 2" xfId="1753" xr:uid="{00000000-0005-0000-0000-0000DF150000}"/>
    <cellStyle name="20% - Accent1 2 21 2 2" xfId="1754" xr:uid="{00000000-0005-0000-0000-0000E0150000}"/>
    <cellStyle name="20% - Accent1 2 21 2 3" xfId="1755" xr:uid="{00000000-0005-0000-0000-0000E1150000}"/>
    <cellStyle name="20% - Accent1 2 21 2 4" xfId="1756" xr:uid="{00000000-0005-0000-0000-0000E2150000}"/>
    <cellStyle name="20% - Accent1 2 21 2 5" xfId="1757" xr:uid="{00000000-0005-0000-0000-0000E3150000}"/>
    <cellStyle name="20% - Accent1 2 21 2 6" xfId="1758" xr:uid="{00000000-0005-0000-0000-0000E4150000}"/>
    <cellStyle name="20% - Accent1 2 21 2 7" xfId="1759" xr:uid="{00000000-0005-0000-0000-0000E5150000}"/>
    <cellStyle name="20% - Accent1 2 21 2 8" xfId="1760" xr:uid="{00000000-0005-0000-0000-0000E6150000}"/>
    <cellStyle name="20% - Accent1 2 21 2_A02" xfId="55043" xr:uid="{49AC699F-FCE8-41E6-8CAF-AF7AFE7C658E}"/>
    <cellStyle name="20% - Accent1 2 21 3" xfId="1761" xr:uid="{00000000-0005-0000-0000-0000E8150000}"/>
    <cellStyle name="20% - Accent1 2 21 3 2" xfId="1762" xr:uid="{00000000-0005-0000-0000-0000E9150000}"/>
    <cellStyle name="20% - Accent1 2 21 3 3" xfId="1763" xr:uid="{00000000-0005-0000-0000-0000EA150000}"/>
    <cellStyle name="20% - Accent1 2 21 3 4" xfId="1764" xr:uid="{00000000-0005-0000-0000-0000EB150000}"/>
    <cellStyle name="20% - Accent1 2 21 3 5" xfId="1765" xr:uid="{00000000-0005-0000-0000-0000EC150000}"/>
    <cellStyle name="20% - Accent1 2 21 3 6" xfId="1766" xr:uid="{00000000-0005-0000-0000-0000ED150000}"/>
    <cellStyle name="20% - Accent1 2 21 3 7" xfId="1767" xr:uid="{00000000-0005-0000-0000-0000EE150000}"/>
    <cellStyle name="20% - Accent1 2 21 3 8" xfId="1768" xr:uid="{00000000-0005-0000-0000-0000EF150000}"/>
    <cellStyle name="20% - Accent1 2 21 3_A02" xfId="55044" xr:uid="{9A9E4E46-F44B-4B73-B32F-5D45DBA95E29}"/>
    <cellStyle name="20% - Accent1 2 21 4" xfId="1769" xr:uid="{00000000-0005-0000-0000-0000F1150000}"/>
    <cellStyle name="20% - Accent1 2 21 4 2" xfId="1770" xr:uid="{00000000-0005-0000-0000-0000F2150000}"/>
    <cellStyle name="20% - Accent1 2 21 4_A02" xfId="55045" xr:uid="{CDBBC037-B682-4356-8C72-CF92AE568E9C}"/>
    <cellStyle name="20% - Accent1 2 21 5" xfId="1771" xr:uid="{00000000-0005-0000-0000-0000F4150000}"/>
    <cellStyle name="20% - Accent1 2 21 5 2" xfId="1772" xr:uid="{00000000-0005-0000-0000-0000F5150000}"/>
    <cellStyle name="20% - Accent1 2 21 5_A02" xfId="55046" xr:uid="{1AC13E53-AFF3-4DC7-B346-0D92077E7255}"/>
    <cellStyle name="20% - Accent1 2 21 6" xfId="1773" xr:uid="{00000000-0005-0000-0000-0000F7150000}"/>
    <cellStyle name="20% - Accent1 2 21 6 2" xfId="1774" xr:uid="{00000000-0005-0000-0000-0000F8150000}"/>
    <cellStyle name="20% - Accent1 2 21 6_A02" xfId="55047" xr:uid="{5AEC3B4B-E608-48C7-9D35-518458109113}"/>
    <cellStyle name="20% - Accent1 2 21 7" xfId="1775" xr:uid="{00000000-0005-0000-0000-0000FA150000}"/>
    <cellStyle name="20% - Accent1 2 21 7 2" xfId="1776" xr:uid="{00000000-0005-0000-0000-0000FB150000}"/>
    <cellStyle name="20% - Accent1 2 21 7_A02" xfId="55048" xr:uid="{1AFDBD17-34B6-4B09-BA54-C1F3BE8944D3}"/>
    <cellStyle name="20% - Accent1 2 21 8" xfId="1777" xr:uid="{00000000-0005-0000-0000-0000FD150000}"/>
    <cellStyle name="20% - Accent1 2 21 8 2" xfId="1778" xr:uid="{00000000-0005-0000-0000-0000FE150000}"/>
    <cellStyle name="20% - Accent1 2 21 8_A02" xfId="55049" xr:uid="{726EEE57-DDE5-4F98-AFAD-F291A06766BE}"/>
    <cellStyle name="20% - Accent1 2 21 9" xfId="1779" xr:uid="{00000000-0005-0000-0000-000000160000}"/>
    <cellStyle name="20% - Accent1 2 21 9 2" xfId="1780" xr:uid="{00000000-0005-0000-0000-000001160000}"/>
    <cellStyle name="20% - Accent1 2 21 9_A02" xfId="55050" xr:uid="{B4087233-7F58-4D27-BF9B-2948D9197A8A}"/>
    <cellStyle name="20% - Accent1 2 21_A02" xfId="55040" xr:uid="{D62EE11F-4C03-4CED-AB74-5CECEA404ACA}"/>
    <cellStyle name="20% - Accent1 2 22" xfId="1781" xr:uid="{00000000-0005-0000-0000-000004160000}"/>
    <cellStyle name="20% - Accent1 2 22 10" xfId="1782" xr:uid="{00000000-0005-0000-0000-000005160000}"/>
    <cellStyle name="20% - Accent1 2 22 10 2" xfId="1783" xr:uid="{00000000-0005-0000-0000-000006160000}"/>
    <cellStyle name="20% - Accent1 2 22 10_A02" xfId="55052" xr:uid="{68D0FB77-C9B1-4532-89BB-F94BBC0EEE77}"/>
    <cellStyle name="20% - Accent1 2 22 11" xfId="1784" xr:uid="{00000000-0005-0000-0000-000008160000}"/>
    <cellStyle name="20% - Accent1 2 22 11 2" xfId="1785" xr:uid="{00000000-0005-0000-0000-000009160000}"/>
    <cellStyle name="20% - Accent1 2 22 11_A02" xfId="55053" xr:uid="{A0DC22FC-2577-4219-BDF1-E7ECFC9E0DCF}"/>
    <cellStyle name="20% - Accent1 2 22 12" xfId="1786" xr:uid="{00000000-0005-0000-0000-00000B160000}"/>
    <cellStyle name="20% - Accent1 2 22 13" xfId="1787" xr:uid="{00000000-0005-0000-0000-00000C160000}"/>
    <cellStyle name="20% - Accent1 2 22 14" xfId="1788" xr:uid="{00000000-0005-0000-0000-00000D160000}"/>
    <cellStyle name="20% - Accent1 2 22 15" xfId="1789" xr:uid="{00000000-0005-0000-0000-00000E160000}"/>
    <cellStyle name="20% - Accent1 2 22 16" xfId="1790" xr:uid="{00000000-0005-0000-0000-00000F160000}"/>
    <cellStyle name="20% - Accent1 2 22 17" xfId="1791" xr:uid="{00000000-0005-0000-0000-000010160000}"/>
    <cellStyle name="20% - Accent1 2 22 18" xfId="1792" xr:uid="{00000000-0005-0000-0000-000011160000}"/>
    <cellStyle name="20% - Accent1 2 22 2" xfId="1793" xr:uid="{00000000-0005-0000-0000-000012160000}"/>
    <cellStyle name="20% - Accent1 2 22 2 2" xfId="1794" xr:uid="{00000000-0005-0000-0000-000013160000}"/>
    <cellStyle name="20% - Accent1 2 22 2 3" xfId="1795" xr:uid="{00000000-0005-0000-0000-000014160000}"/>
    <cellStyle name="20% - Accent1 2 22 2 4" xfId="1796" xr:uid="{00000000-0005-0000-0000-000015160000}"/>
    <cellStyle name="20% - Accent1 2 22 2 5" xfId="1797" xr:uid="{00000000-0005-0000-0000-000016160000}"/>
    <cellStyle name="20% - Accent1 2 22 2 6" xfId="1798" xr:uid="{00000000-0005-0000-0000-000017160000}"/>
    <cellStyle name="20% - Accent1 2 22 2 7" xfId="1799" xr:uid="{00000000-0005-0000-0000-000018160000}"/>
    <cellStyle name="20% - Accent1 2 22 2 8" xfId="1800" xr:uid="{00000000-0005-0000-0000-000019160000}"/>
    <cellStyle name="20% - Accent1 2 22 2_A02" xfId="55054" xr:uid="{EC9D5D7F-99C9-430B-B948-373564A48047}"/>
    <cellStyle name="20% - Accent1 2 22 3" xfId="1801" xr:uid="{00000000-0005-0000-0000-00001B160000}"/>
    <cellStyle name="20% - Accent1 2 22 3 2" xfId="1802" xr:uid="{00000000-0005-0000-0000-00001C160000}"/>
    <cellStyle name="20% - Accent1 2 22 3 3" xfId="1803" xr:uid="{00000000-0005-0000-0000-00001D160000}"/>
    <cellStyle name="20% - Accent1 2 22 3 4" xfId="1804" xr:uid="{00000000-0005-0000-0000-00001E160000}"/>
    <cellStyle name="20% - Accent1 2 22 3 5" xfId="1805" xr:uid="{00000000-0005-0000-0000-00001F160000}"/>
    <cellStyle name="20% - Accent1 2 22 3 6" xfId="1806" xr:uid="{00000000-0005-0000-0000-000020160000}"/>
    <cellStyle name="20% - Accent1 2 22 3 7" xfId="1807" xr:uid="{00000000-0005-0000-0000-000021160000}"/>
    <cellStyle name="20% - Accent1 2 22 3 8" xfId="1808" xr:uid="{00000000-0005-0000-0000-000022160000}"/>
    <cellStyle name="20% - Accent1 2 22 3_A02" xfId="55055" xr:uid="{4E3FCEC1-2B78-460E-AB1A-CE27B088DCE8}"/>
    <cellStyle name="20% - Accent1 2 22 4" xfId="1809" xr:uid="{00000000-0005-0000-0000-000024160000}"/>
    <cellStyle name="20% - Accent1 2 22 4 2" xfId="1810" xr:uid="{00000000-0005-0000-0000-000025160000}"/>
    <cellStyle name="20% - Accent1 2 22 4_A02" xfId="55056" xr:uid="{83E5805D-576A-412F-9A9C-FAB125E35A1E}"/>
    <cellStyle name="20% - Accent1 2 22 5" xfId="1811" xr:uid="{00000000-0005-0000-0000-000027160000}"/>
    <cellStyle name="20% - Accent1 2 22 5 2" xfId="1812" xr:uid="{00000000-0005-0000-0000-000028160000}"/>
    <cellStyle name="20% - Accent1 2 22 5_A02" xfId="55057" xr:uid="{31E00E46-08DD-4184-ABD5-C139736A5DD9}"/>
    <cellStyle name="20% - Accent1 2 22 6" xfId="1813" xr:uid="{00000000-0005-0000-0000-00002A160000}"/>
    <cellStyle name="20% - Accent1 2 22 6 2" xfId="1814" xr:uid="{00000000-0005-0000-0000-00002B160000}"/>
    <cellStyle name="20% - Accent1 2 22 6_A02" xfId="55058" xr:uid="{7764DE64-1C50-4EF7-B14A-64E1304062BF}"/>
    <cellStyle name="20% - Accent1 2 22 7" xfId="1815" xr:uid="{00000000-0005-0000-0000-00002D160000}"/>
    <cellStyle name="20% - Accent1 2 22 7 2" xfId="1816" xr:uid="{00000000-0005-0000-0000-00002E160000}"/>
    <cellStyle name="20% - Accent1 2 22 7_A02" xfId="55059" xr:uid="{D46A9F37-E272-48D1-BB16-ED656E49CC8E}"/>
    <cellStyle name="20% - Accent1 2 22 8" xfId="1817" xr:uid="{00000000-0005-0000-0000-000030160000}"/>
    <cellStyle name="20% - Accent1 2 22 8 2" xfId="1818" xr:uid="{00000000-0005-0000-0000-000031160000}"/>
    <cellStyle name="20% - Accent1 2 22 8_A02" xfId="55060" xr:uid="{B7AABCE3-7D3E-436C-88A8-DB000768EFD4}"/>
    <cellStyle name="20% - Accent1 2 22 9" xfId="1819" xr:uid="{00000000-0005-0000-0000-000033160000}"/>
    <cellStyle name="20% - Accent1 2 22 9 2" xfId="1820" xr:uid="{00000000-0005-0000-0000-000034160000}"/>
    <cellStyle name="20% - Accent1 2 22 9_A02" xfId="55061" xr:uid="{6B0E0DC7-3728-4857-B821-72EBCBC79D02}"/>
    <cellStyle name="20% - Accent1 2 22_A02" xfId="55051" xr:uid="{61E3519C-23DC-4BCB-B538-03E7096C8AFE}"/>
    <cellStyle name="20% - Accent1 2 23" xfId="1821" xr:uid="{00000000-0005-0000-0000-000037160000}"/>
    <cellStyle name="20% - Accent1 2 23 10" xfId="1822" xr:uid="{00000000-0005-0000-0000-000038160000}"/>
    <cellStyle name="20% - Accent1 2 23 10 2" xfId="1823" xr:uid="{00000000-0005-0000-0000-000039160000}"/>
    <cellStyle name="20% - Accent1 2 23 10_A02" xfId="55063" xr:uid="{9787340B-E051-46B3-81CB-FDC94F6C42D3}"/>
    <cellStyle name="20% - Accent1 2 23 11" xfId="1824" xr:uid="{00000000-0005-0000-0000-00003B160000}"/>
    <cellStyle name="20% - Accent1 2 23 11 2" xfId="1825" xr:uid="{00000000-0005-0000-0000-00003C160000}"/>
    <cellStyle name="20% - Accent1 2 23 11_A02" xfId="55064" xr:uid="{33BDD5C5-1076-440C-8495-D3218CBB42B4}"/>
    <cellStyle name="20% - Accent1 2 23 12" xfId="1826" xr:uid="{00000000-0005-0000-0000-00003E160000}"/>
    <cellStyle name="20% - Accent1 2 23 13" xfId="1827" xr:uid="{00000000-0005-0000-0000-00003F160000}"/>
    <cellStyle name="20% - Accent1 2 23 14" xfId="1828" xr:uid="{00000000-0005-0000-0000-000040160000}"/>
    <cellStyle name="20% - Accent1 2 23 15" xfId="1829" xr:uid="{00000000-0005-0000-0000-000041160000}"/>
    <cellStyle name="20% - Accent1 2 23 16" xfId="1830" xr:uid="{00000000-0005-0000-0000-000042160000}"/>
    <cellStyle name="20% - Accent1 2 23 17" xfId="1831" xr:uid="{00000000-0005-0000-0000-000043160000}"/>
    <cellStyle name="20% - Accent1 2 23 18" xfId="1832" xr:uid="{00000000-0005-0000-0000-000044160000}"/>
    <cellStyle name="20% - Accent1 2 23 2" xfId="1833" xr:uid="{00000000-0005-0000-0000-000045160000}"/>
    <cellStyle name="20% - Accent1 2 23 2 2" xfId="1834" xr:uid="{00000000-0005-0000-0000-000046160000}"/>
    <cellStyle name="20% - Accent1 2 23 2 3" xfId="1835" xr:uid="{00000000-0005-0000-0000-000047160000}"/>
    <cellStyle name="20% - Accent1 2 23 2 4" xfId="1836" xr:uid="{00000000-0005-0000-0000-000048160000}"/>
    <cellStyle name="20% - Accent1 2 23 2 5" xfId="1837" xr:uid="{00000000-0005-0000-0000-000049160000}"/>
    <cellStyle name="20% - Accent1 2 23 2 6" xfId="1838" xr:uid="{00000000-0005-0000-0000-00004A160000}"/>
    <cellStyle name="20% - Accent1 2 23 2 7" xfId="1839" xr:uid="{00000000-0005-0000-0000-00004B160000}"/>
    <cellStyle name="20% - Accent1 2 23 2 8" xfId="1840" xr:uid="{00000000-0005-0000-0000-00004C160000}"/>
    <cellStyle name="20% - Accent1 2 23 2_A02" xfId="55065" xr:uid="{0DAB8DC1-588C-42C9-97FF-4D408B37846F}"/>
    <cellStyle name="20% - Accent1 2 23 3" xfId="1841" xr:uid="{00000000-0005-0000-0000-00004E160000}"/>
    <cellStyle name="20% - Accent1 2 23 3 2" xfId="1842" xr:uid="{00000000-0005-0000-0000-00004F160000}"/>
    <cellStyle name="20% - Accent1 2 23 3 3" xfId="1843" xr:uid="{00000000-0005-0000-0000-000050160000}"/>
    <cellStyle name="20% - Accent1 2 23 3 4" xfId="1844" xr:uid="{00000000-0005-0000-0000-000051160000}"/>
    <cellStyle name="20% - Accent1 2 23 3 5" xfId="1845" xr:uid="{00000000-0005-0000-0000-000052160000}"/>
    <cellStyle name="20% - Accent1 2 23 3 6" xfId="1846" xr:uid="{00000000-0005-0000-0000-000053160000}"/>
    <cellStyle name="20% - Accent1 2 23 3 7" xfId="1847" xr:uid="{00000000-0005-0000-0000-000054160000}"/>
    <cellStyle name="20% - Accent1 2 23 3 8" xfId="1848" xr:uid="{00000000-0005-0000-0000-000055160000}"/>
    <cellStyle name="20% - Accent1 2 23 3_A02" xfId="55066" xr:uid="{2A56074C-FD28-4DD8-BFE9-96E1E61F62C7}"/>
    <cellStyle name="20% - Accent1 2 23 4" xfId="1849" xr:uid="{00000000-0005-0000-0000-000057160000}"/>
    <cellStyle name="20% - Accent1 2 23 4 2" xfId="1850" xr:uid="{00000000-0005-0000-0000-000058160000}"/>
    <cellStyle name="20% - Accent1 2 23 4_A02" xfId="55067" xr:uid="{6FF8A42F-4F2E-4715-A5BD-A3C054AD58D9}"/>
    <cellStyle name="20% - Accent1 2 23 5" xfId="1851" xr:uid="{00000000-0005-0000-0000-00005A160000}"/>
    <cellStyle name="20% - Accent1 2 23 5 2" xfId="1852" xr:uid="{00000000-0005-0000-0000-00005B160000}"/>
    <cellStyle name="20% - Accent1 2 23 5_A02" xfId="55068" xr:uid="{A37ADA3B-8F56-46F2-9DFA-A32C1520E3DD}"/>
    <cellStyle name="20% - Accent1 2 23 6" xfId="1853" xr:uid="{00000000-0005-0000-0000-00005D160000}"/>
    <cellStyle name="20% - Accent1 2 23 6 2" xfId="1854" xr:uid="{00000000-0005-0000-0000-00005E160000}"/>
    <cellStyle name="20% - Accent1 2 23 6_A02" xfId="55069" xr:uid="{59745B86-83B5-406A-A5DE-0CEF060D062A}"/>
    <cellStyle name="20% - Accent1 2 23 7" xfId="1855" xr:uid="{00000000-0005-0000-0000-000060160000}"/>
    <cellStyle name="20% - Accent1 2 23 7 2" xfId="1856" xr:uid="{00000000-0005-0000-0000-000061160000}"/>
    <cellStyle name="20% - Accent1 2 23 7_A02" xfId="55070" xr:uid="{8726A8BB-EB3C-42BE-97F4-BBBEEEC17F83}"/>
    <cellStyle name="20% - Accent1 2 23 8" xfId="1857" xr:uid="{00000000-0005-0000-0000-000063160000}"/>
    <cellStyle name="20% - Accent1 2 23 8 2" xfId="1858" xr:uid="{00000000-0005-0000-0000-000064160000}"/>
    <cellStyle name="20% - Accent1 2 23 8_A02" xfId="55071" xr:uid="{232BB276-83A4-47F4-91D0-687AEF5E8DAD}"/>
    <cellStyle name="20% - Accent1 2 23 9" xfId="1859" xr:uid="{00000000-0005-0000-0000-000066160000}"/>
    <cellStyle name="20% - Accent1 2 23 9 2" xfId="1860" xr:uid="{00000000-0005-0000-0000-000067160000}"/>
    <cellStyle name="20% - Accent1 2 23 9_A02" xfId="55072" xr:uid="{20DFD4DC-2853-47EF-92EB-A8E1F3010300}"/>
    <cellStyle name="20% - Accent1 2 23_A02" xfId="55062" xr:uid="{FBD13F28-8005-4DCD-A4C0-A1BE36140617}"/>
    <cellStyle name="20% - Accent1 2 24" xfId="1861" xr:uid="{00000000-0005-0000-0000-00006A160000}"/>
    <cellStyle name="20% - Accent1 2 24 10" xfId="1862" xr:uid="{00000000-0005-0000-0000-00006B160000}"/>
    <cellStyle name="20% - Accent1 2 24 10 2" xfId="1863" xr:uid="{00000000-0005-0000-0000-00006C160000}"/>
    <cellStyle name="20% - Accent1 2 24 10_A02" xfId="55074" xr:uid="{587DBC31-D042-4D9F-A9D6-EB1F8BF432D8}"/>
    <cellStyle name="20% - Accent1 2 24 11" xfId="1864" xr:uid="{00000000-0005-0000-0000-00006E160000}"/>
    <cellStyle name="20% - Accent1 2 24 11 2" xfId="1865" xr:uid="{00000000-0005-0000-0000-00006F160000}"/>
    <cellStyle name="20% - Accent1 2 24 11_A02" xfId="55075" xr:uid="{4AD71122-C0EC-4F8E-A41C-EE6DB518F6BA}"/>
    <cellStyle name="20% - Accent1 2 24 12" xfId="1866" xr:uid="{00000000-0005-0000-0000-000071160000}"/>
    <cellStyle name="20% - Accent1 2 24 13" xfId="1867" xr:uid="{00000000-0005-0000-0000-000072160000}"/>
    <cellStyle name="20% - Accent1 2 24 14" xfId="1868" xr:uid="{00000000-0005-0000-0000-000073160000}"/>
    <cellStyle name="20% - Accent1 2 24 15" xfId="1869" xr:uid="{00000000-0005-0000-0000-000074160000}"/>
    <cellStyle name="20% - Accent1 2 24 16" xfId="1870" xr:uid="{00000000-0005-0000-0000-000075160000}"/>
    <cellStyle name="20% - Accent1 2 24 17" xfId="1871" xr:uid="{00000000-0005-0000-0000-000076160000}"/>
    <cellStyle name="20% - Accent1 2 24 18" xfId="1872" xr:uid="{00000000-0005-0000-0000-000077160000}"/>
    <cellStyle name="20% - Accent1 2 24 2" xfId="1873" xr:uid="{00000000-0005-0000-0000-000078160000}"/>
    <cellStyle name="20% - Accent1 2 24 2 2" xfId="1874" xr:uid="{00000000-0005-0000-0000-000079160000}"/>
    <cellStyle name="20% - Accent1 2 24 2 3" xfId="1875" xr:uid="{00000000-0005-0000-0000-00007A160000}"/>
    <cellStyle name="20% - Accent1 2 24 2 4" xfId="1876" xr:uid="{00000000-0005-0000-0000-00007B160000}"/>
    <cellStyle name="20% - Accent1 2 24 2 5" xfId="1877" xr:uid="{00000000-0005-0000-0000-00007C160000}"/>
    <cellStyle name="20% - Accent1 2 24 2 6" xfId="1878" xr:uid="{00000000-0005-0000-0000-00007D160000}"/>
    <cellStyle name="20% - Accent1 2 24 2 7" xfId="1879" xr:uid="{00000000-0005-0000-0000-00007E160000}"/>
    <cellStyle name="20% - Accent1 2 24 2 8" xfId="1880" xr:uid="{00000000-0005-0000-0000-00007F160000}"/>
    <cellStyle name="20% - Accent1 2 24 2_A02" xfId="55076" xr:uid="{1CC104FA-049D-4AE1-BD54-B96F9F83DD2A}"/>
    <cellStyle name="20% - Accent1 2 24 3" xfId="1881" xr:uid="{00000000-0005-0000-0000-000081160000}"/>
    <cellStyle name="20% - Accent1 2 24 3 2" xfId="1882" xr:uid="{00000000-0005-0000-0000-000082160000}"/>
    <cellStyle name="20% - Accent1 2 24 3 3" xfId="1883" xr:uid="{00000000-0005-0000-0000-000083160000}"/>
    <cellStyle name="20% - Accent1 2 24 3 4" xfId="1884" xr:uid="{00000000-0005-0000-0000-000084160000}"/>
    <cellStyle name="20% - Accent1 2 24 3 5" xfId="1885" xr:uid="{00000000-0005-0000-0000-000085160000}"/>
    <cellStyle name="20% - Accent1 2 24 3 6" xfId="1886" xr:uid="{00000000-0005-0000-0000-000086160000}"/>
    <cellStyle name="20% - Accent1 2 24 3 7" xfId="1887" xr:uid="{00000000-0005-0000-0000-000087160000}"/>
    <cellStyle name="20% - Accent1 2 24 3 8" xfId="1888" xr:uid="{00000000-0005-0000-0000-000088160000}"/>
    <cellStyle name="20% - Accent1 2 24 3_A02" xfId="55077" xr:uid="{6F5BC664-1F56-40D7-8CFB-85BFEE679794}"/>
    <cellStyle name="20% - Accent1 2 24 4" xfId="1889" xr:uid="{00000000-0005-0000-0000-00008A160000}"/>
    <cellStyle name="20% - Accent1 2 24 4 2" xfId="1890" xr:uid="{00000000-0005-0000-0000-00008B160000}"/>
    <cellStyle name="20% - Accent1 2 24 4_A02" xfId="55078" xr:uid="{BB3C4A50-7A51-4B72-81DB-02B292534679}"/>
    <cellStyle name="20% - Accent1 2 24 5" xfId="1891" xr:uid="{00000000-0005-0000-0000-00008D160000}"/>
    <cellStyle name="20% - Accent1 2 24 5 2" xfId="1892" xr:uid="{00000000-0005-0000-0000-00008E160000}"/>
    <cellStyle name="20% - Accent1 2 24 5_A02" xfId="55079" xr:uid="{E7E8FFE2-1A37-4514-B305-1C1D2EEA835D}"/>
    <cellStyle name="20% - Accent1 2 24 6" xfId="1893" xr:uid="{00000000-0005-0000-0000-000090160000}"/>
    <cellStyle name="20% - Accent1 2 24 6 2" xfId="1894" xr:uid="{00000000-0005-0000-0000-000091160000}"/>
    <cellStyle name="20% - Accent1 2 24 6_A02" xfId="55080" xr:uid="{1E966F51-BDF3-4AB9-A667-701FD0F23FDB}"/>
    <cellStyle name="20% - Accent1 2 24 7" xfId="1895" xr:uid="{00000000-0005-0000-0000-000093160000}"/>
    <cellStyle name="20% - Accent1 2 24 7 2" xfId="1896" xr:uid="{00000000-0005-0000-0000-000094160000}"/>
    <cellStyle name="20% - Accent1 2 24 7_A02" xfId="55081" xr:uid="{03C450E1-AF19-41A8-851C-8C178557E29D}"/>
    <cellStyle name="20% - Accent1 2 24 8" xfId="1897" xr:uid="{00000000-0005-0000-0000-000096160000}"/>
    <cellStyle name="20% - Accent1 2 24 8 2" xfId="1898" xr:uid="{00000000-0005-0000-0000-000097160000}"/>
    <cellStyle name="20% - Accent1 2 24 8_A02" xfId="55082" xr:uid="{2AB2924A-1267-4F89-BF2E-3C8610B018F6}"/>
    <cellStyle name="20% - Accent1 2 24 9" xfId="1899" xr:uid="{00000000-0005-0000-0000-000099160000}"/>
    <cellStyle name="20% - Accent1 2 24 9 2" xfId="1900" xr:uid="{00000000-0005-0000-0000-00009A160000}"/>
    <cellStyle name="20% - Accent1 2 24 9_A02" xfId="55083" xr:uid="{BAD8E205-2821-4468-8F8B-B1ADE0FA1033}"/>
    <cellStyle name="20% - Accent1 2 24_A02" xfId="55073" xr:uid="{2DDE0F42-7E42-43E2-A295-D2309FAB141C}"/>
    <cellStyle name="20% - Accent1 2 25" xfId="1901" xr:uid="{00000000-0005-0000-0000-00009D160000}"/>
    <cellStyle name="20% - Accent1 2 25 10" xfId="1902" xr:uid="{00000000-0005-0000-0000-00009E160000}"/>
    <cellStyle name="20% - Accent1 2 25 10 2" xfId="1903" xr:uid="{00000000-0005-0000-0000-00009F160000}"/>
    <cellStyle name="20% - Accent1 2 25 10_A02" xfId="55085" xr:uid="{C110D867-A6E8-438C-9115-53BB02D13D70}"/>
    <cellStyle name="20% - Accent1 2 25 11" xfId="1904" xr:uid="{00000000-0005-0000-0000-0000A1160000}"/>
    <cellStyle name="20% - Accent1 2 25 11 2" xfId="1905" xr:uid="{00000000-0005-0000-0000-0000A2160000}"/>
    <cellStyle name="20% - Accent1 2 25 11_A02" xfId="55086" xr:uid="{16C109A4-4271-4A1A-815F-F5E9F2E0278E}"/>
    <cellStyle name="20% - Accent1 2 25 12" xfId="1906" xr:uid="{00000000-0005-0000-0000-0000A4160000}"/>
    <cellStyle name="20% - Accent1 2 25 13" xfId="1907" xr:uid="{00000000-0005-0000-0000-0000A5160000}"/>
    <cellStyle name="20% - Accent1 2 25 14" xfId="1908" xr:uid="{00000000-0005-0000-0000-0000A6160000}"/>
    <cellStyle name="20% - Accent1 2 25 15" xfId="1909" xr:uid="{00000000-0005-0000-0000-0000A7160000}"/>
    <cellStyle name="20% - Accent1 2 25 16" xfId="1910" xr:uid="{00000000-0005-0000-0000-0000A8160000}"/>
    <cellStyle name="20% - Accent1 2 25 17" xfId="1911" xr:uid="{00000000-0005-0000-0000-0000A9160000}"/>
    <cellStyle name="20% - Accent1 2 25 18" xfId="1912" xr:uid="{00000000-0005-0000-0000-0000AA160000}"/>
    <cellStyle name="20% - Accent1 2 25 2" xfId="1913" xr:uid="{00000000-0005-0000-0000-0000AB160000}"/>
    <cellStyle name="20% - Accent1 2 25 2 2" xfId="1914" xr:uid="{00000000-0005-0000-0000-0000AC160000}"/>
    <cellStyle name="20% - Accent1 2 25 2 3" xfId="1915" xr:uid="{00000000-0005-0000-0000-0000AD160000}"/>
    <cellStyle name="20% - Accent1 2 25 2 4" xfId="1916" xr:uid="{00000000-0005-0000-0000-0000AE160000}"/>
    <cellStyle name="20% - Accent1 2 25 2 5" xfId="1917" xr:uid="{00000000-0005-0000-0000-0000AF160000}"/>
    <cellStyle name="20% - Accent1 2 25 2 6" xfId="1918" xr:uid="{00000000-0005-0000-0000-0000B0160000}"/>
    <cellStyle name="20% - Accent1 2 25 2 7" xfId="1919" xr:uid="{00000000-0005-0000-0000-0000B1160000}"/>
    <cellStyle name="20% - Accent1 2 25 2 8" xfId="1920" xr:uid="{00000000-0005-0000-0000-0000B2160000}"/>
    <cellStyle name="20% - Accent1 2 25 2_A02" xfId="55087" xr:uid="{40FC5E7D-9E23-44AD-B483-6B3A72597DA0}"/>
    <cellStyle name="20% - Accent1 2 25 3" xfId="1921" xr:uid="{00000000-0005-0000-0000-0000B4160000}"/>
    <cellStyle name="20% - Accent1 2 25 3 2" xfId="1922" xr:uid="{00000000-0005-0000-0000-0000B5160000}"/>
    <cellStyle name="20% - Accent1 2 25 3 3" xfId="1923" xr:uid="{00000000-0005-0000-0000-0000B6160000}"/>
    <cellStyle name="20% - Accent1 2 25 3 4" xfId="1924" xr:uid="{00000000-0005-0000-0000-0000B7160000}"/>
    <cellStyle name="20% - Accent1 2 25 3 5" xfId="1925" xr:uid="{00000000-0005-0000-0000-0000B8160000}"/>
    <cellStyle name="20% - Accent1 2 25 3 6" xfId="1926" xr:uid="{00000000-0005-0000-0000-0000B9160000}"/>
    <cellStyle name="20% - Accent1 2 25 3 7" xfId="1927" xr:uid="{00000000-0005-0000-0000-0000BA160000}"/>
    <cellStyle name="20% - Accent1 2 25 3 8" xfId="1928" xr:uid="{00000000-0005-0000-0000-0000BB160000}"/>
    <cellStyle name="20% - Accent1 2 25 3_A02" xfId="55088" xr:uid="{2A7E1FC0-A7B3-4E06-B063-A990D696EAF7}"/>
    <cellStyle name="20% - Accent1 2 25 4" xfId="1929" xr:uid="{00000000-0005-0000-0000-0000BD160000}"/>
    <cellStyle name="20% - Accent1 2 25 4 2" xfId="1930" xr:uid="{00000000-0005-0000-0000-0000BE160000}"/>
    <cellStyle name="20% - Accent1 2 25 4_A02" xfId="55089" xr:uid="{74C74F88-307C-4059-BA00-AAA7B343AC71}"/>
    <cellStyle name="20% - Accent1 2 25 5" xfId="1931" xr:uid="{00000000-0005-0000-0000-0000C0160000}"/>
    <cellStyle name="20% - Accent1 2 25 5 2" xfId="1932" xr:uid="{00000000-0005-0000-0000-0000C1160000}"/>
    <cellStyle name="20% - Accent1 2 25 5_A02" xfId="55090" xr:uid="{4B9D2D2D-6969-4FAF-8A33-7A516C97522B}"/>
    <cellStyle name="20% - Accent1 2 25 6" xfId="1933" xr:uid="{00000000-0005-0000-0000-0000C3160000}"/>
    <cellStyle name="20% - Accent1 2 25 6 2" xfId="1934" xr:uid="{00000000-0005-0000-0000-0000C4160000}"/>
    <cellStyle name="20% - Accent1 2 25 6_A02" xfId="55091" xr:uid="{6B195516-D52D-4E2F-B5F1-DE9BC5F19B8D}"/>
    <cellStyle name="20% - Accent1 2 25 7" xfId="1935" xr:uid="{00000000-0005-0000-0000-0000C6160000}"/>
    <cellStyle name="20% - Accent1 2 25 7 2" xfId="1936" xr:uid="{00000000-0005-0000-0000-0000C7160000}"/>
    <cellStyle name="20% - Accent1 2 25 7_A02" xfId="55092" xr:uid="{B169BDF6-2253-470C-A605-F64487346C7A}"/>
    <cellStyle name="20% - Accent1 2 25 8" xfId="1937" xr:uid="{00000000-0005-0000-0000-0000C9160000}"/>
    <cellStyle name="20% - Accent1 2 25 8 2" xfId="1938" xr:uid="{00000000-0005-0000-0000-0000CA160000}"/>
    <cellStyle name="20% - Accent1 2 25 8_A02" xfId="55093" xr:uid="{5665CC02-D691-4E99-A167-2D1186C61D21}"/>
    <cellStyle name="20% - Accent1 2 25 9" xfId="1939" xr:uid="{00000000-0005-0000-0000-0000CC160000}"/>
    <cellStyle name="20% - Accent1 2 25 9 2" xfId="1940" xr:uid="{00000000-0005-0000-0000-0000CD160000}"/>
    <cellStyle name="20% - Accent1 2 25 9_A02" xfId="55094" xr:uid="{D9F78745-8898-42B5-BC0E-66C669CD8C0F}"/>
    <cellStyle name="20% - Accent1 2 25_A02" xfId="55084" xr:uid="{780C6A45-25BE-40CA-BA67-0940E8BBD7AB}"/>
    <cellStyle name="20% - Accent1 2 26" xfId="1941" xr:uid="{00000000-0005-0000-0000-0000D0160000}"/>
    <cellStyle name="20% - Accent1 2 27" xfId="1942" xr:uid="{00000000-0005-0000-0000-0000D1160000}"/>
    <cellStyle name="20% - Accent1 2 28" xfId="1943" xr:uid="{00000000-0005-0000-0000-0000D2160000}"/>
    <cellStyle name="20% - Accent1 2 29" xfId="1944" xr:uid="{00000000-0005-0000-0000-0000D3160000}"/>
    <cellStyle name="20% - Accent1 2 3" xfId="1945" xr:uid="{00000000-0005-0000-0000-0000D4160000}"/>
    <cellStyle name="20% - Accent1 2 3 10" xfId="1946" xr:uid="{00000000-0005-0000-0000-0000D5160000}"/>
    <cellStyle name="20% - Accent1 2 3 11" xfId="1947" xr:uid="{00000000-0005-0000-0000-0000D6160000}"/>
    <cellStyle name="20% - Accent1 2 3 12" xfId="1948" xr:uid="{00000000-0005-0000-0000-0000D7160000}"/>
    <cellStyle name="20% - Accent1 2 3 13" xfId="1949" xr:uid="{00000000-0005-0000-0000-0000D8160000}"/>
    <cellStyle name="20% - Accent1 2 3 14" xfId="1950" xr:uid="{00000000-0005-0000-0000-0000D9160000}"/>
    <cellStyle name="20% - Accent1 2 3 15" xfId="1951" xr:uid="{00000000-0005-0000-0000-0000DA160000}"/>
    <cellStyle name="20% - Accent1 2 3 16" xfId="1952" xr:uid="{00000000-0005-0000-0000-0000DB160000}"/>
    <cellStyle name="20% - Accent1 2 3 17" xfId="1953" xr:uid="{00000000-0005-0000-0000-0000DC160000}"/>
    <cellStyle name="20% - Accent1 2 3 18" xfId="1954" xr:uid="{00000000-0005-0000-0000-0000DD160000}"/>
    <cellStyle name="20% - Accent1 2 3 19" xfId="1955" xr:uid="{00000000-0005-0000-0000-0000DE160000}"/>
    <cellStyle name="20% - Accent1 2 3 19 10" xfId="1956" xr:uid="{00000000-0005-0000-0000-0000DF160000}"/>
    <cellStyle name="20% - Accent1 2 3 19 10 2" xfId="1957" xr:uid="{00000000-0005-0000-0000-0000E0160000}"/>
    <cellStyle name="20% - Accent1 2 3 19 10_A02" xfId="55096" xr:uid="{2ACC38AC-9E9B-4000-BA2B-CF356070B745}"/>
    <cellStyle name="20% - Accent1 2 3 19 11" xfId="1958" xr:uid="{00000000-0005-0000-0000-0000E2160000}"/>
    <cellStyle name="20% - Accent1 2 3 19 11 2" xfId="1959" xr:uid="{00000000-0005-0000-0000-0000E3160000}"/>
    <cellStyle name="20% - Accent1 2 3 19 11_A02" xfId="55097" xr:uid="{35CC1810-EBE5-44E7-815B-AEEC8B0CE01E}"/>
    <cellStyle name="20% - Accent1 2 3 19 12" xfId="1960" xr:uid="{00000000-0005-0000-0000-0000E5160000}"/>
    <cellStyle name="20% - Accent1 2 3 19 13" xfId="1961" xr:uid="{00000000-0005-0000-0000-0000E6160000}"/>
    <cellStyle name="20% - Accent1 2 3 19 14" xfId="1962" xr:uid="{00000000-0005-0000-0000-0000E7160000}"/>
    <cellStyle name="20% - Accent1 2 3 19 15" xfId="1963" xr:uid="{00000000-0005-0000-0000-0000E8160000}"/>
    <cellStyle name="20% - Accent1 2 3 19 16" xfId="1964" xr:uid="{00000000-0005-0000-0000-0000E9160000}"/>
    <cellStyle name="20% - Accent1 2 3 19 17" xfId="1965" xr:uid="{00000000-0005-0000-0000-0000EA160000}"/>
    <cellStyle name="20% - Accent1 2 3 19 18" xfId="1966" xr:uid="{00000000-0005-0000-0000-0000EB160000}"/>
    <cellStyle name="20% - Accent1 2 3 19 2" xfId="1967" xr:uid="{00000000-0005-0000-0000-0000EC160000}"/>
    <cellStyle name="20% - Accent1 2 3 19 2 2" xfId="1968" xr:uid="{00000000-0005-0000-0000-0000ED160000}"/>
    <cellStyle name="20% - Accent1 2 3 19 2 3" xfId="1969" xr:uid="{00000000-0005-0000-0000-0000EE160000}"/>
    <cellStyle name="20% - Accent1 2 3 19 2 4" xfId="1970" xr:uid="{00000000-0005-0000-0000-0000EF160000}"/>
    <cellStyle name="20% - Accent1 2 3 19 2 5" xfId="1971" xr:uid="{00000000-0005-0000-0000-0000F0160000}"/>
    <cellStyle name="20% - Accent1 2 3 19 2 6" xfId="1972" xr:uid="{00000000-0005-0000-0000-0000F1160000}"/>
    <cellStyle name="20% - Accent1 2 3 19 2 7" xfId="1973" xr:uid="{00000000-0005-0000-0000-0000F2160000}"/>
    <cellStyle name="20% - Accent1 2 3 19 2 8" xfId="1974" xr:uid="{00000000-0005-0000-0000-0000F3160000}"/>
    <cellStyle name="20% - Accent1 2 3 19 2_A02" xfId="55098" xr:uid="{AF16D235-0505-4D9F-887B-CE6D31A575ED}"/>
    <cellStyle name="20% - Accent1 2 3 19 3" xfId="1975" xr:uid="{00000000-0005-0000-0000-0000F5160000}"/>
    <cellStyle name="20% - Accent1 2 3 19 3 2" xfId="1976" xr:uid="{00000000-0005-0000-0000-0000F6160000}"/>
    <cellStyle name="20% - Accent1 2 3 19 3 3" xfId="1977" xr:uid="{00000000-0005-0000-0000-0000F7160000}"/>
    <cellStyle name="20% - Accent1 2 3 19 3 4" xfId="1978" xr:uid="{00000000-0005-0000-0000-0000F8160000}"/>
    <cellStyle name="20% - Accent1 2 3 19 3 5" xfId="1979" xr:uid="{00000000-0005-0000-0000-0000F9160000}"/>
    <cellStyle name="20% - Accent1 2 3 19 3 6" xfId="1980" xr:uid="{00000000-0005-0000-0000-0000FA160000}"/>
    <cellStyle name="20% - Accent1 2 3 19 3 7" xfId="1981" xr:uid="{00000000-0005-0000-0000-0000FB160000}"/>
    <cellStyle name="20% - Accent1 2 3 19 3 8" xfId="1982" xr:uid="{00000000-0005-0000-0000-0000FC160000}"/>
    <cellStyle name="20% - Accent1 2 3 19 3_A02" xfId="55099" xr:uid="{961572B7-BD94-40FA-921A-DF731F4904B9}"/>
    <cellStyle name="20% - Accent1 2 3 19 4" xfId="1983" xr:uid="{00000000-0005-0000-0000-0000FE160000}"/>
    <cellStyle name="20% - Accent1 2 3 19 4 2" xfId="1984" xr:uid="{00000000-0005-0000-0000-0000FF160000}"/>
    <cellStyle name="20% - Accent1 2 3 19 4_A02" xfId="55100" xr:uid="{3BA8ADFE-6716-4D34-8B65-019133CC53BA}"/>
    <cellStyle name="20% - Accent1 2 3 19 5" xfId="1985" xr:uid="{00000000-0005-0000-0000-000001170000}"/>
    <cellStyle name="20% - Accent1 2 3 19 5 2" xfId="1986" xr:uid="{00000000-0005-0000-0000-000002170000}"/>
    <cellStyle name="20% - Accent1 2 3 19 5_A02" xfId="55101" xr:uid="{BAA5DF90-6CFE-42FD-A1EF-E68AF69E3EFE}"/>
    <cellStyle name="20% - Accent1 2 3 19 6" xfId="1987" xr:uid="{00000000-0005-0000-0000-000004170000}"/>
    <cellStyle name="20% - Accent1 2 3 19 6 2" xfId="1988" xr:uid="{00000000-0005-0000-0000-000005170000}"/>
    <cellStyle name="20% - Accent1 2 3 19 6_A02" xfId="55102" xr:uid="{11E7BDDB-E22B-4080-9615-9ED83B6D3C1C}"/>
    <cellStyle name="20% - Accent1 2 3 19 7" xfId="1989" xr:uid="{00000000-0005-0000-0000-000007170000}"/>
    <cellStyle name="20% - Accent1 2 3 19 7 2" xfId="1990" xr:uid="{00000000-0005-0000-0000-000008170000}"/>
    <cellStyle name="20% - Accent1 2 3 19 7_A02" xfId="55103" xr:uid="{6A0E66FE-AF18-4331-88D1-34C8D475AFD5}"/>
    <cellStyle name="20% - Accent1 2 3 19 8" xfId="1991" xr:uid="{00000000-0005-0000-0000-00000A170000}"/>
    <cellStyle name="20% - Accent1 2 3 19 8 2" xfId="1992" xr:uid="{00000000-0005-0000-0000-00000B170000}"/>
    <cellStyle name="20% - Accent1 2 3 19 8_A02" xfId="55104" xr:uid="{E2198EED-A5A3-41D4-B33F-A57635FA5A53}"/>
    <cellStyle name="20% - Accent1 2 3 19 9" xfId="1993" xr:uid="{00000000-0005-0000-0000-00000D170000}"/>
    <cellStyle name="20% - Accent1 2 3 19 9 2" xfId="1994" xr:uid="{00000000-0005-0000-0000-00000E170000}"/>
    <cellStyle name="20% - Accent1 2 3 19 9_A02" xfId="55105" xr:uid="{8AD4D266-9EAA-4236-BE1C-C47F5B36EDC9}"/>
    <cellStyle name="20% - Accent1 2 3 19_A02" xfId="55095" xr:uid="{432FB101-661E-4DC5-B213-C7CFB3DCC4A6}"/>
    <cellStyle name="20% - Accent1 2 3 2" xfId="1995" xr:uid="{00000000-0005-0000-0000-000011170000}"/>
    <cellStyle name="20% - Accent1 2 3 2 10" xfId="1996" xr:uid="{00000000-0005-0000-0000-000012170000}"/>
    <cellStyle name="20% - Accent1 2 3 2 10 2" xfId="1997" xr:uid="{00000000-0005-0000-0000-000013170000}"/>
    <cellStyle name="20% - Accent1 2 3 2 10_A02" xfId="55106" xr:uid="{397B37C4-FBCC-495B-AB02-B653DBF370C9}"/>
    <cellStyle name="20% - Accent1 2 3 2 11" xfId="1998" xr:uid="{00000000-0005-0000-0000-000015170000}"/>
    <cellStyle name="20% - Accent1 2 3 2 11 2" xfId="1999" xr:uid="{00000000-0005-0000-0000-000016170000}"/>
    <cellStyle name="20% - Accent1 2 3 2 11_A02" xfId="55107" xr:uid="{FC9CD72E-A115-4A4B-ABCD-0446ED20D455}"/>
    <cellStyle name="20% - Accent1 2 3 2 12" xfId="2000" xr:uid="{00000000-0005-0000-0000-000018170000}"/>
    <cellStyle name="20% - Accent1 2 3 2 12 2" xfId="2001" xr:uid="{00000000-0005-0000-0000-000019170000}"/>
    <cellStyle name="20% - Accent1 2 3 2 12_A02" xfId="55108" xr:uid="{C930DE14-58E3-41B4-9785-C740DA666ADD}"/>
    <cellStyle name="20% - Accent1 2 3 2 13" xfId="2002" xr:uid="{00000000-0005-0000-0000-00001B170000}"/>
    <cellStyle name="20% - Accent1 2 3 2 13 2" xfId="2003" xr:uid="{00000000-0005-0000-0000-00001C170000}"/>
    <cellStyle name="20% - Accent1 2 3 2 13_A02" xfId="55109" xr:uid="{AE33D7ED-8D04-4576-8113-F4A762E7B4BD}"/>
    <cellStyle name="20% - Accent1 2 3 2 14" xfId="2004" xr:uid="{00000000-0005-0000-0000-00001E170000}"/>
    <cellStyle name="20% - Accent1 2 3 2 14 2" xfId="2005" xr:uid="{00000000-0005-0000-0000-00001F170000}"/>
    <cellStyle name="20% - Accent1 2 3 2 14_A02" xfId="55110" xr:uid="{D67D651B-A8B3-459A-A3CA-63647B0802D0}"/>
    <cellStyle name="20% - Accent1 2 3 2 15" xfId="2006" xr:uid="{00000000-0005-0000-0000-000021170000}"/>
    <cellStyle name="20% - Accent1 2 3 2 15 2" xfId="2007" xr:uid="{00000000-0005-0000-0000-000022170000}"/>
    <cellStyle name="20% - Accent1 2 3 2 15_A02" xfId="55111" xr:uid="{9B79DAD8-3A6A-42E3-89A8-486D5590D8A0}"/>
    <cellStyle name="20% - Accent1 2 3 2 16" xfId="2008" xr:uid="{00000000-0005-0000-0000-000024170000}"/>
    <cellStyle name="20% - Accent1 2 3 2 16 2" xfId="2009" xr:uid="{00000000-0005-0000-0000-000025170000}"/>
    <cellStyle name="20% - Accent1 2 3 2 16_A02" xfId="55112" xr:uid="{336ECE1B-FE25-4452-9ED0-B918C30185EE}"/>
    <cellStyle name="20% - Accent1 2 3 2 17" xfId="2010" xr:uid="{00000000-0005-0000-0000-000027170000}"/>
    <cellStyle name="20% - Accent1 2 3 2 18" xfId="2011" xr:uid="{00000000-0005-0000-0000-000028170000}"/>
    <cellStyle name="20% - Accent1 2 3 2 19" xfId="2012" xr:uid="{00000000-0005-0000-0000-000029170000}"/>
    <cellStyle name="20% - Accent1 2 3 2 2" xfId="2013" xr:uid="{00000000-0005-0000-0000-00002A170000}"/>
    <cellStyle name="20% - Accent1 2 3 2 20" xfId="2014" xr:uid="{00000000-0005-0000-0000-00002B170000}"/>
    <cellStyle name="20% - Accent1 2 3 2 21" xfId="2015" xr:uid="{00000000-0005-0000-0000-00002C170000}"/>
    <cellStyle name="20% - Accent1 2 3 2 22" xfId="2016" xr:uid="{00000000-0005-0000-0000-00002D170000}"/>
    <cellStyle name="20% - Accent1 2 3 2 23" xfId="2017" xr:uid="{00000000-0005-0000-0000-00002E170000}"/>
    <cellStyle name="20% - Accent1 2 3 2 24" xfId="43103" xr:uid="{00000000-0005-0000-0000-00002F170000}"/>
    <cellStyle name="20% - Accent1 2 3 2 3" xfId="2018" xr:uid="{00000000-0005-0000-0000-000030170000}"/>
    <cellStyle name="20% - Accent1 2 3 2 4" xfId="2019" xr:uid="{00000000-0005-0000-0000-000031170000}"/>
    <cellStyle name="20% - Accent1 2 3 2 5" xfId="2020" xr:uid="{00000000-0005-0000-0000-000032170000}"/>
    <cellStyle name="20% - Accent1 2 3 2 6" xfId="2021" xr:uid="{00000000-0005-0000-0000-000033170000}"/>
    <cellStyle name="20% - Accent1 2 3 2 7" xfId="2022" xr:uid="{00000000-0005-0000-0000-000034170000}"/>
    <cellStyle name="20% - Accent1 2 3 2 7 2" xfId="2023" xr:uid="{00000000-0005-0000-0000-000035170000}"/>
    <cellStyle name="20% - Accent1 2 3 2 7 3" xfId="2024" xr:uid="{00000000-0005-0000-0000-000036170000}"/>
    <cellStyle name="20% - Accent1 2 3 2 7 4" xfId="2025" xr:uid="{00000000-0005-0000-0000-000037170000}"/>
    <cellStyle name="20% - Accent1 2 3 2 7 5" xfId="2026" xr:uid="{00000000-0005-0000-0000-000038170000}"/>
    <cellStyle name="20% - Accent1 2 3 2 7 6" xfId="2027" xr:uid="{00000000-0005-0000-0000-000039170000}"/>
    <cellStyle name="20% - Accent1 2 3 2 7 7" xfId="2028" xr:uid="{00000000-0005-0000-0000-00003A170000}"/>
    <cellStyle name="20% - Accent1 2 3 2 7 8" xfId="2029" xr:uid="{00000000-0005-0000-0000-00003B170000}"/>
    <cellStyle name="20% - Accent1 2 3 2 7_A02" xfId="55113" xr:uid="{382F9681-881E-4AB0-99A4-BA8546AAB1A0}"/>
    <cellStyle name="20% - Accent1 2 3 2 8" xfId="2030" xr:uid="{00000000-0005-0000-0000-00003D170000}"/>
    <cellStyle name="20% - Accent1 2 3 2 8 2" xfId="2031" xr:uid="{00000000-0005-0000-0000-00003E170000}"/>
    <cellStyle name="20% - Accent1 2 3 2 8 3" xfId="2032" xr:uid="{00000000-0005-0000-0000-00003F170000}"/>
    <cellStyle name="20% - Accent1 2 3 2 8 4" xfId="2033" xr:uid="{00000000-0005-0000-0000-000040170000}"/>
    <cellStyle name="20% - Accent1 2 3 2 8 5" xfId="2034" xr:uid="{00000000-0005-0000-0000-000041170000}"/>
    <cellStyle name="20% - Accent1 2 3 2 8 6" xfId="2035" xr:uid="{00000000-0005-0000-0000-000042170000}"/>
    <cellStyle name="20% - Accent1 2 3 2 8 7" xfId="2036" xr:uid="{00000000-0005-0000-0000-000043170000}"/>
    <cellStyle name="20% - Accent1 2 3 2 8 8" xfId="2037" xr:uid="{00000000-0005-0000-0000-000044170000}"/>
    <cellStyle name="20% - Accent1 2 3 2 8_A02" xfId="55114" xr:uid="{7FC34817-34CF-4B8B-90DA-8880ABB66110}"/>
    <cellStyle name="20% - Accent1 2 3 2 9" xfId="2038" xr:uid="{00000000-0005-0000-0000-000046170000}"/>
    <cellStyle name="20% - Accent1 2 3 2 9 2" xfId="2039" xr:uid="{00000000-0005-0000-0000-000047170000}"/>
    <cellStyle name="20% - Accent1 2 3 2 9_A02" xfId="55115" xr:uid="{F99992F8-C744-45BC-BA77-55296C43B5AF}"/>
    <cellStyle name="20% - Accent1 2 3 2_A01" xfId="2040" xr:uid="{00000000-0005-0000-0000-000049170000}"/>
    <cellStyle name="20% - Accent1 2 3 20" xfId="2041" xr:uid="{00000000-0005-0000-0000-00004A170000}"/>
    <cellStyle name="20% - Accent1 2 3 20 10" xfId="2042" xr:uid="{00000000-0005-0000-0000-00004B170000}"/>
    <cellStyle name="20% - Accent1 2 3 20 10 2" xfId="2043" xr:uid="{00000000-0005-0000-0000-00004C170000}"/>
    <cellStyle name="20% - Accent1 2 3 20 10_A02" xfId="55117" xr:uid="{0A7044D8-BC85-4EAA-8283-195D5A52479E}"/>
    <cellStyle name="20% - Accent1 2 3 20 11" xfId="2044" xr:uid="{00000000-0005-0000-0000-00004E170000}"/>
    <cellStyle name="20% - Accent1 2 3 20 11 2" xfId="2045" xr:uid="{00000000-0005-0000-0000-00004F170000}"/>
    <cellStyle name="20% - Accent1 2 3 20 11_A02" xfId="55118" xr:uid="{54DE4B83-E55B-4924-A2CE-546BDF6A9AB6}"/>
    <cellStyle name="20% - Accent1 2 3 20 12" xfId="2046" xr:uid="{00000000-0005-0000-0000-000051170000}"/>
    <cellStyle name="20% - Accent1 2 3 20 13" xfId="2047" xr:uid="{00000000-0005-0000-0000-000052170000}"/>
    <cellStyle name="20% - Accent1 2 3 20 14" xfId="2048" xr:uid="{00000000-0005-0000-0000-000053170000}"/>
    <cellStyle name="20% - Accent1 2 3 20 15" xfId="2049" xr:uid="{00000000-0005-0000-0000-000054170000}"/>
    <cellStyle name="20% - Accent1 2 3 20 16" xfId="2050" xr:uid="{00000000-0005-0000-0000-000055170000}"/>
    <cellStyle name="20% - Accent1 2 3 20 17" xfId="2051" xr:uid="{00000000-0005-0000-0000-000056170000}"/>
    <cellStyle name="20% - Accent1 2 3 20 18" xfId="2052" xr:uid="{00000000-0005-0000-0000-000057170000}"/>
    <cellStyle name="20% - Accent1 2 3 20 2" xfId="2053" xr:uid="{00000000-0005-0000-0000-000058170000}"/>
    <cellStyle name="20% - Accent1 2 3 20 2 2" xfId="2054" xr:uid="{00000000-0005-0000-0000-000059170000}"/>
    <cellStyle name="20% - Accent1 2 3 20 2 3" xfId="2055" xr:uid="{00000000-0005-0000-0000-00005A170000}"/>
    <cellStyle name="20% - Accent1 2 3 20 2 4" xfId="2056" xr:uid="{00000000-0005-0000-0000-00005B170000}"/>
    <cellStyle name="20% - Accent1 2 3 20 2 5" xfId="2057" xr:uid="{00000000-0005-0000-0000-00005C170000}"/>
    <cellStyle name="20% - Accent1 2 3 20 2 6" xfId="2058" xr:uid="{00000000-0005-0000-0000-00005D170000}"/>
    <cellStyle name="20% - Accent1 2 3 20 2 7" xfId="2059" xr:uid="{00000000-0005-0000-0000-00005E170000}"/>
    <cellStyle name="20% - Accent1 2 3 20 2 8" xfId="2060" xr:uid="{00000000-0005-0000-0000-00005F170000}"/>
    <cellStyle name="20% - Accent1 2 3 20 2_A02" xfId="55119" xr:uid="{18B5475A-15F0-402D-B602-7C8657519DBB}"/>
    <cellStyle name="20% - Accent1 2 3 20 3" xfId="2061" xr:uid="{00000000-0005-0000-0000-000061170000}"/>
    <cellStyle name="20% - Accent1 2 3 20 3 2" xfId="2062" xr:uid="{00000000-0005-0000-0000-000062170000}"/>
    <cellStyle name="20% - Accent1 2 3 20 3 3" xfId="2063" xr:uid="{00000000-0005-0000-0000-000063170000}"/>
    <cellStyle name="20% - Accent1 2 3 20 3 4" xfId="2064" xr:uid="{00000000-0005-0000-0000-000064170000}"/>
    <cellStyle name="20% - Accent1 2 3 20 3 5" xfId="2065" xr:uid="{00000000-0005-0000-0000-000065170000}"/>
    <cellStyle name="20% - Accent1 2 3 20 3 6" xfId="2066" xr:uid="{00000000-0005-0000-0000-000066170000}"/>
    <cellStyle name="20% - Accent1 2 3 20 3 7" xfId="2067" xr:uid="{00000000-0005-0000-0000-000067170000}"/>
    <cellStyle name="20% - Accent1 2 3 20 3 8" xfId="2068" xr:uid="{00000000-0005-0000-0000-000068170000}"/>
    <cellStyle name="20% - Accent1 2 3 20 3_A02" xfId="55120" xr:uid="{C9659532-7321-4B99-9E9F-7DEDC99CFE20}"/>
    <cellStyle name="20% - Accent1 2 3 20 4" xfId="2069" xr:uid="{00000000-0005-0000-0000-00006A170000}"/>
    <cellStyle name="20% - Accent1 2 3 20 4 2" xfId="2070" xr:uid="{00000000-0005-0000-0000-00006B170000}"/>
    <cellStyle name="20% - Accent1 2 3 20 4_A02" xfId="55121" xr:uid="{D8792E25-B7CA-4C33-B6EC-E6DF49B7F894}"/>
    <cellStyle name="20% - Accent1 2 3 20 5" xfId="2071" xr:uid="{00000000-0005-0000-0000-00006D170000}"/>
    <cellStyle name="20% - Accent1 2 3 20 5 2" xfId="2072" xr:uid="{00000000-0005-0000-0000-00006E170000}"/>
    <cellStyle name="20% - Accent1 2 3 20 5_A02" xfId="55122" xr:uid="{58D64324-EEA5-4421-8FAC-0453AA023BE2}"/>
    <cellStyle name="20% - Accent1 2 3 20 6" xfId="2073" xr:uid="{00000000-0005-0000-0000-000070170000}"/>
    <cellStyle name="20% - Accent1 2 3 20 6 2" xfId="2074" xr:uid="{00000000-0005-0000-0000-000071170000}"/>
    <cellStyle name="20% - Accent1 2 3 20 6_A02" xfId="55123" xr:uid="{1287E79A-F437-42EB-B09D-092CF9E3C453}"/>
    <cellStyle name="20% - Accent1 2 3 20 7" xfId="2075" xr:uid="{00000000-0005-0000-0000-000073170000}"/>
    <cellStyle name="20% - Accent1 2 3 20 7 2" xfId="2076" xr:uid="{00000000-0005-0000-0000-000074170000}"/>
    <cellStyle name="20% - Accent1 2 3 20 7_A02" xfId="55124" xr:uid="{39D433B4-1F38-4F89-86FE-849D20757331}"/>
    <cellStyle name="20% - Accent1 2 3 20 8" xfId="2077" xr:uid="{00000000-0005-0000-0000-000076170000}"/>
    <cellStyle name="20% - Accent1 2 3 20 8 2" xfId="2078" xr:uid="{00000000-0005-0000-0000-000077170000}"/>
    <cellStyle name="20% - Accent1 2 3 20 8_A02" xfId="55125" xr:uid="{48115606-36D9-4B0B-A0B0-3DDD6C460FB6}"/>
    <cellStyle name="20% - Accent1 2 3 20 9" xfId="2079" xr:uid="{00000000-0005-0000-0000-000079170000}"/>
    <cellStyle name="20% - Accent1 2 3 20 9 2" xfId="2080" xr:uid="{00000000-0005-0000-0000-00007A170000}"/>
    <cellStyle name="20% - Accent1 2 3 20 9_A02" xfId="55126" xr:uid="{D9018177-D772-4B95-9A44-74F1E041D545}"/>
    <cellStyle name="20% - Accent1 2 3 20_A02" xfId="55116" xr:uid="{1105E57E-2925-49F7-98FF-6A6778C7B02B}"/>
    <cellStyle name="20% - Accent1 2 3 21" xfId="2081" xr:uid="{00000000-0005-0000-0000-00007D170000}"/>
    <cellStyle name="20% - Accent1 2 3 21 10" xfId="2082" xr:uid="{00000000-0005-0000-0000-00007E170000}"/>
    <cellStyle name="20% - Accent1 2 3 21 10 2" xfId="2083" xr:uid="{00000000-0005-0000-0000-00007F170000}"/>
    <cellStyle name="20% - Accent1 2 3 21 10_A02" xfId="55128" xr:uid="{C155D38C-FED1-46C2-9835-E97A65E695B3}"/>
    <cellStyle name="20% - Accent1 2 3 21 11" xfId="2084" xr:uid="{00000000-0005-0000-0000-000081170000}"/>
    <cellStyle name="20% - Accent1 2 3 21 11 2" xfId="2085" xr:uid="{00000000-0005-0000-0000-000082170000}"/>
    <cellStyle name="20% - Accent1 2 3 21 11_A02" xfId="55129" xr:uid="{42AF8DA3-1BDD-4361-B085-FDA28539991E}"/>
    <cellStyle name="20% - Accent1 2 3 21 12" xfId="2086" xr:uid="{00000000-0005-0000-0000-000084170000}"/>
    <cellStyle name="20% - Accent1 2 3 21 13" xfId="2087" xr:uid="{00000000-0005-0000-0000-000085170000}"/>
    <cellStyle name="20% - Accent1 2 3 21 14" xfId="2088" xr:uid="{00000000-0005-0000-0000-000086170000}"/>
    <cellStyle name="20% - Accent1 2 3 21 15" xfId="2089" xr:uid="{00000000-0005-0000-0000-000087170000}"/>
    <cellStyle name="20% - Accent1 2 3 21 16" xfId="2090" xr:uid="{00000000-0005-0000-0000-000088170000}"/>
    <cellStyle name="20% - Accent1 2 3 21 17" xfId="2091" xr:uid="{00000000-0005-0000-0000-000089170000}"/>
    <cellStyle name="20% - Accent1 2 3 21 18" xfId="2092" xr:uid="{00000000-0005-0000-0000-00008A170000}"/>
    <cellStyle name="20% - Accent1 2 3 21 2" xfId="2093" xr:uid="{00000000-0005-0000-0000-00008B170000}"/>
    <cellStyle name="20% - Accent1 2 3 21 2 2" xfId="2094" xr:uid="{00000000-0005-0000-0000-00008C170000}"/>
    <cellStyle name="20% - Accent1 2 3 21 2 3" xfId="2095" xr:uid="{00000000-0005-0000-0000-00008D170000}"/>
    <cellStyle name="20% - Accent1 2 3 21 2 4" xfId="2096" xr:uid="{00000000-0005-0000-0000-00008E170000}"/>
    <cellStyle name="20% - Accent1 2 3 21 2 5" xfId="2097" xr:uid="{00000000-0005-0000-0000-00008F170000}"/>
    <cellStyle name="20% - Accent1 2 3 21 2 6" xfId="2098" xr:uid="{00000000-0005-0000-0000-000090170000}"/>
    <cellStyle name="20% - Accent1 2 3 21 2 7" xfId="2099" xr:uid="{00000000-0005-0000-0000-000091170000}"/>
    <cellStyle name="20% - Accent1 2 3 21 2 8" xfId="2100" xr:uid="{00000000-0005-0000-0000-000092170000}"/>
    <cellStyle name="20% - Accent1 2 3 21 2_A02" xfId="55130" xr:uid="{7F036EEA-B8F8-43CB-8562-185E526B815A}"/>
    <cellStyle name="20% - Accent1 2 3 21 3" xfId="2101" xr:uid="{00000000-0005-0000-0000-000094170000}"/>
    <cellStyle name="20% - Accent1 2 3 21 3 2" xfId="2102" xr:uid="{00000000-0005-0000-0000-000095170000}"/>
    <cellStyle name="20% - Accent1 2 3 21 3 3" xfId="2103" xr:uid="{00000000-0005-0000-0000-000096170000}"/>
    <cellStyle name="20% - Accent1 2 3 21 3 4" xfId="2104" xr:uid="{00000000-0005-0000-0000-000097170000}"/>
    <cellStyle name="20% - Accent1 2 3 21 3 5" xfId="2105" xr:uid="{00000000-0005-0000-0000-000098170000}"/>
    <cellStyle name="20% - Accent1 2 3 21 3 6" xfId="2106" xr:uid="{00000000-0005-0000-0000-000099170000}"/>
    <cellStyle name="20% - Accent1 2 3 21 3 7" xfId="2107" xr:uid="{00000000-0005-0000-0000-00009A170000}"/>
    <cellStyle name="20% - Accent1 2 3 21 3 8" xfId="2108" xr:uid="{00000000-0005-0000-0000-00009B170000}"/>
    <cellStyle name="20% - Accent1 2 3 21 3_A02" xfId="55131" xr:uid="{A1C6A1C7-2DD8-4D8A-93E1-A07DE7987544}"/>
    <cellStyle name="20% - Accent1 2 3 21 4" xfId="2109" xr:uid="{00000000-0005-0000-0000-00009D170000}"/>
    <cellStyle name="20% - Accent1 2 3 21 4 2" xfId="2110" xr:uid="{00000000-0005-0000-0000-00009E170000}"/>
    <cellStyle name="20% - Accent1 2 3 21 4_A02" xfId="55132" xr:uid="{31DF8A28-3041-4B72-ADD0-631F21E8748B}"/>
    <cellStyle name="20% - Accent1 2 3 21 5" xfId="2111" xr:uid="{00000000-0005-0000-0000-0000A0170000}"/>
    <cellStyle name="20% - Accent1 2 3 21 5 2" xfId="2112" xr:uid="{00000000-0005-0000-0000-0000A1170000}"/>
    <cellStyle name="20% - Accent1 2 3 21 5_A02" xfId="55133" xr:uid="{B9B077D1-2290-4109-88BB-523F0FF111D7}"/>
    <cellStyle name="20% - Accent1 2 3 21 6" xfId="2113" xr:uid="{00000000-0005-0000-0000-0000A3170000}"/>
    <cellStyle name="20% - Accent1 2 3 21 6 2" xfId="2114" xr:uid="{00000000-0005-0000-0000-0000A4170000}"/>
    <cellStyle name="20% - Accent1 2 3 21 6_A02" xfId="55134" xr:uid="{658D57C0-FD31-4EFE-BC80-1E1C22B365C8}"/>
    <cellStyle name="20% - Accent1 2 3 21 7" xfId="2115" xr:uid="{00000000-0005-0000-0000-0000A6170000}"/>
    <cellStyle name="20% - Accent1 2 3 21 7 2" xfId="2116" xr:uid="{00000000-0005-0000-0000-0000A7170000}"/>
    <cellStyle name="20% - Accent1 2 3 21 7_A02" xfId="55135" xr:uid="{F0AE02D2-AE86-4D91-B1B9-B67DF97E9556}"/>
    <cellStyle name="20% - Accent1 2 3 21 8" xfId="2117" xr:uid="{00000000-0005-0000-0000-0000A9170000}"/>
    <cellStyle name="20% - Accent1 2 3 21 8 2" xfId="2118" xr:uid="{00000000-0005-0000-0000-0000AA170000}"/>
    <cellStyle name="20% - Accent1 2 3 21 8_A02" xfId="55136" xr:uid="{8B17E4F7-F9C8-45FF-AC43-CC1229E7CF40}"/>
    <cellStyle name="20% - Accent1 2 3 21 9" xfId="2119" xr:uid="{00000000-0005-0000-0000-0000AC170000}"/>
    <cellStyle name="20% - Accent1 2 3 21 9 2" xfId="2120" xr:uid="{00000000-0005-0000-0000-0000AD170000}"/>
    <cellStyle name="20% - Accent1 2 3 21 9_A02" xfId="55137" xr:uid="{8B6CECC7-71F6-420C-8302-10F2BC1F6995}"/>
    <cellStyle name="20% - Accent1 2 3 21_A02" xfId="55127" xr:uid="{2ED1E533-EAD2-43C8-9039-1180BCBF603E}"/>
    <cellStyle name="20% - Accent1 2 3 22" xfId="2121" xr:uid="{00000000-0005-0000-0000-0000B0170000}"/>
    <cellStyle name="20% - Accent1 2 3 22 10" xfId="2122" xr:uid="{00000000-0005-0000-0000-0000B1170000}"/>
    <cellStyle name="20% - Accent1 2 3 22 10 2" xfId="2123" xr:uid="{00000000-0005-0000-0000-0000B2170000}"/>
    <cellStyle name="20% - Accent1 2 3 22 10_A02" xfId="55139" xr:uid="{B28DF1BA-C718-4F37-ABC7-2FA0FB0C25B7}"/>
    <cellStyle name="20% - Accent1 2 3 22 11" xfId="2124" xr:uid="{00000000-0005-0000-0000-0000B4170000}"/>
    <cellStyle name="20% - Accent1 2 3 22 11 2" xfId="2125" xr:uid="{00000000-0005-0000-0000-0000B5170000}"/>
    <cellStyle name="20% - Accent1 2 3 22 11_A02" xfId="55140" xr:uid="{62E42B4A-3F61-406D-B6AC-8B4066D0A300}"/>
    <cellStyle name="20% - Accent1 2 3 22 12" xfId="2126" xr:uid="{00000000-0005-0000-0000-0000B7170000}"/>
    <cellStyle name="20% - Accent1 2 3 22 13" xfId="2127" xr:uid="{00000000-0005-0000-0000-0000B8170000}"/>
    <cellStyle name="20% - Accent1 2 3 22 14" xfId="2128" xr:uid="{00000000-0005-0000-0000-0000B9170000}"/>
    <cellStyle name="20% - Accent1 2 3 22 15" xfId="2129" xr:uid="{00000000-0005-0000-0000-0000BA170000}"/>
    <cellStyle name="20% - Accent1 2 3 22 16" xfId="2130" xr:uid="{00000000-0005-0000-0000-0000BB170000}"/>
    <cellStyle name="20% - Accent1 2 3 22 17" xfId="2131" xr:uid="{00000000-0005-0000-0000-0000BC170000}"/>
    <cellStyle name="20% - Accent1 2 3 22 18" xfId="2132" xr:uid="{00000000-0005-0000-0000-0000BD170000}"/>
    <cellStyle name="20% - Accent1 2 3 22 2" xfId="2133" xr:uid="{00000000-0005-0000-0000-0000BE170000}"/>
    <cellStyle name="20% - Accent1 2 3 22 2 2" xfId="2134" xr:uid="{00000000-0005-0000-0000-0000BF170000}"/>
    <cellStyle name="20% - Accent1 2 3 22 2 3" xfId="2135" xr:uid="{00000000-0005-0000-0000-0000C0170000}"/>
    <cellStyle name="20% - Accent1 2 3 22 2 4" xfId="2136" xr:uid="{00000000-0005-0000-0000-0000C1170000}"/>
    <cellStyle name="20% - Accent1 2 3 22 2 5" xfId="2137" xr:uid="{00000000-0005-0000-0000-0000C2170000}"/>
    <cellStyle name="20% - Accent1 2 3 22 2 6" xfId="2138" xr:uid="{00000000-0005-0000-0000-0000C3170000}"/>
    <cellStyle name="20% - Accent1 2 3 22 2 7" xfId="2139" xr:uid="{00000000-0005-0000-0000-0000C4170000}"/>
    <cellStyle name="20% - Accent1 2 3 22 2 8" xfId="2140" xr:uid="{00000000-0005-0000-0000-0000C5170000}"/>
    <cellStyle name="20% - Accent1 2 3 22 2_A02" xfId="55141" xr:uid="{17198D85-4E3D-4738-BBDB-9C2F3CA9B372}"/>
    <cellStyle name="20% - Accent1 2 3 22 3" xfId="2141" xr:uid="{00000000-0005-0000-0000-0000C7170000}"/>
    <cellStyle name="20% - Accent1 2 3 22 3 2" xfId="2142" xr:uid="{00000000-0005-0000-0000-0000C8170000}"/>
    <cellStyle name="20% - Accent1 2 3 22 3 3" xfId="2143" xr:uid="{00000000-0005-0000-0000-0000C9170000}"/>
    <cellStyle name="20% - Accent1 2 3 22 3 4" xfId="2144" xr:uid="{00000000-0005-0000-0000-0000CA170000}"/>
    <cellStyle name="20% - Accent1 2 3 22 3 5" xfId="2145" xr:uid="{00000000-0005-0000-0000-0000CB170000}"/>
    <cellStyle name="20% - Accent1 2 3 22 3 6" xfId="2146" xr:uid="{00000000-0005-0000-0000-0000CC170000}"/>
    <cellStyle name="20% - Accent1 2 3 22 3 7" xfId="2147" xr:uid="{00000000-0005-0000-0000-0000CD170000}"/>
    <cellStyle name="20% - Accent1 2 3 22 3 8" xfId="2148" xr:uid="{00000000-0005-0000-0000-0000CE170000}"/>
    <cellStyle name="20% - Accent1 2 3 22 3_A02" xfId="55142" xr:uid="{1572E801-C128-4753-B450-B1DCF162DF2C}"/>
    <cellStyle name="20% - Accent1 2 3 22 4" xfId="2149" xr:uid="{00000000-0005-0000-0000-0000D0170000}"/>
    <cellStyle name="20% - Accent1 2 3 22 4 2" xfId="2150" xr:uid="{00000000-0005-0000-0000-0000D1170000}"/>
    <cellStyle name="20% - Accent1 2 3 22 4_A02" xfId="55143" xr:uid="{BB0923DE-D015-4259-A1E4-4669D219AE0B}"/>
    <cellStyle name="20% - Accent1 2 3 22 5" xfId="2151" xr:uid="{00000000-0005-0000-0000-0000D3170000}"/>
    <cellStyle name="20% - Accent1 2 3 22 5 2" xfId="2152" xr:uid="{00000000-0005-0000-0000-0000D4170000}"/>
    <cellStyle name="20% - Accent1 2 3 22 5_A02" xfId="55144" xr:uid="{5A558A06-810A-4B47-9E45-D972ED604A68}"/>
    <cellStyle name="20% - Accent1 2 3 22 6" xfId="2153" xr:uid="{00000000-0005-0000-0000-0000D6170000}"/>
    <cellStyle name="20% - Accent1 2 3 22 6 2" xfId="2154" xr:uid="{00000000-0005-0000-0000-0000D7170000}"/>
    <cellStyle name="20% - Accent1 2 3 22 6_A02" xfId="55145" xr:uid="{5BEA9E05-DB09-4F61-9840-81AFBEED34B1}"/>
    <cellStyle name="20% - Accent1 2 3 22 7" xfId="2155" xr:uid="{00000000-0005-0000-0000-0000D9170000}"/>
    <cellStyle name="20% - Accent1 2 3 22 7 2" xfId="2156" xr:uid="{00000000-0005-0000-0000-0000DA170000}"/>
    <cellStyle name="20% - Accent1 2 3 22 7_A02" xfId="55146" xr:uid="{4DF60043-0C0A-44B4-8E2C-2FB401111CD5}"/>
    <cellStyle name="20% - Accent1 2 3 22 8" xfId="2157" xr:uid="{00000000-0005-0000-0000-0000DC170000}"/>
    <cellStyle name="20% - Accent1 2 3 22 8 2" xfId="2158" xr:uid="{00000000-0005-0000-0000-0000DD170000}"/>
    <cellStyle name="20% - Accent1 2 3 22 8_A02" xfId="55147" xr:uid="{CAD5E080-4032-4FDA-A444-173FE60A0384}"/>
    <cellStyle name="20% - Accent1 2 3 22 9" xfId="2159" xr:uid="{00000000-0005-0000-0000-0000DF170000}"/>
    <cellStyle name="20% - Accent1 2 3 22 9 2" xfId="2160" xr:uid="{00000000-0005-0000-0000-0000E0170000}"/>
    <cellStyle name="20% - Accent1 2 3 22 9_A02" xfId="55148" xr:uid="{71AAA7CD-39AC-4BC1-9A9C-87DC0BE88E03}"/>
    <cellStyle name="20% - Accent1 2 3 22_A02" xfId="55138" xr:uid="{A88B5264-F624-4432-90F3-DDADCFED2EFA}"/>
    <cellStyle name="20% - Accent1 2 3 23" xfId="2161" xr:uid="{00000000-0005-0000-0000-0000E3170000}"/>
    <cellStyle name="20% - Accent1 2 3 23 2" xfId="2162" xr:uid="{00000000-0005-0000-0000-0000E4170000}"/>
    <cellStyle name="20% - Accent1 2 3 23 3" xfId="2163" xr:uid="{00000000-0005-0000-0000-0000E5170000}"/>
    <cellStyle name="20% - Accent1 2 3 23 4" xfId="2164" xr:uid="{00000000-0005-0000-0000-0000E6170000}"/>
    <cellStyle name="20% - Accent1 2 3 23 5" xfId="2165" xr:uid="{00000000-0005-0000-0000-0000E7170000}"/>
    <cellStyle name="20% - Accent1 2 3 23 6" xfId="2166" xr:uid="{00000000-0005-0000-0000-0000E8170000}"/>
    <cellStyle name="20% - Accent1 2 3 23 7" xfId="2167" xr:uid="{00000000-0005-0000-0000-0000E9170000}"/>
    <cellStyle name="20% - Accent1 2 3 23 8" xfId="2168" xr:uid="{00000000-0005-0000-0000-0000EA170000}"/>
    <cellStyle name="20% - Accent1 2 3 23_A02" xfId="55149" xr:uid="{BDBD03F1-D454-441F-8184-DA607EB8C6D2}"/>
    <cellStyle name="20% - Accent1 2 3 24" xfId="2169" xr:uid="{00000000-0005-0000-0000-0000EC170000}"/>
    <cellStyle name="20% - Accent1 2 3 24 2" xfId="2170" xr:uid="{00000000-0005-0000-0000-0000ED170000}"/>
    <cellStyle name="20% - Accent1 2 3 24 3" xfId="2171" xr:uid="{00000000-0005-0000-0000-0000EE170000}"/>
    <cellStyle name="20% - Accent1 2 3 24 4" xfId="2172" xr:uid="{00000000-0005-0000-0000-0000EF170000}"/>
    <cellStyle name="20% - Accent1 2 3 24 5" xfId="2173" xr:uid="{00000000-0005-0000-0000-0000F0170000}"/>
    <cellStyle name="20% - Accent1 2 3 24 6" xfId="2174" xr:uid="{00000000-0005-0000-0000-0000F1170000}"/>
    <cellStyle name="20% - Accent1 2 3 24 7" xfId="2175" xr:uid="{00000000-0005-0000-0000-0000F2170000}"/>
    <cellStyle name="20% - Accent1 2 3 24 8" xfId="2176" xr:uid="{00000000-0005-0000-0000-0000F3170000}"/>
    <cellStyle name="20% - Accent1 2 3 24_A02" xfId="55150" xr:uid="{CA755754-E21B-4D53-863B-ECCFBB4E342F}"/>
    <cellStyle name="20% - Accent1 2 3 25" xfId="2177" xr:uid="{00000000-0005-0000-0000-0000F5170000}"/>
    <cellStyle name="20% - Accent1 2 3 25 2" xfId="2178" xr:uid="{00000000-0005-0000-0000-0000F6170000}"/>
    <cellStyle name="20% - Accent1 2 3 25_A02" xfId="55151" xr:uid="{342A1CE4-0C66-44FB-8657-22E9D3C05C06}"/>
    <cellStyle name="20% - Accent1 2 3 26" xfId="2179" xr:uid="{00000000-0005-0000-0000-0000F8170000}"/>
    <cellStyle name="20% - Accent1 2 3 26 2" xfId="2180" xr:uid="{00000000-0005-0000-0000-0000F9170000}"/>
    <cellStyle name="20% - Accent1 2 3 26_A02" xfId="55152" xr:uid="{7D0AD8D9-A386-4BA6-AFE4-F84126B63563}"/>
    <cellStyle name="20% - Accent1 2 3 27" xfId="2181" xr:uid="{00000000-0005-0000-0000-0000FB170000}"/>
    <cellStyle name="20% - Accent1 2 3 27 2" xfId="2182" xr:uid="{00000000-0005-0000-0000-0000FC170000}"/>
    <cellStyle name="20% - Accent1 2 3 27_A02" xfId="55153" xr:uid="{70F5C43B-1AD0-4835-BC64-BC6E27FDD374}"/>
    <cellStyle name="20% - Accent1 2 3 28" xfId="2183" xr:uid="{00000000-0005-0000-0000-0000FE170000}"/>
    <cellStyle name="20% - Accent1 2 3 28 2" xfId="2184" xr:uid="{00000000-0005-0000-0000-0000FF170000}"/>
    <cellStyle name="20% - Accent1 2 3 28_A02" xfId="55154" xr:uid="{A7546763-756C-4BC3-A0FF-941E7AFFBBEF}"/>
    <cellStyle name="20% - Accent1 2 3 29" xfId="2185" xr:uid="{00000000-0005-0000-0000-000001180000}"/>
    <cellStyle name="20% - Accent1 2 3 29 2" xfId="2186" xr:uid="{00000000-0005-0000-0000-000002180000}"/>
    <cellStyle name="20% - Accent1 2 3 29_A02" xfId="55155" xr:uid="{A0381900-0AB3-452E-8187-F1E62235393E}"/>
    <cellStyle name="20% - Accent1 2 3 3" xfId="2187" xr:uid="{00000000-0005-0000-0000-000004180000}"/>
    <cellStyle name="20% - Accent1 2 3 3 2" xfId="43104" xr:uid="{00000000-0005-0000-0000-000005180000}"/>
    <cellStyle name="20% - Accent1 2 3 3_A02" xfId="55156" xr:uid="{574CBF62-916C-4CB2-ADD2-11CD67663768}"/>
    <cellStyle name="20% - Accent1 2 3 30" xfId="2188" xr:uid="{00000000-0005-0000-0000-000006180000}"/>
    <cellStyle name="20% - Accent1 2 3 30 2" xfId="2189" xr:uid="{00000000-0005-0000-0000-000007180000}"/>
    <cellStyle name="20% - Accent1 2 3 30_A02" xfId="55157" xr:uid="{2CB729B3-2E86-401B-93FA-04373B20E79B}"/>
    <cellStyle name="20% - Accent1 2 3 31" xfId="2190" xr:uid="{00000000-0005-0000-0000-000009180000}"/>
    <cellStyle name="20% - Accent1 2 3 31 2" xfId="2191" xr:uid="{00000000-0005-0000-0000-00000A180000}"/>
    <cellStyle name="20% - Accent1 2 3 31_A02" xfId="55158" xr:uid="{EE5A2834-2CB4-4949-BCA6-F069CC8A2189}"/>
    <cellStyle name="20% - Accent1 2 3 32" xfId="2192" xr:uid="{00000000-0005-0000-0000-00000C180000}"/>
    <cellStyle name="20% - Accent1 2 3 32 2" xfId="2193" xr:uid="{00000000-0005-0000-0000-00000D180000}"/>
    <cellStyle name="20% - Accent1 2 3 32_A02" xfId="55159" xr:uid="{B9B65AB6-B7E9-48D1-BE90-2BF3397B198B}"/>
    <cellStyle name="20% - Accent1 2 3 33" xfId="2194" xr:uid="{00000000-0005-0000-0000-00000F180000}"/>
    <cellStyle name="20% - Accent1 2 3 34" xfId="2195" xr:uid="{00000000-0005-0000-0000-000010180000}"/>
    <cellStyle name="20% - Accent1 2 3 35" xfId="2196" xr:uid="{00000000-0005-0000-0000-000011180000}"/>
    <cellStyle name="20% - Accent1 2 3 36" xfId="2197" xr:uid="{00000000-0005-0000-0000-000012180000}"/>
    <cellStyle name="20% - Accent1 2 3 37" xfId="2198" xr:uid="{00000000-0005-0000-0000-000013180000}"/>
    <cellStyle name="20% - Accent1 2 3 38" xfId="2199" xr:uid="{00000000-0005-0000-0000-000014180000}"/>
    <cellStyle name="20% - Accent1 2 3 39" xfId="2200" xr:uid="{00000000-0005-0000-0000-000015180000}"/>
    <cellStyle name="20% - Accent1 2 3 4" xfId="2201" xr:uid="{00000000-0005-0000-0000-000016180000}"/>
    <cellStyle name="20% - Accent1 2 3 4 2" xfId="43105" xr:uid="{00000000-0005-0000-0000-000017180000}"/>
    <cellStyle name="20% - Accent1 2 3 4_A02" xfId="55160" xr:uid="{A7F6063C-A80C-41BA-B78D-8B2926F826AF}"/>
    <cellStyle name="20% - Accent1 2 3 40" xfId="12559" xr:uid="{00000000-0005-0000-0000-000018180000}"/>
    <cellStyle name="20% - Accent1 2 3 41" xfId="12560" xr:uid="{00000000-0005-0000-0000-000019180000}"/>
    <cellStyle name="20% - Accent1 2 3 42" xfId="43106" xr:uid="{00000000-0005-0000-0000-00001A180000}"/>
    <cellStyle name="20% - Accent1 2 3 5" xfId="2202" xr:uid="{00000000-0005-0000-0000-00001B180000}"/>
    <cellStyle name="20% - Accent1 2 3 5 2" xfId="43107" xr:uid="{00000000-0005-0000-0000-00001C180000}"/>
    <cellStyle name="20% - Accent1 2 3 5_A02" xfId="55161" xr:uid="{8E7A590F-E1E5-4A63-ADA9-6B7DD643D778}"/>
    <cellStyle name="20% - Accent1 2 3 6" xfId="2203" xr:uid="{00000000-0005-0000-0000-00001D180000}"/>
    <cellStyle name="20% - Accent1 2 3 7" xfId="2204" xr:uid="{00000000-0005-0000-0000-00001E180000}"/>
    <cellStyle name="20% - Accent1 2 3 8" xfId="2205" xr:uid="{00000000-0005-0000-0000-00001F180000}"/>
    <cellStyle name="20% - Accent1 2 3 9" xfId="2206" xr:uid="{00000000-0005-0000-0000-000020180000}"/>
    <cellStyle name="20% - Accent1 2 3_A01" xfId="2207" xr:uid="{00000000-0005-0000-0000-000021180000}"/>
    <cellStyle name="20% - Accent1 2 30" xfId="2208" xr:uid="{00000000-0005-0000-0000-000022180000}"/>
    <cellStyle name="20% - Accent1 2 31" xfId="2209" xr:uid="{00000000-0005-0000-0000-000023180000}"/>
    <cellStyle name="20% - Accent1 2 32" xfId="2210" xr:uid="{00000000-0005-0000-0000-000024180000}"/>
    <cellStyle name="20% - Accent1 2 33" xfId="2211" xr:uid="{00000000-0005-0000-0000-000025180000}"/>
    <cellStyle name="20% - Accent1 2 34" xfId="2212" xr:uid="{00000000-0005-0000-0000-000026180000}"/>
    <cellStyle name="20% - Accent1 2 35" xfId="2213" xr:uid="{00000000-0005-0000-0000-000027180000}"/>
    <cellStyle name="20% - Accent1 2 36" xfId="2214" xr:uid="{00000000-0005-0000-0000-000028180000}"/>
    <cellStyle name="20% - Accent1 2 37" xfId="2215" xr:uid="{00000000-0005-0000-0000-000029180000}"/>
    <cellStyle name="20% - Accent1 2 38" xfId="2216" xr:uid="{00000000-0005-0000-0000-00002A180000}"/>
    <cellStyle name="20% - Accent1 2 39" xfId="2217" xr:uid="{00000000-0005-0000-0000-00002B180000}"/>
    <cellStyle name="20% - Accent1 2 4" xfId="2218" xr:uid="{00000000-0005-0000-0000-00002C180000}"/>
    <cellStyle name="20% - Accent1 2 4 2" xfId="2219" xr:uid="{00000000-0005-0000-0000-00002D180000}"/>
    <cellStyle name="20% - Accent1 2 4 3" xfId="12561" xr:uid="{00000000-0005-0000-0000-00002E180000}"/>
    <cellStyle name="20% - Accent1 2 4 4" xfId="43108" xr:uid="{00000000-0005-0000-0000-00002F180000}"/>
    <cellStyle name="20% - Accent1 2 4_A01" xfId="2220" xr:uid="{00000000-0005-0000-0000-000030180000}"/>
    <cellStyle name="20% - Accent1 2 40" xfId="2221" xr:uid="{00000000-0005-0000-0000-000031180000}"/>
    <cellStyle name="20% - Accent1 2 41" xfId="2222" xr:uid="{00000000-0005-0000-0000-000032180000}"/>
    <cellStyle name="20% - Accent1 2 41 2" xfId="2223" xr:uid="{00000000-0005-0000-0000-000033180000}"/>
    <cellStyle name="20% - Accent1 2 41 2 2" xfId="2224" xr:uid="{00000000-0005-0000-0000-000034180000}"/>
    <cellStyle name="20% - Accent1 2 41 2_A02" xfId="55163" xr:uid="{977FB9D4-8B33-431B-980A-2EAF5F601AF3}"/>
    <cellStyle name="20% - Accent1 2 41 3" xfId="2225" xr:uid="{00000000-0005-0000-0000-000036180000}"/>
    <cellStyle name="20% - Accent1 2 41 3 2" xfId="2226" xr:uid="{00000000-0005-0000-0000-000037180000}"/>
    <cellStyle name="20% - Accent1 2 41 3_A02" xfId="55164" xr:uid="{C12C7083-DB6A-47B2-A628-4FE89269985D}"/>
    <cellStyle name="20% - Accent1 2 41_A02" xfId="55162" xr:uid="{E67DB689-D509-425B-B04A-CD5D5B461EBD}"/>
    <cellStyle name="20% - Accent1 2 42" xfId="2227" xr:uid="{00000000-0005-0000-0000-00003A180000}"/>
    <cellStyle name="20% - Accent1 2 42 2" xfId="2228" xr:uid="{00000000-0005-0000-0000-00003B180000}"/>
    <cellStyle name="20% - Accent1 2 42 2 2" xfId="2229" xr:uid="{00000000-0005-0000-0000-00003C180000}"/>
    <cellStyle name="20% - Accent1 2 42 2_A02" xfId="55166" xr:uid="{D53C48E7-154B-40EE-84BF-33FE99847F46}"/>
    <cellStyle name="20% - Accent1 2 42 3" xfId="2230" xr:uid="{00000000-0005-0000-0000-00003E180000}"/>
    <cellStyle name="20% - Accent1 2 42 3 2" xfId="2231" xr:uid="{00000000-0005-0000-0000-00003F180000}"/>
    <cellStyle name="20% - Accent1 2 42 3_A02" xfId="55167" xr:uid="{98A1C11B-78EA-4151-BF5C-8383F528CD8E}"/>
    <cellStyle name="20% - Accent1 2 42_A02" xfId="55165" xr:uid="{356F68B7-58F1-4DA2-A110-EC35BF83BFC2}"/>
    <cellStyle name="20% - Accent1 2 43" xfId="2232" xr:uid="{00000000-0005-0000-0000-000042180000}"/>
    <cellStyle name="20% - Accent1 2 43 2" xfId="2233" xr:uid="{00000000-0005-0000-0000-000043180000}"/>
    <cellStyle name="20% - Accent1 2 43_A02" xfId="55168" xr:uid="{78960427-7D74-47AE-9109-9208FF439DBC}"/>
    <cellStyle name="20% - Accent1 2 44" xfId="2234" xr:uid="{00000000-0005-0000-0000-000045180000}"/>
    <cellStyle name="20% - Accent1 2 44 2" xfId="2235" xr:uid="{00000000-0005-0000-0000-000046180000}"/>
    <cellStyle name="20% - Accent1 2 44_A02" xfId="55169" xr:uid="{EA345C18-C033-4FA9-B61F-22767092BC81}"/>
    <cellStyle name="20% - Accent1 2 45" xfId="2236" xr:uid="{00000000-0005-0000-0000-000048180000}"/>
    <cellStyle name="20% - Accent1 2 46" xfId="12562" xr:uid="{00000000-0005-0000-0000-000049180000}"/>
    <cellStyle name="20% - Accent1 2 47" xfId="36730" xr:uid="{00000000-0005-0000-0000-00004A180000}"/>
    <cellStyle name="20% - Accent1 2 5" xfId="2237" xr:uid="{00000000-0005-0000-0000-00004B180000}"/>
    <cellStyle name="20% - Accent1 2 5 10" xfId="2238" xr:uid="{00000000-0005-0000-0000-00004C180000}"/>
    <cellStyle name="20% - Accent1 2 5 11" xfId="2239" xr:uid="{00000000-0005-0000-0000-00004D180000}"/>
    <cellStyle name="20% - Accent1 2 5 12" xfId="2240" xr:uid="{00000000-0005-0000-0000-00004E180000}"/>
    <cellStyle name="20% - Accent1 2 5 13" xfId="2241" xr:uid="{00000000-0005-0000-0000-00004F180000}"/>
    <cellStyle name="20% - Accent1 2 5 14" xfId="2242" xr:uid="{00000000-0005-0000-0000-000050180000}"/>
    <cellStyle name="20% - Accent1 2 5 15" xfId="2243" xr:uid="{00000000-0005-0000-0000-000051180000}"/>
    <cellStyle name="20% - Accent1 2 5 16" xfId="2244" xr:uid="{00000000-0005-0000-0000-000052180000}"/>
    <cellStyle name="20% - Accent1 2 5 17" xfId="2245" xr:uid="{00000000-0005-0000-0000-000053180000}"/>
    <cellStyle name="20% - Accent1 2 5 18" xfId="2246" xr:uid="{00000000-0005-0000-0000-000054180000}"/>
    <cellStyle name="20% - Accent1 2 5 19" xfId="2247" xr:uid="{00000000-0005-0000-0000-000055180000}"/>
    <cellStyle name="20% - Accent1 2 5 19 10" xfId="2248" xr:uid="{00000000-0005-0000-0000-000056180000}"/>
    <cellStyle name="20% - Accent1 2 5 19 10 2" xfId="2249" xr:uid="{00000000-0005-0000-0000-000057180000}"/>
    <cellStyle name="20% - Accent1 2 5 19 10_A02" xfId="55172" xr:uid="{70F96E51-2C42-4554-B7A9-DE07CA338F9E}"/>
    <cellStyle name="20% - Accent1 2 5 19 11" xfId="2250" xr:uid="{00000000-0005-0000-0000-000059180000}"/>
    <cellStyle name="20% - Accent1 2 5 19 11 2" xfId="2251" xr:uid="{00000000-0005-0000-0000-00005A180000}"/>
    <cellStyle name="20% - Accent1 2 5 19 11_A02" xfId="55173" xr:uid="{4DBD2F4D-38E7-4FEB-B414-2353AE78BC31}"/>
    <cellStyle name="20% - Accent1 2 5 19 12" xfId="2252" xr:uid="{00000000-0005-0000-0000-00005C180000}"/>
    <cellStyle name="20% - Accent1 2 5 19 13" xfId="2253" xr:uid="{00000000-0005-0000-0000-00005D180000}"/>
    <cellStyle name="20% - Accent1 2 5 19 14" xfId="2254" xr:uid="{00000000-0005-0000-0000-00005E180000}"/>
    <cellStyle name="20% - Accent1 2 5 19 15" xfId="2255" xr:uid="{00000000-0005-0000-0000-00005F180000}"/>
    <cellStyle name="20% - Accent1 2 5 19 16" xfId="2256" xr:uid="{00000000-0005-0000-0000-000060180000}"/>
    <cellStyle name="20% - Accent1 2 5 19 17" xfId="2257" xr:uid="{00000000-0005-0000-0000-000061180000}"/>
    <cellStyle name="20% - Accent1 2 5 19 18" xfId="2258" xr:uid="{00000000-0005-0000-0000-000062180000}"/>
    <cellStyle name="20% - Accent1 2 5 19 2" xfId="2259" xr:uid="{00000000-0005-0000-0000-000063180000}"/>
    <cellStyle name="20% - Accent1 2 5 19 2 2" xfId="2260" xr:uid="{00000000-0005-0000-0000-000064180000}"/>
    <cellStyle name="20% - Accent1 2 5 19 2 3" xfId="2261" xr:uid="{00000000-0005-0000-0000-000065180000}"/>
    <cellStyle name="20% - Accent1 2 5 19 2 4" xfId="2262" xr:uid="{00000000-0005-0000-0000-000066180000}"/>
    <cellStyle name="20% - Accent1 2 5 19 2 5" xfId="2263" xr:uid="{00000000-0005-0000-0000-000067180000}"/>
    <cellStyle name="20% - Accent1 2 5 19 2 6" xfId="2264" xr:uid="{00000000-0005-0000-0000-000068180000}"/>
    <cellStyle name="20% - Accent1 2 5 19 2 7" xfId="2265" xr:uid="{00000000-0005-0000-0000-000069180000}"/>
    <cellStyle name="20% - Accent1 2 5 19 2 8" xfId="2266" xr:uid="{00000000-0005-0000-0000-00006A180000}"/>
    <cellStyle name="20% - Accent1 2 5 19 2_A02" xfId="55174" xr:uid="{4B66BCEE-E2C5-472B-851C-A8F6F8BE422D}"/>
    <cellStyle name="20% - Accent1 2 5 19 3" xfId="2267" xr:uid="{00000000-0005-0000-0000-00006C180000}"/>
    <cellStyle name="20% - Accent1 2 5 19 3 2" xfId="2268" xr:uid="{00000000-0005-0000-0000-00006D180000}"/>
    <cellStyle name="20% - Accent1 2 5 19 3 3" xfId="2269" xr:uid="{00000000-0005-0000-0000-00006E180000}"/>
    <cellStyle name="20% - Accent1 2 5 19 3 4" xfId="2270" xr:uid="{00000000-0005-0000-0000-00006F180000}"/>
    <cellStyle name="20% - Accent1 2 5 19 3 5" xfId="2271" xr:uid="{00000000-0005-0000-0000-000070180000}"/>
    <cellStyle name="20% - Accent1 2 5 19 3 6" xfId="2272" xr:uid="{00000000-0005-0000-0000-000071180000}"/>
    <cellStyle name="20% - Accent1 2 5 19 3 7" xfId="2273" xr:uid="{00000000-0005-0000-0000-000072180000}"/>
    <cellStyle name="20% - Accent1 2 5 19 3 8" xfId="2274" xr:uid="{00000000-0005-0000-0000-000073180000}"/>
    <cellStyle name="20% - Accent1 2 5 19 3_A02" xfId="55175" xr:uid="{1D4DCBDD-F266-471E-BB92-45FBD7D4C7FD}"/>
    <cellStyle name="20% - Accent1 2 5 19 4" xfId="2275" xr:uid="{00000000-0005-0000-0000-000075180000}"/>
    <cellStyle name="20% - Accent1 2 5 19 4 2" xfId="2276" xr:uid="{00000000-0005-0000-0000-000076180000}"/>
    <cellStyle name="20% - Accent1 2 5 19 4_A02" xfId="55176" xr:uid="{F6698F45-1E29-4F79-96F0-4A0F0F8164E7}"/>
    <cellStyle name="20% - Accent1 2 5 19 5" xfId="2277" xr:uid="{00000000-0005-0000-0000-000078180000}"/>
    <cellStyle name="20% - Accent1 2 5 19 5 2" xfId="2278" xr:uid="{00000000-0005-0000-0000-000079180000}"/>
    <cellStyle name="20% - Accent1 2 5 19 5_A02" xfId="55177" xr:uid="{09371A3B-8D32-4F8B-9DF1-1A91993F89E5}"/>
    <cellStyle name="20% - Accent1 2 5 19 6" xfId="2279" xr:uid="{00000000-0005-0000-0000-00007B180000}"/>
    <cellStyle name="20% - Accent1 2 5 19 6 2" xfId="2280" xr:uid="{00000000-0005-0000-0000-00007C180000}"/>
    <cellStyle name="20% - Accent1 2 5 19 6_A02" xfId="55178" xr:uid="{0B8AB426-E553-4AA8-8BA5-7BF4A2E868F1}"/>
    <cellStyle name="20% - Accent1 2 5 19 7" xfId="2281" xr:uid="{00000000-0005-0000-0000-00007E180000}"/>
    <cellStyle name="20% - Accent1 2 5 19 7 2" xfId="2282" xr:uid="{00000000-0005-0000-0000-00007F180000}"/>
    <cellStyle name="20% - Accent1 2 5 19 7_A02" xfId="55179" xr:uid="{8DEC991A-1A5C-484A-A056-0FEFF9F8DAC4}"/>
    <cellStyle name="20% - Accent1 2 5 19 8" xfId="2283" xr:uid="{00000000-0005-0000-0000-000081180000}"/>
    <cellStyle name="20% - Accent1 2 5 19 8 2" xfId="2284" xr:uid="{00000000-0005-0000-0000-000082180000}"/>
    <cellStyle name="20% - Accent1 2 5 19 8_A02" xfId="55180" xr:uid="{54CFED8A-8F04-41D4-8E48-2AA15F83BA94}"/>
    <cellStyle name="20% - Accent1 2 5 19 9" xfId="2285" xr:uid="{00000000-0005-0000-0000-000084180000}"/>
    <cellStyle name="20% - Accent1 2 5 19 9 2" xfId="2286" xr:uid="{00000000-0005-0000-0000-000085180000}"/>
    <cellStyle name="20% - Accent1 2 5 19 9_A02" xfId="55181" xr:uid="{E4E54E85-C169-4D84-95A0-D597421C9F03}"/>
    <cellStyle name="20% - Accent1 2 5 19_A02" xfId="55171" xr:uid="{FB76784F-7E65-4BD8-AE84-C67430E2CD0A}"/>
    <cellStyle name="20% - Accent1 2 5 2" xfId="2287" xr:uid="{00000000-0005-0000-0000-000088180000}"/>
    <cellStyle name="20% - Accent1 2 5 2 10" xfId="2288" xr:uid="{00000000-0005-0000-0000-000089180000}"/>
    <cellStyle name="20% - Accent1 2 5 2 10 2" xfId="2289" xr:uid="{00000000-0005-0000-0000-00008A180000}"/>
    <cellStyle name="20% - Accent1 2 5 2 10_A02" xfId="55183" xr:uid="{DD4DA2FA-A81B-4219-A899-89F44475AECC}"/>
    <cellStyle name="20% - Accent1 2 5 2 11" xfId="2290" xr:uid="{00000000-0005-0000-0000-00008C180000}"/>
    <cellStyle name="20% - Accent1 2 5 2 11 2" xfId="2291" xr:uid="{00000000-0005-0000-0000-00008D180000}"/>
    <cellStyle name="20% - Accent1 2 5 2 11_A02" xfId="55184" xr:uid="{95AE8705-10FB-4167-8D21-481581244962}"/>
    <cellStyle name="20% - Accent1 2 5 2 12" xfId="2292" xr:uid="{00000000-0005-0000-0000-00008F180000}"/>
    <cellStyle name="20% - Accent1 2 5 2 12 2" xfId="2293" xr:uid="{00000000-0005-0000-0000-000090180000}"/>
    <cellStyle name="20% - Accent1 2 5 2 12_A02" xfId="55185" xr:uid="{F8CD11EE-ACE5-4EC2-8025-F237FAFA1D5B}"/>
    <cellStyle name="20% - Accent1 2 5 2 13" xfId="2294" xr:uid="{00000000-0005-0000-0000-000092180000}"/>
    <cellStyle name="20% - Accent1 2 5 2 13 2" xfId="2295" xr:uid="{00000000-0005-0000-0000-000093180000}"/>
    <cellStyle name="20% - Accent1 2 5 2 13_A02" xfId="55186" xr:uid="{645D518A-2060-4F3F-BAA6-26E1D114639D}"/>
    <cellStyle name="20% - Accent1 2 5 2 14" xfId="2296" xr:uid="{00000000-0005-0000-0000-000095180000}"/>
    <cellStyle name="20% - Accent1 2 5 2 14 2" xfId="2297" xr:uid="{00000000-0005-0000-0000-000096180000}"/>
    <cellStyle name="20% - Accent1 2 5 2 14_A02" xfId="55187" xr:uid="{7D7B4154-5DE2-4EC0-91EB-E8DC31A29F5F}"/>
    <cellStyle name="20% - Accent1 2 5 2 15" xfId="2298" xr:uid="{00000000-0005-0000-0000-000098180000}"/>
    <cellStyle name="20% - Accent1 2 5 2 15 2" xfId="2299" xr:uid="{00000000-0005-0000-0000-000099180000}"/>
    <cellStyle name="20% - Accent1 2 5 2 15_A02" xfId="55188" xr:uid="{B6F4C267-E624-4345-8CBA-D25D7B5801AE}"/>
    <cellStyle name="20% - Accent1 2 5 2 16" xfId="2300" xr:uid="{00000000-0005-0000-0000-00009B180000}"/>
    <cellStyle name="20% - Accent1 2 5 2 16 2" xfId="2301" xr:uid="{00000000-0005-0000-0000-00009C180000}"/>
    <cellStyle name="20% - Accent1 2 5 2 16_A02" xfId="55189" xr:uid="{4A70E958-B708-40F4-AFC1-F945638E7F0B}"/>
    <cellStyle name="20% - Accent1 2 5 2 17" xfId="2302" xr:uid="{00000000-0005-0000-0000-00009E180000}"/>
    <cellStyle name="20% - Accent1 2 5 2 18" xfId="2303" xr:uid="{00000000-0005-0000-0000-00009F180000}"/>
    <cellStyle name="20% - Accent1 2 5 2 19" xfId="2304" xr:uid="{00000000-0005-0000-0000-0000A0180000}"/>
    <cellStyle name="20% - Accent1 2 5 2 2" xfId="2305" xr:uid="{00000000-0005-0000-0000-0000A1180000}"/>
    <cellStyle name="20% - Accent1 2 5 2 20" xfId="2306" xr:uid="{00000000-0005-0000-0000-0000A2180000}"/>
    <cellStyle name="20% - Accent1 2 5 2 21" xfId="2307" xr:uid="{00000000-0005-0000-0000-0000A3180000}"/>
    <cellStyle name="20% - Accent1 2 5 2 22" xfId="2308" xr:uid="{00000000-0005-0000-0000-0000A4180000}"/>
    <cellStyle name="20% - Accent1 2 5 2 23" xfId="2309" xr:uid="{00000000-0005-0000-0000-0000A5180000}"/>
    <cellStyle name="20% - Accent1 2 5 2 3" xfId="2310" xr:uid="{00000000-0005-0000-0000-0000A6180000}"/>
    <cellStyle name="20% - Accent1 2 5 2 4" xfId="2311" xr:uid="{00000000-0005-0000-0000-0000A7180000}"/>
    <cellStyle name="20% - Accent1 2 5 2 5" xfId="2312" xr:uid="{00000000-0005-0000-0000-0000A8180000}"/>
    <cellStyle name="20% - Accent1 2 5 2 6" xfId="2313" xr:uid="{00000000-0005-0000-0000-0000A9180000}"/>
    <cellStyle name="20% - Accent1 2 5 2 7" xfId="2314" xr:uid="{00000000-0005-0000-0000-0000AA180000}"/>
    <cellStyle name="20% - Accent1 2 5 2 7 2" xfId="2315" xr:uid="{00000000-0005-0000-0000-0000AB180000}"/>
    <cellStyle name="20% - Accent1 2 5 2 7 3" xfId="2316" xr:uid="{00000000-0005-0000-0000-0000AC180000}"/>
    <cellStyle name="20% - Accent1 2 5 2 7 4" xfId="2317" xr:uid="{00000000-0005-0000-0000-0000AD180000}"/>
    <cellStyle name="20% - Accent1 2 5 2 7 5" xfId="2318" xr:uid="{00000000-0005-0000-0000-0000AE180000}"/>
    <cellStyle name="20% - Accent1 2 5 2 7 6" xfId="2319" xr:uid="{00000000-0005-0000-0000-0000AF180000}"/>
    <cellStyle name="20% - Accent1 2 5 2 7 7" xfId="2320" xr:uid="{00000000-0005-0000-0000-0000B0180000}"/>
    <cellStyle name="20% - Accent1 2 5 2 7 8" xfId="2321" xr:uid="{00000000-0005-0000-0000-0000B1180000}"/>
    <cellStyle name="20% - Accent1 2 5 2 7_A02" xfId="55190" xr:uid="{2D49EFB7-DDEE-447E-B71D-CA7AEAE16101}"/>
    <cellStyle name="20% - Accent1 2 5 2 8" xfId="2322" xr:uid="{00000000-0005-0000-0000-0000B3180000}"/>
    <cellStyle name="20% - Accent1 2 5 2 8 2" xfId="2323" xr:uid="{00000000-0005-0000-0000-0000B4180000}"/>
    <cellStyle name="20% - Accent1 2 5 2 8 3" xfId="2324" xr:uid="{00000000-0005-0000-0000-0000B5180000}"/>
    <cellStyle name="20% - Accent1 2 5 2 8 4" xfId="2325" xr:uid="{00000000-0005-0000-0000-0000B6180000}"/>
    <cellStyle name="20% - Accent1 2 5 2 8 5" xfId="2326" xr:uid="{00000000-0005-0000-0000-0000B7180000}"/>
    <cellStyle name="20% - Accent1 2 5 2 8 6" xfId="2327" xr:uid="{00000000-0005-0000-0000-0000B8180000}"/>
    <cellStyle name="20% - Accent1 2 5 2 8 7" xfId="2328" xr:uid="{00000000-0005-0000-0000-0000B9180000}"/>
    <cellStyle name="20% - Accent1 2 5 2 8 8" xfId="2329" xr:uid="{00000000-0005-0000-0000-0000BA180000}"/>
    <cellStyle name="20% - Accent1 2 5 2 8_A02" xfId="55191" xr:uid="{D9F29C67-FCD6-4F55-95F7-D1E350FB4F6B}"/>
    <cellStyle name="20% - Accent1 2 5 2 9" xfId="2330" xr:uid="{00000000-0005-0000-0000-0000BC180000}"/>
    <cellStyle name="20% - Accent1 2 5 2 9 2" xfId="2331" xr:uid="{00000000-0005-0000-0000-0000BD180000}"/>
    <cellStyle name="20% - Accent1 2 5 2 9_A02" xfId="55192" xr:uid="{A26BF7FA-223D-4067-855E-749F40DBA31F}"/>
    <cellStyle name="20% - Accent1 2 5 2_A02" xfId="55182" xr:uid="{285B6043-C491-47B3-A0FD-02B38620CF66}"/>
    <cellStyle name="20% - Accent1 2 5 20" xfId="2332" xr:uid="{00000000-0005-0000-0000-0000C0180000}"/>
    <cellStyle name="20% - Accent1 2 5 20 10" xfId="2333" xr:uid="{00000000-0005-0000-0000-0000C1180000}"/>
    <cellStyle name="20% - Accent1 2 5 20 10 2" xfId="2334" xr:uid="{00000000-0005-0000-0000-0000C2180000}"/>
    <cellStyle name="20% - Accent1 2 5 20 10_A02" xfId="55194" xr:uid="{8970CDC6-312B-41DA-BCB2-98F89E63305A}"/>
    <cellStyle name="20% - Accent1 2 5 20 11" xfId="2335" xr:uid="{00000000-0005-0000-0000-0000C4180000}"/>
    <cellStyle name="20% - Accent1 2 5 20 11 2" xfId="2336" xr:uid="{00000000-0005-0000-0000-0000C5180000}"/>
    <cellStyle name="20% - Accent1 2 5 20 11_A02" xfId="55195" xr:uid="{190508AD-C410-4B0B-AFC9-C67A9139363B}"/>
    <cellStyle name="20% - Accent1 2 5 20 12" xfId="2337" xr:uid="{00000000-0005-0000-0000-0000C7180000}"/>
    <cellStyle name="20% - Accent1 2 5 20 13" xfId="2338" xr:uid="{00000000-0005-0000-0000-0000C8180000}"/>
    <cellStyle name="20% - Accent1 2 5 20 14" xfId="2339" xr:uid="{00000000-0005-0000-0000-0000C9180000}"/>
    <cellStyle name="20% - Accent1 2 5 20 15" xfId="2340" xr:uid="{00000000-0005-0000-0000-0000CA180000}"/>
    <cellStyle name="20% - Accent1 2 5 20 16" xfId="2341" xr:uid="{00000000-0005-0000-0000-0000CB180000}"/>
    <cellStyle name="20% - Accent1 2 5 20 17" xfId="2342" xr:uid="{00000000-0005-0000-0000-0000CC180000}"/>
    <cellStyle name="20% - Accent1 2 5 20 18" xfId="2343" xr:uid="{00000000-0005-0000-0000-0000CD180000}"/>
    <cellStyle name="20% - Accent1 2 5 20 2" xfId="2344" xr:uid="{00000000-0005-0000-0000-0000CE180000}"/>
    <cellStyle name="20% - Accent1 2 5 20 2 2" xfId="2345" xr:uid="{00000000-0005-0000-0000-0000CF180000}"/>
    <cellStyle name="20% - Accent1 2 5 20 2 3" xfId="2346" xr:uid="{00000000-0005-0000-0000-0000D0180000}"/>
    <cellStyle name="20% - Accent1 2 5 20 2 4" xfId="2347" xr:uid="{00000000-0005-0000-0000-0000D1180000}"/>
    <cellStyle name="20% - Accent1 2 5 20 2 5" xfId="2348" xr:uid="{00000000-0005-0000-0000-0000D2180000}"/>
    <cellStyle name="20% - Accent1 2 5 20 2 6" xfId="2349" xr:uid="{00000000-0005-0000-0000-0000D3180000}"/>
    <cellStyle name="20% - Accent1 2 5 20 2 7" xfId="2350" xr:uid="{00000000-0005-0000-0000-0000D4180000}"/>
    <cellStyle name="20% - Accent1 2 5 20 2 8" xfId="2351" xr:uid="{00000000-0005-0000-0000-0000D5180000}"/>
    <cellStyle name="20% - Accent1 2 5 20 2_A02" xfId="55196" xr:uid="{EDD7C627-2B07-4F89-86DF-1DE6572ACDCF}"/>
    <cellStyle name="20% - Accent1 2 5 20 3" xfId="2352" xr:uid="{00000000-0005-0000-0000-0000D7180000}"/>
    <cellStyle name="20% - Accent1 2 5 20 3 2" xfId="2353" xr:uid="{00000000-0005-0000-0000-0000D8180000}"/>
    <cellStyle name="20% - Accent1 2 5 20 3 3" xfId="2354" xr:uid="{00000000-0005-0000-0000-0000D9180000}"/>
    <cellStyle name="20% - Accent1 2 5 20 3 4" xfId="2355" xr:uid="{00000000-0005-0000-0000-0000DA180000}"/>
    <cellStyle name="20% - Accent1 2 5 20 3 5" xfId="2356" xr:uid="{00000000-0005-0000-0000-0000DB180000}"/>
    <cellStyle name="20% - Accent1 2 5 20 3 6" xfId="2357" xr:uid="{00000000-0005-0000-0000-0000DC180000}"/>
    <cellStyle name="20% - Accent1 2 5 20 3 7" xfId="2358" xr:uid="{00000000-0005-0000-0000-0000DD180000}"/>
    <cellStyle name="20% - Accent1 2 5 20 3 8" xfId="2359" xr:uid="{00000000-0005-0000-0000-0000DE180000}"/>
    <cellStyle name="20% - Accent1 2 5 20 3_A02" xfId="55197" xr:uid="{D137E8CF-F7E4-476E-9371-0BE6C75C7924}"/>
    <cellStyle name="20% - Accent1 2 5 20 4" xfId="2360" xr:uid="{00000000-0005-0000-0000-0000E0180000}"/>
    <cellStyle name="20% - Accent1 2 5 20 4 2" xfId="2361" xr:uid="{00000000-0005-0000-0000-0000E1180000}"/>
    <cellStyle name="20% - Accent1 2 5 20 4_A02" xfId="55198" xr:uid="{DC7B7B46-FEAB-49AB-89C6-C4F40F9F10A1}"/>
    <cellStyle name="20% - Accent1 2 5 20 5" xfId="2362" xr:uid="{00000000-0005-0000-0000-0000E3180000}"/>
    <cellStyle name="20% - Accent1 2 5 20 5 2" xfId="2363" xr:uid="{00000000-0005-0000-0000-0000E4180000}"/>
    <cellStyle name="20% - Accent1 2 5 20 5_A02" xfId="55199" xr:uid="{5BAAE2A3-0374-46A8-BB89-DA9582C06AF6}"/>
    <cellStyle name="20% - Accent1 2 5 20 6" xfId="2364" xr:uid="{00000000-0005-0000-0000-0000E6180000}"/>
    <cellStyle name="20% - Accent1 2 5 20 6 2" xfId="2365" xr:uid="{00000000-0005-0000-0000-0000E7180000}"/>
    <cellStyle name="20% - Accent1 2 5 20 6_A02" xfId="55200" xr:uid="{40A0AB7D-275D-4F2C-AEBA-049A4264CB43}"/>
    <cellStyle name="20% - Accent1 2 5 20 7" xfId="2366" xr:uid="{00000000-0005-0000-0000-0000E9180000}"/>
    <cellStyle name="20% - Accent1 2 5 20 7 2" xfId="2367" xr:uid="{00000000-0005-0000-0000-0000EA180000}"/>
    <cellStyle name="20% - Accent1 2 5 20 7_A02" xfId="55201" xr:uid="{EC07D03C-AFB7-49CC-950F-0B787266EBAF}"/>
    <cellStyle name="20% - Accent1 2 5 20 8" xfId="2368" xr:uid="{00000000-0005-0000-0000-0000EC180000}"/>
    <cellStyle name="20% - Accent1 2 5 20 8 2" xfId="2369" xr:uid="{00000000-0005-0000-0000-0000ED180000}"/>
    <cellStyle name="20% - Accent1 2 5 20 8_A02" xfId="55202" xr:uid="{DAE75B52-9823-4363-919C-6D594D8B535C}"/>
    <cellStyle name="20% - Accent1 2 5 20 9" xfId="2370" xr:uid="{00000000-0005-0000-0000-0000EF180000}"/>
    <cellStyle name="20% - Accent1 2 5 20 9 2" xfId="2371" xr:uid="{00000000-0005-0000-0000-0000F0180000}"/>
    <cellStyle name="20% - Accent1 2 5 20 9_A02" xfId="55203" xr:uid="{9A3658D9-7253-47D5-97B2-969D525D8643}"/>
    <cellStyle name="20% - Accent1 2 5 20_A02" xfId="55193" xr:uid="{E987F377-DF0E-402F-AF1C-B97D7EF767A7}"/>
    <cellStyle name="20% - Accent1 2 5 21" xfId="2372" xr:uid="{00000000-0005-0000-0000-0000F3180000}"/>
    <cellStyle name="20% - Accent1 2 5 21 10" xfId="2373" xr:uid="{00000000-0005-0000-0000-0000F4180000}"/>
    <cellStyle name="20% - Accent1 2 5 21 10 2" xfId="2374" xr:uid="{00000000-0005-0000-0000-0000F5180000}"/>
    <cellStyle name="20% - Accent1 2 5 21 10_A02" xfId="55205" xr:uid="{70902E13-B530-4074-9B1A-BEDB444D492E}"/>
    <cellStyle name="20% - Accent1 2 5 21 11" xfId="2375" xr:uid="{00000000-0005-0000-0000-0000F7180000}"/>
    <cellStyle name="20% - Accent1 2 5 21 11 2" xfId="2376" xr:uid="{00000000-0005-0000-0000-0000F8180000}"/>
    <cellStyle name="20% - Accent1 2 5 21 11_A02" xfId="55206" xr:uid="{F54492B7-F06D-4AEB-9266-CEACED245F42}"/>
    <cellStyle name="20% - Accent1 2 5 21 12" xfId="2377" xr:uid="{00000000-0005-0000-0000-0000FA180000}"/>
    <cellStyle name="20% - Accent1 2 5 21 13" xfId="2378" xr:uid="{00000000-0005-0000-0000-0000FB180000}"/>
    <cellStyle name="20% - Accent1 2 5 21 14" xfId="2379" xr:uid="{00000000-0005-0000-0000-0000FC180000}"/>
    <cellStyle name="20% - Accent1 2 5 21 15" xfId="2380" xr:uid="{00000000-0005-0000-0000-0000FD180000}"/>
    <cellStyle name="20% - Accent1 2 5 21 16" xfId="2381" xr:uid="{00000000-0005-0000-0000-0000FE180000}"/>
    <cellStyle name="20% - Accent1 2 5 21 17" xfId="2382" xr:uid="{00000000-0005-0000-0000-0000FF180000}"/>
    <cellStyle name="20% - Accent1 2 5 21 18" xfId="2383" xr:uid="{00000000-0005-0000-0000-000000190000}"/>
    <cellStyle name="20% - Accent1 2 5 21 2" xfId="2384" xr:uid="{00000000-0005-0000-0000-000001190000}"/>
    <cellStyle name="20% - Accent1 2 5 21 2 2" xfId="2385" xr:uid="{00000000-0005-0000-0000-000002190000}"/>
    <cellStyle name="20% - Accent1 2 5 21 2 3" xfId="2386" xr:uid="{00000000-0005-0000-0000-000003190000}"/>
    <cellStyle name="20% - Accent1 2 5 21 2 4" xfId="2387" xr:uid="{00000000-0005-0000-0000-000004190000}"/>
    <cellStyle name="20% - Accent1 2 5 21 2 5" xfId="2388" xr:uid="{00000000-0005-0000-0000-000005190000}"/>
    <cellStyle name="20% - Accent1 2 5 21 2 6" xfId="2389" xr:uid="{00000000-0005-0000-0000-000006190000}"/>
    <cellStyle name="20% - Accent1 2 5 21 2 7" xfId="2390" xr:uid="{00000000-0005-0000-0000-000007190000}"/>
    <cellStyle name="20% - Accent1 2 5 21 2 8" xfId="2391" xr:uid="{00000000-0005-0000-0000-000008190000}"/>
    <cellStyle name="20% - Accent1 2 5 21 2_A02" xfId="55207" xr:uid="{824D138B-8AE9-4904-A4EC-8CDA2196EF4B}"/>
    <cellStyle name="20% - Accent1 2 5 21 3" xfId="2392" xr:uid="{00000000-0005-0000-0000-00000A190000}"/>
    <cellStyle name="20% - Accent1 2 5 21 3 2" xfId="2393" xr:uid="{00000000-0005-0000-0000-00000B190000}"/>
    <cellStyle name="20% - Accent1 2 5 21 3 3" xfId="2394" xr:uid="{00000000-0005-0000-0000-00000C190000}"/>
    <cellStyle name="20% - Accent1 2 5 21 3 4" xfId="2395" xr:uid="{00000000-0005-0000-0000-00000D190000}"/>
    <cellStyle name="20% - Accent1 2 5 21 3 5" xfId="2396" xr:uid="{00000000-0005-0000-0000-00000E190000}"/>
    <cellStyle name="20% - Accent1 2 5 21 3 6" xfId="2397" xr:uid="{00000000-0005-0000-0000-00000F190000}"/>
    <cellStyle name="20% - Accent1 2 5 21 3 7" xfId="2398" xr:uid="{00000000-0005-0000-0000-000010190000}"/>
    <cellStyle name="20% - Accent1 2 5 21 3 8" xfId="2399" xr:uid="{00000000-0005-0000-0000-000011190000}"/>
    <cellStyle name="20% - Accent1 2 5 21 3_A02" xfId="55208" xr:uid="{BB3BAC3F-9748-41CF-A27A-0C3F723058AC}"/>
    <cellStyle name="20% - Accent1 2 5 21 4" xfId="2400" xr:uid="{00000000-0005-0000-0000-000013190000}"/>
    <cellStyle name="20% - Accent1 2 5 21 4 2" xfId="2401" xr:uid="{00000000-0005-0000-0000-000014190000}"/>
    <cellStyle name="20% - Accent1 2 5 21 4_A02" xfId="55209" xr:uid="{06D7D1F5-7890-435C-AC35-061762C2491F}"/>
    <cellStyle name="20% - Accent1 2 5 21 5" xfId="2402" xr:uid="{00000000-0005-0000-0000-000016190000}"/>
    <cellStyle name="20% - Accent1 2 5 21 5 2" xfId="2403" xr:uid="{00000000-0005-0000-0000-000017190000}"/>
    <cellStyle name="20% - Accent1 2 5 21 5_A02" xfId="55210" xr:uid="{1BF0C366-CFB3-423B-93F2-C08F6C170A60}"/>
    <cellStyle name="20% - Accent1 2 5 21 6" xfId="2404" xr:uid="{00000000-0005-0000-0000-000019190000}"/>
    <cellStyle name="20% - Accent1 2 5 21 6 2" xfId="2405" xr:uid="{00000000-0005-0000-0000-00001A190000}"/>
    <cellStyle name="20% - Accent1 2 5 21 6_A02" xfId="55211" xr:uid="{9C3DBE16-F7A4-4993-8737-C95175F174FD}"/>
    <cellStyle name="20% - Accent1 2 5 21 7" xfId="2406" xr:uid="{00000000-0005-0000-0000-00001C190000}"/>
    <cellStyle name="20% - Accent1 2 5 21 7 2" xfId="2407" xr:uid="{00000000-0005-0000-0000-00001D190000}"/>
    <cellStyle name="20% - Accent1 2 5 21 7_A02" xfId="55212" xr:uid="{9C2981D4-6446-4983-B15F-1216AFDDFBCB}"/>
    <cellStyle name="20% - Accent1 2 5 21 8" xfId="2408" xr:uid="{00000000-0005-0000-0000-00001F190000}"/>
    <cellStyle name="20% - Accent1 2 5 21 8 2" xfId="2409" xr:uid="{00000000-0005-0000-0000-000020190000}"/>
    <cellStyle name="20% - Accent1 2 5 21 8_A02" xfId="55213" xr:uid="{528A7771-F8FC-48BC-9F48-3089A38295A8}"/>
    <cellStyle name="20% - Accent1 2 5 21 9" xfId="2410" xr:uid="{00000000-0005-0000-0000-000022190000}"/>
    <cellStyle name="20% - Accent1 2 5 21 9 2" xfId="2411" xr:uid="{00000000-0005-0000-0000-000023190000}"/>
    <cellStyle name="20% - Accent1 2 5 21 9_A02" xfId="55214" xr:uid="{A985E0C1-77BD-43CC-B247-92222793B442}"/>
    <cellStyle name="20% - Accent1 2 5 21_A02" xfId="55204" xr:uid="{AA9C623F-0C42-442F-9280-DD93FA2401B7}"/>
    <cellStyle name="20% - Accent1 2 5 22" xfId="2412" xr:uid="{00000000-0005-0000-0000-000026190000}"/>
    <cellStyle name="20% - Accent1 2 5 22 10" xfId="2413" xr:uid="{00000000-0005-0000-0000-000027190000}"/>
    <cellStyle name="20% - Accent1 2 5 22 10 2" xfId="2414" xr:uid="{00000000-0005-0000-0000-000028190000}"/>
    <cellStyle name="20% - Accent1 2 5 22 10_A02" xfId="55216" xr:uid="{DDA7A646-20F9-4772-AACF-F66631651F75}"/>
    <cellStyle name="20% - Accent1 2 5 22 11" xfId="2415" xr:uid="{00000000-0005-0000-0000-00002A190000}"/>
    <cellStyle name="20% - Accent1 2 5 22 11 2" xfId="2416" xr:uid="{00000000-0005-0000-0000-00002B190000}"/>
    <cellStyle name="20% - Accent1 2 5 22 11_A02" xfId="55217" xr:uid="{0A5A4ECC-025B-4B0C-AFEE-47C06746D066}"/>
    <cellStyle name="20% - Accent1 2 5 22 12" xfId="2417" xr:uid="{00000000-0005-0000-0000-00002D190000}"/>
    <cellStyle name="20% - Accent1 2 5 22 13" xfId="2418" xr:uid="{00000000-0005-0000-0000-00002E190000}"/>
    <cellStyle name="20% - Accent1 2 5 22 14" xfId="2419" xr:uid="{00000000-0005-0000-0000-00002F190000}"/>
    <cellStyle name="20% - Accent1 2 5 22 15" xfId="2420" xr:uid="{00000000-0005-0000-0000-000030190000}"/>
    <cellStyle name="20% - Accent1 2 5 22 16" xfId="2421" xr:uid="{00000000-0005-0000-0000-000031190000}"/>
    <cellStyle name="20% - Accent1 2 5 22 17" xfId="2422" xr:uid="{00000000-0005-0000-0000-000032190000}"/>
    <cellStyle name="20% - Accent1 2 5 22 18" xfId="2423" xr:uid="{00000000-0005-0000-0000-000033190000}"/>
    <cellStyle name="20% - Accent1 2 5 22 2" xfId="2424" xr:uid="{00000000-0005-0000-0000-000034190000}"/>
    <cellStyle name="20% - Accent1 2 5 22 2 2" xfId="2425" xr:uid="{00000000-0005-0000-0000-000035190000}"/>
    <cellStyle name="20% - Accent1 2 5 22 2 3" xfId="2426" xr:uid="{00000000-0005-0000-0000-000036190000}"/>
    <cellStyle name="20% - Accent1 2 5 22 2 4" xfId="2427" xr:uid="{00000000-0005-0000-0000-000037190000}"/>
    <cellStyle name="20% - Accent1 2 5 22 2 5" xfId="2428" xr:uid="{00000000-0005-0000-0000-000038190000}"/>
    <cellStyle name="20% - Accent1 2 5 22 2 6" xfId="2429" xr:uid="{00000000-0005-0000-0000-000039190000}"/>
    <cellStyle name="20% - Accent1 2 5 22 2 7" xfId="2430" xr:uid="{00000000-0005-0000-0000-00003A190000}"/>
    <cellStyle name="20% - Accent1 2 5 22 2 8" xfId="2431" xr:uid="{00000000-0005-0000-0000-00003B190000}"/>
    <cellStyle name="20% - Accent1 2 5 22 2_A02" xfId="55218" xr:uid="{C2DA4C94-7795-4743-9AC7-E963AB011584}"/>
    <cellStyle name="20% - Accent1 2 5 22 3" xfId="12563" xr:uid="{00000000-0005-0000-0000-00003D190000}"/>
    <cellStyle name="20% - Accent1 2 5 22 3 2" xfId="12564" xr:uid="{00000000-0005-0000-0000-00003E190000}"/>
    <cellStyle name="20% - Accent1 2 5 22 3 3" xfId="12565" xr:uid="{00000000-0005-0000-0000-00003F190000}"/>
    <cellStyle name="20% - Accent1 2 5 22 3 4" xfId="12566" xr:uid="{00000000-0005-0000-0000-000040190000}"/>
    <cellStyle name="20% - Accent1 2 5 22 3 5" xfId="12567" xr:uid="{00000000-0005-0000-0000-000041190000}"/>
    <cellStyle name="20% - Accent1 2 5 22 3 6" xfId="12568" xr:uid="{00000000-0005-0000-0000-000042190000}"/>
    <cellStyle name="20% - Accent1 2 5 22 3 7" xfId="12569" xr:uid="{00000000-0005-0000-0000-000043190000}"/>
    <cellStyle name="20% - Accent1 2 5 22 3 8" xfId="12570" xr:uid="{00000000-0005-0000-0000-000044190000}"/>
    <cellStyle name="20% - Accent1 2 5 22 4" xfId="12571" xr:uid="{00000000-0005-0000-0000-000045190000}"/>
    <cellStyle name="20% - Accent1 2 5 22 4 2" xfId="12572" xr:uid="{00000000-0005-0000-0000-000046190000}"/>
    <cellStyle name="20% - Accent1 2 5 22 5" xfId="12573" xr:uid="{00000000-0005-0000-0000-000047190000}"/>
    <cellStyle name="20% - Accent1 2 5 22 5 2" xfId="12574" xr:uid="{00000000-0005-0000-0000-000048190000}"/>
    <cellStyle name="20% - Accent1 2 5 22 6" xfId="12575" xr:uid="{00000000-0005-0000-0000-000049190000}"/>
    <cellStyle name="20% - Accent1 2 5 22 6 2" xfId="12576" xr:uid="{00000000-0005-0000-0000-00004A190000}"/>
    <cellStyle name="20% - Accent1 2 5 22 7" xfId="12577" xr:uid="{00000000-0005-0000-0000-00004B190000}"/>
    <cellStyle name="20% - Accent1 2 5 22 7 2" xfId="12578" xr:uid="{00000000-0005-0000-0000-00004C190000}"/>
    <cellStyle name="20% - Accent1 2 5 22 8" xfId="12579" xr:uid="{00000000-0005-0000-0000-00004D190000}"/>
    <cellStyle name="20% - Accent1 2 5 22 8 2" xfId="12580" xr:uid="{00000000-0005-0000-0000-00004E190000}"/>
    <cellStyle name="20% - Accent1 2 5 22 9" xfId="12581" xr:uid="{00000000-0005-0000-0000-00004F190000}"/>
    <cellStyle name="20% - Accent1 2 5 22 9 2" xfId="12582" xr:uid="{00000000-0005-0000-0000-000050190000}"/>
    <cellStyle name="20% - Accent1 2 5 22_A02" xfId="55215" xr:uid="{B3D6E79D-7D7C-4E02-B617-978437F55A1D}"/>
    <cellStyle name="20% - Accent1 2 5 23" xfId="12583" xr:uid="{00000000-0005-0000-0000-000052190000}"/>
    <cellStyle name="20% - Accent1 2 5 23 2" xfId="12584" xr:uid="{00000000-0005-0000-0000-000053190000}"/>
    <cellStyle name="20% - Accent1 2 5 23 3" xfId="12585" xr:uid="{00000000-0005-0000-0000-000054190000}"/>
    <cellStyle name="20% - Accent1 2 5 23 4" xfId="12586" xr:uid="{00000000-0005-0000-0000-000055190000}"/>
    <cellStyle name="20% - Accent1 2 5 23 5" xfId="12587" xr:uid="{00000000-0005-0000-0000-000056190000}"/>
    <cellStyle name="20% - Accent1 2 5 23 6" xfId="12588" xr:uid="{00000000-0005-0000-0000-000057190000}"/>
    <cellStyle name="20% - Accent1 2 5 23 7" xfId="12589" xr:uid="{00000000-0005-0000-0000-000058190000}"/>
    <cellStyle name="20% - Accent1 2 5 23 8" xfId="12590" xr:uid="{00000000-0005-0000-0000-000059190000}"/>
    <cellStyle name="20% - Accent1 2 5 24" xfId="12591" xr:uid="{00000000-0005-0000-0000-00005A190000}"/>
    <cellStyle name="20% - Accent1 2 5 24 2" xfId="12592" xr:uid="{00000000-0005-0000-0000-00005B190000}"/>
    <cellStyle name="20% - Accent1 2 5 24 3" xfId="12593" xr:uid="{00000000-0005-0000-0000-00005C190000}"/>
    <cellStyle name="20% - Accent1 2 5 24 4" xfId="12594" xr:uid="{00000000-0005-0000-0000-00005D190000}"/>
    <cellStyle name="20% - Accent1 2 5 24 5" xfId="12595" xr:uid="{00000000-0005-0000-0000-00005E190000}"/>
    <cellStyle name="20% - Accent1 2 5 24 6" xfId="12596" xr:uid="{00000000-0005-0000-0000-00005F190000}"/>
    <cellStyle name="20% - Accent1 2 5 24 7" xfId="12597" xr:uid="{00000000-0005-0000-0000-000060190000}"/>
    <cellStyle name="20% - Accent1 2 5 24 8" xfId="12598" xr:uid="{00000000-0005-0000-0000-000061190000}"/>
    <cellStyle name="20% - Accent1 2 5 25" xfId="12599" xr:uid="{00000000-0005-0000-0000-000062190000}"/>
    <cellStyle name="20% - Accent1 2 5 25 2" xfId="12600" xr:uid="{00000000-0005-0000-0000-000063190000}"/>
    <cellStyle name="20% - Accent1 2 5 26" xfId="12601" xr:uid="{00000000-0005-0000-0000-000064190000}"/>
    <cellStyle name="20% - Accent1 2 5 26 2" xfId="12602" xr:uid="{00000000-0005-0000-0000-000065190000}"/>
    <cellStyle name="20% - Accent1 2 5 27" xfId="12603" xr:uid="{00000000-0005-0000-0000-000066190000}"/>
    <cellStyle name="20% - Accent1 2 5 27 2" xfId="12604" xr:uid="{00000000-0005-0000-0000-000067190000}"/>
    <cellStyle name="20% - Accent1 2 5 28" xfId="12605" xr:uid="{00000000-0005-0000-0000-000068190000}"/>
    <cellStyle name="20% - Accent1 2 5 28 2" xfId="12606" xr:uid="{00000000-0005-0000-0000-000069190000}"/>
    <cellStyle name="20% - Accent1 2 5 29" xfId="12607" xr:uid="{00000000-0005-0000-0000-00006A190000}"/>
    <cellStyle name="20% - Accent1 2 5 29 2" xfId="12608" xr:uid="{00000000-0005-0000-0000-00006B190000}"/>
    <cellStyle name="20% - Accent1 2 5 3" xfId="12609" xr:uid="{00000000-0005-0000-0000-00006C190000}"/>
    <cellStyle name="20% - Accent1 2 5 30" xfId="12610" xr:uid="{00000000-0005-0000-0000-00006D190000}"/>
    <cellStyle name="20% - Accent1 2 5 30 2" xfId="12611" xr:uid="{00000000-0005-0000-0000-00006E190000}"/>
    <cellStyle name="20% - Accent1 2 5 31" xfId="12612" xr:uid="{00000000-0005-0000-0000-00006F190000}"/>
    <cellStyle name="20% - Accent1 2 5 31 2" xfId="12613" xr:uid="{00000000-0005-0000-0000-000070190000}"/>
    <cellStyle name="20% - Accent1 2 5 32" xfId="12614" xr:uid="{00000000-0005-0000-0000-000071190000}"/>
    <cellStyle name="20% - Accent1 2 5 32 2" xfId="12615" xr:uid="{00000000-0005-0000-0000-000072190000}"/>
    <cellStyle name="20% - Accent1 2 5 33" xfId="12616" xr:uid="{00000000-0005-0000-0000-000073190000}"/>
    <cellStyle name="20% - Accent1 2 5 34" xfId="12617" xr:uid="{00000000-0005-0000-0000-000074190000}"/>
    <cellStyle name="20% - Accent1 2 5 35" xfId="12618" xr:uid="{00000000-0005-0000-0000-000075190000}"/>
    <cellStyle name="20% - Accent1 2 5 36" xfId="12619" xr:uid="{00000000-0005-0000-0000-000076190000}"/>
    <cellStyle name="20% - Accent1 2 5 37" xfId="12620" xr:uid="{00000000-0005-0000-0000-000077190000}"/>
    <cellStyle name="20% - Accent1 2 5 38" xfId="12621" xr:uid="{00000000-0005-0000-0000-000078190000}"/>
    <cellStyle name="20% - Accent1 2 5 39" xfId="12622" xr:uid="{00000000-0005-0000-0000-000079190000}"/>
    <cellStyle name="20% - Accent1 2 5 4" xfId="12623" xr:uid="{00000000-0005-0000-0000-00007A190000}"/>
    <cellStyle name="20% - Accent1 2 5 5" xfId="12624" xr:uid="{00000000-0005-0000-0000-00007B190000}"/>
    <cellStyle name="20% - Accent1 2 5 6" xfId="12625" xr:uid="{00000000-0005-0000-0000-00007C190000}"/>
    <cellStyle name="20% - Accent1 2 5 7" xfId="12626" xr:uid="{00000000-0005-0000-0000-00007D190000}"/>
    <cellStyle name="20% - Accent1 2 5 8" xfId="12627" xr:uid="{00000000-0005-0000-0000-00007E190000}"/>
    <cellStyle name="20% - Accent1 2 5 9" xfId="12628" xr:uid="{00000000-0005-0000-0000-00007F190000}"/>
    <cellStyle name="20% - Accent1 2 5_A02" xfId="55170" xr:uid="{CF2EDD1E-BDD7-4B1C-938F-B8794D4DD070}"/>
    <cellStyle name="20% - Accent1 2 6" xfId="12629" xr:uid="{00000000-0005-0000-0000-000081190000}"/>
    <cellStyle name="20% - Accent1 2 6 10" xfId="12630" xr:uid="{00000000-0005-0000-0000-000082190000}"/>
    <cellStyle name="20% - Accent1 2 6 10 2" xfId="12631" xr:uid="{00000000-0005-0000-0000-000083190000}"/>
    <cellStyle name="20% - Accent1 2 6 11" xfId="12632" xr:uid="{00000000-0005-0000-0000-000084190000}"/>
    <cellStyle name="20% - Accent1 2 6 11 2" xfId="12633" xr:uid="{00000000-0005-0000-0000-000085190000}"/>
    <cellStyle name="20% - Accent1 2 6 12" xfId="12634" xr:uid="{00000000-0005-0000-0000-000086190000}"/>
    <cellStyle name="20% - Accent1 2 6 12 2" xfId="12635" xr:uid="{00000000-0005-0000-0000-000087190000}"/>
    <cellStyle name="20% - Accent1 2 6 13" xfId="12636" xr:uid="{00000000-0005-0000-0000-000088190000}"/>
    <cellStyle name="20% - Accent1 2 6 13 2" xfId="12637" xr:uid="{00000000-0005-0000-0000-000089190000}"/>
    <cellStyle name="20% - Accent1 2 6 14" xfId="12638" xr:uid="{00000000-0005-0000-0000-00008A190000}"/>
    <cellStyle name="20% - Accent1 2 6 14 2" xfId="12639" xr:uid="{00000000-0005-0000-0000-00008B190000}"/>
    <cellStyle name="20% - Accent1 2 6 15" xfId="12640" xr:uid="{00000000-0005-0000-0000-00008C190000}"/>
    <cellStyle name="20% - Accent1 2 6 15 2" xfId="12641" xr:uid="{00000000-0005-0000-0000-00008D190000}"/>
    <cellStyle name="20% - Accent1 2 6 16" xfId="12642" xr:uid="{00000000-0005-0000-0000-00008E190000}"/>
    <cellStyle name="20% - Accent1 2 6 16 2" xfId="12643" xr:uid="{00000000-0005-0000-0000-00008F190000}"/>
    <cellStyle name="20% - Accent1 2 6 17" xfId="12644" xr:uid="{00000000-0005-0000-0000-000090190000}"/>
    <cellStyle name="20% - Accent1 2 6 18" xfId="12645" xr:uid="{00000000-0005-0000-0000-000091190000}"/>
    <cellStyle name="20% - Accent1 2 6 19" xfId="12646" xr:uid="{00000000-0005-0000-0000-000092190000}"/>
    <cellStyle name="20% - Accent1 2 6 2" xfId="12647" xr:uid="{00000000-0005-0000-0000-000093190000}"/>
    <cellStyle name="20% - Accent1 2 6 2 10" xfId="12648" xr:uid="{00000000-0005-0000-0000-000094190000}"/>
    <cellStyle name="20% - Accent1 2 6 2 10 2" xfId="12649" xr:uid="{00000000-0005-0000-0000-000095190000}"/>
    <cellStyle name="20% - Accent1 2 6 2 11" xfId="12650" xr:uid="{00000000-0005-0000-0000-000096190000}"/>
    <cellStyle name="20% - Accent1 2 6 2 11 2" xfId="12651" xr:uid="{00000000-0005-0000-0000-000097190000}"/>
    <cellStyle name="20% - Accent1 2 6 2 12" xfId="12652" xr:uid="{00000000-0005-0000-0000-000098190000}"/>
    <cellStyle name="20% - Accent1 2 6 2 13" xfId="12653" xr:uid="{00000000-0005-0000-0000-000099190000}"/>
    <cellStyle name="20% - Accent1 2 6 2 14" xfId="12654" xr:uid="{00000000-0005-0000-0000-00009A190000}"/>
    <cellStyle name="20% - Accent1 2 6 2 15" xfId="12655" xr:uid="{00000000-0005-0000-0000-00009B190000}"/>
    <cellStyle name="20% - Accent1 2 6 2 16" xfId="12656" xr:uid="{00000000-0005-0000-0000-00009C190000}"/>
    <cellStyle name="20% - Accent1 2 6 2 17" xfId="12657" xr:uid="{00000000-0005-0000-0000-00009D190000}"/>
    <cellStyle name="20% - Accent1 2 6 2 18" xfId="12658" xr:uid="{00000000-0005-0000-0000-00009E190000}"/>
    <cellStyle name="20% - Accent1 2 6 2 2" xfId="12659" xr:uid="{00000000-0005-0000-0000-00009F190000}"/>
    <cellStyle name="20% - Accent1 2 6 2 2 2" xfId="12660" xr:uid="{00000000-0005-0000-0000-0000A0190000}"/>
    <cellStyle name="20% - Accent1 2 6 2 2 3" xfId="12661" xr:uid="{00000000-0005-0000-0000-0000A1190000}"/>
    <cellStyle name="20% - Accent1 2 6 2 2 4" xfId="12662" xr:uid="{00000000-0005-0000-0000-0000A2190000}"/>
    <cellStyle name="20% - Accent1 2 6 2 2 5" xfId="12663" xr:uid="{00000000-0005-0000-0000-0000A3190000}"/>
    <cellStyle name="20% - Accent1 2 6 2 2 6" xfId="12664" xr:uid="{00000000-0005-0000-0000-0000A4190000}"/>
    <cellStyle name="20% - Accent1 2 6 2 2 7" xfId="12665" xr:uid="{00000000-0005-0000-0000-0000A5190000}"/>
    <cellStyle name="20% - Accent1 2 6 2 2 8" xfId="12666" xr:uid="{00000000-0005-0000-0000-0000A6190000}"/>
    <cellStyle name="20% - Accent1 2 6 2 3" xfId="12667" xr:uid="{00000000-0005-0000-0000-0000A7190000}"/>
    <cellStyle name="20% - Accent1 2 6 2 3 2" xfId="12668" xr:uid="{00000000-0005-0000-0000-0000A8190000}"/>
    <cellStyle name="20% - Accent1 2 6 2 3 3" xfId="12669" xr:uid="{00000000-0005-0000-0000-0000A9190000}"/>
    <cellStyle name="20% - Accent1 2 6 2 3 4" xfId="12670" xr:uid="{00000000-0005-0000-0000-0000AA190000}"/>
    <cellStyle name="20% - Accent1 2 6 2 3 5" xfId="12671" xr:uid="{00000000-0005-0000-0000-0000AB190000}"/>
    <cellStyle name="20% - Accent1 2 6 2 3 6" xfId="12672" xr:uid="{00000000-0005-0000-0000-0000AC190000}"/>
    <cellStyle name="20% - Accent1 2 6 2 3 7" xfId="12673" xr:uid="{00000000-0005-0000-0000-0000AD190000}"/>
    <cellStyle name="20% - Accent1 2 6 2 3 8" xfId="12674" xr:uid="{00000000-0005-0000-0000-0000AE190000}"/>
    <cellStyle name="20% - Accent1 2 6 2 4" xfId="12675" xr:uid="{00000000-0005-0000-0000-0000AF190000}"/>
    <cellStyle name="20% - Accent1 2 6 2 4 2" xfId="12676" xr:uid="{00000000-0005-0000-0000-0000B0190000}"/>
    <cellStyle name="20% - Accent1 2 6 2 5" xfId="12677" xr:uid="{00000000-0005-0000-0000-0000B1190000}"/>
    <cellStyle name="20% - Accent1 2 6 2 5 2" xfId="12678" xr:uid="{00000000-0005-0000-0000-0000B2190000}"/>
    <cellStyle name="20% - Accent1 2 6 2 6" xfId="12679" xr:uid="{00000000-0005-0000-0000-0000B3190000}"/>
    <cellStyle name="20% - Accent1 2 6 2 6 2" xfId="12680" xr:uid="{00000000-0005-0000-0000-0000B4190000}"/>
    <cellStyle name="20% - Accent1 2 6 2 7" xfId="12681" xr:uid="{00000000-0005-0000-0000-0000B5190000}"/>
    <cellStyle name="20% - Accent1 2 6 2 7 2" xfId="12682" xr:uid="{00000000-0005-0000-0000-0000B6190000}"/>
    <cellStyle name="20% - Accent1 2 6 2 8" xfId="12683" xr:uid="{00000000-0005-0000-0000-0000B7190000}"/>
    <cellStyle name="20% - Accent1 2 6 2 8 2" xfId="12684" xr:uid="{00000000-0005-0000-0000-0000B8190000}"/>
    <cellStyle name="20% - Accent1 2 6 2 9" xfId="12685" xr:uid="{00000000-0005-0000-0000-0000B9190000}"/>
    <cellStyle name="20% - Accent1 2 6 2 9 2" xfId="12686" xr:uid="{00000000-0005-0000-0000-0000BA190000}"/>
    <cellStyle name="20% - Accent1 2 6 20" xfId="12687" xr:uid="{00000000-0005-0000-0000-0000BB190000}"/>
    <cellStyle name="20% - Accent1 2 6 21" xfId="12688" xr:uid="{00000000-0005-0000-0000-0000BC190000}"/>
    <cellStyle name="20% - Accent1 2 6 22" xfId="12689" xr:uid="{00000000-0005-0000-0000-0000BD190000}"/>
    <cellStyle name="20% - Accent1 2 6 23" xfId="12690" xr:uid="{00000000-0005-0000-0000-0000BE190000}"/>
    <cellStyle name="20% - Accent1 2 6 3" xfId="12691" xr:uid="{00000000-0005-0000-0000-0000BF190000}"/>
    <cellStyle name="20% - Accent1 2 6 3 10" xfId="12692" xr:uid="{00000000-0005-0000-0000-0000C0190000}"/>
    <cellStyle name="20% - Accent1 2 6 3 10 2" xfId="12693" xr:uid="{00000000-0005-0000-0000-0000C1190000}"/>
    <cellStyle name="20% - Accent1 2 6 3 11" xfId="12694" xr:uid="{00000000-0005-0000-0000-0000C2190000}"/>
    <cellStyle name="20% - Accent1 2 6 3 11 2" xfId="12695" xr:uid="{00000000-0005-0000-0000-0000C3190000}"/>
    <cellStyle name="20% - Accent1 2 6 3 12" xfId="12696" xr:uid="{00000000-0005-0000-0000-0000C4190000}"/>
    <cellStyle name="20% - Accent1 2 6 3 13" xfId="12697" xr:uid="{00000000-0005-0000-0000-0000C5190000}"/>
    <cellStyle name="20% - Accent1 2 6 3 14" xfId="12698" xr:uid="{00000000-0005-0000-0000-0000C6190000}"/>
    <cellStyle name="20% - Accent1 2 6 3 15" xfId="12699" xr:uid="{00000000-0005-0000-0000-0000C7190000}"/>
    <cellStyle name="20% - Accent1 2 6 3 16" xfId="12700" xr:uid="{00000000-0005-0000-0000-0000C8190000}"/>
    <cellStyle name="20% - Accent1 2 6 3 17" xfId="12701" xr:uid="{00000000-0005-0000-0000-0000C9190000}"/>
    <cellStyle name="20% - Accent1 2 6 3 18" xfId="12702" xr:uid="{00000000-0005-0000-0000-0000CA190000}"/>
    <cellStyle name="20% - Accent1 2 6 3 2" xfId="12703" xr:uid="{00000000-0005-0000-0000-0000CB190000}"/>
    <cellStyle name="20% - Accent1 2 6 3 2 2" xfId="12704" xr:uid="{00000000-0005-0000-0000-0000CC190000}"/>
    <cellStyle name="20% - Accent1 2 6 3 2 3" xfId="12705" xr:uid="{00000000-0005-0000-0000-0000CD190000}"/>
    <cellStyle name="20% - Accent1 2 6 3 2 4" xfId="12706" xr:uid="{00000000-0005-0000-0000-0000CE190000}"/>
    <cellStyle name="20% - Accent1 2 6 3 2 5" xfId="12707" xr:uid="{00000000-0005-0000-0000-0000CF190000}"/>
    <cellStyle name="20% - Accent1 2 6 3 2 6" xfId="12708" xr:uid="{00000000-0005-0000-0000-0000D0190000}"/>
    <cellStyle name="20% - Accent1 2 6 3 2 7" xfId="12709" xr:uid="{00000000-0005-0000-0000-0000D1190000}"/>
    <cellStyle name="20% - Accent1 2 6 3 2 8" xfId="12710" xr:uid="{00000000-0005-0000-0000-0000D2190000}"/>
    <cellStyle name="20% - Accent1 2 6 3 3" xfId="12711" xr:uid="{00000000-0005-0000-0000-0000D3190000}"/>
    <cellStyle name="20% - Accent1 2 6 3 3 2" xfId="12712" xr:uid="{00000000-0005-0000-0000-0000D4190000}"/>
    <cellStyle name="20% - Accent1 2 6 3 3 3" xfId="12713" xr:uid="{00000000-0005-0000-0000-0000D5190000}"/>
    <cellStyle name="20% - Accent1 2 6 3 3 4" xfId="12714" xr:uid="{00000000-0005-0000-0000-0000D6190000}"/>
    <cellStyle name="20% - Accent1 2 6 3 3 5" xfId="12715" xr:uid="{00000000-0005-0000-0000-0000D7190000}"/>
    <cellStyle name="20% - Accent1 2 6 3 3 6" xfId="12716" xr:uid="{00000000-0005-0000-0000-0000D8190000}"/>
    <cellStyle name="20% - Accent1 2 6 3 3 7" xfId="12717" xr:uid="{00000000-0005-0000-0000-0000D9190000}"/>
    <cellStyle name="20% - Accent1 2 6 3 3 8" xfId="12718" xr:uid="{00000000-0005-0000-0000-0000DA190000}"/>
    <cellStyle name="20% - Accent1 2 6 3 4" xfId="12719" xr:uid="{00000000-0005-0000-0000-0000DB190000}"/>
    <cellStyle name="20% - Accent1 2 6 3 4 2" xfId="12720" xr:uid="{00000000-0005-0000-0000-0000DC190000}"/>
    <cellStyle name="20% - Accent1 2 6 3 5" xfId="12721" xr:uid="{00000000-0005-0000-0000-0000DD190000}"/>
    <cellStyle name="20% - Accent1 2 6 3 5 2" xfId="12722" xr:uid="{00000000-0005-0000-0000-0000DE190000}"/>
    <cellStyle name="20% - Accent1 2 6 3 6" xfId="12723" xr:uid="{00000000-0005-0000-0000-0000DF190000}"/>
    <cellStyle name="20% - Accent1 2 6 3 6 2" xfId="12724" xr:uid="{00000000-0005-0000-0000-0000E0190000}"/>
    <cellStyle name="20% - Accent1 2 6 3 7" xfId="12725" xr:uid="{00000000-0005-0000-0000-0000E1190000}"/>
    <cellStyle name="20% - Accent1 2 6 3 7 2" xfId="12726" xr:uid="{00000000-0005-0000-0000-0000E2190000}"/>
    <cellStyle name="20% - Accent1 2 6 3 8" xfId="12727" xr:uid="{00000000-0005-0000-0000-0000E3190000}"/>
    <cellStyle name="20% - Accent1 2 6 3 8 2" xfId="12728" xr:uid="{00000000-0005-0000-0000-0000E4190000}"/>
    <cellStyle name="20% - Accent1 2 6 3 9" xfId="12729" xr:uid="{00000000-0005-0000-0000-0000E5190000}"/>
    <cellStyle name="20% - Accent1 2 6 3 9 2" xfId="12730" xr:uid="{00000000-0005-0000-0000-0000E6190000}"/>
    <cellStyle name="20% - Accent1 2 6 4" xfId="12731" xr:uid="{00000000-0005-0000-0000-0000E7190000}"/>
    <cellStyle name="20% - Accent1 2 6 4 10" xfId="12732" xr:uid="{00000000-0005-0000-0000-0000E8190000}"/>
    <cellStyle name="20% - Accent1 2 6 4 10 2" xfId="12733" xr:uid="{00000000-0005-0000-0000-0000E9190000}"/>
    <cellStyle name="20% - Accent1 2 6 4 11" xfId="12734" xr:uid="{00000000-0005-0000-0000-0000EA190000}"/>
    <cellStyle name="20% - Accent1 2 6 4 11 2" xfId="12735" xr:uid="{00000000-0005-0000-0000-0000EB190000}"/>
    <cellStyle name="20% - Accent1 2 6 4 12" xfId="12736" xr:uid="{00000000-0005-0000-0000-0000EC190000}"/>
    <cellStyle name="20% - Accent1 2 6 4 13" xfId="12737" xr:uid="{00000000-0005-0000-0000-0000ED190000}"/>
    <cellStyle name="20% - Accent1 2 6 4 14" xfId="12738" xr:uid="{00000000-0005-0000-0000-0000EE190000}"/>
    <cellStyle name="20% - Accent1 2 6 4 15" xfId="12739" xr:uid="{00000000-0005-0000-0000-0000EF190000}"/>
    <cellStyle name="20% - Accent1 2 6 4 16" xfId="12740" xr:uid="{00000000-0005-0000-0000-0000F0190000}"/>
    <cellStyle name="20% - Accent1 2 6 4 17" xfId="12741" xr:uid="{00000000-0005-0000-0000-0000F1190000}"/>
    <cellStyle name="20% - Accent1 2 6 4 18" xfId="12742" xr:uid="{00000000-0005-0000-0000-0000F2190000}"/>
    <cellStyle name="20% - Accent1 2 6 4 2" xfId="12743" xr:uid="{00000000-0005-0000-0000-0000F3190000}"/>
    <cellStyle name="20% - Accent1 2 6 4 2 2" xfId="12744" xr:uid="{00000000-0005-0000-0000-0000F4190000}"/>
    <cellStyle name="20% - Accent1 2 6 4 2 3" xfId="12745" xr:uid="{00000000-0005-0000-0000-0000F5190000}"/>
    <cellStyle name="20% - Accent1 2 6 4 2 4" xfId="12746" xr:uid="{00000000-0005-0000-0000-0000F6190000}"/>
    <cellStyle name="20% - Accent1 2 6 4 2 5" xfId="12747" xr:uid="{00000000-0005-0000-0000-0000F7190000}"/>
    <cellStyle name="20% - Accent1 2 6 4 2 6" xfId="12748" xr:uid="{00000000-0005-0000-0000-0000F8190000}"/>
    <cellStyle name="20% - Accent1 2 6 4 2 7" xfId="12749" xr:uid="{00000000-0005-0000-0000-0000F9190000}"/>
    <cellStyle name="20% - Accent1 2 6 4 2 8" xfId="12750" xr:uid="{00000000-0005-0000-0000-0000FA190000}"/>
    <cellStyle name="20% - Accent1 2 6 4 3" xfId="12751" xr:uid="{00000000-0005-0000-0000-0000FB190000}"/>
    <cellStyle name="20% - Accent1 2 6 4 3 2" xfId="12752" xr:uid="{00000000-0005-0000-0000-0000FC190000}"/>
    <cellStyle name="20% - Accent1 2 6 4 3 3" xfId="12753" xr:uid="{00000000-0005-0000-0000-0000FD190000}"/>
    <cellStyle name="20% - Accent1 2 6 4 3 4" xfId="12754" xr:uid="{00000000-0005-0000-0000-0000FE190000}"/>
    <cellStyle name="20% - Accent1 2 6 4 3 5" xfId="12755" xr:uid="{00000000-0005-0000-0000-0000FF190000}"/>
    <cellStyle name="20% - Accent1 2 6 4 3 6" xfId="12756" xr:uid="{00000000-0005-0000-0000-0000001A0000}"/>
    <cellStyle name="20% - Accent1 2 6 4 3 7" xfId="12757" xr:uid="{00000000-0005-0000-0000-0000011A0000}"/>
    <cellStyle name="20% - Accent1 2 6 4 3 8" xfId="12758" xr:uid="{00000000-0005-0000-0000-0000021A0000}"/>
    <cellStyle name="20% - Accent1 2 6 4 4" xfId="12759" xr:uid="{00000000-0005-0000-0000-0000031A0000}"/>
    <cellStyle name="20% - Accent1 2 6 4 4 2" xfId="12760" xr:uid="{00000000-0005-0000-0000-0000041A0000}"/>
    <cellStyle name="20% - Accent1 2 6 4 5" xfId="12761" xr:uid="{00000000-0005-0000-0000-0000051A0000}"/>
    <cellStyle name="20% - Accent1 2 6 4 5 2" xfId="12762" xr:uid="{00000000-0005-0000-0000-0000061A0000}"/>
    <cellStyle name="20% - Accent1 2 6 4 6" xfId="12763" xr:uid="{00000000-0005-0000-0000-0000071A0000}"/>
    <cellStyle name="20% - Accent1 2 6 4 6 2" xfId="12764" xr:uid="{00000000-0005-0000-0000-0000081A0000}"/>
    <cellStyle name="20% - Accent1 2 6 4 7" xfId="12765" xr:uid="{00000000-0005-0000-0000-0000091A0000}"/>
    <cellStyle name="20% - Accent1 2 6 4 7 2" xfId="12766" xr:uid="{00000000-0005-0000-0000-00000A1A0000}"/>
    <cellStyle name="20% - Accent1 2 6 4 8" xfId="12767" xr:uid="{00000000-0005-0000-0000-00000B1A0000}"/>
    <cellStyle name="20% - Accent1 2 6 4 8 2" xfId="12768" xr:uid="{00000000-0005-0000-0000-00000C1A0000}"/>
    <cellStyle name="20% - Accent1 2 6 4 9" xfId="12769" xr:uid="{00000000-0005-0000-0000-00000D1A0000}"/>
    <cellStyle name="20% - Accent1 2 6 4 9 2" xfId="12770" xr:uid="{00000000-0005-0000-0000-00000E1A0000}"/>
    <cellStyle name="20% - Accent1 2 6 5" xfId="12771" xr:uid="{00000000-0005-0000-0000-00000F1A0000}"/>
    <cellStyle name="20% - Accent1 2 6 5 10" xfId="12772" xr:uid="{00000000-0005-0000-0000-0000101A0000}"/>
    <cellStyle name="20% - Accent1 2 6 5 10 2" xfId="12773" xr:uid="{00000000-0005-0000-0000-0000111A0000}"/>
    <cellStyle name="20% - Accent1 2 6 5 11" xfId="12774" xr:uid="{00000000-0005-0000-0000-0000121A0000}"/>
    <cellStyle name="20% - Accent1 2 6 5 11 2" xfId="12775" xr:uid="{00000000-0005-0000-0000-0000131A0000}"/>
    <cellStyle name="20% - Accent1 2 6 5 12" xfId="12776" xr:uid="{00000000-0005-0000-0000-0000141A0000}"/>
    <cellStyle name="20% - Accent1 2 6 5 13" xfId="12777" xr:uid="{00000000-0005-0000-0000-0000151A0000}"/>
    <cellStyle name="20% - Accent1 2 6 5 14" xfId="12778" xr:uid="{00000000-0005-0000-0000-0000161A0000}"/>
    <cellStyle name="20% - Accent1 2 6 5 15" xfId="12779" xr:uid="{00000000-0005-0000-0000-0000171A0000}"/>
    <cellStyle name="20% - Accent1 2 6 5 16" xfId="12780" xr:uid="{00000000-0005-0000-0000-0000181A0000}"/>
    <cellStyle name="20% - Accent1 2 6 5 17" xfId="12781" xr:uid="{00000000-0005-0000-0000-0000191A0000}"/>
    <cellStyle name="20% - Accent1 2 6 5 18" xfId="12782" xr:uid="{00000000-0005-0000-0000-00001A1A0000}"/>
    <cellStyle name="20% - Accent1 2 6 5 2" xfId="12783" xr:uid="{00000000-0005-0000-0000-00001B1A0000}"/>
    <cellStyle name="20% - Accent1 2 6 5 2 2" xfId="12784" xr:uid="{00000000-0005-0000-0000-00001C1A0000}"/>
    <cellStyle name="20% - Accent1 2 6 5 2 3" xfId="12785" xr:uid="{00000000-0005-0000-0000-00001D1A0000}"/>
    <cellStyle name="20% - Accent1 2 6 5 2 4" xfId="12786" xr:uid="{00000000-0005-0000-0000-00001E1A0000}"/>
    <cellStyle name="20% - Accent1 2 6 5 2 5" xfId="12787" xr:uid="{00000000-0005-0000-0000-00001F1A0000}"/>
    <cellStyle name="20% - Accent1 2 6 5 2 6" xfId="12788" xr:uid="{00000000-0005-0000-0000-0000201A0000}"/>
    <cellStyle name="20% - Accent1 2 6 5 2 7" xfId="12789" xr:uid="{00000000-0005-0000-0000-0000211A0000}"/>
    <cellStyle name="20% - Accent1 2 6 5 2 8" xfId="12790" xr:uid="{00000000-0005-0000-0000-0000221A0000}"/>
    <cellStyle name="20% - Accent1 2 6 5 3" xfId="12791" xr:uid="{00000000-0005-0000-0000-0000231A0000}"/>
    <cellStyle name="20% - Accent1 2 6 5 3 2" xfId="12792" xr:uid="{00000000-0005-0000-0000-0000241A0000}"/>
    <cellStyle name="20% - Accent1 2 6 5 3 3" xfId="12793" xr:uid="{00000000-0005-0000-0000-0000251A0000}"/>
    <cellStyle name="20% - Accent1 2 6 5 3 4" xfId="12794" xr:uid="{00000000-0005-0000-0000-0000261A0000}"/>
    <cellStyle name="20% - Accent1 2 6 5 3 5" xfId="12795" xr:uid="{00000000-0005-0000-0000-0000271A0000}"/>
    <cellStyle name="20% - Accent1 2 6 5 3 6" xfId="12796" xr:uid="{00000000-0005-0000-0000-0000281A0000}"/>
    <cellStyle name="20% - Accent1 2 6 5 3 7" xfId="12797" xr:uid="{00000000-0005-0000-0000-0000291A0000}"/>
    <cellStyle name="20% - Accent1 2 6 5 3 8" xfId="12798" xr:uid="{00000000-0005-0000-0000-00002A1A0000}"/>
    <cellStyle name="20% - Accent1 2 6 5 4" xfId="12799" xr:uid="{00000000-0005-0000-0000-00002B1A0000}"/>
    <cellStyle name="20% - Accent1 2 6 5 4 2" xfId="12800" xr:uid="{00000000-0005-0000-0000-00002C1A0000}"/>
    <cellStyle name="20% - Accent1 2 6 5 5" xfId="12801" xr:uid="{00000000-0005-0000-0000-00002D1A0000}"/>
    <cellStyle name="20% - Accent1 2 6 5 5 2" xfId="12802" xr:uid="{00000000-0005-0000-0000-00002E1A0000}"/>
    <cellStyle name="20% - Accent1 2 6 5 6" xfId="12803" xr:uid="{00000000-0005-0000-0000-00002F1A0000}"/>
    <cellStyle name="20% - Accent1 2 6 5 6 2" xfId="12804" xr:uid="{00000000-0005-0000-0000-0000301A0000}"/>
    <cellStyle name="20% - Accent1 2 6 5 7" xfId="12805" xr:uid="{00000000-0005-0000-0000-0000311A0000}"/>
    <cellStyle name="20% - Accent1 2 6 5 7 2" xfId="12806" xr:uid="{00000000-0005-0000-0000-0000321A0000}"/>
    <cellStyle name="20% - Accent1 2 6 5 8" xfId="12807" xr:uid="{00000000-0005-0000-0000-0000331A0000}"/>
    <cellStyle name="20% - Accent1 2 6 5 8 2" xfId="12808" xr:uid="{00000000-0005-0000-0000-0000341A0000}"/>
    <cellStyle name="20% - Accent1 2 6 5 9" xfId="12809" xr:uid="{00000000-0005-0000-0000-0000351A0000}"/>
    <cellStyle name="20% - Accent1 2 6 5 9 2" xfId="12810" xr:uid="{00000000-0005-0000-0000-0000361A0000}"/>
    <cellStyle name="20% - Accent1 2 6 6" xfId="12811" xr:uid="{00000000-0005-0000-0000-0000371A0000}"/>
    <cellStyle name="20% - Accent1 2 6 6 10" xfId="12812" xr:uid="{00000000-0005-0000-0000-0000381A0000}"/>
    <cellStyle name="20% - Accent1 2 6 6 10 2" xfId="12813" xr:uid="{00000000-0005-0000-0000-0000391A0000}"/>
    <cellStyle name="20% - Accent1 2 6 6 11" xfId="12814" xr:uid="{00000000-0005-0000-0000-00003A1A0000}"/>
    <cellStyle name="20% - Accent1 2 6 6 11 2" xfId="12815" xr:uid="{00000000-0005-0000-0000-00003B1A0000}"/>
    <cellStyle name="20% - Accent1 2 6 6 12" xfId="12816" xr:uid="{00000000-0005-0000-0000-00003C1A0000}"/>
    <cellStyle name="20% - Accent1 2 6 6 13" xfId="12817" xr:uid="{00000000-0005-0000-0000-00003D1A0000}"/>
    <cellStyle name="20% - Accent1 2 6 6 14" xfId="12818" xr:uid="{00000000-0005-0000-0000-00003E1A0000}"/>
    <cellStyle name="20% - Accent1 2 6 6 15" xfId="12819" xr:uid="{00000000-0005-0000-0000-00003F1A0000}"/>
    <cellStyle name="20% - Accent1 2 6 6 16" xfId="12820" xr:uid="{00000000-0005-0000-0000-0000401A0000}"/>
    <cellStyle name="20% - Accent1 2 6 6 17" xfId="12821" xr:uid="{00000000-0005-0000-0000-0000411A0000}"/>
    <cellStyle name="20% - Accent1 2 6 6 18" xfId="12822" xr:uid="{00000000-0005-0000-0000-0000421A0000}"/>
    <cellStyle name="20% - Accent1 2 6 6 2" xfId="12823" xr:uid="{00000000-0005-0000-0000-0000431A0000}"/>
    <cellStyle name="20% - Accent1 2 6 6 2 2" xfId="12824" xr:uid="{00000000-0005-0000-0000-0000441A0000}"/>
    <cellStyle name="20% - Accent1 2 6 6 2 3" xfId="12825" xr:uid="{00000000-0005-0000-0000-0000451A0000}"/>
    <cellStyle name="20% - Accent1 2 6 6 2 4" xfId="12826" xr:uid="{00000000-0005-0000-0000-0000461A0000}"/>
    <cellStyle name="20% - Accent1 2 6 6 2 5" xfId="12827" xr:uid="{00000000-0005-0000-0000-0000471A0000}"/>
    <cellStyle name="20% - Accent1 2 6 6 2 6" xfId="12828" xr:uid="{00000000-0005-0000-0000-0000481A0000}"/>
    <cellStyle name="20% - Accent1 2 6 6 2 7" xfId="12829" xr:uid="{00000000-0005-0000-0000-0000491A0000}"/>
    <cellStyle name="20% - Accent1 2 6 6 2 8" xfId="12830" xr:uid="{00000000-0005-0000-0000-00004A1A0000}"/>
    <cellStyle name="20% - Accent1 2 6 6 3" xfId="12831" xr:uid="{00000000-0005-0000-0000-00004B1A0000}"/>
    <cellStyle name="20% - Accent1 2 6 6 3 2" xfId="12832" xr:uid="{00000000-0005-0000-0000-00004C1A0000}"/>
    <cellStyle name="20% - Accent1 2 6 6 3 3" xfId="12833" xr:uid="{00000000-0005-0000-0000-00004D1A0000}"/>
    <cellStyle name="20% - Accent1 2 6 6 3 4" xfId="12834" xr:uid="{00000000-0005-0000-0000-00004E1A0000}"/>
    <cellStyle name="20% - Accent1 2 6 6 3 5" xfId="12835" xr:uid="{00000000-0005-0000-0000-00004F1A0000}"/>
    <cellStyle name="20% - Accent1 2 6 6 3 6" xfId="12836" xr:uid="{00000000-0005-0000-0000-0000501A0000}"/>
    <cellStyle name="20% - Accent1 2 6 6 3 7" xfId="12837" xr:uid="{00000000-0005-0000-0000-0000511A0000}"/>
    <cellStyle name="20% - Accent1 2 6 6 3 8" xfId="12838" xr:uid="{00000000-0005-0000-0000-0000521A0000}"/>
    <cellStyle name="20% - Accent1 2 6 6 4" xfId="12839" xr:uid="{00000000-0005-0000-0000-0000531A0000}"/>
    <cellStyle name="20% - Accent1 2 6 6 4 2" xfId="12840" xr:uid="{00000000-0005-0000-0000-0000541A0000}"/>
    <cellStyle name="20% - Accent1 2 6 6 5" xfId="12841" xr:uid="{00000000-0005-0000-0000-0000551A0000}"/>
    <cellStyle name="20% - Accent1 2 6 6 5 2" xfId="12842" xr:uid="{00000000-0005-0000-0000-0000561A0000}"/>
    <cellStyle name="20% - Accent1 2 6 6 6" xfId="12843" xr:uid="{00000000-0005-0000-0000-0000571A0000}"/>
    <cellStyle name="20% - Accent1 2 6 6 6 2" xfId="12844" xr:uid="{00000000-0005-0000-0000-0000581A0000}"/>
    <cellStyle name="20% - Accent1 2 6 6 7" xfId="12845" xr:uid="{00000000-0005-0000-0000-0000591A0000}"/>
    <cellStyle name="20% - Accent1 2 6 6 7 2" xfId="12846" xr:uid="{00000000-0005-0000-0000-00005A1A0000}"/>
    <cellStyle name="20% - Accent1 2 6 6 8" xfId="12847" xr:uid="{00000000-0005-0000-0000-00005B1A0000}"/>
    <cellStyle name="20% - Accent1 2 6 6 8 2" xfId="12848" xr:uid="{00000000-0005-0000-0000-00005C1A0000}"/>
    <cellStyle name="20% - Accent1 2 6 6 9" xfId="12849" xr:uid="{00000000-0005-0000-0000-00005D1A0000}"/>
    <cellStyle name="20% - Accent1 2 6 6 9 2" xfId="12850" xr:uid="{00000000-0005-0000-0000-00005E1A0000}"/>
    <cellStyle name="20% - Accent1 2 6 7" xfId="12851" xr:uid="{00000000-0005-0000-0000-00005F1A0000}"/>
    <cellStyle name="20% - Accent1 2 6 7 2" xfId="12852" xr:uid="{00000000-0005-0000-0000-0000601A0000}"/>
    <cellStyle name="20% - Accent1 2 6 7 3" xfId="12853" xr:uid="{00000000-0005-0000-0000-0000611A0000}"/>
    <cellStyle name="20% - Accent1 2 6 7 4" xfId="12854" xr:uid="{00000000-0005-0000-0000-0000621A0000}"/>
    <cellStyle name="20% - Accent1 2 6 7 5" xfId="12855" xr:uid="{00000000-0005-0000-0000-0000631A0000}"/>
    <cellStyle name="20% - Accent1 2 6 7 6" xfId="12856" xr:uid="{00000000-0005-0000-0000-0000641A0000}"/>
    <cellStyle name="20% - Accent1 2 6 7 7" xfId="12857" xr:uid="{00000000-0005-0000-0000-0000651A0000}"/>
    <cellStyle name="20% - Accent1 2 6 7 8" xfId="12858" xr:uid="{00000000-0005-0000-0000-0000661A0000}"/>
    <cellStyle name="20% - Accent1 2 6 8" xfId="12859" xr:uid="{00000000-0005-0000-0000-0000671A0000}"/>
    <cellStyle name="20% - Accent1 2 6 8 2" xfId="12860" xr:uid="{00000000-0005-0000-0000-0000681A0000}"/>
    <cellStyle name="20% - Accent1 2 6 8 3" xfId="12861" xr:uid="{00000000-0005-0000-0000-0000691A0000}"/>
    <cellStyle name="20% - Accent1 2 6 8 4" xfId="12862" xr:uid="{00000000-0005-0000-0000-00006A1A0000}"/>
    <cellStyle name="20% - Accent1 2 6 8 5" xfId="12863" xr:uid="{00000000-0005-0000-0000-00006B1A0000}"/>
    <cellStyle name="20% - Accent1 2 6 8 6" xfId="12864" xr:uid="{00000000-0005-0000-0000-00006C1A0000}"/>
    <cellStyle name="20% - Accent1 2 6 8 7" xfId="12865" xr:uid="{00000000-0005-0000-0000-00006D1A0000}"/>
    <cellStyle name="20% - Accent1 2 6 8 8" xfId="12866" xr:uid="{00000000-0005-0000-0000-00006E1A0000}"/>
    <cellStyle name="20% - Accent1 2 6 9" xfId="12867" xr:uid="{00000000-0005-0000-0000-00006F1A0000}"/>
    <cellStyle name="20% - Accent1 2 6 9 2" xfId="12868" xr:uid="{00000000-0005-0000-0000-0000701A0000}"/>
    <cellStyle name="20% - Accent1 2 7" xfId="12869" xr:uid="{00000000-0005-0000-0000-0000711A0000}"/>
    <cellStyle name="20% - Accent1 2 7 10" xfId="12870" xr:uid="{00000000-0005-0000-0000-0000721A0000}"/>
    <cellStyle name="20% - Accent1 2 7 10 2" xfId="12871" xr:uid="{00000000-0005-0000-0000-0000731A0000}"/>
    <cellStyle name="20% - Accent1 2 7 11" xfId="12872" xr:uid="{00000000-0005-0000-0000-0000741A0000}"/>
    <cellStyle name="20% - Accent1 2 7 11 2" xfId="12873" xr:uid="{00000000-0005-0000-0000-0000751A0000}"/>
    <cellStyle name="20% - Accent1 2 7 12" xfId="12874" xr:uid="{00000000-0005-0000-0000-0000761A0000}"/>
    <cellStyle name="20% - Accent1 2 7 13" xfId="12875" xr:uid="{00000000-0005-0000-0000-0000771A0000}"/>
    <cellStyle name="20% - Accent1 2 7 14" xfId="12876" xr:uid="{00000000-0005-0000-0000-0000781A0000}"/>
    <cellStyle name="20% - Accent1 2 7 15" xfId="12877" xr:uid="{00000000-0005-0000-0000-0000791A0000}"/>
    <cellStyle name="20% - Accent1 2 7 16" xfId="12878" xr:uid="{00000000-0005-0000-0000-00007A1A0000}"/>
    <cellStyle name="20% - Accent1 2 7 17" xfId="12879" xr:uid="{00000000-0005-0000-0000-00007B1A0000}"/>
    <cellStyle name="20% - Accent1 2 7 18" xfId="12880" xr:uid="{00000000-0005-0000-0000-00007C1A0000}"/>
    <cellStyle name="20% - Accent1 2 7 2" xfId="12881" xr:uid="{00000000-0005-0000-0000-00007D1A0000}"/>
    <cellStyle name="20% - Accent1 2 7 2 2" xfId="12882" xr:uid="{00000000-0005-0000-0000-00007E1A0000}"/>
    <cellStyle name="20% - Accent1 2 7 2 3" xfId="12883" xr:uid="{00000000-0005-0000-0000-00007F1A0000}"/>
    <cellStyle name="20% - Accent1 2 7 2 4" xfId="12884" xr:uid="{00000000-0005-0000-0000-0000801A0000}"/>
    <cellStyle name="20% - Accent1 2 7 2 5" xfId="12885" xr:uid="{00000000-0005-0000-0000-0000811A0000}"/>
    <cellStyle name="20% - Accent1 2 7 2 6" xfId="12886" xr:uid="{00000000-0005-0000-0000-0000821A0000}"/>
    <cellStyle name="20% - Accent1 2 7 2 7" xfId="12887" xr:uid="{00000000-0005-0000-0000-0000831A0000}"/>
    <cellStyle name="20% - Accent1 2 7 2 8" xfId="12888" xr:uid="{00000000-0005-0000-0000-0000841A0000}"/>
    <cellStyle name="20% - Accent1 2 7 3" xfId="12889" xr:uid="{00000000-0005-0000-0000-0000851A0000}"/>
    <cellStyle name="20% - Accent1 2 7 3 2" xfId="12890" xr:uid="{00000000-0005-0000-0000-0000861A0000}"/>
    <cellStyle name="20% - Accent1 2 7 3 3" xfId="12891" xr:uid="{00000000-0005-0000-0000-0000871A0000}"/>
    <cellStyle name="20% - Accent1 2 7 3 4" xfId="12892" xr:uid="{00000000-0005-0000-0000-0000881A0000}"/>
    <cellStyle name="20% - Accent1 2 7 3 5" xfId="12893" xr:uid="{00000000-0005-0000-0000-0000891A0000}"/>
    <cellStyle name="20% - Accent1 2 7 3 6" xfId="12894" xr:uid="{00000000-0005-0000-0000-00008A1A0000}"/>
    <cellStyle name="20% - Accent1 2 7 3 7" xfId="12895" xr:uid="{00000000-0005-0000-0000-00008B1A0000}"/>
    <cellStyle name="20% - Accent1 2 7 3 8" xfId="12896" xr:uid="{00000000-0005-0000-0000-00008C1A0000}"/>
    <cellStyle name="20% - Accent1 2 7 4" xfId="12897" xr:uid="{00000000-0005-0000-0000-00008D1A0000}"/>
    <cellStyle name="20% - Accent1 2 7 4 2" xfId="12898" xr:uid="{00000000-0005-0000-0000-00008E1A0000}"/>
    <cellStyle name="20% - Accent1 2 7 5" xfId="12899" xr:uid="{00000000-0005-0000-0000-00008F1A0000}"/>
    <cellStyle name="20% - Accent1 2 7 5 2" xfId="12900" xr:uid="{00000000-0005-0000-0000-0000901A0000}"/>
    <cellStyle name="20% - Accent1 2 7 6" xfId="12901" xr:uid="{00000000-0005-0000-0000-0000911A0000}"/>
    <cellStyle name="20% - Accent1 2 7 6 2" xfId="12902" xr:uid="{00000000-0005-0000-0000-0000921A0000}"/>
    <cellStyle name="20% - Accent1 2 7 7" xfId="12903" xr:uid="{00000000-0005-0000-0000-0000931A0000}"/>
    <cellStyle name="20% - Accent1 2 7 7 2" xfId="12904" xr:uid="{00000000-0005-0000-0000-0000941A0000}"/>
    <cellStyle name="20% - Accent1 2 7 8" xfId="12905" xr:uid="{00000000-0005-0000-0000-0000951A0000}"/>
    <cellStyle name="20% - Accent1 2 7 8 2" xfId="12906" xr:uid="{00000000-0005-0000-0000-0000961A0000}"/>
    <cellStyle name="20% - Accent1 2 7 9" xfId="12907" xr:uid="{00000000-0005-0000-0000-0000971A0000}"/>
    <cellStyle name="20% - Accent1 2 7 9 2" xfId="12908" xr:uid="{00000000-0005-0000-0000-0000981A0000}"/>
    <cellStyle name="20% - Accent1 2 8" xfId="12909" xr:uid="{00000000-0005-0000-0000-0000991A0000}"/>
    <cellStyle name="20% - Accent1 2 8 10" xfId="12910" xr:uid="{00000000-0005-0000-0000-00009A1A0000}"/>
    <cellStyle name="20% - Accent1 2 8 10 2" xfId="12911" xr:uid="{00000000-0005-0000-0000-00009B1A0000}"/>
    <cellStyle name="20% - Accent1 2 8 11" xfId="12912" xr:uid="{00000000-0005-0000-0000-00009C1A0000}"/>
    <cellStyle name="20% - Accent1 2 8 11 2" xfId="12913" xr:uid="{00000000-0005-0000-0000-00009D1A0000}"/>
    <cellStyle name="20% - Accent1 2 8 12" xfId="12914" xr:uid="{00000000-0005-0000-0000-00009E1A0000}"/>
    <cellStyle name="20% - Accent1 2 8 13" xfId="12915" xr:uid="{00000000-0005-0000-0000-00009F1A0000}"/>
    <cellStyle name="20% - Accent1 2 8 14" xfId="12916" xr:uid="{00000000-0005-0000-0000-0000A01A0000}"/>
    <cellStyle name="20% - Accent1 2 8 15" xfId="12917" xr:uid="{00000000-0005-0000-0000-0000A11A0000}"/>
    <cellStyle name="20% - Accent1 2 8 16" xfId="12918" xr:uid="{00000000-0005-0000-0000-0000A21A0000}"/>
    <cellStyle name="20% - Accent1 2 8 17" xfId="12919" xr:uid="{00000000-0005-0000-0000-0000A31A0000}"/>
    <cellStyle name="20% - Accent1 2 8 18" xfId="12920" xr:uid="{00000000-0005-0000-0000-0000A41A0000}"/>
    <cellStyle name="20% - Accent1 2 8 2" xfId="12921" xr:uid="{00000000-0005-0000-0000-0000A51A0000}"/>
    <cellStyle name="20% - Accent1 2 8 2 2" xfId="12922" xr:uid="{00000000-0005-0000-0000-0000A61A0000}"/>
    <cellStyle name="20% - Accent1 2 8 2 3" xfId="12923" xr:uid="{00000000-0005-0000-0000-0000A71A0000}"/>
    <cellStyle name="20% - Accent1 2 8 2 4" xfId="12924" xr:uid="{00000000-0005-0000-0000-0000A81A0000}"/>
    <cellStyle name="20% - Accent1 2 8 2 5" xfId="12925" xr:uid="{00000000-0005-0000-0000-0000A91A0000}"/>
    <cellStyle name="20% - Accent1 2 8 2 6" xfId="12926" xr:uid="{00000000-0005-0000-0000-0000AA1A0000}"/>
    <cellStyle name="20% - Accent1 2 8 2 7" xfId="12927" xr:uid="{00000000-0005-0000-0000-0000AB1A0000}"/>
    <cellStyle name="20% - Accent1 2 8 2 8" xfId="12928" xr:uid="{00000000-0005-0000-0000-0000AC1A0000}"/>
    <cellStyle name="20% - Accent1 2 8 3" xfId="12929" xr:uid="{00000000-0005-0000-0000-0000AD1A0000}"/>
    <cellStyle name="20% - Accent1 2 8 3 2" xfId="12930" xr:uid="{00000000-0005-0000-0000-0000AE1A0000}"/>
    <cellStyle name="20% - Accent1 2 8 3 3" xfId="12931" xr:uid="{00000000-0005-0000-0000-0000AF1A0000}"/>
    <cellStyle name="20% - Accent1 2 8 3 4" xfId="12932" xr:uid="{00000000-0005-0000-0000-0000B01A0000}"/>
    <cellStyle name="20% - Accent1 2 8 3 5" xfId="12933" xr:uid="{00000000-0005-0000-0000-0000B11A0000}"/>
    <cellStyle name="20% - Accent1 2 8 3 6" xfId="12934" xr:uid="{00000000-0005-0000-0000-0000B21A0000}"/>
    <cellStyle name="20% - Accent1 2 8 3 7" xfId="12935" xr:uid="{00000000-0005-0000-0000-0000B31A0000}"/>
    <cellStyle name="20% - Accent1 2 8 3 8" xfId="12936" xr:uid="{00000000-0005-0000-0000-0000B41A0000}"/>
    <cellStyle name="20% - Accent1 2 8 4" xfId="12937" xr:uid="{00000000-0005-0000-0000-0000B51A0000}"/>
    <cellStyle name="20% - Accent1 2 8 4 2" xfId="12938" xr:uid="{00000000-0005-0000-0000-0000B61A0000}"/>
    <cellStyle name="20% - Accent1 2 8 5" xfId="12939" xr:uid="{00000000-0005-0000-0000-0000B71A0000}"/>
    <cellStyle name="20% - Accent1 2 8 5 2" xfId="12940" xr:uid="{00000000-0005-0000-0000-0000B81A0000}"/>
    <cellStyle name="20% - Accent1 2 8 6" xfId="12941" xr:uid="{00000000-0005-0000-0000-0000B91A0000}"/>
    <cellStyle name="20% - Accent1 2 8 6 2" xfId="12942" xr:uid="{00000000-0005-0000-0000-0000BA1A0000}"/>
    <cellStyle name="20% - Accent1 2 8 7" xfId="12943" xr:uid="{00000000-0005-0000-0000-0000BB1A0000}"/>
    <cellStyle name="20% - Accent1 2 8 7 2" xfId="12944" xr:uid="{00000000-0005-0000-0000-0000BC1A0000}"/>
    <cellStyle name="20% - Accent1 2 8 8" xfId="12945" xr:uid="{00000000-0005-0000-0000-0000BD1A0000}"/>
    <cellStyle name="20% - Accent1 2 8 8 2" xfId="12946" xr:uid="{00000000-0005-0000-0000-0000BE1A0000}"/>
    <cellStyle name="20% - Accent1 2 8 9" xfId="12947" xr:uid="{00000000-0005-0000-0000-0000BF1A0000}"/>
    <cellStyle name="20% - Accent1 2 8 9 2" xfId="12948" xr:uid="{00000000-0005-0000-0000-0000C01A0000}"/>
    <cellStyle name="20% - Accent1 2 9" xfId="12949" xr:uid="{00000000-0005-0000-0000-0000C11A0000}"/>
    <cellStyle name="20% - Accent1 2 9 10" xfId="12950" xr:uid="{00000000-0005-0000-0000-0000C21A0000}"/>
    <cellStyle name="20% - Accent1 2 9 10 2" xfId="12951" xr:uid="{00000000-0005-0000-0000-0000C31A0000}"/>
    <cellStyle name="20% - Accent1 2 9 11" xfId="12952" xr:uid="{00000000-0005-0000-0000-0000C41A0000}"/>
    <cellStyle name="20% - Accent1 2 9 11 2" xfId="12953" xr:uid="{00000000-0005-0000-0000-0000C51A0000}"/>
    <cellStyle name="20% - Accent1 2 9 12" xfId="12954" xr:uid="{00000000-0005-0000-0000-0000C61A0000}"/>
    <cellStyle name="20% - Accent1 2 9 13" xfId="12955" xr:uid="{00000000-0005-0000-0000-0000C71A0000}"/>
    <cellStyle name="20% - Accent1 2 9 14" xfId="12956" xr:uid="{00000000-0005-0000-0000-0000C81A0000}"/>
    <cellStyle name="20% - Accent1 2 9 15" xfId="12957" xr:uid="{00000000-0005-0000-0000-0000C91A0000}"/>
    <cellStyle name="20% - Accent1 2 9 16" xfId="12958" xr:uid="{00000000-0005-0000-0000-0000CA1A0000}"/>
    <cellStyle name="20% - Accent1 2 9 17" xfId="12959" xr:uid="{00000000-0005-0000-0000-0000CB1A0000}"/>
    <cellStyle name="20% - Accent1 2 9 18" xfId="12960" xr:uid="{00000000-0005-0000-0000-0000CC1A0000}"/>
    <cellStyle name="20% - Accent1 2 9 2" xfId="12961" xr:uid="{00000000-0005-0000-0000-0000CD1A0000}"/>
    <cellStyle name="20% - Accent1 2 9 2 2" xfId="12962" xr:uid="{00000000-0005-0000-0000-0000CE1A0000}"/>
    <cellStyle name="20% - Accent1 2 9 2 3" xfId="12963" xr:uid="{00000000-0005-0000-0000-0000CF1A0000}"/>
    <cellStyle name="20% - Accent1 2 9 2 4" xfId="12964" xr:uid="{00000000-0005-0000-0000-0000D01A0000}"/>
    <cellStyle name="20% - Accent1 2 9 2 5" xfId="12965" xr:uid="{00000000-0005-0000-0000-0000D11A0000}"/>
    <cellStyle name="20% - Accent1 2 9 2 6" xfId="12966" xr:uid="{00000000-0005-0000-0000-0000D21A0000}"/>
    <cellStyle name="20% - Accent1 2 9 2 7" xfId="12967" xr:uid="{00000000-0005-0000-0000-0000D31A0000}"/>
    <cellStyle name="20% - Accent1 2 9 2 8" xfId="12968" xr:uid="{00000000-0005-0000-0000-0000D41A0000}"/>
    <cellStyle name="20% - Accent1 2 9 3" xfId="12969" xr:uid="{00000000-0005-0000-0000-0000D51A0000}"/>
    <cellStyle name="20% - Accent1 2 9 3 2" xfId="12970" xr:uid="{00000000-0005-0000-0000-0000D61A0000}"/>
    <cellStyle name="20% - Accent1 2 9 3 3" xfId="12971" xr:uid="{00000000-0005-0000-0000-0000D71A0000}"/>
    <cellStyle name="20% - Accent1 2 9 3 4" xfId="12972" xr:uid="{00000000-0005-0000-0000-0000D81A0000}"/>
    <cellStyle name="20% - Accent1 2 9 3 5" xfId="12973" xr:uid="{00000000-0005-0000-0000-0000D91A0000}"/>
    <cellStyle name="20% - Accent1 2 9 3 6" xfId="12974" xr:uid="{00000000-0005-0000-0000-0000DA1A0000}"/>
    <cellStyle name="20% - Accent1 2 9 3 7" xfId="12975" xr:uid="{00000000-0005-0000-0000-0000DB1A0000}"/>
    <cellStyle name="20% - Accent1 2 9 3 8" xfId="12976" xr:uid="{00000000-0005-0000-0000-0000DC1A0000}"/>
    <cellStyle name="20% - Accent1 2 9 4" xfId="12977" xr:uid="{00000000-0005-0000-0000-0000DD1A0000}"/>
    <cellStyle name="20% - Accent1 2 9 4 2" xfId="12978" xr:uid="{00000000-0005-0000-0000-0000DE1A0000}"/>
    <cellStyle name="20% - Accent1 2 9 5" xfId="12979" xr:uid="{00000000-0005-0000-0000-0000DF1A0000}"/>
    <cellStyle name="20% - Accent1 2 9 5 2" xfId="12980" xr:uid="{00000000-0005-0000-0000-0000E01A0000}"/>
    <cellStyle name="20% - Accent1 2 9 6" xfId="12981" xr:uid="{00000000-0005-0000-0000-0000E11A0000}"/>
    <cellStyle name="20% - Accent1 2 9 6 2" xfId="12982" xr:uid="{00000000-0005-0000-0000-0000E21A0000}"/>
    <cellStyle name="20% - Accent1 2 9 7" xfId="12983" xr:uid="{00000000-0005-0000-0000-0000E31A0000}"/>
    <cellStyle name="20% - Accent1 2 9 7 2" xfId="12984" xr:uid="{00000000-0005-0000-0000-0000E41A0000}"/>
    <cellStyle name="20% - Accent1 2 9 8" xfId="12985" xr:uid="{00000000-0005-0000-0000-0000E51A0000}"/>
    <cellStyle name="20% - Accent1 2 9 8 2" xfId="12986" xr:uid="{00000000-0005-0000-0000-0000E61A0000}"/>
    <cellStyle name="20% - Accent1 2 9 9" xfId="12987" xr:uid="{00000000-0005-0000-0000-0000E71A0000}"/>
    <cellStyle name="20% - Accent1 2 9 9 2" xfId="12988" xr:uid="{00000000-0005-0000-0000-0000E81A0000}"/>
    <cellStyle name="20% - Accent1 2_4 manuell" xfId="53148" xr:uid="{0E660198-AD40-4E15-A144-1B769FD28BCF}"/>
    <cellStyle name="20% - Accent1 20" xfId="12989" xr:uid="{00000000-0005-0000-0000-0000EA1A0000}"/>
    <cellStyle name="20% - Accent1 20 2" xfId="12990" xr:uid="{00000000-0005-0000-0000-0000EB1A0000}"/>
    <cellStyle name="20% - Accent1 21" xfId="12991" xr:uid="{00000000-0005-0000-0000-0000EC1A0000}"/>
    <cellStyle name="20% - Accent1 22" xfId="12992" xr:uid="{00000000-0005-0000-0000-0000ED1A0000}"/>
    <cellStyle name="20% - Accent1 23" xfId="12993" xr:uid="{00000000-0005-0000-0000-0000EE1A0000}"/>
    <cellStyle name="20% - Accent1 24" xfId="12994" xr:uid="{00000000-0005-0000-0000-0000EF1A0000}"/>
    <cellStyle name="20% - Accent1 25" xfId="12995" xr:uid="{00000000-0005-0000-0000-0000F01A0000}"/>
    <cellStyle name="20% - Accent1 26" xfId="12996" xr:uid="{00000000-0005-0000-0000-0000F11A0000}"/>
    <cellStyle name="20% - Accent1 27" xfId="12997" xr:uid="{00000000-0005-0000-0000-0000F21A0000}"/>
    <cellStyle name="20% - Accent1 27 2" xfId="12998" xr:uid="{00000000-0005-0000-0000-0000F31A0000}"/>
    <cellStyle name="20% - Accent1 27 3" xfId="12999" xr:uid="{00000000-0005-0000-0000-0000F41A0000}"/>
    <cellStyle name="20% - Accent1 27_AVA DVA EL" xfId="13000" xr:uid="{00000000-0005-0000-0000-0000F51A0000}"/>
    <cellStyle name="20% - Accent1 28" xfId="13001" xr:uid="{00000000-0005-0000-0000-0000F61A0000}"/>
    <cellStyle name="20% - Accent1 28 2" xfId="13002" xr:uid="{00000000-0005-0000-0000-0000F71A0000}"/>
    <cellStyle name="20% - Accent1 28 3" xfId="13003" xr:uid="{00000000-0005-0000-0000-0000F81A0000}"/>
    <cellStyle name="20% - Accent1 28_AVA DVA EL" xfId="13004" xr:uid="{00000000-0005-0000-0000-0000F91A0000}"/>
    <cellStyle name="20% - Accent1 29" xfId="13005" xr:uid="{00000000-0005-0000-0000-0000FA1A0000}"/>
    <cellStyle name="20% - Accent1 29 2" xfId="13006" xr:uid="{00000000-0005-0000-0000-0000FB1A0000}"/>
    <cellStyle name="20% - Accent1 29 3" xfId="13007" xr:uid="{00000000-0005-0000-0000-0000FC1A0000}"/>
    <cellStyle name="20% - Accent1 29_AVA DVA EL" xfId="13008" xr:uid="{00000000-0005-0000-0000-0000FD1A0000}"/>
    <cellStyle name="20% - Accent1 3" xfId="2432" xr:uid="{00000000-0005-0000-0000-0000FE1A0000}"/>
    <cellStyle name="20% - Accent1 3 10" xfId="13009" xr:uid="{00000000-0005-0000-0000-0000FF1A0000}"/>
    <cellStyle name="20% - Accent1 3 10 10" xfId="13010" xr:uid="{00000000-0005-0000-0000-0000001B0000}"/>
    <cellStyle name="20% - Accent1 3 10 10 2" xfId="13011" xr:uid="{00000000-0005-0000-0000-0000011B0000}"/>
    <cellStyle name="20% - Accent1 3 10 11" xfId="13012" xr:uid="{00000000-0005-0000-0000-0000021B0000}"/>
    <cellStyle name="20% - Accent1 3 10 11 2" xfId="13013" xr:uid="{00000000-0005-0000-0000-0000031B0000}"/>
    <cellStyle name="20% - Accent1 3 10 12" xfId="13014" xr:uid="{00000000-0005-0000-0000-0000041B0000}"/>
    <cellStyle name="20% - Accent1 3 10 13" xfId="13015" xr:uid="{00000000-0005-0000-0000-0000051B0000}"/>
    <cellStyle name="20% - Accent1 3 10 14" xfId="13016" xr:uid="{00000000-0005-0000-0000-0000061B0000}"/>
    <cellStyle name="20% - Accent1 3 10 15" xfId="13017" xr:uid="{00000000-0005-0000-0000-0000071B0000}"/>
    <cellStyle name="20% - Accent1 3 10 16" xfId="13018" xr:uid="{00000000-0005-0000-0000-0000081B0000}"/>
    <cellStyle name="20% - Accent1 3 10 17" xfId="13019" xr:uid="{00000000-0005-0000-0000-0000091B0000}"/>
    <cellStyle name="20% - Accent1 3 10 18" xfId="13020" xr:uid="{00000000-0005-0000-0000-00000A1B0000}"/>
    <cellStyle name="20% - Accent1 3 10 2" xfId="13021" xr:uid="{00000000-0005-0000-0000-00000B1B0000}"/>
    <cellStyle name="20% - Accent1 3 10 2 2" xfId="13022" xr:uid="{00000000-0005-0000-0000-00000C1B0000}"/>
    <cellStyle name="20% - Accent1 3 10 2 3" xfId="13023" xr:uid="{00000000-0005-0000-0000-00000D1B0000}"/>
    <cellStyle name="20% - Accent1 3 10 2 4" xfId="13024" xr:uid="{00000000-0005-0000-0000-00000E1B0000}"/>
    <cellStyle name="20% - Accent1 3 10 2 5" xfId="13025" xr:uid="{00000000-0005-0000-0000-00000F1B0000}"/>
    <cellStyle name="20% - Accent1 3 10 2 6" xfId="13026" xr:uid="{00000000-0005-0000-0000-0000101B0000}"/>
    <cellStyle name="20% - Accent1 3 10 2 7" xfId="13027" xr:uid="{00000000-0005-0000-0000-0000111B0000}"/>
    <cellStyle name="20% - Accent1 3 10 2 8" xfId="13028" xr:uid="{00000000-0005-0000-0000-0000121B0000}"/>
    <cellStyle name="20% - Accent1 3 10 3" xfId="13029" xr:uid="{00000000-0005-0000-0000-0000131B0000}"/>
    <cellStyle name="20% - Accent1 3 10 3 2" xfId="13030" xr:uid="{00000000-0005-0000-0000-0000141B0000}"/>
    <cellStyle name="20% - Accent1 3 10 3 3" xfId="13031" xr:uid="{00000000-0005-0000-0000-0000151B0000}"/>
    <cellStyle name="20% - Accent1 3 10 3 4" xfId="13032" xr:uid="{00000000-0005-0000-0000-0000161B0000}"/>
    <cellStyle name="20% - Accent1 3 10 3 5" xfId="13033" xr:uid="{00000000-0005-0000-0000-0000171B0000}"/>
    <cellStyle name="20% - Accent1 3 10 3 6" xfId="13034" xr:uid="{00000000-0005-0000-0000-0000181B0000}"/>
    <cellStyle name="20% - Accent1 3 10 3 7" xfId="13035" xr:uid="{00000000-0005-0000-0000-0000191B0000}"/>
    <cellStyle name="20% - Accent1 3 10 3 8" xfId="13036" xr:uid="{00000000-0005-0000-0000-00001A1B0000}"/>
    <cellStyle name="20% - Accent1 3 10 4" xfId="13037" xr:uid="{00000000-0005-0000-0000-00001B1B0000}"/>
    <cellStyle name="20% - Accent1 3 10 4 2" xfId="13038" xr:uid="{00000000-0005-0000-0000-00001C1B0000}"/>
    <cellStyle name="20% - Accent1 3 10 5" xfId="13039" xr:uid="{00000000-0005-0000-0000-00001D1B0000}"/>
    <cellStyle name="20% - Accent1 3 10 5 2" xfId="13040" xr:uid="{00000000-0005-0000-0000-00001E1B0000}"/>
    <cellStyle name="20% - Accent1 3 10 6" xfId="13041" xr:uid="{00000000-0005-0000-0000-00001F1B0000}"/>
    <cellStyle name="20% - Accent1 3 10 6 2" xfId="13042" xr:uid="{00000000-0005-0000-0000-0000201B0000}"/>
    <cellStyle name="20% - Accent1 3 10 7" xfId="13043" xr:uid="{00000000-0005-0000-0000-0000211B0000}"/>
    <cellStyle name="20% - Accent1 3 10 7 2" xfId="13044" xr:uid="{00000000-0005-0000-0000-0000221B0000}"/>
    <cellStyle name="20% - Accent1 3 10 8" xfId="13045" xr:uid="{00000000-0005-0000-0000-0000231B0000}"/>
    <cellStyle name="20% - Accent1 3 10 8 2" xfId="13046" xr:uid="{00000000-0005-0000-0000-0000241B0000}"/>
    <cellStyle name="20% - Accent1 3 10 9" xfId="13047" xr:uid="{00000000-0005-0000-0000-0000251B0000}"/>
    <cellStyle name="20% - Accent1 3 10 9 2" xfId="13048" xr:uid="{00000000-0005-0000-0000-0000261B0000}"/>
    <cellStyle name="20% - Accent1 3 11" xfId="13049" xr:uid="{00000000-0005-0000-0000-0000271B0000}"/>
    <cellStyle name="20% - Accent1 3 11 10" xfId="13050" xr:uid="{00000000-0005-0000-0000-0000281B0000}"/>
    <cellStyle name="20% - Accent1 3 11 10 2" xfId="13051" xr:uid="{00000000-0005-0000-0000-0000291B0000}"/>
    <cellStyle name="20% - Accent1 3 11 11" xfId="13052" xr:uid="{00000000-0005-0000-0000-00002A1B0000}"/>
    <cellStyle name="20% - Accent1 3 11 11 2" xfId="13053" xr:uid="{00000000-0005-0000-0000-00002B1B0000}"/>
    <cellStyle name="20% - Accent1 3 11 12" xfId="13054" xr:uid="{00000000-0005-0000-0000-00002C1B0000}"/>
    <cellStyle name="20% - Accent1 3 11 13" xfId="13055" xr:uid="{00000000-0005-0000-0000-00002D1B0000}"/>
    <cellStyle name="20% - Accent1 3 11 14" xfId="13056" xr:uid="{00000000-0005-0000-0000-00002E1B0000}"/>
    <cellStyle name="20% - Accent1 3 11 15" xfId="13057" xr:uid="{00000000-0005-0000-0000-00002F1B0000}"/>
    <cellStyle name="20% - Accent1 3 11 16" xfId="13058" xr:uid="{00000000-0005-0000-0000-0000301B0000}"/>
    <cellStyle name="20% - Accent1 3 11 17" xfId="13059" xr:uid="{00000000-0005-0000-0000-0000311B0000}"/>
    <cellStyle name="20% - Accent1 3 11 18" xfId="13060" xr:uid="{00000000-0005-0000-0000-0000321B0000}"/>
    <cellStyle name="20% - Accent1 3 11 2" xfId="13061" xr:uid="{00000000-0005-0000-0000-0000331B0000}"/>
    <cellStyle name="20% - Accent1 3 11 2 2" xfId="13062" xr:uid="{00000000-0005-0000-0000-0000341B0000}"/>
    <cellStyle name="20% - Accent1 3 11 2 3" xfId="13063" xr:uid="{00000000-0005-0000-0000-0000351B0000}"/>
    <cellStyle name="20% - Accent1 3 11 2 4" xfId="13064" xr:uid="{00000000-0005-0000-0000-0000361B0000}"/>
    <cellStyle name="20% - Accent1 3 11 2 5" xfId="13065" xr:uid="{00000000-0005-0000-0000-0000371B0000}"/>
    <cellStyle name="20% - Accent1 3 11 2 6" xfId="13066" xr:uid="{00000000-0005-0000-0000-0000381B0000}"/>
    <cellStyle name="20% - Accent1 3 11 2 7" xfId="13067" xr:uid="{00000000-0005-0000-0000-0000391B0000}"/>
    <cellStyle name="20% - Accent1 3 11 2 8" xfId="13068" xr:uid="{00000000-0005-0000-0000-00003A1B0000}"/>
    <cellStyle name="20% - Accent1 3 11 3" xfId="13069" xr:uid="{00000000-0005-0000-0000-00003B1B0000}"/>
    <cellStyle name="20% - Accent1 3 11 3 2" xfId="13070" xr:uid="{00000000-0005-0000-0000-00003C1B0000}"/>
    <cellStyle name="20% - Accent1 3 11 3 3" xfId="13071" xr:uid="{00000000-0005-0000-0000-00003D1B0000}"/>
    <cellStyle name="20% - Accent1 3 11 3 4" xfId="13072" xr:uid="{00000000-0005-0000-0000-00003E1B0000}"/>
    <cellStyle name="20% - Accent1 3 11 3 5" xfId="13073" xr:uid="{00000000-0005-0000-0000-00003F1B0000}"/>
    <cellStyle name="20% - Accent1 3 11 3 6" xfId="13074" xr:uid="{00000000-0005-0000-0000-0000401B0000}"/>
    <cellStyle name="20% - Accent1 3 11 3 7" xfId="13075" xr:uid="{00000000-0005-0000-0000-0000411B0000}"/>
    <cellStyle name="20% - Accent1 3 11 3 8" xfId="13076" xr:uid="{00000000-0005-0000-0000-0000421B0000}"/>
    <cellStyle name="20% - Accent1 3 11 4" xfId="13077" xr:uid="{00000000-0005-0000-0000-0000431B0000}"/>
    <cellStyle name="20% - Accent1 3 11 4 2" xfId="13078" xr:uid="{00000000-0005-0000-0000-0000441B0000}"/>
    <cellStyle name="20% - Accent1 3 11 5" xfId="13079" xr:uid="{00000000-0005-0000-0000-0000451B0000}"/>
    <cellStyle name="20% - Accent1 3 11 5 2" xfId="13080" xr:uid="{00000000-0005-0000-0000-0000461B0000}"/>
    <cellStyle name="20% - Accent1 3 11 6" xfId="13081" xr:uid="{00000000-0005-0000-0000-0000471B0000}"/>
    <cellStyle name="20% - Accent1 3 11 6 2" xfId="13082" xr:uid="{00000000-0005-0000-0000-0000481B0000}"/>
    <cellStyle name="20% - Accent1 3 11 7" xfId="13083" xr:uid="{00000000-0005-0000-0000-0000491B0000}"/>
    <cellStyle name="20% - Accent1 3 11 7 2" xfId="13084" xr:uid="{00000000-0005-0000-0000-00004A1B0000}"/>
    <cellStyle name="20% - Accent1 3 11 8" xfId="13085" xr:uid="{00000000-0005-0000-0000-00004B1B0000}"/>
    <cellStyle name="20% - Accent1 3 11 8 2" xfId="13086" xr:uid="{00000000-0005-0000-0000-00004C1B0000}"/>
    <cellStyle name="20% - Accent1 3 11 9" xfId="13087" xr:uid="{00000000-0005-0000-0000-00004D1B0000}"/>
    <cellStyle name="20% - Accent1 3 11 9 2" xfId="13088" xr:uid="{00000000-0005-0000-0000-00004E1B0000}"/>
    <cellStyle name="20% - Accent1 3 12" xfId="13089" xr:uid="{00000000-0005-0000-0000-00004F1B0000}"/>
    <cellStyle name="20% - Accent1 3 12 10" xfId="13090" xr:uid="{00000000-0005-0000-0000-0000501B0000}"/>
    <cellStyle name="20% - Accent1 3 12 10 2" xfId="13091" xr:uid="{00000000-0005-0000-0000-0000511B0000}"/>
    <cellStyle name="20% - Accent1 3 12 11" xfId="13092" xr:uid="{00000000-0005-0000-0000-0000521B0000}"/>
    <cellStyle name="20% - Accent1 3 12 11 2" xfId="13093" xr:uid="{00000000-0005-0000-0000-0000531B0000}"/>
    <cellStyle name="20% - Accent1 3 12 12" xfId="13094" xr:uid="{00000000-0005-0000-0000-0000541B0000}"/>
    <cellStyle name="20% - Accent1 3 12 13" xfId="13095" xr:uid="{00000000-0005-0000-0000-0000551B0000}"/>
    <cellStyle name="20% - Accent1 3 12 14" xfId="13096" xr:uid="{00000000-0005-0000-0000-0000561B0000}"/>
    <cellStyle name="20% - Accent1 3 12 15" xfId="13097" xr:uid="{00000000-0005-0000-0000-0000571B0000}"/>
    <cellStyle name="20% - Accent1 3 12 16" xfId="13098" xr:uid="{00000000-0005-0000-0000-0000581B0000}"/>
    <cellStyle name="20% - Accent1 3 12 17" xfId="13099" xr:uid="{00000000-0005-0000-0000-0000591B0000}"/>
    <cellStyle name="20% - Accent1 3 12 18" xfId="13100" xr:uid="{00000000-0005-0000-0000-00005A1B0000}"/>
    <cellStyle name="20% - Accent1 3 12 2" xfId="13101" xr:uid="{00000000-0005-0000-0000-00005B1B0000}"/>
    <cellStyle name="20% - Accent1 3 12 2 2" xfId="13102" xr:uid="{00000000-0005-0000-0000-00005C1B0000}"/>
    <cellStyle name="20% - Accent1 3 12 2 3" xfId="13103" xr:uid="{00000000-0005-0000-0000-00005D1B0000}"/>
    <cellStyle name="20% - Accent1 3 12 2 4" xfId="13104" xr:uid="{00000000-0005-0000-0000-00005E1B0000}"/>
    <cellStyle name="20% - Accent1 3 12 2 5" xfId="13105" xr:uid="{00000000-0005-0000-0000-00005F1B0000}"/>
    <cellStyle name="20% - Accent1 3 12 2 6" xfId="13106" xr:uid="{00000000-0005-0000-0000-0000601B0000}"/>
    <cellStyle name="20% - Accent1 3 12 2 7" xfId="13107" xr:uid="{00000000-0005-0000-0000-0000611B0000}"/>
    <cellStyle name="20% - Accent1 3 12 2 8" xfId="13108" xr:uid="{00000000-0005-0000-0000-0000621B0000}"/>
    <cellStyle name="20% - Accent1 3 12 3" xfId="13109" xr:uid="{00000000-0005-0000-0000-0000631B0000}"/>
    <cellStyle name="20% - Accent1 3 12 3 2" xfId="13110" xr:uid="{00000000-0005-0000-0000-0000641B0000}"/>
    <cellStyle name="20% - Accent1 3 12 3 3" xfId="13111" xr:uid="{00000000-0005-0000-0000-0000651B0000}"/>
    <cellStyle name="20% - Accent1 3 12 3 4" xfId="13112" xr:uid="{00000000-0005-0000-0000-0000661B0000}"/>
    <cellStyle name="20% - Accent1 3 12 3 5" xfId="13113" xr:uid="{00000000-0005-0000-0000-0000671B0000}"/>
    <cellStyle name="20% - Accent1 3 12 3 6" xfId="13114" xr:uid="{00000000-0005-0000-0000-0000681B0000}"/>
    <cellStyle name="20% - Accent1 3 12 3 7" xfId="13115" xr:uid="{00000000-0005-0000-0000-0000691B0000}"/>
    <cellStyle name="20% - Accent1 3 12 3 8" xfId="13116" xr:uid="{00000000-0005-0000-0000-00006A1B0000}"/>
    <cellStyle name="20% - Accent1 3 12 4" xfId="13117" xr:uid="{00000000-0005-0000-0000-00006B1B0000}"/>
    <cellStyle name="20% - Accent1 3 12 4 2" xfId="13118" xr:uid="{00000000-0005-0000-0000-00006C1B0000}"/>
    <cellStyle name="20% - Accent1 3 12 5" xfId="13119" xr:uid="{00000000-0005-0000-0000-00006D1B0000}"/>
    <cellStyle name="20% - Accent1 3 12 5 2" xfId="13120" xr:uid="{00000000-0005-0000-0000-00006E1B0000}"/>
    <cellStyle name="20% - Accent1 3 12 6" xfId="13121" xr:uid="{00000000-0005-0000-0000-00006F1B0000}"/>
    <cellStyle name="20% - Accent1 3 12 6 2" xfId="13122" xr:uid="{00000000-0005-0000-0000-0000701B0000}"/>
    <cellStyle name="20% - Accent1 3 12 7" xfId="13123" xr:uid="{00000000-0005-0000-0000-0000711B0000}"/>
    <cellStyle name="20% - Accent1 3 12 7 2" xfId="13124" xr:uid="{00000000-0005-0000-0000-0000721B0000}"/>
    <cellStyle name="20% - Accent1 3 12 8" xfId="13125" xr:uid="{00000000-0005-0000-0000-0000731B0000}"/>
    <cellStyle name="20% - Accent1 3 12 8 2" xfId="13126" xr:uid="{00000000-0005-0000-0000-0000741B0000}"/>
    <cellStyle name="20% - Accent1 3 12 9" xfId="13127" xr:uid="{00000000-0005-0000-0000-0000751B0000}"/>
    <cellStyle name="20% - Accent1 3 12 9 2" xfId="13128" xr:uid="{00000000-0005-0000-0000-0000761B0000}"/>
    <cellStyle name="20% - Accent1 3 13" xfId="13129" xr:uid="{00000000-0005-0000-0000-0000771B0000}"/>
    <cellStyle name="20% - Accent1 3 13 10" xfId="13130" xr:uid="{00000000-0005-0000-0000-0000781B0000}"/>
    <cellStyle name="20% - Accent1 3 13 10 2" xfId="13131" xr:uid="{00000000-0005-0000-0000-0000791B0000}"/>
    <cellStyle name="20% - Accent1 3 13 11" xfId="13132" xr:uid="{00000000-0005-0000-0000-00007A1B0000}"/>
    <cellStyle name="20% - Accent1 3 13 11 2" xfId="13133" xr:uid="{00000000-0005-0000-0000-00007B1B0000}"/>
    <cellStyle name="20% - Accent1 3 13 12" xfId="13134" xr:uid="{00000000-0005-0000-0000-00007C1B0000}"/>
    <cellStyle name="20% - Accent1 3 13 13" xfId="13135" xr:uid="{00000000-0005-0000-0000-00007D1B0000}"/>
    <cellStyle name="20% - Accent1 3 13 14" xfId="13136" xr:uid="{00000000-0005-0000-0000-00007E1B0000}"/>
    <cellStyle name="20% - Accent1 3 13 15" xfId="13137" xr:uid="{00000000-0005-0000-0000-00007F1B0000}"/>
    <cellStyle name="20% - Accent1 3 13 16" xfId="13138" xr:uid="{00000000-0005-0000-0000-0000801B0000}"/>
    <cellStyle name="20% - Accent1 3 13 17" xfId="13139" xr:uid="{00000000-0005-0000-0000-0000811B0000}"/>
    <cellStyle name="20% - Accent1 3 13 18" xfId="13140" xr:uid="{00000000-0005-0000-0000-0000821B0000}"/>
    <cellStyle name="20% - Accent1 3 13 2" xfId="13141" xr:uid="{00000000-0005-0000-0000-0000831B0000}"/>
    <cellStyle name="20% - Accent1 3 13 2 2" xfId="13142" xr:uid="{00000000-0005-0000-0000-0000841B0000}"/>
    <cellStyle name="20% - Accent1 3 13 2 3" xfId="13143" xr:uid="{00000000-0005-0000-0000-0000851B0000}"/>
    <cellStyle name="20% - Accent1 3 13 2 4" xfId="13144" xr:uid="{00000000-0005-0000-0000-0000861B0000}"/>
    <cellStyle name="20% - Accent1 3 13 2 5" xfId="13145" xr:uid="{00000000-0005-0000-0000-0000871B0000}"/>
    <cellStyle name="20% - Accent1 3 13 2 6" xfId="13146" xr:uid="{00000000-0005-0000-0000-0000881B0000}"/>
    <cellStyle name="20% - Accent1 3 13 2 7" xfId="13147" xr:uid="{00000000-0005-0000-0000-0000891B0000}"/>
    <cellStyle name="20% - Accent1 3 13 2 8" xfId="13148" xr:uid="{00000000-0005-0000-0000-00008A1B0000}"/>
    <cellStyle name="20% - Accent1 3 13 3" xfId="13149" xr:uid="{00000000-0005-0000-0000-00008B1B0000}"/>
    <cellStyle name="20% - Accent1 3 13 3 2" xfId="13150" xr:uid="{00000000-0005-0000-0000-00008C1B0000}"/>
    <cellStyle name="20% - Accent1 3 13 3 3" xfId="13151" xr:uid="{00000000-0005-0000-0000-00008D1B0000}"/>
    <cellStyle name="20% - Accent1 3 13 3 4" xfId="13152" xr:uid="{00000000-0005-0000-0000-00008E1B0000}"/>
    <cellStyle name="20% - Accent1 3 13 3 5" xfId="13153" xr:uid="{00000000-0005-0000-0000-00008F1B0000}"/>
    <cellStyle name="20% - Accent1 3 13 3 6" xfId="13154" xr:uid="{00000000-0005-0000-0000-0000901B0000}"/>
    <cellStyle name="20% - Accent1 3 13 3 7" xfId="13155" xr:uid="{00000000-0005-0000-0000-0000911B0000}"/>
    <cellStyle name="20% - Accent1 3 13 3 8" xfId="13156" xr:uid="{00000000-0005-0000-0000-0000921B0000}"/>
    <cellStyle name="20% - Accent1 3 13 4" xfId="13157" xr:uid="{00000000-0005-0000-0000-0000931B0000}"/>
    <cellStyle name="20% - Accent1 3 13 4 2" xfId="13158" xr:uid="{00000000-0005-0000-0000-0000941B0000}"/>
    <cellStyle name="20% - Accent1 3 13 5" xfId="13159" xr:uid="{00000000-0005-0000-0000-0000951B0000}"/>
    <cellStyle name="20% - Accent1 3 13 5 2" xfId="13160" xr:uid="{00000000-0005-0000-0000-0000961B0000}"/>
    <cellStyle name="20% - Accent1 3 13 6" xfId="13161" xr:uid="{00000000-0005-0000-0000-0000971B0000}"/>
    <cellStyle name="20% - Accent1 3 13 6 2" xfId="13162" xr:uid="{00000000-0005-0000-0000-0000981B0000}"/>
    <cellStyle name="20% - Accent1 3 13 7" xfId="13163" xr:uid="{00000000-0005-0000-0000-0000991B0000}"/>
    <cellStyle name="20% - Accent1 3 13 7 2" xfId="13164" xr:uid="{00000000-0005-0000-0000-00009A1B0000}"/>
    <cellStyle name="20% - Accent1 3 13 8" xfId="13165" xr:uid="{00000000-0005-0000-0000-00009B1B0000}"/>
    <cellStyle name="20% - Accent1 3 13 8 2" xfId="13166" xr:uid="{00000000-0005-0000-0000-00009C1B0000}"/>
    <cellStyle name="20% - Accent1 3 13 9" xfId="13167" xr:uid="{00000000-0005-0000-0000-00009D1B0000}"/>
    <cellStyle name="20% - Accent1 3 13 9 2" xfId="13168" xr:uid="{00000000-0005-0000-0000-00009E1B0000}"/>
    <cellStyle name="20% - Accent1 3 14" xfId="13169" xr:uid="{00000000-0005-0000-0000-00009F1B0000}"/>
    <cellStyle name="20% - Accent1 3 14 10" xfId="13170" xr:uid="{00000000-0005-0000-0000-0000A01B0000}"/>
    <cellStyle name="20% - Accent1 3 14 10 2" xfId="13171" xr:uid="{00000000-0005-0000-0000-0000A11B0000}"/>
    <cellStyle name="20% - Accent1 3 14 11" xfId="13172" xr:uid="{00000000-0005-0000-0000-0000A21B0000}"/>
    <cellStyle name="20% - Accent1 3 14 11 2" xfId="13173" xr:uid="{00000000-0005-0000-0000-0000A31B0000}"/>
    <cellStyle name="20% - Accent1 3 14 12" xfId="13174" xr:uid="{00000000-0005-0000-0000-0000A41B0000}"/>
    <cellStyle name="20% - Accent1 3 14 13" xfId="13175" xr:uid="{00000000-0005-0000-0000-0000A51B0000}"/>
    <cellStyle name="20% - Accent1 3 14 14" xfId="13176" xr:uid="{00000000-0005-0000-0000-0000A61B0000}"/>
    <cellStyle name="20% - Accent1 3 14 15" xfId="13177" xr:uid="{00000000-0005-0000-0000-0000A71B0000}"/>
    <cellStyle name="20% - Accent1 3 14 16" xfId="13178" xr:uid="{00000000-0005-0000-0000-0000A81B0000}"/>
    <cellStyle name="20% - Accent1 3 14 17" xfId="13179" xr:uid="{00000000-0005-0000-0000-0000A91B0000}"/>
    <cellStyle name="20% - Accent1 3 14 18" xfId="13180" xr:uid="{00000000-0005-0000-0000-0000AA1B0000}"/>
    <cellStyle name="20% - Accent1 3 14 2" xfId="13181" xr:uid="{00000000-0005-0000-0000-0000AB1B0000}"/>
    <cellStyle name="20% - Accent1 3 14 2 2" xfId="13182" xr:uid="{00000000-0005-0000-0000-0000AC1B0000}"/>
    <cellStyle name="20% - Accent1 3 14 2 3" xfId="13183" xr:uid="{00000000-0005-0000-0000-0000AD1B0000}"/>
    <cellStyle name="20% - Accent1 3 14 2 4" xfId="13184" xr:uid="{00000000-0005-0000-0000-0000AE1B0000}"/>
    <cellStyle name="20% - Accent1 3 14 2 5" xfId="13185" xr:uid="{00000000-0005-0000-0000-0000AF1B0000}"/>
    <cellStyle name="20% - Accent1 3 14 2 6" xfId="13186" xr:uid="{00000000-0005-0000-0000-0000B01B0000}"/>
    <cellStyle name="20% - Accent1 3 14 2 7" xfId="13187" xr:uid="{00000000-0005-0000-0000-0000B11B0000}"/>
    <cellStyle name="20% - Accent1 3 14 2 8" xfId="13188" xr:uid="{00000000-0005-0000-0000-0000B21B0000}"/>
    <cellStyle name="20% - Accent1 3 14 3" xfId="13189" xr:uid="{00000000-0005-0000-0000-0000B31B0000}"/>
    <cellStyle name="20% - Accent1 3 14 3 2" xfId="13190" xr:uid="{00000000-0005-0000-0000-0000B41B0000}"/>
    <cellStyle name="20% - Accent1 3 14 3 3" xfId="13191" xr:uid="{00000000-0005-0000-0000-0000B51B0000}"/>
    <cellStyle name="20% - Accent1 3 14 3 4" xfId="13192" xr:uid="{00000000-0005-0000-0000-0000B61B0000}"/>
    <cellStyle name="20% - Accent1 3 14 3 5" xfId="13193" xr:uid="{00000000-0005-0000-0000-0000B71B0000}"/>
    <cellStyle name="20% - Accent1 3 14 3 6" xfId="13194" xr:uid="{00000000-0005-0000-0000-0000B81B0000}"/>
    <cellStyle name="20% - Accent1 3 14 3 7" xfId="13195" xr:uid="{00000000-0005-0000-0000-0000B91B0000}"/>
    <cellStyle name="20% - Accent1 3 14 3 8" xfId="13196" xr:uid="{00000000-0005-0000-0000-0000BA1B0000}"/>
    <cellStyle name="20% - Accent1 3 14 4" xfId="13197" xr:uid="{00000000-0005-0000-0000-0000BB1B0000}"/>
    <cellStyle name="20% - Accent1 3 14 4 2" xfId="13198" xr:uid="{00000000-0005-0000-0000-0000BC1B0000}"/>
    <cellStyle name="20% - Accent1 3 14 5" xfId="13199" xr:uid="{00000000-0005-0000-0000-0000BD1B0000}"/>
    <cellStyle name="20% - Accent1 3 14 5 2" xfId="13200" xr:uid="{00000000-0005-0000-0000-0000BE1B0000}"/>
    <cellStyle name="20% - Accent1 3 14 6" xfId="13201" xr:uid="{00000000-0005-0000-0000-0000BF1B0000}"/>
    <cellStyle name="20% - Accent1 3 14 6 2" xfId="13202" xr:uid="{00000000-0005-0000-0000-0000C01B0000}"/>
    <cellStyle name="20% - Accent1 3 14 7" xfId="13203" xr:uid="{00000000-0005-0000-0000-0000C11B0000}"/>
    <cellStyle name="20% - Accent1 3 14 7 2" xfId="13204" xr:uid="{00000000-0005-0000-0000-0000C21B0000}"/>
    <cellStyle name="20% - Accent1 3 14 8" xfId="13205" xr:uid="{00000000-0005-0000-0000-0000C31B0000}"/>
    <cellStyle name="20% - Accent1 3 14 8 2" xfId="13206" xr:uid="{00000000-0005-0000-0000-0000C41B0000}"/>
    <cellStyle name="20% - Accent1 3 14 9" xfId="13207" xr:uid="{00000000-0005-0000-0000-0000C51B0000}"/>
    <cellStyle name="20% - Accent1 3 14 9 2" xfId="13208" xr:uid="{00000000-0005-0000-0000-0000C61B0000}"/>
    <cellStyle name="20% - Accent1 3 15" xfId="13209" xr:uid="{00000000-0005-0000-0000-0000C71B0000}"/>
    <cellStyle name="20% - Accent1 3 15 10" xfId="13210" xr:uid="{00000000-0005-0000-0000-0000C81B0000}"/>
    <cellStyle name="20% - Accent1 3 15 10 2" xfId="13211" xr:uid="{00000000-0005-0000-0000-0000C91B0000}"/>
    <cellStyle name="20% - Accent1 3 15 11" xfId="13212" xr:uid="{00000000-0005-0000-0000-0000CA1B0000}"/>
    <cellStyle name="20% - Accent1 3 15 11 2" xfId="13213" xr:uid="{00000000-0005-0000-0000-0000CB1B0000}"/>
    <cellStyle name="20% - Accent1 3 15 12" xfId="13214" xr:uid="{00000000-0005-0000-0000-0000CC1B0000}"/>
    <cellStyle name="20% - Accent1 3 15 13" xfId="13215" xr:uid="{00000000-0005-0000-0000-0000CD1B0000}"/>
    <cellStyle name="20% - Accent1 3 15 14" xfId="13216" xr:uid="{00000000-0005-0000-0000-0000CE1B0000}"/>
    <cellStyle name="20% - Accent1 3 15 15" xfId="13217" xr:uid="{00000000-0005-0000-0000-0000CF1B0000}"/>
    <cellStyle name="20% - Accent1 3 15 16" xfId="13218" xr:uid="{00000000-0005-0000-0000-0000D01B0000}"/>
    <cellStyle name="20% - Accent1 3 15 17" xfId="13219" xr:uid="{00000000-0005-0000-0000-0000D11B0000}"/>
    <cellStyle name="20% - Accent1 3 15 18" xfId="13220" xr:uid="{00000000-0005-0000-0000-0000D21B0000}"/>
    <cellStyle name="20% - Accent1 3 15 2" xfId="13221" xr:uid="{00000000-0005-0000-0000-0000D31B0000}"/>
    <cellStyle name="20% - Accent1 3 15 2 2" xfId="13222" xr:uid="{00000000-0005-0000-0000-0000D41B0000}"/>
    <cellStyle name="20% - Accent1 3 15 2 3" xfId="13223" xr:uid="{00000000-0005-0000-0000-0000D51B0000}"/>
    <cellStyle name="20% - Accent1 3 15 2 4" xfId="13224" xr:uid="{00000000-0005-0000-0000-0000D61B0000}"/>
    <cellStyle name="20% - Accent1 3 15 2 5" xfId="13225" xr:uid="{00000000-0005-0000-0000-0000D71B0000}"/>
    <cellStyle name="20% - Accent1 3 15 2 6" xfId="13226" xr:uid="{00000000-0005-0000-0000-0000D81B0000}"/>
    <cellStyle name="20% - Accent1 3 15 2 7" xfId="13227" xr:uid="{00000000-0005-0000-0000-0000D91B0000}"/>
    <cellStyle name="20% - Accent1 3 15 2 8" xfId="13228" xr:uid="{00000000-0005-0000-0000-0000DA1B0000}"/>
    <cellStyle name="20% - Accent1 3 15 3" xfId="13229" xr:uid="{00000000-0005-0000-0000-0000DB1B0000}"/>
    <cellStyle name="20% - Accent1 3 15 3 2" xfId="13230" xr:uid="{00000000-0005-0000-0000-0000DC1B0000}"/>
    <cellStyle name="20% - Accent1 3 15 3 3" xfId="13231" xr:uid="{00000000-0005-0000-0000-0000DD1B0000}"/>
    <cellStyle name="20% - Accent1 3 15 3 4" xfId="13232" xr:uid="{00000000-0005-0000-0000-0000DE1B0000}"/>
    <cellStyle name="20% - Accent1 3 15 3 5" xfId="13233" xr:uid="{00000000-0005-0000-0000-0000DF1B0000}"/>
    <cellStyle name="20% - Accent1 3 15 3 6" xfId="13234" xr:uid="{00000000-0005-0000-0000-0000E01B0000}"/>
    <cellStyle name="20% - Accent1 3 15 3 7" xfId="13235" xr:uid="{00000000-0005-0000-0000-0000E11B0000}"/>
    <cellStyle name="20% - Accent1 3 15 3 8" xfId="13236" xr:uid="{00000000-0005-0000-0000-0000E21B0000}"/>
    <cellStyle name="20% - Accent1 3 15 4" xfId="13237" xr:uid="{00000000-0005-0000-0000-0000E31B0000}"/>
    <cellStyle name="20% - Accent1 3 15 4 2" xfId="13238" xr:uid="{00000000-0005-0000-0000-0000E41B0000}"/>
    <cellStyle name="20% - Accent1 3 15 5" xfId="13239" xr:uid="{00000000-0005-0000-0000-0000E51B0000}"/>
    <cellStyle name="20% - Accent1 3 15 5 2" xfId="13240" xr:uid="{00000000-0005-0000-0000-0000E61B0000}"/>
    <cellStyle name="20% - Accent1 3 15 6" xfId="13241" xr:uid="{00000000-0005-0000-0000-0000E71B0000}"/>
    <cellStyle name="20% - Accent1 3 15 6 2" xfId="13242" xr:uid="{00000000-0005-0000-0000-0000E81B0000}"/>
    <cellStyle name="20% - Accent1 3 15 7" xfId="13243" xr:uid="{00000000-0005-0000-0000-0000E91B0000}"/>
    <cellStyle name="20% - Accent1 3 15 7 2" xfId="13244" xr:uid="{00000000-0005-0000-0000-0000EA1B0000}"/>
    <cellStyle name="20% - Accent1 3 15 8" xfId="13245" xr:uid="{00000000-0005-0000-0000-0000EB1B0000}"/>
    <cellStyle name="20% - Accent1 3 15 8 2" xfId="13246" xr:uid="{00000000-0005-0000-0000-0000EC1B0000}"/>
    <cellStyle name="20% - Accent1 3 15 9" xfId="13247" xr:uid="{00000000-0005-0000-0000-0000ED1B0000}"/>
    <cellStyle name="20% - Accent1 3 15 9 2" xfId="13248" xr:uid="{00000000-0005-0000-0000-0000EE1B0000}"/>
    <cellStyle name="20% - Accent1 3 16" xfId="13249" xr:uid="{00000000-0005-0000-0000-0000EF1B0000}"/>
    <cellStyle name="20% - Accent1 3 16 10" xfId="13250" xr:uid="{00000000-0005-0000-0000-0000F01B0000}"/>
    <cellStyle name="20% - Accent1 3 16 10 2" xfId="13251" xr:uid="{00000000-0005-0000-0000-0000F11B0000}"/>
    <cellStyle name="20% - Accent1 3 16 11" xfId="13252" xr:uid="{00000000-0005-0000-0000-0000F21B0000}"/>
    <cellStyle name="20% - Accent1 3 16 11 2" xfId="13253" xr:uid="{00000000-0005-0000-0000-0000F31B0000}"/>
    <cellStyle name="20% - Accent1 3 16 12" xfId="13254" xr:uid="{00000000-0005-0000-0000-0000F41B0000}"/>
    <cellStyle name="20% - Accent1 3 16 13" xfId="13255" xr:uid="{00000000-0005-0000-0000-0000F51B0000}"/>
    <cellStyle name="20% - Accent1 3 16 14" xfId="13256" xr:uid="{00000000-0005-0000-0000-0000F61B0000}"/>
    <cellStyle name="20% - Accent1 3 16 15" xfId="13257" xr:uid="{00000000-0005-0000-0000-0000F71B0000}"/>
    <cellStyle name="20% - Accent1 3 16 16" xfId="13258" xr:uid="{00000000-0005-0000-0000-0000F81B0000}"/>
    <cellStyle name="20% - Accent1 3 16 17" xfId="13259" xr:uid="{00000000-0005-0000-0000-0000F91B0000}"/>
    <cellStyle name="20% - Accent1 3 16 18" xfId="13260" xr:uid="{00000000-0005-0000-0000-0000FA1B0000}"/>
    <cellStyle name="20% - Accent1 3 16 2" xfId="13261" xr:uid="{00000000-0005-0000-0000-0000FB1B0000}"/>
    <cellStyle name="20% - Accent1 3 16 2 2" xfId="13262" xr:uid="{00000000-0005-0000-0000-0000FC1B0000}"/>
    <cellStyle name="20% - Accent1 3 16 2 3" xfId="13263" xr:uid="{00000000-0005-0000-0000-0000FD1B0000}"/>
    <cellStyle name="20% - Accent1 3 16 2 4" xfId="13264" xr:uid="{00000000-0005-0000-0000-0000FE1B0000}"/>
    <cellStyle name="20% - Accent1 3 16 2 5" xfId="13265" xr:uid="{00000000-0005-0000-0000-0000FF1B0000}"/>
    <cellStyle name="20% - Accent1 3 16 2 6" xfId="13266" xr:uid="{00000000-0005-0000-0000-0000001C0000}"/>
    <cellStyle name="20% - Accent1 3 16 2 7" xfId="13267" xr:uid="{00000000-0005-0000-0000-0000011C0000}"/>
    <cellStyle name="20% - Accent1 3 16 2 8" xfId="13268" xr:uid="{00000000-0005-0000-0000-0000021C0000}"/>
    <cellStyle name="20% - Accent1 3 16 3" xfId="13269" xr:uid="{00000000-0005-0000-0000-0000031C0000}"/>
    <cellStyle name="20% - Accent1 3 16 3 2" xfId="13270" xr:uid="{00000000-0005-0000-0000-0000041C0000}"/>
    <cellStyle name="20% - Accent1 3 16 3 3" xfId="13271" xr:uid="{00000000-0005-0000-0000-0000051C0000}"/>
    <cellStyle name="20% - Accent1 3 16 3 4" xfId="13272" xr:uid="{00000000-0005-0000-0000-0000061C0000}"/>
    <cellStyle name="20% - Accent1 3 16 3 5" xfId="13273" xr:uid="{00000000-0005-0000-0000-0000071C0000}"/>
    <cellStyle name="20% - Accent1 3 16 3 6" xfId="13274" xr:uid="{00000000-0005-0000-0000-0000081C0000}"/>
    <cellStyle name="20% - Accent1 3 16 3 7" xfId="13275" xr:uid="{00000000-0005-0000-0000-0000091C0000}"/>
    <cellStyle name="20% - Accent1 3 16 3 8" xfId="13276" xr:uid="{00000000-0005-0000-0000-00000A1C0000}"/>
    <cellStyle name="20% - Accent1 3 16 4" xfId="13277" xr:uid="{00000000-0005-0000-0000-00000B1C0000}"/>
    <cellStyle name="20% - Accent1 3 16 4 2" xfId="13278" xr:uid="{00000000-0005-0000-0000-00000C1C0000}"/>
    <cellStyle name="20% - Accent1 3 16 5" xfId="13279" xr:uid="{00000000-0005-0000-0000-00000D1C0000}"/>
    <cellStyle name="20% - Accent1 3 16 5 2" xfId="13280" xr:uid="{00000000-0005-0000-0000-00000E1C0000}"/>
    <cellStyle name="20% - Accent1 3 16 6" xfId="13281" xr:uid="{00000000-0005-0000-0000-00000F1C0000}"/>
    <cellStyle name="20% - Accent1 3 16 6 2" xfId="13282" xr:uid="{00000000-0005-0000-0000-0000101C0000}"/>
    <cellStyle name="20% - Accent1 3 16 7" xfId="13283" xr:uid="{00000000-0005-0000-0000-0000111C0000}"/>
    <cellStyle name="20% - Accent1 3 16 7 2" xfId="13284" xr:uid="{00000000-0005-0000-0000-0000121C0000}"/>
    <cellStyle name="20% - Accent1 3 16 8" xfId="13285" xr:uid="{00000000-0005-0000-0000-0000131C0000}"/>
    <cellStyle name="20% - Accent1 3 16 8 2" xfId="13286" xr:uid="{00000000-0005-0000-0000-0000141C0000}"/>
    <cellStyle name="20% - Accent1 3 16 9" xfId="13287" xr:uid="{00000000-0005-0000-0000-0000151C0000}"/>
    <cellStyle name="20% - Accent1 3 16 9 2" xfId="13288" xr:uid="{00000000-0005-0000-0000-0000161C0000}"/>
    <cellStyle name="20% - Accent1 3 17" xfId="13289" xr:uid="{00000000-0005-0000-0000-0000171C0000}"/>
    <cellStyle name="20% - Accent1 3 17 10" xfId="13290" xr:uid="{00000000-0005-0000-0000-0000181C0000}"/>
    <cellStyle name="20% - Accent1 3 17 10 2" xfId="13291" xr:uid="{00000000-0005-0000-0000-0000191C0000}"/>
    <cellStyle name="20% - Accent1 3 17 11" xfId="13292" xr:uid="{00000000-0005-0000-0000-00001A1C0000}"/>
    <cellStyle name="20% - Accent1 3 17 11 2" xfId="13293" xr:uid="{00000000-0005-0000-0000-00001B1C0000}"/>
    <cellStyle name="20% - Accent1 3 17 12" xfId="13294" xr:uid="{00000000-0005-0000-0000-00001C1C0000}"/>
    <cellStyle name="20% - Accent1 3 17 13" xfId="13295" xr:uid="{00000000-0005-0000-0000-00001D1C0000}"/>
    <cellStyle name="20% - Accent1 3 17 14" xfId="13296" xr:uid="{00000000-0005-0000-0000-00001E1C0000}"/>
    <cellStyle name="20% - Accent1 3 17 15" xfId="13297" xr:uid="{00000000-0005-0000-0000-00001F1C0000}"/>
    <cellStyle name="20% - Accent1 3 17 16" xfId="13298" xr:uid="{00000000-0005-0000-0000-0000201C0000}"/>
    <cellStyle name="20% - Accent1 3 17 17" xfId="13299" xr:uid="{00000000-0005-0000-0000-0000211C0000}"/>
    <cellStyle name="20% - Accent1 3 17 18" xfId="13300" xr:uid="{00000000-0005-0000-0000-0000221C0000}"/>
    <cellStyle name="20% - Accent1 3 17 2" xfId="13301" xr:uid="{00000000-0005-0000-0000-0000231C0000}"/>
    <cellStyle name="20% - Accent1 3 17 2 2" xfId="13302" xr:uid="{00000000-0005-0000-0000-0000241C0000}"/>
    <cellStyle name="20% - Accent1 3 17 2 3" xfId="13303" xr:uid="{00000000-0005-0000-0000-0000251C0000}"/>
    <cellStyle name="20% - Accent1 3 17 2 4" xfId="13304" xr:uid="{00000000-0005-0000-0000-0000261C0000}"/>
    <cellStyle name="20% - Accent1 3 17 2 5" xfId="13305" xr:uid="{00000000-0005-0000-0000-0000271C0000}"/>
    <cellStyle name="20% - Accent1 3 17 2 6" xfId="13306" xr:uid="{00000000-0005-0000-0000-0000281C0000}"/>
    <cellStyle name="20% - Accent1 3 17 2 7" xfId="13307" xr:uid="{00000000-0005-0000-0000-0000291C0000}"/>
    <cellStyle name="20% - Accent1 3 17 2 8" xfId="13308" xr:uid="{00000000-0005-0000-0000-00002A1C0000}"/>
    <cellStyle name="20% - Accent1 3 17 3" xfId="13309" xr:uid="{00000000-0005-0000-0000-00002B1C0000}"/>
    <cellStyle name="20% - Accent1 3 17 3 2" xfId="13310" xr:uid="{00000000-0005-0000-0000-00002C1C0000}"/>
    <cellStyle name="20% - Accent1 3 17 3 3" xfId="13311" xr:uid="{00000000-0005-0000-0000-00002D1C0000}"/>
    <cellStyle name="20% - Accent1 3 17 3 4" xfId="13312" xr:uid="{00000000-0005-0000-0000-00002E1C0000}"/>
    <cellStyle name="20% - Accent1 3 17 3 5" xfId="13313" xr:uid="{00000000-0005-0000-0000-00002F1C0000}"/>
    <cellStyle name="20% - Accent1 3 17 3 6" xfId="13314" xr:uid="{00000000-0005-0000-0000-0000301C0000}"/>
    <cellStyle name="20% - Accent1 3 17 3 7" xfId="13315" xr:uid="{00000000-0005-0000-0000-0000311C0000}"/>
    <cellStyle name="20% - Accent1 3 17 3 8" xfId="13316" xr:uid="{00000000-0005-0000-0000-0000321C0000}"/>
    <cellStyle name="20% - Accent1 3 17 4" xfId="13317" xr:uid="{00000000-0005-0000-0000-0000331C0000}"/>
    <cellStyle name="20% - Accent1 3 17 4 2" xfId="13318" xr:uid="{00000000-0005-0000-0000-0000341C0000}"/>
    <cellStyle name="20% - Accent1 3 17 5" xfId="13319" xr:uid="{00000000-0005-0000-0000-0000351C0000}"/>
    <cellStyle name="20% - Accent1 3 17 5 2" xfId="13320" xr:uid="{00000000-0005-0000-0000-0000361C0000}"/>
    <cellStyle name="20% - Accent1 3 17 6" xfId="13321" xr:uid="{00000000-0005-0000-0000-0000371C0000}"/>
    <cellStyle name="20% - Accent1 3 17 6 2" xfId="13322" xr:uid="{00000000-0005-0000-0000-0000381C0000}"/>
    <cellStyle name="20% - Accent1 3 17 7" xfId="13323" xr:uid="{00000000-0005-0000-0000-0000391C0000}"/>
    <cellStyle name="20% - Accent1 3 17 7 2" xfId="13324" xr:uid="{00000000-0005-0000-0000-00003A1C0000}"/>
    <cellStyle name="20% - Accent1 3 17 8" xfId="13325" xr:uid="{00000000-0005-0000-0000-00003B1C0000}"/>
    <cellStyle name="20% - Accent1 3 17 8 2" xfId="13326" xr:uid="{00000000-0005-0000-0000-00003C1C0000}"/>
    <cellStyle name="20% - Accent1 3 17 9" xfId="13327" xr:uid="{00000000-0005-0000-0000-00003D1C0000}"/>
    <cellStyle name="20% - Accent1 3 17 9 2" xfId="13328" xr:uid="{00000000-0005-0000-0000-00003E1C0000}"/>
    <cellStyle name="20% - Accent1 3 18" xfId="13329" xr:uid="{00000000-0005-0000-0000-00003F1C0000}"/>
    <cellStyle name="20% - Accent1 3 18 10" xfId="13330" xr:uid="{00000000-0005-0000-0000-0000401C0000}"/>
    <cellStyle name="20% - Accent1 3 18 10 2" xfId="13331" xr:uid="{00000000-0005-0000-0000-0000411C0000}"/>
    <cellStyle name="20% - Accent1 3 18 11" xfId="13332" xr:uid="{00000000-0005-0000-0000-0000421C0000}"/>
    <cellStyle name="20% - Accent1 3 18 11 2" xfId="13333" xr:uid="{00000000-0005-0000-0000-0000431C0000}"/>
    <cellStyle name="20% - Accent1 3 18 12" xfId="13334" xr:uid="{00000000-0005-0000-0000-0000441C0000}"/>
    <cellStyle name="20% - Accent1 3 18 13" xfId="13335" xr:uid="{00000000-0005-0000-0000-0000451C0000}"/>
    <cellStyle name="20% - Accent1 3 18 14" xfId="13336" xr:uid="{00000000-0005-0000-0000-0000461C0000}"/>
    <cellStyle name="20% - Accent1 3 18 15" xfId="13337" xr:uid="{00000000-0005-0000-0000-0000471C0000}"/>
    <cellStyle name="20% - Accent1 3 18 16" xfId="13338" xr:uid="{00000000-0005-0000-0000-0000481C0000}"/>
    <cellStyle name="20% - Accent1 3 18 17" xfId="13339" xr:uid="{00000000-0005-0000-0000-0000491C0000}"/>
    <cellStyle name="20% - Accent1 3 18 18" xfId="13340" xr:uid="{00000000-0005-0000-0000-00004A1C0000}"/>
    <cellStyle name="20% - Accent1 3 18 2" xfId="13341" xr:uid="{00000000-0005-0000-0000-00004B1C0000}"/>
    <cellStyle name="20% - Accent1 3 18 2 2" xfId="13342" xr:uid="{00000000-0005-0000-0000-00004C1C0000}"/>
    <cellStyle name="20% - Accent1 3 18 2 3" xfId="13343" xr:uid="{00000000-0005-0000-0000-00004D1C0000}"/>
    <cellStyle name="20% - Accent1 3 18 2 4" xfId="13344" xr:uid="{00000000-0005-0000-0000-00004E1C0000}"/>
    <cellStyle name="20% - Accent1 3 18 2 5" xfId="13345" xr:uid="{00000000-0005-0000-0000-00004F1C0000}"/>
    <cellStyle name="20% - Accent1 3 18 2 6" xfId="13346" xr:uid="{00000000-0005-0000-0000-0000501C0000}"/>
    <cellStyle name="20% - Accent1 3 18 2 7" xfId="13347" xr:uid="{00000000-0005-0000-0000-0000511C0000}"/>
    <cellStyle name="20% - Accent1 3 18 2 8" xfId="13348" xr:uid="{00000000-0005-0000-0000-0000521C0000}"/>
    <cellStyle name="20% - Accent1 3 18 3" xfId="13349" xr:uid="{00000000-0005-0000-0000-0000531C0000}"/>
    <cellStyle name="20% - Accent1 3 18 3 2" xfId="13350" xr:uid="{00000000-0005-0000-0000-0000541C0000}"/>
    <cellStyle name="20% - Accent1 3 18 3 3" xfId="13351" xr:uid="{00000000-0005-0000-0000-0000551C0000}"/>
    <cellStyle name="20% - Accent1 3 18 3 4" xfId="13352" xr:uid="{00000000-0005-0000-0000-0000561C0000}"/>
    <cellStyle name="20% - Accent1 3 18 3 5" xfId="13353" xr:uid="{00000000-0005-0000-0000-0000571C0000}"/>
    <cellStyle name="20% - Accent1 3 18 3 6" xfId="13354" xr:uid="{00000000-0005-0000-0000-0000581C0000}"/>
    <cellStyle name="20% - Accent1 3 18 3 7" xfId="13355" xr:uid="{00000000-0005-0000-0000-0000591C0000}"/>
    <cellStyle name="20% - Accent1 3 18 3 8" xfId="13356" xr:uid="{00000000-0005-0000-0000-00005A1C0000}"/>
    <cellStyle name="20% - Accent1 3 18 4" xfId="13357" xr:uid="{00000000-0005-0000-0000-00005B1C0000}"/>
    <cellStyle name="20% - Accent1 3 18 4 2" xfId="13358" xr:uid="{00000000-0005-0000-0000-00005C1C0000}"/>
    <cellStyle name="20% - Accent1 3 18 5" xfId="13359" xr:uid="{00000000-0005-0000-0000-00005D1C0000}"/>
    <cellStyle name="20% - Accent1 3 18 5 2" xfId="13360" xr:uid="{00000000-0005-0000-0000-00005E1C0000}"/>
    <cellStyle name="20% - Accent1 3 18 6" xfId="13361" xr:uid="{00000000-0005-0000-0000-00005F1C0000}"/>
    <cellStyle name="20% - Accent1 3 18 6 2" xfId="13362" xr:uid="{00000000-0005-0000-0000-0000601C0000}"/>
    <cellStyle name="20% - Accent1 3 18 7" xfId="13363" xr:uid="{00000000-0005-0000-0000-0000611C0000}"/>
    <cellStyle name="20% - Accent1 3 18 7 2" xfId="13364" xr:uid="{00000000-0005-0000-0000-0000621C0000}"/>
    <cellStyle name="20% - Accent1 3 18 8" xfId="13365" xr:uid="{00000000-0005-0000-0000-0000631C0000}"/>
    <cellStyle name="20% - Accent1 3 18 8 2" xfId="13366" xr:uid="{00000000-0005-0000-0000-0000641C0000}"/>
    <cellStyle name="20% - Accent1 3 18 9" xfId="13367" xr:uid="{00000000-0005-0000-0000-0000651C0000}"/>
    <cellStyle name="20% - Accent1 3 18 9 2" xfId="13368" xr:uid="{00000000-0005-0000-0000-0000661C0000}"/>
    <cellStyle name="20% - Accent1 3 19" xfId="13369" xr:uid="{00000000-0005-0000-0000-0000671C0000}"/>
    <cellStyle name="20% - Accent1 3 19 10" xfId="13370" xr:uid="{00000000-0005-0000-0000-0000681C0000}"/>
    <cellStyle name="20% - Accent1 3 19 10 2" xfId="13371" xr:uid="{00000000-0005-0000-0000-0000691C0000}"/>
    <cellStyle name="20% - Accent1 3 19 11" xfId="13372" xr:uid="{00000000-0005-0000-0000-00006A1C0000}"/>
    <cellStyle name="20% - Accent1 3 19 11 2" xfId="13373" xr:uid="{00000000-0005-0000-0000-00006B1C0000}"/>
    <cellStyle name="20% - Accent1 3 19 12" xfId="13374" xr:uid="{00000000-0005-0000-0000-00006C1C0000}"/>
    <cellStyle name="20% - Accent1 3 19 13" xfId="13375" xr:uid="{00000000-0005-0000-0000-00006D1C0000}"/>
    <cellStyle name="20% - Accent1 3 19 14" xfId="13376" xr:uid="{00000000-0005-0000-0000-00006E1C0000}"/>
    <cellStyle name="20% - Accent1 3 19 15" xfId="13377" xr:uid="{00000000-0005-0000-0000-00006F1C0000}"/>
    <cellStyle name="20% - Accent1 3 19 16" xfId="13378" xr:uid="{00000000-0005-0000-0000-0000701C0000}"/>
    <cellStyle name="20% - Accent1 3 19 17" xfId="13379" xr:uid="{00000000-0005-0000-0000-0000711C0000}"/>
    <cellStyle name="20% - Accent1 3 19 18" xfId="13380" xr:uid="{00000000-0005-0000-0000-0000721C0000}"/>
    <cellStyle name="20% - Accent1 3 19 2" xfId="13381" xr:uid="{00000000-0005-0000-0000-0000731C0000}"/>
    <cellStyle name="20% - Accent1 3 19 2 2" xfId="13382" xr:uid="{00000000-0005-0000-0000-0000741C0000}"/>
    <cellStyle name="20% - Accent1 3 19 2 3" xfId="13383" xr:uid="{00000000-0005-0000-0000-0000751C0000}"/>
    <cellStyle name="20% - Accent1 3 19 2 4" xfId="13384" xr:uid="{00000000-0005-0000-0000-0000761C0000}"/>
    <cellStyle name="20% - Accent1 3 19 2 5" xfId="13385" xr:uid="{00000000-0005-0000-0000-0000771C0000}"/>
    <cellStyle name="20% - Accent1 3 19 2 6" xfId="13386" xr:uid="{00000000-0005-0000-0000-0000781C0000}"/>
    <cellStyle name="20% - Accent1 3 19 2 7" xfId="13387" xr:uid="{00000000-0005-0000-0000-0000791C0000}"/>
    <cellStyle name="20% - Accent1 3 19 2 8" xfId="13388" xr:uid="{00000000-0005-0000-0000-00007A1C0000}"/>
    <cellStyle name="20% - Accent1 3 19 3" xfId="13389" xr:uid="{00000000-0005-0000-0000-00007B1C0000}"/>
    <cellStyle name="20% - Accent1 3 19 3 2" xfId="13390" xr:uid="{00000000-0005-0000-0000-00007C1C0000}"/>
    <cellStyle name="20% - Accent1 3 19 3 3" xfId="13391" xr:uid="{00000000-0005-0000-0000-00007D1C0000}"/>
    <cellStyle name="20% - Accent1 3 19 3 4" xfId="13392" xr:uid="{00000000-0005-0000-0000-00007E1C0000}"/>
    <cellStyle name="20% - Accent1 3 19 3 5" xfId="13393" xr:uid="{00000000-0005-0000-0000-00007F1C0000}"/>
    <cellStyle name="20% - Accent1 3 19 3 6" xfId="13394" xr:uid="{00000000-0005-0000-0000-0000801C0000}"/>
    <cellStyle name="20% - Accent1 3 19 3 7" xfId="13395" xr:uid="{00000000-0005-0000-0000-0000811C0000}"/>
    <cellStyle name="20% - Accent1 3 19 3 8" xfId="13396" xr:uid="{00000000-0005-0000-0000-0000821C0000}"/>
    <cellStyle name="20% - Accent1 3 19 4" xfId="13397" xr:uid="{00000000-0005-0000-0000-0000831C0000}"/>
    <cellStyle name="20% - Accent1 3 19 4 2" xfId="13398" xr:uid="{00000000-0005-0000-0000-0000841C0000}"/>
    <cellStyle name="20% - Accent1 3 19 5" xfId="13399" xr:uid="{00000000-0005-0000-0000-0000851C0000}"/>
    <cellStyle name="20% - Accent1 3 19 5 2" xfId="13400" xr:uid="{00000000-0005-0000-0000-0000861C0000}"/>
    <cellStyle name="20% - Accent1 3 19 6" xfId="13401" xr:uid="{00000000-0005-0000-0000-0000871C0000}"/>
    <cellStyle name="20% - Accent1 3 19 6 2" xfId="13402" xr:uid="{00000000-0005-0000-0000-0000881C0000}"/>
    <cellStyle name="20% - Accent1 3 19 7" xfId="13403" xr:uid="{00000000-0005-0000-0000-0000891C0000}"/>
    <cellStyle name="20% - Accent1 3 19 7 2" xfId="13404" xr:uid="{00000000-0005-0000-0000-00008A1C0000}"/>
    <cellStyle name="20% - Accent1 3 19 8" xfId="13405" xr:uid="{00000000-0005-0000-0000-00008B1C0000}"/>
    <cellStyle name="20% - Accent1 3 19 8 2" xfId="13406" xr:uid="{00000000-0005-0000-0000-00008C1C0000}"/>
    <cellStyle name="20% - Accent1 3 19 9" xfId="13407" xr:uid="{00000000-0005-0000-0000-00008D1C0000}"/>
    <cellStyle name="20% - Accent1 3 19 9 2" xfId="13408" xr:uid="{00000000-0005-0000-0000-00008E1C0000}"/>
    <cellStyle name="20% - Accent1 3 2" xfId="13409" xr:uid="{00000000-0005-0000-0000-00008F1C0000}"/>
    <cellStyle name="20% - Accent1 3 2 10" xfId="13410" xr:uid="{00000000-0005-0000-0000-0000901C0000}"/>
    <cellStyle name="20% - Accent1 3 2 10 2" xfId="13411" xr:uid="{00000000-0005-0000-0000-0000911C0000}"/>
    <cellStyle name="20% - Accent1 3 2 11" xfId="13412" xr:uid="{00000000-0005-0000-0000-0000921C0000}"/>
    <cellStyle name="20% - Accent1 3 2 11 2" xfId="13413" xr:uid="{00000000-0005-0000-0000-0000931C0000}"/>
    <cellStyle name="20% - Accent1 3 2 12" xfId="13414" xr:uid="{00000000-0005-0000-0000-0000941C0000}"/>
    <cellStyle name="20% - Accent1 3 2 13" xfId="13415" xr:uid="{00000000-0005-0000-0000-0000951C0000}"/>
    <cellStyle name="20% - Accent1 3 2 14" xfId="13416" xr:uid="{00000000-0005-0000-0000-0000961C0000}"/>
    <cellStyle name="20% - Accent1 3 2 15" xfId="13417" xr:uid="{00000000-0005-0000-0000-0000971C0000}"/>
    <cellStyle name="20% - Accent1 3 2 16" xfId="13418" xr:uid="{00000000-0005-0000-0000-0000981C0000}"/>
    <cellStyle name="20% - Accent1 3 2 17" xfId="13419" xr:uid="{00000000-0005-0000-0000-0000991C0000}"/>
    <cellStyle name="20% - Accent1 3 2 18" xfId="13420" xr:uid="{00000000-0005-0000-0000-00009A1C0000}"/>
    <cellStyle name="20% - Accent1 3 2 2" xfId="13421" xr:uid="{00000000-0005-0000-0000-00009B1C0000}"/>
    <cellStyle name="20% - Accent1 3 2 2 2" xfId="13422" xr:uid="{00000000-0005-0000-0000-00009C1C0000}"/>
    <cellStyle name="20% - Accent1 3 2 2 3" xfId="13423" xr:uid="{00000000-0005-0000-0000-00009D1C0000}"/>
    <cellStyle name="20% - Accent1 3 2 2 4" xfId="13424" xr:uid="{00000000-0005-0000-0000-00009E1C0000}"/>
    <cellStyle name="20% - Accent1 3 2 2 5" xfId="13425" xr:uid="{00000000-0005-0000-0000-00009F1C0000}"/>
    <cellStyle name="20% - Accent1 3 2 2 6" xfId="13426" xr:uid="{00000000-0005-0000-0000-0000A01C0000}"/>
    <cellStyle name="20% - Accent1 3 2 2 7" xfId="13427" xr:uid="{00000000-0005-0000-0000-0000A11C0000}"/>
    <cellStyle name="20% - Accent1 3 2 2 8" xfId="13428" xr:uid="{00000000-0005-0000-0000-0000A21C0000}"/>
    <cellStyle name="20% - Accent1 3 2 3" xfId="13429" xr:uid="{00000000-0005-0000-0000-0000A31C0000}"/>
    <cellStyle name="20% - Accent1 3 2 3 2" xfId="13430" xr:uid="{00000000-0005-0000-0000-0000A41C0000}"/>
    <cellStyle name="20% - Accent1 3 2 3 3" xfId="13431" xr:uid="{00000000-0005-0000-0000-0000A51C0000}"/>
    <cellStyle name="20% - Accent1 3 2 3 4" xfId="13432" xr:uid="{00000000-0005-0000-0000-0000A61C0000}"/>
    <cellStyle name="20% - Accent1 3 2 3 5" xfId="13433" xr:uid="{00000000-0005-0000-0000-0000A71C0000}"/>
    <cellStyle name="20% - Accent1 3 2 3 6" xfId="13434" xr:uid="{00000000-0005-0000-0000-0000A81C0000}"/>
    <cellStyle name="20% - Accent1 3 2 3 7" xfId="13435" xr:uid="{00000000-0005-0000-0000-0000A91C0000}"/>
    <cellStyle name="20% - Accent1 3 2 3 8" xfId="13436" xr:uid="{00000000-0005-0000-0000-0000AA1C0000}"/>
    <cellStyle name="20% - Accent1 3 2 4" xfId="13437" xr:uid="{00000000-0005-0000-0000-0000AB1C0000}"/>
    <cellStyle name="20% - Accent1 3 2 4 2" xfId="13438" xr:uid="{00000000-0005-0000-0000-0000AC1C0000}"/>
    <cellStyle name="20% - Accent1 3 2 5" xfId="13439" xr:uid="{00000000-0005-0000-0000-0000AD1C0000}"/>
    <cellStyle name="20% - Accent1 3 2 5 2" xfId="13440" xr:uid="{00000000-0005-0000-0000-0000AE1C0000}"/>
    <cellStyle name="20% - Accent1 3 2 6" xfId="13441" xr:uid="{00000000-0005-0000-0000-0000AF1C0000}"/>
    <cellStyle name="20% - Accent1 3 2 6 2" xfId="13442" xr:uid="{00000000-0005-0000-0000-0000B01C0000}"/>
    <cellStyle name="20% - Accent1 3 2 7" xfId="13443" xr:uid="{00000000-0005-0000-0000-0000B11C0000}"/>
    <cellStyle name="20% - Accent1 3 2 7 2" xfId="13444" xr:uid="{00000000-0005-0000-0000-0000B21C0000}"/>
    <cellStyle name="20% - Accent1 3 2 8" xfId="13445" xr:uid="{00000000-0005-0000-0000-0000B31C0000}"/>
    <cellStyle name="20% - Accent1 3 2 8 2" xfId="13446" xr:uid="{00000000-0005-0000-0000-0000B41C0000}"/>
    <cellStyle name="20% - Accent1 3 2 9" xfId="13447" xr:uid="{00000000-0005-0000-0000-0000B51C0000}"/>
    <cellStyle name="20% - Accent1 3 2 9 2" xfId="13448" xr:uid="{00000000-0005-0000-0000-0000B61C0000}"/>
    <cellStyle name="20% - Accent1 3 20" xfId="13449" xr:uid="{00000000-0005-0000-0000-0000B71C0000}"/>
    <cellStyle name="20% - Accent1 3 20 10" xfId="13450" xr:uid="{00000000-0005-0000-0000-0000B81C0000}"/>
    <cellStyle name="20% - Accent1 3 20 10 2" xfId="13451" xr:uid="{00000000-0005-0000-0000-0000B91C0000}"/>
    <cellStyle name="20% - Accent1 3 20 11" xfId="13452" xr:uid="{00000000-0005-0000-0000-0000BA1C0000}"/>
    <cellStyle name="20% - Accent1 3 20 11 2" xfId="13453" xr:uid="{00000000-0005-0000-0000-0000BB1C0000}"/>
    <cellStyle name="20% - Accent1 3 20 12" xfId="13454" xr:uid="{00000000-0005-0000-0000-0000BC1C0000}"/>
    <cellStyle name="20% - Accent1 3 20 13" xfId="13455" xr:uid="{00000000-0005-0000-0000-0000BD1C0000}"/>
    <cellStyle name="20% - Accent1 3 20 14" xfId="13456" xr:uid="{00000000-0005-0000-0000-0000BE1C0000}"/>
    <cellStyle name="20% - Accent1 3 20 15" xfId="13457" xr:uid="{00000000-0005-0000-0000-0000BF1C0000}"/>
    <cellStyle name="20% - Accent1 3 20 16" xfId="13458" xr:uid="{00000000-0005-0000-0000-0000C01C0000}"/>
    <cellStyle name="20% - Accent1 3 20 17" xfId="13459" xr:uid="{00000000-0005-0000-0000-0000C11C0000}"/>
    <cellStyle name="20% - Accent1 3 20 18" xfId="13460" xr:uid="{00000000-0005-0000-0000-0000C21C0000}"/>
    <cellStyle name="20% - Accent1 3 20 2" xfId="13461" xr:uid="{00000000-0005-0000-0000-0000C31C0000}"/>
    <cellStyle name="20% - Accent1 3 20 2 2" xfId="13462" xr:uid="{00000000-0005-0000-0000-0000C41C0000}"/>
    <cellStyle name="20% - Accent1 3 20 2 3" xfId="13463" xr:uid="{00000000-0005-0000-0000-0000C51C0000}"/>
    <cellStyle name="20% - Accent1 3 20 2 4" xfId="13464" xr:uid="{00000000-0005-0000-0000-0000C61C0000}"/>
    <cellStyle name="20% - Accent1 3 20 2 5" xfId="13465" xr:uid="{00000000-0005-0000-0000-0000C71C0000}"/>
    <cellStyle name="20% - Accent1 3 20 2 6" xfId="13466" xr:uid="{00000000-0005-0000-0000-0000C81C0000}"/>
    <cellStyle name="20% - Accent1 3 20 2 7" xfId="13467" xr:uid="{00000000-0005-0000-0000-0000C91C0000}"/>
    <cellStyle name="20% - Accent1 3 20 2 8" xfId="13468" xr:uid="{00000000-0005-0000-0000-0000CA1C0000}"/>
    <cellStyle name="20% - Accent1 3 20 3" xfId="13469" xr:uid="{00000000-0005-0000-0000-0000CB1C0000}"/>
    <cellStyle name="20% - Accent1 3 20 3 2" xfId="13470" xr:uid="{00000000-0005-0000-0000-0000CC1C0000}"/>
    <cellStyle name="20% - Accent1 3 20 3 3" xfId="13471" xr:uid="{00000000-0005-0000-0000-0000CD1C0000}"/>
    <cellStyle name="20% - Accent1 3 20 3 4" xfId="13472" xr:uid="{00000000-0005-0000-0000-0000CE1C0000}"/>
    <cellStyle name="20% - Accent1 3 20 3 5" xfId="13473" xr:uid="{00000000-0005-0000-0000-0000CF1C0000}"/>
    <cellStyle name="20% - Accent1 3 20 3 6" xfId="13474" xr:uid="{00000000-0005-0000-0000-0000D01C0000}"/>
    <cellStyle name="20% - Accent1 3 20 3 7" xfId="13475" xr:uid="{00000000-0005-0000-0000-0000D11C0000}"/>
    <cellStyle name="20% - Accent1 3 20 3 8" xfId="13476" xr:uid="{00000000-0005-0000-0000-0000D21C0000}"/>
    <cellStyle name="20% - Accent1 3 20 4" xfId="13477" xr:uid="{00000000-0005-0000-0000-0000D31C0000}"/>
    <cellStyle name="20% - Accent1 3 20 4 2" xfId="13478" xr:uid="{00000000-0005-0000-0000-0000D41C0000}"/>
    <cellStyle name="20% - Accent1 3 20 5" xfId="13479" xr:uid="{00000000-0005-0000-0000-0000D51C0000}"/>
    <cellStyle name="20% - Accent1 3 20 5 2" xfId="13480" xr:uid="{00000000-0005-0000-0000-0000D61C0000}"/>
    <cellStyle name="20% - Accent1 3 20 6" xfId="13481" xr:uid="{00000000-0005-0000-0000-0000D71C0000}"/>
    <cellStyle name="20% - Accent1 3 20 6 2" xfId="13482" xr:uid="{00000000-0005-0000-0000-0000D81C0000}"/>
    <cellStyle name="20% - Accent1 3 20 7" xfId="13483" xr:uid="{00000000-0005-0000-0000-0000D91C0000}"/>
    <cellStyle name="20% - Accent1 3 20 7 2" xfId="13484" xr:uid="{00000000-0005-0000-0000-0000DA1C0000}"/>
    <cellStyle name="20% - Accent1 3 20 8" xfId="13485" xr:uid="{00000000-0005-0000-0000-0000DB1C0000}"/>
    <cellStyle name="20% - Accent1 3 20 8 2" xfId="13486" xr:uid="{00000000-0005-0000-0000-0000DC1C0000}"/>
    <cellStyle name="20% - Accent1 3 20 9" xfId="13487" xr:uid="{00000000-0005-0000-0000-0000DD1C0000}"/>
    <cellStyle name="20% - Accent1 3 20 9 2" xfId="13488" xr:uid="{00000000-0005-0000-0000-0000DE1C0000}"/>
    <cellStyle name="20% - Accent1 3 21" xfId="13489" xr:uid="{00000000-0005-0000-0000-0000DF1C0000}"/>
    <cellStyle name="20% - Accent1 3 21 10" xfId="13490" xr:uid="{00000000-0005-0000-0000-0000E01C0000}"/>
    <cellStyle name="20% - Accent1 3 21 10 2" xfId="13491" xr:uid="{00000000-0005-0000-0000-0000E11C0000}"/>
    <cellStyle name="20% - Accent1 3 21 11" xfId="13492" xr:uid="{00000000-0005-0000-0000-0000E21C0000}"/>
    <cellStyle name="20% - Accent1 3 21 11 2" xfId="13493" xr:uid="{00000000-0005-0000-0000-0000E31C0000}"/>
    <cellStyle name="20% - Accent1 3 21 12" xfId="13494" xr:uid="{00000000-0005-0000-0000-0000E41C0000}"/>
    <cellStyle name="20% - Accent1 3 21 13" xfId="13495" xr:uid="{00000000-0005-0000-0000-0000E51C0000}"/>
    <cellStyle name="20% - Accent1 3 21 14" xfId="13496" xr:uid="{00000000-0005-0000-0000-0000E61C0000}"/>
    <cellStyle name="20% - Accent1 3 21 15" xfId="13497" xr:uid="{00000000-0005-0000-0000-0000E71C0000}"/>
    <cellStyle name="20% - Accent1 3 21 16" xfId="13498" xr:uid="{00000000-0005-0000-0000-0000E81C0000}"/>
    <cellStyle name="20% - Accent1 3 21 17" xfId="13499" xr:uid="{00000000-0005-0000-0000-0000E91C0000}"/>
    <cellStyle name="20% - Accent1 3 21 18" xfId="13500" xr:uid="{00000000-0005-0000-0000-0000EA1C0000}"/>
    <cellStyle name="20% - Accent1 3 21 2" xfId="13501" xr:uid="{00000000-0005-0000-0000-0000EB1C0000}"/>
    <cellStyle name="20% - Accent1 3 21 2 2" xfId="13502" xr:uid="{00000000-0005-0000-0000-0000EC1C0000}"/>
    <cellStyle name="20% - Accent1 3 21 2 3" xfId="13503" xr:uid="{00000000-0005-0000-0000-0000ED1C0000}"/>
    <cellStyle name="20% - Accent1 3 21 2 4" xfId="13504" xr:uid="{00000000-0005-0000-0000-0000EE1C0000}"/>
    <cellStyle name="20% - Accent1 3 21 2 5" xfId="13505" xr:uid="{00000000-0005-0000-0000-0000EF1C0000}"/>
    <cellStyle name="20% - Accent1 3 21 2 6" xfId="13506" xr:uid="{00000000-0005-0000-0000-0000F01C0000}"/>
    <cellStyle name="20% - Accent1 3 21 2 7" xfId="13507" xr:uid="{00000000-0005-0000-0000-0000F11C0000}"/>
    <cellStyle name="20% - Accent1 3 21 2 8" xfId="13508" xr:uid="{00000000-0005-0000-0000-0000F21C0000}"/>
    <cellStyle name="20% - Accent1 3 21 3" xfId="13509" xr:uid="{00000000-0005-0000-0000-0000F31C0000}"/>
    <cellStyle name="20% - Accent1 3 21 3 2" xfId="13510" xr:uid="{00000000-0005-0000-0000-0000F41C0000}"/>
    <cellStyle name="20% - Accent1 3 21 3 3" xfId="13511" xr:uid="{00000000-0005-0000-0000-0000F51C0000}"/>
    <cellStyle name="20% - Accent1 3 21 3 4" xfId="13512" xr:uid="{00000000-0005-0000-0000-0000F61C0000}"/>
    <cellStyle name="20% - Accent1 3 21 3 5" xfId="13513" xr:uid="{00000000-0005-0000-0000-0000F71C0000}"/>
    <cellStyle name="20% - Accent1 3 21 3 6" xfId="13514" xr:uid="{00000000-0005-0000-0000-0000F81C0000}"/>
    <cellStyle name="20% - Accent1 3 21 3 7" xfId="13515" xr:uid="{00000000-0005-0000-0000-0000F91C0000}"/>
    <cellStyle name="20% - Accent1 3 21 3 8" xfId="13516" xr:uid="{00000000-0005-0000-0000-0000FA1C0000}"/>
    <cellStyle name="20% - Accent1 3 21 4" xfId="13517" xr:uid="{00000000-0005-0000-0000-0000FB1C0000}"/>
    <cellStyle name="20% - Accent1 3 21 4 2" xfId="13518" xr:uid="{00000000-0005-0000-0000-0000FC1C0000}"/>
    <cellStyle name="20% - Accent1 3 21 5" xfId="13519" xr:uid="{00000000-0005-0000-0000-0000FD1C0000}"/>
    <cellStyle name="20% - Accent1 3 21 5 2" xfId="13520" xr:uid="{00000000-0005-0000-0000-0000FE1C0000}"/>
    <cellStyle name="20% - Accent1 3 21 6" xfId="13521" xr:uid="{00000000-0005-0000-0000-0000FF1C0000}"/>
    <cellStyle name="20% - Accent1 3 21 6 2" xfId="13522" xr:uid="{00000000-0005-0000-0000-0000001D0000}"/>
    <cellStyle name="20% - Accent1 3 21 7" xfId="13523" xr:uid="{00000000-0005-0000-0000-0000011D0000}"/>
    <cellStyle name="20% - Accent1 3 21 7 2" xfId="13524" xr:uid="{00000000-0005-0000-0000-0000021D0000}"/>
    <cellStyle name="20% - Accent1 3 21 8" xfId="13525" xr:uid="{00000000-0005-0000-0000-0000031D0000}"/>
    <cellStyle name="20% - Accent1 3 21 8 2" xfId="13526" xr:uid="{00000000-0005-0000-0000-0000041D0000}"/>
    <cellStyle name="20% - Accent1 3 21 9" xfId="13527" xr:uid="{00000000-0005-0000-0000-0000051D0000}"/>
    <cellStyle name="20% - Accent1 3 21 9 2" xfId="13528" xr:uid="{00000000-0005-0000-0000-0000061D0000}"/>
    <cellStyle name="20% - Accent1 3 22" xfId="13529" xr:uid="{00000000-0005-0000-0000-0000071D0000}"/>
    <cellStyle name="20% - Accent1 3 22 10" xfId="13530" xr:uid="{00000000-0005-0000-0000-0000081D0000}"/>
    <cellStyle name="20% - Accent1 3 22 10 2" xfId="13531" xr:uid="{00000000-0005-0000-0000-0000091D0000}"/>
    <cellStyle name="20% - Accent1 3 22 11" xfId="13532" xr:uid="{00000000-0005-0000-0000-00000A1D0000}"/>
    <cellStyle name="20% - Accent1 3 22 11 2" xfId="13533" xr:uid="{00000000-0005-0000-0000-00000B1D0000}"/>
    <cellStyle name="20% - Accent1 3 22 12" xfId="13534" xr:uid="{00000000-0005-0000-0000-00000C1D0000}"/>
    <cellStyle name="20% - Accent1 3 22 13" xfId="13535" xr:uid="{00000000-0005-0000-0000-00000D1D0000}"/>
    <cellStyle name="20% - Accent1 3 22 14" xfId="13536" xr:uid="{00000000-0005-0000-0000-00000E1D0000}"/>
    <cellStyle name="20% - Accent1 3 22 15" xfId="13537" xr:uid="{00000000-0005-0000-0000-00000F1D0000}"/>
    <cellStyle name="20% - Accent1 3 22 16" xfId="13538" xr:uid="{00000000-0005-0000-0000-0000101D0000}"/>
    <cellStyle name="20% - Accent1 3 22 17" xfId="13539" xr:uid="{00000000-0005-0000-0000-0000111D0000}"/>
    <cellStyle name="20% - Accent1 3 22 18" xfId="13540" xr:uid="{00000000-0005-0000-0000-0000121D0000}"/>
    <cellStyle name="20% - Accent1 3 22 2" xfId="13541" xr:uid="{00000000-0005-0000-0000-0000131D0000}"/>
    <cellStyle name="20% - Accent1 3 22 2 2" xfId="13542" xr:uid="{00000000-0005-0000-0000-0000141D0000}"/>
    <cellStyle name="20% - Accent1 3 22 2 3" xfId="13543" xr:uid="{00000000-0005-0000-0000-0000151D0000}"/>
    <cellStyle name="20% - Accent1 3 22 2 4" xfId="13544" xr:uid="{00000000-0005-0000-0000-0000161D0000}"/>
    <cellStyle name="20% - Accent1 3 22 2 5" xfId="13545" xr:uid="{00000000-0005-0000-0000-0000171D0000}"/>
    <cellStyle name="20% - Accent1 3 22 2 6" xfId="13546" xr:uid="{00000000-0005-0000-0000-0000181D0000}"/>
    <cellStyle name="20% - Accent1 3 22 2 7" xfId="13547" xr:uid="{00000000-0005-0000-0000-0000191D0000}"/>
    <cellStyle name="20% - Accent1 3 22 2 8" xfId="13548" xr:uid="{00000000-0005-0000-0000-00001A1D0000}"/>
    <cellStyle name="20% - Accent1 3 22 3" xfId="13549" xr:uid="{00000000-0005-0000-0000-00001B1D0000}"/>
    <cellStyle name="20% - Accent1 3 22 3 2" xfId="13550" xr:uid="{00000000-0005-0000-0000-00001C1D0000}"/>
    <cellStyle name="20% - Accent1 3 22 3 3" xfId="13551" xr:uid="{00000000-0005-0000-0000-00001D1D0000}"/>
    <cellStyle name="20% - Accent1 3 22 3 4" xfId="13552" xr:uid="{00000000-0005-0000-0000-00001E1D0000}"/>
    <cellStyle name="20% - Accent1 3 22 3 5" xfId="13553" xr:uid="{00000000-0005-0000-0000-00001F1D0000}"/>
    <cellStyle name="20% - Accent1 3 22 3 6" xfId="13554" xr:uid="{00000000-0005-0000-0000-0000201D0000}"/>
    <cellStyle name="20% - Accent1 3 22 3 7" xfId="13555" xr:uid="{00000000-0005-0000-0000-0000211D0000}"/>
    <cellStyle name="20% - Accent1 3 22 3 8" xfId="13556" xr:uid="{00000000-0005-0000-0000-0000221D0000}"/>
    <cellStyle name="20% - Accent1 3 22 4" xfId="13557" xr:uid="{00000000-0005-0000-0000-0000231D0000}"/>
    <cellStyle name="20% - Accent1 3 22 4 2" xfId="13558" xr:uid="{00000000-0005-0000-0000-0000241D0000}"/>
    <cellStyle name="20% - Accent1 3 22 5" xfId="13559" xr:uid="{00000000-0005-0000-0000-0000251D0000}"/>
    <cellStyle name="20% - Accent1 3 22 5 2" xfId="13560" xr:uid="{00000000-0005-0000-0000-0000261D0000}"/>
    <cellStyle name="20% - Accent1 3 22 6" xfId="13561" xr:uid="{00000000-0005-0000-0000-0000271D0000}"/>
    <cellStyle name="20% - Accent1 3 22 6 2" xfId="13562" xr:uid="{00000000-0005-0000-0000-0000281D0000}"/>
    <cellStyle name="20% - Accent1 3 22 7" xfId="13563" xr:uid="{00000000-0005-0000-0000-0000291D0000}"/>
    <cellStyle name="20% - Accent1 3 22 7 2" xfId="13564" xr:uid="{00000000-0005-0000-0000-00002A1D0000}"/>
    <cellStyle name="20% - Accent1 3 22 8" xfId="13565" xr:uid="{00000000-0005-0000-0000-00002B1D0000}"/>
    <cellStyle name="20% - Accent1 3 22 8 2" xfId="13566" xr:uid="{00000000-0005-0000-0000-00002C1D0000}"/>
    <cellStyle name="20% - Accent1 3 22 9" xfId="13567" xr:uid="{00000000-0005-0000-0000-00002D1D0000}"/>
    <cellStyle name="20% - Accent1 3 22 9 2" xfId="13568" xr:uid="{00000000-0005-0000-0000-00002E1D0000}"/>
    <cellStyle name="20% - Accent1 3 23" xfId="13569" xr:uid="{00000000-0005-0000-0000-00002F1D0000}"/>
    <cellStyle name="20% - Accent1 3 23 2" xfId="13570" xr:uid="{00000000-0005-0000-0000-0000301D0000}"/>
    <cellStyle name="20% - Accent1 3 23 3" xfId="13571" xr:uid="{00000000-0005-0000-0000-0000311D0000}"/>
    <cellStyle name="20% - Accent1 3 23 4" xfId="13572" xr:uid="{00000000-0005-0000-0000-0000321D0000}"/>
    <cellStyle name="20% - Accent1 3 23 5" xfId="13573" xr:uid="{00000000-0005-0000-0000-0000331D0000}"/>
    <cellStyle name="20% - Accent1 3 23 6" xfId="13574" xr:uid="{00000000-0005-0000-0000-0000341D0000}"/>
    <cellStyle name="20% - Accent1 3 23 7" xfId="13575" xr:uid="{00000000-0005-0000-0000-0000351D0000}"/>
    <cellStyle name="20% - Accent1 3 23 8" xfId="13576" xr:uid="{00000000-0005-0000-0000-0000361D0000}"/>
    <cellStyle name="20% - Accent1 3 24" xfId="13577" xr:uid="{00000000-0005-0000-0000-0000371D0000}"/>
    <cellStyle name="20% - Accent1 3 24 2" xfId="13578" xr:uid="{00000000-0005-0000-0000-0000381D0000}"/>
    <cellStyle name="20% - Accent1 3 24 3" xfId="13579" xr:uid="{00000000-0005-0000-0000-0000391D0000}"/>
    <cellStyle name="20% - Accent1 3 24 4" xfId="13580" xr:uid="{00000000-0005-0000-0000-00003A1D0000}"/>
    <cellStyle name="20% - Accent1 3 24 5" xfId="13581" xr:uid="{00000000-0005-0000-0000-00003B1D0000}"/>
    <cellStyle name="20% - Accent1 3 24 6" xfId="13582" xr:uid="{00000000-0005-0000-0000-00003C1D0000}"/>
    <cellStyle name="20% - Accent1 3 24 7" xfId="13583" xr:uid="{00000000-0005-0000-0000-00003D1D0000}"/>
    <cellStyle name="20% - Accent1 3 24 8" xfId="13584" xr:uid="{00000000-0005-0000-0000-00003E1D0000}"/>
    <cellStyle name="20% - Accent1 3 25" xfId="13585" xr:uid="{00000000-0005-0000-0000-00003F1D0000}"/>
    <cellStyle name="20% - Accent1 3 25 2" xfId="13586" xr:uid="{00000000-0005-0000-0000-0000401D0000}"/>
    <cellStyle name="20% - Accent1 3 26" xfId="13587" xr:uid="{00000000-0005-0000-0000-0000411D0000}"/>
    <cellStyle name="20% - Accent1 3 26 2" xfId="13588" xr:uid="{00000000-0005-0000-0000-0000421D0000}"/>
    <cellStyle name="20% - Accent1 3 27" xfId="13589" xr:uid="{00000000-0005-0000-0000-0000431D0000}"/>
    <cellStyle name="20% - Accent1 3 27 2" xfId="13590" xr:uid="{00000000-0005-0000-0000-0000441D0000}"/>
    <cellStyle name="20% - Accent1 3 28" xfId="13591" xr:uid="{00000000-0005-0000-0000-0000451D0000}"/>
    <cellStyle name="20% - Accent1 3 28 2" xfId="13592" xr:uid="{00000000-0005-0000-0000-0000461D0000}"/>
    <cellStyle name="20% - Accent1 3 29" xfId="13593" xr:uid="{00000000-0005-0000-0000-0000471D0000}"/>
    <cellStyle name="20% - Accent1 3 29 2" xfId="13594" xr:uid="{00000000-0005-0000-0000-0000481D0000}"/>
    <cellStyle name="20% - Accent1 3 3" xfId="13595" xr:uid="{00000000-0005-0000-0000-0000491D0000}"/>
    <cellStyle name="20% - Accent1 3 3 10" xfId="13596" xr:uid="{00000000-0005-0000-0000-00004A1D0000}"/>
    <cellStyle name="20% - Accent1 3 3 10 2" xfId="13597" xr:uid="{00000000-0005-0000-0000-00004B1D0000}"/>
    <cellStyle name="20% - Accent1 3 3 11" xfId="13598" xr:uid="{00000000-0005-0000-0000-00004C1D0000}"/>
    <cellStyle name="20% - Accent1 3 3 11 2" xfId="13599" xr:uid="{00000000-0005-0000-0000-00004D1D0000}"/>
    <cellStyle name="20% - Accent1 3 3 12" xfId="13600" xr:uid="{00000000-0005-0000-0000-00004E1D0000}"/>
    <cellStyle name="20% - Accent1 3 3 13" xfId="13601" xr:uid="{00000000-0005-0000-0000-00004F1D0000}"/>
    <cellStyle name="20% - Accent1 3 3 14" xfId="13602" xr:uid="{00000000-0005-0000-0000-0000501D0000}"/>
    <cellStyle name="20% - Accent1 3 3 15" xfId="13603" xr:uid="{00000000-0005-0000-0000-0000511D0000}"/>
    <cellStyle name="20% - Accent1 3 3 16" xfId="13604" xr:uid="{00000000-0005-0000-0000-0000521D0000}"/>
    <cellStyle name="20% - Accent1 3 3 17" xfId="13605" xr:uid="{00000000-0005-0000-0000-0000531D0000}"/>
    <cellStyle name="20% - Accent1 3 3 18" xfId="13606" xr:uid="{00000000-0005-0000-0000-0000541D0000}"/>
    <cellStyle name="20% - Accent1 3 3 2" xfId="13607" xr:uid="{00000000-0005-0000-0000-0000551D0000}"/>
    <cellStyle name="20% - Accent1 3 3 2 2" xfId="13608" xr:uid="{00000000-0005-0000-0000-0000561D0000}"/>
    <cellStyle name="20% - Accent1 3 3 2 3" xfId="13609" xr:uid="{00000000-0005-0000-0000-0000571D0000}"/>
    <cellStyle name="20% - Accent1 3 3 2 4" xfId="13610" xr:uid="{00000000-0005-0000-0000-0000581D0000}"/>
    <cellStyle name="20% - Accent1 3 3 2 5" xfId="13611" xr:uid="{00000000-0005-0000-0000-0000591D0000}"/>
    <cellStyle name="20% - Accent1 3 3 2 6" xfId="13612" xr:uid="{00000000-0005-0000-0000-00005A1D0000}"/>
    <cellStyle name="20% - Accent1 3 3 2 7" xfId="13613" xr:uid="{00000000-0005-0000-0000-00005B1D0000}"/>
    <cellStyle name="20% - Accent1 3 3 2 8" xfId="13614" xr:uid="{00000000-0005-0000-0000-00005C1D0000}"/>
    <cellStyle name="20% - Accent1 3 3 3" xfId="13615" xr:uid="{00000000-0005-0000-0000-00005D1D0000}"/>
    <cellStyle name="20% - Accent1 3 3 3 2" xfId="13616" xr:uid="{00000000-0005-0000-0000-00005E1D0000}"/>
    <cellStyle name="20% - Accent1 3 3 3 3" xfId="13617" xr:uid="{00000000-0005-0000-0000-00005F1D0000}"/>
    <cellStyle name="20% - Accent1 3 3 3 4" xfId="13618" xr:uid="{00000000-0005-0000-0000-0000601D0000}"/>
    <cellStyle name="20% - Accent1 3 3 3 5" xfId="13619" xr:uid="{00000000-0005-0000-0000-0000611D0000}"/>
    <cellStyle name="20% - Accent1 3 3 3 6" xfId="13620" xr:uid="{00000000-0005-0000-0000-0000621D0000}"/>
    <cellStyle name="20% - Accent1 3 3 3 7" xfId="13621" xr:uid="{00000000-0005-0000-0000-0000631D0000}"/>
    <cellStyle name="20% - Accent1 3 3 3 8" xfId="13622" xr:uid="{00000000-0005-0000-0000-0000641D0000}"/>
    <cellStyle name="20% - Accent1 3 3 4" xfId="13623" xr:uid="{00000000-0005-0000-0000-0000651D0000}"/>
    <cellStyle name="20% - Accent1 3 3 4 2" xfId="13624" xr:uid="{00000000-0005-0000-0000-0000661D0000}"/>
    <cellStyle name="20% - Accent1 3 3 5" xfId="13625" xr:uid="{00000000-0005-0000-0000-0000671D0000}"/>
    <cellStyle name="20% - Accent1 3 3 5 2" xfId="13626" xr:uid="{00000000-0005-0000-0000-0000681D0000}"/>
    <cellStyle name="20% - Accent1 3 3 6" xfId="13627" xr:uid="{00000000-0005-0000-0000-0000691D0000}"/>
    <cellStyle name="20% - Accent1 3 3 6 2" xfId="13628" xr:uid="{00000000-0005-0000-0000-00006A1D0000}"/>
    <cellStyle name="20% - Accent1 3 3 7" xfId="13629" xr:uid="{00000000-0005-0000-0000-00006B1D0000}"/>
    <cellStyle name="20% - Accent1 3 3 7 2" xfId="13630" xr:uid="{00000000-0005-0000-0000-00006C1D0000}"/>
    <cellStyle name="20% - Accent1 3 3 8" xfId="13631" xr:uid="{00000000-0005-0000-0000-00006D1D0000}"/>
    <cellStyle name="20% - Accent1 3 3 8 2" xfId="13632" xr:uid="{00000000-0005-0000-0000-00006E1D0000}"/>
    <cellStyle name="20% - Accent1 3 3 9" xfId="13633" xr:uid="{00000000-0005-0000-0000-00006F1D0000}"/>
    <cellStyle name="20% - Accent1 3 3 9 2" xfId="13634" xr:uid="{00000000-0005-0000-0000-0000701D0000}"/>
    <cellStyle name="20% - Accent1 3 30" xfId="13635" xr:uid="{00000000-0005-0000-0000-0000711D0000}"/>
    <cellStyle name="20% - Accent1 3 30 2" xfId="13636" xr:uid="{00000000-0005-0000-0000-0000721D0000}"/>
    <cellStyle name="20% - Accent1 3 31" xfId="13637" xr:uid="{00000000-0005-0000-0000-0000731D0000}"/>
    <cellStyle name="20% - Accent1 3 31 2" xfId="13638" xr:uid="{00000000-0005-0000-0000-0000741D0000}"/>
    <cellStyle name="20% - Accent1 3 32" xfId="13639" xr:uid="{00000000-0005-0000-0000-0000751D0000}"/>
    <cellStyle name="20% - Accent1 3 32 2" xfId="13640" xr:uid="{00000000-0005-0000-0000-0000761D0000}"/>
    <cellStyle name="20% - Accent1 3 33" xfId="13641" xr:uid="{00000000-0005-0000-0000-0000771D0000}"/>
    <cellStyle name="20% - Accent1 3 34" xfId="13642" xr:uid="{00000000-0005-0000-0000-0000781D0000}"/>
    <cellStyle name="20% - Accent1 3 35" xfId="13643" xr:uid="{00000000-0005-0000-0000-0000791D0000}"/>
    <cellStyle name="20% - Accent1 3 36" xfId="13644" xr:uid="{00000000-0005-0000-0000-00007A1D0000}"/>
    <cellStyle name="20% - Accent1 3 37" xfId="13645" xr:uid="{00000000-0005-0000-0000-00007B1D0000}"/>
    <cellStyle name="20% - Accent1 3 38" xfId="13646" xr:uid="{00000000-0005-0000-0000-00007C1D0000}"/>
    <cellStyle name="20% - Accent1 3 39" xfId="13647" xr:uid="{00000000-0005-0000-0000-00007D1D0000}"/>
    <cellStyle name="20% - Accent1 3 4" xfId="13648" xr:uid="{00000000-0005-0000-0000-00007E1D0000}"/>
    <cellStyle name="20% - Accent1 3 4 10" xfId="13649" xr:uid="{00000000-0005-0000-0000-00007F1D0000}"/>
    <cellStyle name="20% - Accent1 3 4 10 2" xfId="13650" xr:uid="{00000000-0005-0000-0000-0000801D0000}"/>
    <cellStyle name="20% - Accent1 3 4 11" xfId="13651" xr:uid="{00000000-0005-0000-0000-0000811D0000}"/>
    <cellStyle name="20% - Accent1 3 4 11 2" xfId="13652" xr:uid="{00000000-0005-0000-0000-0000821D0000}"/>
    <cellStyle name="20% - Accent1 3 4 12" xfId="13653" xr:uid="{00000000-0005-0000-0000-0000831D0000}"/>
    <cellStyle name="20% - Accent1 3 4 13" xfId="13654" xr:uid="{00000000-0005-0000-0000-0000841D0000}"/>
    <cellStyle name="20% - Accent1 3 4 14" xfId="13655" xr:uid="{00000000-0005-0000-0000-0000851D0000}"/>
    <cellStyle name="20% - Accent1 3 4 15" xfId="13656" xr:uid="{00000000-0005-0000-0000-0000861D0000}"/>
    <cellStyle name="20% - Accent1 3 4 16" xfId="13657" xr:uid="{00000000-0005-0000-0000-0000871D0000}"/>
    <cellStyle name="20% - Accent1 3 4 17" xfId="13658" xr:uid="{00000000-0005-0000-0000-0000881D0000}"/>
    <cellStyle name="20% - Accent1 3 4 18" xfId="13659" xr:uid="{00000000-0005-0000-0000-0000891D0000}"/>
    <cellStyle name="20% - Accent1 3 4 2" xfId="13660" xr:uid="{00000000-0005-0000-0000-00008A1D0000}"/>
    <cellStyle name="20% - Accent1 3 4 2 2" xfId="13661" xr:uid="{00000000-0005-0000-0000-00008B1D0000}"/>
    <cellStyle name="20% - Accent1 3 4 2 3" xfId="13662" xr:uid="{00000000-0005-0000-0000-00008C1D0000}"/>
    <cellStyle name="20% - Accent1 3 4 2 4" xfId="13663" xr:uid="{00000000-0005-0000-0000-00008D1D0000}"/>
    <cellStyle name="20% - Accent1 3 4 2 5" xfId="13664" xr:uid="{00000000-0005-0000-0000-00008E1D0000}"/>
    <cellStyle name="20% - Accent1 3 4 2 6" xfId="13665" xr:uid="{00000000-0005-0000-0000-00008F1D0000}"/>
    <cellStyle name="20% - Accent1 3 4 2 7" xfId="13666" xr:uid="{00000000-0005-0000-0000-0000901D0000}"/>
    <cellStyle name="20% - Accent1 3 4 2 8" xfId="13667" xr:uid="{00000000-0005-0000-0000-0000911D0000}"/>
    <cellStyle name="20% - Accent1 3 4 3" xfId="13668" xr:uid="{00000000-0005-0000-0000-0000921D0000}"/>
    <cellStyle name="20% - Accent1 3 4 3 2" xfId="13669" xr:uid="{00000000-0005-0000-0000-0000931D0000}"/>
    <cellStyle name="20% - Accent1 3 4 3 3" xfId="13670" xr:uid="{00000000-0005-0000-0000-0000941D0000}"/>
    <cellStyle name="20% - Accent1 3 4 3 4" xfId="13671" xr:uid="{00000000-0005-0000-0000-0000951D0000}"/>
    <cellStyle name="20% - Accent1 3 4 3 5" xfId="13672" xr:uid="{00000000-0005-0000-0000-0000961D0000}"/>
    <cellStyle name="20% - Accent1 3 4 3 6" xfId="13673" xr:uid="{00000000-0005-0000-0000-0000971D0000}"/>
    <cellStyle name="20% - Accent1 3 4 3 7" xfId="13674" xr:uid="{00000000-0005-0000-0000-0000981D0000}"/>
    <cellStyle name="20% - Accent1 3 4 3 8" xfId="13675" xr:uid="{00000000-0005-0000-0000-0000991D0000}"/>
    <cellStyle name="20% - Accent1 3 4 4" xfId="13676" xr:uid="{00000000-0005-0000-0000-00009A1D0000}"/>
    <cellStyle name="20% - Accent1 3 4 4 2" xfId="13677" xr:uid="{00000000-0005-0000-0000-00009B1D0000}"/>
    <cellStyle name="20% - Accent1 3 4 5" xfId="13678" xr:uid="{00000000-0005-0000-0000-00009C1D0000}"/>
    <cellStyle name="20% - Accent1 3 4 5 2" xfId="13679" xr:uid="{00000000-0005-0000-0000-00009D1D0000}"/>
    <cellStyle name="20% - Accent1 3 4 6" xfId="13680" xr:uid="{00000000-0005-0000-0000-00009E1D0000}"/>
    <cellStyle name="20% - Accent1 3 4 6 2" xfId="13681" xr:uid="{00000000-0005-0000-0000-00009F1D0000}"/>
    <cellStyle name="20% - Accent1 3 4 7" xfId="13682" xr:uid="{00000000-0005-0000-0000-0000A01D0000}"/>
    <cellStyle name="20% - Accent1 3 4 7 2" xfId="13683" xr:uid="{00000000-0005-0000-0000-0000A11D0000}"/>
    <cellStyle name="20% - Accent1 3 4 8" xfId="13684" xr:uid="{00000000-0005-0000-0000-0000A21D0000}"/>
    <cellStyle name="20% - Accent1 3 4 8 2" xfId="13685" xr:uid="{00000000-0005-0000-0000-0000A31D0000}"/>
    <cellStyle name="20% - Accent1 3 4 9" xfId="13686" xr:uid="{00000000-0005-0000-0000-0000A41D0000}"/>
    <cellStyle name="20% - Accent1 3 4 9 2" xfId="13687" xr:uid="{00000000-0005-0000-0000-0000A51D0000}"/>
    <cellStyle name="20% - Accent1 3 40" xfId="13688" xr:uid="{00000000-0005-0000-0000-0000A61D0000}"/>
    <cellStyle name="20% - Accent1 3 40 2" xfId="13689" xr:uid="{00000000-0005-0000-0000-0000A71D0000}"/>
    <cellStyle name="20% - Accent1 3 40 2 2" xfId="13690" xr:uid="{00000000-0005-0000-0000-0000A81D0000}"/>
    <cellStyle name="20% - Accent1 3 40 2 3" xfId="13691" xr:uid="{00000000-0005-0000-0000-0000A91D0000}"/>
    <cellStyle name="20% - Accent1 3 40 3" xfId="13692" xr:uid="{00000000-0005-0000-0000-0000AA1D0000}"/>
    <cellStyle name="20% - Accent1 3 40 4" xfId="13693" xr:uid="{00000000-0005-0000-0000-0000AB1D0000}"/>
    <cellStyle name="20% - Accent1 3 40 5" xfId="13694" xr:uid="{00000000-0005-0000-0000-0000AC1D0000}"/>
    <cellStyle name="20% - Accent1 3 40 6" xfId="13695" xr:uid="{00000000-0005-0000-0000-0000AD1D0000}"/>
    <cellStyle name="20% - Accent1 3 40 7" xfId="13696" xr:uid="{00000000-0005-0000-0000-0000AE1D0000}"/>
    <cellStyle name="20% - Accent1 3 40 8" xfId="13697" xr:uid="{00000000-0005-0000-0000-0000AF1D0000}"/>
    <cellStyle name="20% - Accent1 3 40 9" xfId="13698" xr:uid="{00000000-0005-0000-0000-0000B01D0000}"/>
    <cellStyle name="20% - Accent1 3 41" xfId="13699" xr:uid="{00000000-0005-0000-0000-0000B11D0000}"/>
    <cellStyle name="20% - Accent1 3 41 2" xfId="13700" xr:uid="{00000000-0005-0000-0000-0000B21D0000}"/>
    <cellStyle name="20% - Accent1 3 41 3" xfId="13701" xr:uid="{00000000-0005-0000-0000-0000B31D0000}"/>
    <cellStyle name="20% - Accent1 3 42" xfId="13702" xr:uid="{00000000-0005-0000-0000-0000B41D0000}"/>
    <cellStyle name="20% - Accent1 3 42 2" xfId="13703" xr:uid="{00000000-0005-0000-0000-0000B51D0000}"/>
    <cellStyle name="20% - Accent1 3 42 3" xfId="13704" xr:uid="{00000000-0005-0000-0000-0000B61D0000}"/>
    <cellStyle name="20% - Accent1 3 43" xfId="13705" xr:uid="{00000000-0005-0000-0000-0000B71D0000}"/>
    <cellStyle name="20% - Accent1 3 44" xfId="13706" xr:uid="{00000000-0005-0000-0000-0000B81D0000}"/>
    <cellStyle name="20% - Accent1 3 45" xfId="13707" xr:uid="{00000000-0005-0000-0000-0000B91D0000}"/>
    <cellStyle name="20% - Accent1 3 46" xfId="13708" xr:uid="{00000000-0005-0000-0000-0000BA1D0000}"/>
    <cellStyle name="20% - Accent1 3 47" xfId="13709" xr:uid="{00000000-0005-0000-0000-0000BB1D0000}"/>
    <cellStyle name="20% - Accent1 3 48" xfId="13710" xr:uid="{00000000-0005-0000-0000-0000BC1D0000}"/>
    <cellStyle name="20% - Accent1 3 49" xfId="43109" xr:uid="{00000000-0005-0000-0000-0000BD1D0000}"/>
    <cellStyle name="20% - Accent1 3 5" xfId="13711" xr:uid="{00000000-0005-0000-0000-0000BE1D0000}"/>
    <cellStyle name="20% - Accent1 3 5 10" xfId="13712" xr:uid="{00000000-0005-0000-0000-0000BF1D0000}"/>
    <cellStyle name="20% - Accent1 3 5 10 2" xfId="13713" xr:uid="{00000000-0005-0000-0000-0000C01D0000}"/>
    <cellStyle name="20% - Accent1 3 5 11" xfId="13714" xr:uid="{00000000-0005-0000-0000-0000C11D0000}"/>
    <cellStyle name="20% - Accent1 3 5 11 2" xfId="13715" xr:uid="{00000000-0005-0000-0000-0000C21D0000}"/>
    <cellStyle name="20% - Accent1 3 5 12" xfId="13716" xr:uid="{00000000-0005-0000-0000-0000C31D0000}"/>
    <cellStyle name="20% - Accent1 3 5 13" xfId="13717" xr:uid="{00000000-0005-0000-0000-0000C41D0000}"/>
    <cellStyle name="20% - Accent1 3 5 14" xfId="13718" xr:uid="{00000000-0005-0000-0000-0000C51D0000}"/>
    <cellStyle name="20% - Accent1 3 5 15" xfId="13719" xr:uid="{00000000-0005-0000-0000-0000C61D0000}"/>
    <cellStyle name="20% - Accent1 3 5 16" xfId="13720" xr:uid="{00000000-0005-0000-0000-0000C71D0000}"/>
    <cellStyle name="20% - Accent1 3 5 17" xfId="13721" xr:uid="{00000000-0005-0000-0000-0000C81D0000}"/>
    <cellStyle name="20% - Accent1 3 5 18" xfId="13722" xr:uid="{00000000-0005-0000-0000-0000C91D0000}"/>
    <cellStyle name="20% - Accent1 3 5 2" xfId="13723" xr:uid="{00000000-0005-0000-0000-0000CA1D0000}"/>
    <cellStyle name="20% - Accent1 3 5 2 2" xfId="13724" xr:uid="{00000000-0005-0000-0000-0000CB1D0000}"/>
    <cellStyle name="20% - Accent1 3 5 2 3" xfId="13725" xr:uid="{00000000-0005-0000-0000-0000CC1D0000}"/>
    <cellStyle name="20% - Accent1 3 5 2 4" xfId="13726" xr:uid="{00000000-0005-0000-0000-0000CD1D0000}"/>
    <cellStyle name="20% - Accent1 3 5 2 5" xfId="13727" xr:uid="{00000000-0005-0000-0000-0000CE1D0000}"/>
    <cellStyle name="20% - Accent1 3 5 2 6" xfId="13728" xr:uid="{00000000-0005-0000-0000-0000CF1D0000}"/>
    <cellStyle name="20% - Accent1 3 5 2 7" xfId="13729" xr:uid="{00000000-0005-0000-0000-0000D01D0000}"/>
    <cellStyle name="20% - Accent1 3 5 2 8" xfId="13730" xr:uid="{00000000-0005-0000-0000-0000D11D0000}"/>
    <cellStyle name="20% - Accent1 3 5 3" xfId="13731" xr:uid="{00000000-0005-0000-0000-0000D21D0000}"/>
    <cellStyle name="20% - Accent1 3 5 3 2" xfId="13732" xr:uid="{00000000-0005-0000-0000-0000D31D0000}"/>
    <cellStyle name="20% - Accent1 3 5 3 3" xfId="13733" xr:uid="{00000000-0005-0000-0000-0000D41D0000}"/>
    <cellStyle name="20% - Accent1 3 5 3 4" xfId="13734" xr:uid="{00000000-0005-0000-0000-0000D51D0000}"/>
    <cellStyle name="20% - Accent1 3 5 3 5" xfId="13735" xr:uid="{00000000-0005-0000-0000-0000D61D0000}"/>
    <cellStyle name="20% - Accent1 3 5 3 6" xfId="13736" xr:uid="{00000000-0005-0000-0000-0000D71D0000}"/>
    <cellStyle name="20% - Accent1 3 5 3 7" xfId="13737" xr:uid="{00000000-0005-0000-0000-0000D81D0000}"/>
    <cellStyle name="20% - Accent1 3 5 3 8" xfId="13738" xr:uid="{00000000-0005-0000-0000-0000D91D0000}"/>
    <cellStyle name="20% - Accent1 3 5 4" xfId="13739" xr:uid="{00000000-0005-0000-0000-0000DA1D0000}"/>
    <cellStyle name="20% - Accent1 3 5 4 2" xfId="13740" xr:uid="{00000000-0005-0000-0000-0000DB1D0000}"/>
    <cellStyle name="20% - Accent1 3 5 5" xfId="13741" xr:uid="{00000000-0005-0000-0000-0000DC1D0000}"/>
    <cellStyle name="20% - Accent1 3 5 5 2" xfId="13742" xr:uid="{00000000-0005-0000-0000-0000DD1D0000}"/>
    <cellStyle name="20% - Accent1 3 5 6" xfId="13743" xr:uid="{00000000-0005-0000-0000-0000DE1D0000}"/>
    <cellStyle name="20% - Accent1 3 5 6 2" xfId="13744" xr:uid="{00000000-0005-0000-0000-0000DF1D0000}"/>
    <cellStyle name="20% - Accent1 3 5 7" xfId="13745" xr:uid="{00000000-0005-0000-0000-0000E01D0000}"/>
    <cellStyle name="20% - Accent1 3 5 7 2" xfId="13746" xr:uid="{00000000-0005-0000-0000-0000E11D0000}"/>
    <cellStyle name="20% - Accent1 3 5 8" xfId="13747" xr:uid="{00000000-0005-0000-0000-0000E21D0000}"/>
    <cellStyle name="20% - Accent1 3 5 8 2" xfId="13748" xr:uid="{00000000-0005-0000-0000-0000E31D0000}"/>
    <cellStyle name="20% - Accent1 3 5 9" xfId="13749" xr:uid="{00000000-0005-0000-0000-0000E41D0000}"/>
    <cellStyle name="20% - Accent1 3 5 9 2" xfId="13750" xr:uid="{00000000-0005-0000-0000-0000E51D0000}"/>
    <cellStyle name="20% - Accent1 3 6" xfId="13751" xr:uid="{00000000-0005-0000-0000-0000E61D0000}"/>
    <cellStyle name="20% - Accent1 3 6 10" xfId="13752" xr:uid="{00000000-0005-0000-0000-0000E71D0000}"/>
    <cellStyle name="20% - Accent1 3 6 10 2" xfId="13753" xr:uid="{00000000-0005-0000-0000-0000E81D0000}"/>
    <cellStyle name="20% - Accent1 3 6 11" xfId="13754" xr:uid="{00000000-0005-0000-0000-0000E91D0000}"/>
    <cellStyle name="20% - Accent1 3 6 11 2" xfId="13755" xr:uid="{00000000-0005-0000-0000-0000EA1D0000}"/>
    <cellStyle name="20% - Accent1 3 6 12" xfId="13756" xr:uid="{00000000-0005-0000-0000-0000EB1D0000}"/>
    <cellStyle name="20% - Accent1 3 6 13" xfId="13757" xr:uid="{00000000-0005-0000-0000-0000EC1D0000}"/>
    <cellStyle name="20% - Accent1 3 6 14" xfId="13758" xr:uid="{00000000-0005-0000-0000-0000ED1D0000}"/>
    <cellStyle name="20% - Accent1 3 6 15" xfId="13759" xr:uid="{00000000-0005-0000-0000-0000EE1D0000}"/>
    <cellStyle name="20% - Accent1 3 6 16" xfId="13760" xr:uid="{00000000-0005-0000-0000-0000EF1D0000}"/>
    <cellStyle name="20% - Accent1 3 6 17" xfId="13761" xr:uid="{00000000-0005-0000-0000-0000F01D0000}"/>
    <cellStyle name="20% - Accent1 3 6 18" xfId="13762" xr:uid="{00000000-0005-0000-0000-0000F11D0000}"/>
    <cellStyle name="20% - Accent1 3 6 2" xfId="13763" xr:uid="{00000000-0005-0000-0000-0000F21D0000}"/>
    <cellStyle name="20% - Accent1 3 6 2 2" xfId="13764" xr:uid="{00000000-0005-0000-0000-0000F31D0000}"/>
    <cellStyle name="20% - Accent1 3 6 2 3" xfId="13765" xr:uid="{00000000-0005-0000-0000-0000F41D0000}"/>
    <cellStyle name="20% - Accent1 3 6 2 4" xfId="13766" xr:uid="{00000000-0005-0000-0000-0000F51D0000}"/>
    <cellStyle name="20% - Accent1 3 6 2 5" xfId="13767" xr:uid="{00000000-0005-0000-0000-0000F61D0000}"/>
    <cellStyle name="20% - Accent1 3 6 2 6" xfId="13768" xr:uid="{00000000-0005-0000-0000-0000F71D0000}"/>
    <cellStyle name="20% - Accent1 3 6 2 7" xfId="13769" xr:uid="{00000000-0005-0000-0000-0000F81D0000}"/>
    <cellStyle name="20% - Accent1 3 6 2 8" xfId="13770" xr:uid="{00000000-0005-0000-0000-0000F91D0000}"/>
    <cellStyle name="20% - Accent1 3 6 3" xfId="13771" xr:uid="{00000000-0005-0000-0000-0000FA1D0000}"/>
    <cellStyle name="20% - Accent1 3 6 3 2" xfId="13772" xr:uid="{00000000-0005-0000-0000-0000FB1D0000}"/>
    <cellStyle name="20% - Accent1 3 6 3 3" xfId="13773" xr:uid="{00000000-0005-0000-0000-0000FC1D0000}"/>
    <cellStyle name="20% - Accent1 3 6 3 4" xfId="13774" xr:uid="{00000000-0005-0000-0000-0000FD1D0000}"/>
    <cellStyle name="20% - Accent1 3 6 3 5" xfId="13775" xr:uid="{00000000-0005-0000-0000-0000FE1D0000}"/>
    <cellStyle name="20% - Accent1 3 6 3 6" xfId="13776" xr:uid="{00000000-0005-0000-0000-0000FF1D0000}"/>
    <cellStyle name="20% - Accent1 3 6 3 7" xfId="13777" xr:uid="{00000000-0005-0000-0000-0000001E0000}"/>
    <cellStyle name="20% - Accent1 3 6 3 8" xfId="13778" xr:uid="{00000000-0005-0000-0000-0000011E0000}"/>
    <cellStyle name="20% - Accent1 3 6 4" xfId="13779" xr:uid="{00000000-0005-0000-0000-0000021E0000}"/>
    <cellStyle name="20% - Accent1 3 6 4 2" xfId="13780" xr:uid="{00000000-0005-0000-0000-0000031E0000}"/>
    <cellStyle name="20% - Accent1 3 6 5" xfId="13781" xr:uid="{00000000-0005-0000-0000-0000041E0000}"/>
    <cellStyle name="20% - Accent1 3 6 5 2" xfId="13782" xr:uid="{00000000-0005-0000-0000-0000051E0000}"/>
    <cellStyle name="20% - Accent1 3 6 6" xfId="13783" xr:uid="{00000000-0005-0000-0000-0000061E0000}"/>
    <cellStyle name="20% - Accent1 3 6 6 2" xfId="13784" xr:uid="{00000000-0005-0000-0000-0000071E0000}"/>
    <cellStyle name="20% - Accent1 3 6 7" xfId="13785" xr:uid="{00000000-0005-0000-0000-0000081E0000}"/>
    <cellStyle name="20% - Accent1 3 6 7 2" xfId="13786" xr:uid="{00000000-0005-0000-0000-0000091E0000}"/>
    <cellStyle name="20% - Accent1 3 6 8" xfId="13787" xr:uid="{00000000-0005-0000-0000-00000A1E0000}"/>
    <cellStyle name="20% - Accent1 3 6 8 2" xfId="13788" xr:uid="{00000000-0005-0000-0000-00000B1E0000}"/>
    <cellStyle name="20% - Accent1 3 6 9" xfId="13789" xr:uid="{00000000-0005-0000-0000-00000C1E0000}"/>
    <cellStyle name="20% - Accent1 3 6 9 2" xfId="13790" xr:uid="{00000000-0005-0000-0000-00000D1E0000}"/>
    <cellStyle name="20% - Accent1 3 7" xfId="13791" xr:uid="{00000000-0005-0000-0000-00000E1E0000}"/>
    <cellStyle name="20% - Accent1 3 7 10" xfId="13792" xr:uid="{00000000-0005-0000-0000-00000F1E0000}"/>
    <cellStyle name="20% - Accent1 3 7 10 2" xfId="13793" xr:uid="{00000000-0005-0000-0000-0000101E0000}"/>
    <cellStyle name="20% - Accent1 3 7 11" xfId="13794" xr:uid="{00000000-0005-0000-0000-0000111E0000}"/>
    <cellStyle name="20% - Accent1 3 7 11 2" xfId="13795" xr:uid="{00000000-0005-0000-0000-0000121E0000}"/>
    <cellStyle name="20% - Accent1 3 7 12" xfId="13796" xr:uid="{00000000-0005-0000-0000-0000131E0000}"/>
    <cellStyle name="20% - Accent1 3 7 13" xfId="13797" xr:uid="{00000000-0005-0000-0000-0000141E0000}"/>
    <cellStyle name="20% - Accent1 3 7 14" xfId="13798" xr:uid="{00000000-0005-0000-0000-0000151E0000}"/>
    <cellStyle name="20% - Accent1 3 7 15" xfId="13799" xr:uid="{00000000-0005-0000-0000-0000161E0000}"/>
    <cellStyle name="20% - Accent1 3 7 16" xfId="13800" xr:uid="{00000000-0005-0000-0000-0000171E0000}"/>
    <cellStyle name="20% - Accent1 3 7 17" xfId="13801" xr:uid="{00000000-0005-0000-0000-0000181E0000}"/>
    <cellStyle name="20% - Accent1 3 7 18" xfId="13802" xr:uid="{00000000-0005-0000-0000-0000191E0000}"/>
    <cellStyle name="20% - Accent1 3 7 2" xfId="13803" xr:uid="{00000000-0005-0000-0000-00001A1E0000}"/>
    <cellStyle name="20% - Accent1 3 7 2 2" xfId="13804" xr:uid="{00000000-0005-0000-0000-00001B1E0000}"/>
    <cellStyle name="20% - Accent1 3 7 2 3" xfId="13805" xr:uid="{00000000-0005-0000-0000-00001C1E0000}"/>
    <cellStyle name="20% - Accent1 3 7 2 4" xfId="13806" xr:uid="{00000000-0005-0000-0000-00001D1E0000}"/>
    <cellStyle name="20% - Accent1 3 7 2 5" xfId="13807" xr:uid="{00000000-0005-0000-0000-00001E1E0000}"/>
    <cellStyle name="20% - Accent1 3 7 2 6" xfId="13808" xr:uid="{00000000-0005-0000-0000-00001F1E0000}"/>
    <cellStyle name="20% - Accent1 3 7 2 7" xfId="13809" xr:uid="{00000000-0005-0000-0000-0000201E0000}"/>
    <cellStyle name="20% - Accent1 3 7 2 8" xfId="13810" xr:uid="{00000000-0005-0000-0000-0000211E0000}"/>
    <cellStyle name="20% - Accent1 3 7 3" xfId="13811" xr:uid="{00000000-0005-0000-0000-0000221E0000}"/>
    <cellStyle name="20% - Accent1 3 7 3 2" xfId="13812" xr:uid="{00000000-0005-0000-0000-0000231E0000}"/>
    <cellStyle name="20% - Accent1 3 7 3 3" xfId="13813" xr:uid="{00000000-0005-0000-0000-0000241E0000}"/>
    <cellStyle name="20% - Accent1 3 7 3 4" xfId="13814" xr:uid="{00000000-0005-0000-0000-0000251E0000}"/>
    <cellStyle name="20% - Accent1 3 7 3 5" xfId="13815" xr:uid="{00000000-0005-0000-0000-0000261E0000}"/>
    <cellStyle name="20% - Accent1 3 7 3 6" xfId="13816" xr:uid="{00000000-0005-0000-0000-0000271E0000}"/>
    <cellStyle name="20% - Accent1 3 7 3 7" xfId="13817" xr:uid="{00000000-0005-0000-0000-0000281E0000}"/>
    <cellStyle name="20% - Accent1 3 7 3 8" xfId="13818" xr:uid="{00000000-0005-0000-0000-0000291E0000}"/>
    <cellStyle name="20% - Accent1 3 7 4" xfId="13819" xr:uid="{00000000-0005-0000-0000-00002A1E0000}"/>
    <cellStyle name="20% - Accent1 3 7 4 2" xfId="13820" xr:uid="{00000000-0005-0000-0000-00002B1E0000}"/>
    <cellStyle name="20% - Accent1 3 7 5" xfId="13821" xr:uid="{00000000-0005-0000-0000-00002C1E0000}"/>
    <cellStyle name="20% - Accent1 3 7 5 2" xfId="13822" xr:uid="{00000000-0005-0000-0000-00002D1E0000}"/>
    <cellStyle name="20% - Accent1 3 7 6" xfId="13823" xr:uid="{00000000-0005-0000-0000-00002E1E0000}"/>
    <cellStyle name="20% - Accent1 3 7 6 2" xfId="13824" xr:uid="{00000000-0005-0000-0000-00002F1E0000}"/>
    <cellStyle name="20% - Accent1 3 7 7" xfId="13825" xr:uid="{00000000-0005-0000-0000-0000301E0000}"/>
    <cellStyle name="20% - Accent1 3 7 7 2" xfId="13826" xr:uid="{00000000-0005-0000-0000-0000311E0000}"/>
    <cellStyle name="20% - Accent1 3 7 8" xfId="13827" xr:uid="{00000000-0005-0000-0000-0000321E0000}"/>
    <cellStyle name="20% - Accent1 3 7 8 2" xfId="13828" xr:uid="{00000000-0005-0000-0000-0000331E0000}"/>
    <cellStyle name="20% - Accent1 3 7 9" xfId="13829" xr:uid="{00000000-0005-0000-0000-0000341E0000}"/>
    <cellStyle name="20% - Accent1 3 7 9 2" xfId="13830" xr:uid="{00000000-0005-0000-0000-0000351E0000}"/>
    <cellStyle name="20% - Accent1 3 8" xfId="13831" xr:uid="{00000000-0005-0000-0000-0000361E0000}"/>
    <cellStyle name="20% - Accent1 3 8 10" xfId="13832" xr:uid="{00000000-0005-0000-0000-0000371E0000}"/>
    <cellStyle name="20% - Accent1 3 8 10 2" xfId="13833" xr:uid="{00000000-0005-0000-0000-0000381E0000}"/>
    <cellStyle name="20% - Accent1 3 8 11" xfId="13834" xr:uid="{00000000-0005-0000-0000-0000391E0000}"/>
    <cellStyle name="20% - Accent1 3 8 11 2" xfId="13835" xr:uid="{00000000-0005-0000-0000-00003A1E0000}"/>
    <cellStyle name="20% - Accent1 3 8 12" xfId="13836" xr:uid="{00000000-0005-0000-0000-00003B1E0000}"/>
    <cellStyle name="20% - Accent1 3 8 13" xfId="13837" xr:uid="{00000000-0005-0000-0000-00003C1E0000}"/>
    <cellStyle name="20% - Accent1 3 8 14" xfId="13838" xr:uid="{00000000-0005-0000-0000-00003D1E0000}"/>
    <cellStyle name="20% - Accent1 3 8 15" xfId="13839" xr:uid="{00000000-0005-0000-0000-00003E1E0000}"/>
    <cellStyle name="20% - Accent1 3 8 16" xfId="13840" xr:uid="{00000000-0005-0000-0000-00003F1E0000}"/>
    <cellStyle name="20% - Accent1 3 8 17" xfId="13841" xr:uid="{00000000-0005-0000-0000-0000401E0000}"/>
    <cellStyle name="20% - Accent1 3 8 18" xfId="13842" xr:uid="{00000000-0005-0000-0000-0000411E0000}"/>
    <cellStyle name="20% - Accent1 3 8 2" xfId="13843" xr:uid="{00000000-0005-0000-0000-0000421E0000}"/>
    <cellStyle name="20% - Accent1 3 8 2 2" xfId="13844" xr:uid="{00000000-0005-0000-0000-0000431E0000}"/>
    <cellStyle name="20% - Accent1 3 8 2 3" xfId="13845" xr:uid="{00000000-0005-0000-0000-0000441E0000}"/>
    <cellStyle name="20% - Accent1 3 8 2 4" xfId="13846" xr:uid="{00000000-0005-0000-0000-0000451E0000}"/>
    <cellStyle name="20% - Accent1 3 8 2 5" xfId="13847" xr:uid="{00000000-0005-0000-0000-0000461E0000}"/>
    <cellStyle name="20% - Accent1 3 8 2 6" xfId="13848" xr:uid="{00000000-0005-0000-0000-0000471E0000}"/>
    <cellStyle name="20% - Accent1 3 8 2 7" xfId="13849" xr:uid="{00000000-0005-0000-0000-0000481E0000}"/>
    <cellStyle name="20% - Accent1 3 8 2 8" xfId="13850" xr:uid="{00000000-0005-0000-0000-0000491E0000}"/>
    <cellStyle name="20% - Accent1 3 8 3" xfId="13851" xr:uid="{00000000-0005-0000-0000-00004A1E0000}"/>
    <cellStyle name="20% - Accent1 3 8 3 2" xfId="13852" xr:uid="{00000000-0005-0000-0000-00004B1E0000}"/>
    <cellStyle name="20% - Accent1 3 8 3 3" xfId="13853" xr:uid="{00000000-0005-0000-0000-00004C1E0000}"/>
    <cellStyle name="20% - Accent1 3 8 3 4" xfId="13854" xr:uid="{00000000-0005-0000-0000-00004D1E0000}"/>
    <cellStyle name="20% - Accent1 3 8 3 5" xfId="13855" xr:uid="{00000000-0005-0000-0000-00004E1E0000}"/>
    <cellStyle name="20% - Accent1 3 8 3 6" xfId="13856" xr:uid="{00000000-0005-0000-0000-00004F1E0000}"/>
    <cellStyle name="20% - Accent1 3 8 3 7" xfId="13857" xr:uid="{00000000-0005-0000-0000-0000501E0000}"/>
    <cellStyle name="20% - Accent1 3 8 3 8" xfId="13858" xr:uid="{00000000-0005-0000-0000-0000511E0000}"/>
    <cellStyle name="20% - Accent1 3 8 4" xfId="13859" xr:uid="{00000000-0005-0000-0000-0000521E0000}"/>
    <cellStyle name="20% - Accent1 3 8 4 2" xfId="13860" xr:uid="{00000000-0005-0000-0000-0000531E0000}"/>
    <cellStyle name="20% - Accent1 3 8 5" xfId="13861" xr:uid="{00000000-0005-0000-0000-0000541E0000}"/>
    <cellStyle name="20% - Accent1 3 8 5 2" xfId="13862" xr:uid="{00000000-0005-0000-0000-0000551E0000}"/>
    <cellStyle name="20% - Accent1 3 8 6" xfId="13863" xr:uid="{00000000-0005-0000-0000-0000561E0000}"/>
    <cellStyle name="20% - Accent1 3 8 6 2" xfId="13864" xr:uid="{00000000-0005-0000-0000-0000571E0000}"/>
    <cellStyle name="20% - Accent1 3 8 7" xfId="13865" xr:uid="{00000000-0005-0000-0000-0000581E0000}"/>
    <cellStyle name="20% - Accent1 3 8 7 2" xfId="13866" xr:uid="{00000000-0005-0000-0000-0000591E0000}"/>
    <cellStyle name="20% - Accent1 3 8 8" xfId="13867" xr:uid="{00000000-0005-0000-0000-00005A1E0000}"/>
    <cellStyle name="20% - Accent1 3 8 8 2" xfId="13868" xr:uid="{00000000-0005-0000-0000-00005B1E0000}"/>
    <cellStyle name="20% - Accent1 3 8 9" xfId="13869" xr:uid="{00000000-0005-0000-0000-00005C1E0000}"/>
    <cellStyle name="20% - Accent1 3 8 9 2" xfId="13870" xr:uid="{00000000-0005-0000-0000-00005D1E0000}"/>
    <cellStyle name="20% - Accent1 3 9" xfId="13871" xr:uid="{00000000-0005-0000-0000-00005E1E0000}"/>
    <cellStyle name="20% - Accent1 3 9 10" xfId="13872" xr:uid="{00000000-0005-0000-0000-00005F1E0000}"/>
    <cellStyle name="20% - Accent1 3 9 10 2" xfId="13873" xr:uid="{00000000-0005-0000-0000-0000601E0000}"/>
    <cellStyle name="20% - Accent1 3 9 11" xfId="13874" xr:uid="{00000000-0005-0000-0000-0000611E0000}"/>
    <cellStyle name="20% - Accent1 3 9 11 2" xfId="13875" xr:uid="{00000000-0005-0000-0000-0000621E0000}"/>
    <cellStyle name="20% - Accent1 3 9 12" xfId="13876" xr:uid="{00000000-0005-0000-0000-0000631E0000}"/>
    <cellStyle name="20% - Accent1 3 9 13" xfId="13877" xr:uid="{00000000-0005-0000-0000-0000641E0000}"/>
    <cellStyle name="20% - Accent1 3 9 14" xfId="13878" xr:uid="{00000000-0005-0000-0000-0000651E0000}"/>
    <cellStyle name="20% - Accent1 3 9 15" xfId="13879" xr:uid="{00000000-0005-0000-0000-0000661E0000}"/>
    <cellStyle name="20% - Accent1 3 9 16" xfId="13880" xr:uid="{00000000-0005-0000-0000-0000671E0000}"/>
    <cellStyle name="20% - Accent1 3 9 17" xfId="13881" xr:uid="{00000000-0005-0000-0000-0000681E0000}"/>
    <cellStyle name="20% - Accent1 3 9 18" xfId="13882" xr:uid="{00000000-0005-0000-0000-0000691E0000}"/>
    <cellStyle name="20% - Accent1 3 9 2" xfId="13883" xr:uid="{00000000-0005-0000-0000-00006A1E0000}"/>
    <cellStyle name="20% - Accent1 3 9 2 2" xfId="13884" xr:uid="{00000000-0005-0000-0000-00006B1E0000}"/>
    <cellStyle name="20% - Accent1 3 9 2 3" xfId="13885" xr:uid="{00000000-0005-0000-0000-00006C1E0000}"/>
    <cellStyle name="20% - Accent1 3 9 2 4" xfId="13886" xr:uid="{00000000-0005-0000-0000-00006D1E0000}"/>
    <cellStyle name="20% - Accent1 3 9 2 5" xfId="13887" xr:uid="{00000000-0005-0000-0000-00006E1E0000}"/>
    <cellStyle name="20% - Accent1 3 9 2 6" xfId="13888" xr:uid="{00000000-0005-0000-0000-00006F1E0000}"/>
    <cellStyle name="20% - Accent1 3 9 2 7" xfId="13889" xr:uid="{00000000-0005-0000-0000-0000701E0000}"/>
    <cellStyle name="20% - Accent1 3 9 2 8" xfId="13890" xr:uid="{00000000-0005-0000-0000-0000711E0000}"/>
    <cellStyle name="20% - Accent1 3 9 2_A02" xfId="55219" xr:uid="{EFFD0771-4B79-4ECF-9557-64A9304EEBF0}"/>
    <cellStyle name="20% - Accent1 3 9 3" xfId="13891" xr:uid="{00000000-0005-0000-0000-0000721E0000}"/>
    <cellStyle name="20% - Accent1 3 9 3 2" xfId="13892" xr:uid="{00000000-0005-0000-0000-0000731E0000}"/>
    <cellStyle name="20% - Accent1 3 9 3 3" xfId="13893" xr:uid="{00000000-0005-0000-0000-0000741E0000}"/>
    <cellStyle name="20% - Accent1 3 9 3 4" xfId="13894" xr:uid="{00000000-0005-0000-0000-0000751E0000}"/>
    <cellStyle name="20% - Accent1 3 9 3 5" xfId="13895" xr:uid="{00000000-0005-0000-0000-0000761E0000}"/>
    <cellStyle name="20% - Accent1 3 9 3 6" xfId="13896" xr:uid="{00000000-0005-0000-0000-0000771E0000}"/>
    <cellStyle name="20% - Accent1 3 9 3 7" xfId="13897" xr:uid="{00000000-0005-0000-0000-0000781E0000}"/>
    <cellStyle name="20% - Accent1 3 9 3 8" xfId="13898" xr:uid="{00000000-0005-0000-0000-0000791E0000}"/>
    <cellStyle name="20% - Accent1 3 9 3_A02" xfId="55220" xr:uid="{A0690C36-B7FB-4FC6-909A-CFEF565A0CBE}"/>
    <cellStyle name="20% - Accent1 3 9 4" xfId="13899" xr:uid="{00000000-0005-0000-0000-00007A1E0000}"/>
    <cellStyle name="20% - Accent1 3 9 4 2" xfId="13900" xr:uid="{00000000-0005-0000-0000-00007B1E0000}"/>
    <cellStyle name="20% - Accent1 3 9 4_A02" xfId="55221" xr:uid="{8CF3DF0E-47D4-4587-BE53-F4D07C8FF63F}"/>
    <cellStyle name="20% - Accent1 3 9 5" xfId="13901" xr:uid="{00000000-0005-0000-0000-00007C1E0000}"/>
    <cellStyle name="20% - Accent1 3 9 5 2" xfId="13902" xr:uid="{00000000-0005-0000-0000-00007D1E0000}"/>
    <cellStyle name="20% - Accent1 3 9 5_A02" xfId="55222" xr:uid="{CAE3FDCE-333E-4440-A92C-D98D8578852F}"/>
    <cellStyle name="20% - Accent1 3 9 6" xfId="13903" xr:uid="{00000000-0005-0000-0000-00007E1E0000}"/>
    <cellStyle name="20% - Accent1 3 9 6 2" xfId="13904" xr:uid="{00000000-0005-0000-0000-00007F1E0000}"/>
    <cellStyle name="20% - Accent1 3 9 6_A02" xfId="55223" xr:uid="{94F826ED-1E0E-4728-B3A2-FE5C7B4CFD2B}"/>
    <cellStyle name="20% - Accent1 3 9 7" xfId="13905" xr:uid="{00000000-0005-0000-0000-0000801E0000}"/>
    <cellStyle name="20% - Accent1 3 9 7 2" xfId="13906" xr:uid="{00000000-0005-0000-0000-0000811E0000}"/>
    <cellStyle name="20% - Accent1 3 9 7_A02" xfId="55224" xr:uid="{882EC480-A696-4419-9C06-0D302B619381}"/>
    <cellStyle name="20% - Accent1 3 9 8" xfId="13907" xr:uid="{00000000-0005-0000-0000-0000821E0000}"/>
    <cellStyle name="20% - Accent1 3 9 8 2" xfId="13908" xr:uid="{00000000-0005-0000-0000-0000831E0000}"/>
    <cellStyle name="20% - Accent1 3 9 8_A02" xfId="55225" xr:uid="{A3B90994-7C9F-471A-AA64-3FBED7F4EF7B}"/>
    <cellStyle name="20% - Accent1 3 9 9" xfId="13909" xr:uid="{00000000-0005-0000-0000-0000841E0000}"/>
    <cellStyle name="20% - Accent1 3 9 9 2" xfId="13910" xr:uid="{00000000-0005-0000-0000-0000851E0000}"/>
    <cellStyle name="20% - Accent1 3 9 9_A02" xfId="55226" xr:uid="{F9057975-F7F1-44BC-85A3-03B4C8E4940F}"/>
    <cellStyle name="20% - Accent1 3_4 manuell" xfId="53149" xr:uid="{A05AB7F5-6EBA-46D5-90E6-F9B1DD47AFE8}"/>
    <cellStyle name="20% - Accent1 30" xfId="13911" xr:uid="{00000000-0005-0000-0000-0000871E0000}"/>
    <cellStyle name="20% - Accent1 31" xfId="13912" xr:uid="{00000000-0005-0000-0000-0000881E0000}"/>
    <cellStyle name="20% - Accent1 32" xfId="37126" xr:uid="{00000000-0005-0000-0000-0000891E0000}"/>
    <cellStyle name="20% - Accent1 33" xfId="43110" xr:uid="{00000000-0005-0000-0000-00008A1E0000}"/>
    <cellStyle name="20% - Accent1 34" xfId="43111" xr:uid="{00000000-0005-0000-0000-00008B1E0000}"/>
    <cellStyle name="20% - Accent1 35" xfId="43112" xr:uid="{00000000-0005-0000-0000-00008C1E0000}"/>
    <cellStyle name="20% - Accent1 36" xfId="43113" xr:uid="{00000000-0005-0000-0000-00008D1E0000}"/>
    <cellStyle name="20% - Accent1 4" xfId="2433" xr:uid="{00000000-0005-0000-0000-00008E1E0000}"/>
    <cellStyle name="20% - Accent1 4 10" xfId="13913" xr:uid="{00000000-0005-0000-0000-00008F1E0000}"/>
    <cellStyle name="20% - Accent1 4 10 10" xfId="13914" xr:uid="{00000000-0005-0000-0000-0000901E0000}"/>
    <cellStyle name="20% - Accent1 4 10 10 2" xfId="13915" xr:uid="{00000000-0005-0000-0000-0000911E0000}"/>
    <cellStyle name="20% - Accent1 4 10 10_A02" xfId="55228" xr:uid="{E2993E7F-E80A-4E74-92A8-8983FAEE556D}"/>
    <cellStyle name="20% - Accent1 4 10 11" xfId="13916" xr:uid="{00000000-0005-0000-0000-0000921E0000}"/>
    <cellStyle name="20% - Accent1 4 10 11 2" xfId="13917" xr:uid="{00000000-0005-0000-0000-0000931E0000}"/>
    <cellStyle name="20% - Accent1 4 10 11_A02" xfId="55229" xr:uid="{24B9BD94-B785-4F52-8614-A4F91A254906}"/>
    <cellStyle name="20% - Accent1 4 10 12" xfId="13918" xr:uid="{00000000-0005-0000-0000-0000941E0000}"/>
    <cellStyle name="20% - Accent1 4 10 13" xfId="13919" xr:uid="{00000000-0005-0000-0000-0000951E0000}"/>
    <cellStyle name="20% - Accent1 4 10 14" xfId="13920" xr:uid="{00000000-0005-0000-0000-0000961E0000}"/>
    <cellStyle name="20% - Accent1 4 10 15" xfId="13921" xr:uid="{00000000-0005-0000-0000-0000971E0000}"/>
    <cellStyle name="20% - Accent1 4 10 16" xfId="13922" xr:uid="{00000000-0005-0000-0000-0000981E0000}"/>
    <cellStyle name="20% - Accent1 4 10 17" xfId="13923" xr:uid="{00000000-0005-0000-0000-0000991E0000}"/>
    <cellStyle name="20% - Accent1 4 10 18" xfId="13924" xr:uid="{00000000-0005-0000-0000-00009A1E0000}"/>
    <cellStyle name="20% - Accent1 4 10 2" xfId="13925" xr:uid="{00000000-0005-0000-0000-00009B1E0000}"/>
    <cellStyle name="20% - Accent1 4 10 2 2" xfId="13926" xr:uid="{00000000-0005-0000-0000-00009C1E0000}"/>
    <cellStyle name="20% - Accent1 4 10 2 3" xfId="13927" xr:uid="{00000000-0005-0000-0000-00009D1E0000}"/>
    <cellStyle name="20% - Accent1 4 10 2 4" xfId="13928" xr:uid="{00000000-0005-0000-0000-00009E1E0000}"/>
    <cellStyle name="20% - Accent1 4 10 2 5" xfId="13929" xr:uid="{00000000-0005-0000-0000-00009F1E0000}"/>
    <cellStyle name="20% - Accent1 4 10 2 6" xfId="13930" xr:uid="{00000000-0005-0000-0000-0000A01E0000}"/>
    <cellStyle name="20% - Accent1 4 10 2 7" xfId="13931" xr:uid="{00000000-0005-0000-0000-0000A11E0000}"/>
    <cellStyle name="20% - Accent1 4 10 2 8" xfId="13932" xr:uid="{00000000-0005-0000-0000-0000A21E0000}"/>
    <cellStyle name="20% - Accent1 4 10 2_A02" xfId="55230" xr:uid="{E7A81A07-6642-4CA1-9894-742AEF7BF837}"/>
    <cellStyle name="20% - Accent1 4 10 3" xfId="13933" xr:uid="{00000000-0005-0000-0000-0000A31E0000}"/>
    <cellStyle name="20% - Accent1 4 10 3 2" xfId="13934" xr:uid="{00000000-0005-0000-0000-0000A41E0000}"/>
    <cellStyle name="20% - Accent1 4 10 3 3" xfId="13935" xr:uid="{00000000-0005-0000-0000-0000A51E0000}"/>
    <cellStyle name="20% - Accent1 4 10 3 4" xfId="13936" xr:uid="{00000000-0005-0000-0000-0000A61E0000}"/>
    <cellStyle name="20% - Accent1 4 10 3 5" xfId="13937" xr:uid="{00000000-0005-0000-0000-0000A71E0000}"/>
    <cellStyle name="20% - Accent1 4 10 3 6" xfId="13938" xr:uid="{00000000-0005-0000-0000-0000A81E0000}"/>
    <cellStyle name="20% - Accent1 4 10 3 7" xfId="13939" xr:uid="{00000000-0005-0000-0000-0000A91E0000}"/>
    <cellStyle name="20% - Accent1 4 10 3 8" xfId="13940" xr:uid="{00000000-0005-0000-0000-0000AA1E0000}"/>
    <cellStyle name="20% - Accent1 4 10 3_A02" xfId="55231" xr:uid="{C5553A9D-9318-44BC-921A-DD6374DF7915}"/>
    <cellStyle name="20% - Accent1 4 10 4" xfId="13941" xr:uid="{00000000-0005-0000-0000-0000AB1E0000}"/>
    <cellStyle name="20% - Accent1 4 10 4 2" xfId="13942" xr:uid="{00000000-0005-0000-0000-0000AC1E0000}"/>
    <cellStyle name="20% - Accent1 4 10 4_A02" xfId="55232" xr:uid="{66142D01-D219-41BB-86E0-D44229B2CA45}"/>
    <cellStyle name="20% - Accent1 4 10 5" xfId="13943" xr:uid="{00000000-0005-0000-0000-0000AD1E0000}"/>
    <cellStyle name="20% - Accent1 4 10 5 2" xfId="13944" xr:uid="{00000000-0005-0000-0000-0000AE1E0000}"/>
    <cellStyle name="20% - Accent1 4 10 5_A02" xfId="55233" xr:uid="{1BE32D5B-E7B4-4778-AD84-EA5E51734EE5}"/>
    <cellStyle name="20% - Accent1 4 10 6" xfId="13945" xr:uid="{00000000-0005-0000-0000-0000AF1E0000}"/>
    <cellStyle name="20% - Accent1 4 10 6 2" xfId="13946" xr:uid="{00000000-0005-0000-0000-0000B01E0000}"/>
    <cellStyle name="20% - Accent1 4 10 6_A02" xfId="55234" xr:uid="{E16BB8EF-6368-4B4E-9706-80EB06E14589}"/>
    <cellStyle name="20% - Accent1 4 10 7" xfId="13947" xr:uid="{00000000-0005-0000-0000-0000B11E0000}"/>
    <cellStyle name="20% - Accent1 4 10 7 2" xfId="13948" xr:uid="{00000000-0005-0000-0000-0000B21E0000}"/>
    <cellStyle name="20% - Accent1 4 10 7_A02" xfId="55235" xr:uid="{D0E22E3E-7C30-4142-842C-B7637592BA12}"/>
    <cellStyle name="20% - Accent1 4 10 8" xfId="13949" xr:uid="{00000000-0005-0000-0000-0000B31E0000}"/>
    <cellStyle name="20% - Accent1 4 10 8 2" xfId="13950" xr:uid="{00000000-0005-0000-0000-0000B41E0000}"/>
    <cellStyle name="20% - Accent1 4 10 8_A02" xfId="55236" xr:uid="{A8E3EF7A-3C29-40A4-9311-38370BB6DF7C}"/>
    <cellStyle name="20% - Accent1 4 10 9" xfId="13951" xr:uid="{00000000-0005-0000-0000-0000B51E0000}"/>
    <cellStyle name="20% - Accent1 4 10 9 2" xfId="13952" xr:uid="{00000000-0005-0000-0000-0000B61E0000}"/>
    <cellStyle name="20% - Accent1 4 10 9_A02" xfId="55237" xr:uid="{C91F784E-C257-48A6-8791-323D52379456}"/>
    <cellStyle name="20% - Accent1 4 10_A02" xfId="55227" xr:uid="{E449B885-98F0-477E-8AD4-167491AB6488}"/>
    <cellStyle name="20% - Accent1 4 11" xfId="13953" xr:uid="{00000000-0005-0000-0000-0000B71E0000}"/>
    <cellStyle name="20% - Accent1 4 11 10" xfId="13954" xr:uid="{00000000-0005-0000-0000-0000B81E0000}"/>
    <cellStyle name="20% - Accent1 4 11 10 2" xfId="13955" xr:uid="{00000000-0005-0000-0000-0000B91E0000}"/>
    <cellStyle name="20% - Accent1 4 11 10_A02" xfId="55239" xr:uid="{2F8BB348-6646-43EF-B213-CD047813ECD9}"/>
    <cellStyle name="20% - Accent1 4 11 11" xfId="13956" xr:uid="{00000000-0005-0000-0000-0000BA1E0000}"/>
    <cellStyle name="20% - Accent1 4 11 11 2" xfId="13957" xr:uid="{00000000-0005-0000-0000-0000BB1E0000}"/>
    <cellStyle name="20% - Accent1 4 11 11_A02" xfId="55240" xr:uid="{DD2A196A-F83A-48D7-9B76-02CAC4523D9B}"/>
    <cellStyle name="20% - Accent1 4 11 12" xfId="13958" xr:uid="{00000000-0005-0000-0000-0000BC1E0000}"/>
    <cellStyle name="20% - Accent1 4 11 13" xfId="13959" xr:uid="{00000000-0005-0000-0000-0000BD1E0000}"/>
    <cellStyle name="20% - Accent1 4 11 14" xfId="13960" xr:uid="{00000000-0005-0000-0000-0000BE1E0000}"/>
    <cellStyle name="20% - Accent1 4 11 15" xfId="13961" xr:uid="{00000000-0005-0000-0000-0000BF1E0000}"/>
    <cellStyle name="20% - Accent1 4 11 16" xfId="13962" xr:uid="{00000000-0005-0000-0000-0000C01E0000}"/>
    <cellStyle name="20% - Accent1 4 11 17" xfId="13963" xr:uid="{00000000-0005-0000-0000-0000C11E0000}"/>
    <cellStyle name="20% - Accent1 4 11 18" xfId="13964" xr:uid="{00000000-0005-0000-0000-0000C21E0000}"/>
    <cellStyle name="20% - Accent1 4 11 2" xfId="13965" xr:uid="{00000000-0005-0000-0000-0000C31E0000}"/>
    <cellStyle name="20% - Accent1 4 11 2 2" xfId="13966" xr:uid="{00000000-0005-0000-0000-0000C41E0000}"/>
    <cellStyle name="20% - Accent1 4 11 2 3" xfId="13967" xr:uid="{00000000-0005-0000-0000-0000C51E0000}"/>
    <cellStyle name="20% - Accent1 4 11 2 4" xfId="13968" xr:uid="{00000000-0005-0000-0000-0000C61E0000}"/>
    <cellStyle name="20% - Accent1 4 11 2 5" xfId="13969" xr:uid="{00000000-0005-0000-0000-0000C71E0000}"/>
    <cellStyle name="20% - Accent1 4 11 2 6" xfId="13970" xr:uid="{00000000-0005-0000-0000-0000C81E0000}"/>
    <cellStyle name="20% - Accent1 4 11 2 7" xfId="13971" xr:uid="{00000000-0005-0000-0000-0000C91E0000}"/>
    <cellStyle name="20% - Accent1 4 11 2 8" xfId="13972" xr:uid="{00000000-0005-0000-0000-0000CA1E0000}"/>
    <cellStyle name="20% - Accent1 4 11 2_A02" xfId="55241" xr:uid="{9C48C24B-9956-4ABF-85F3-5D44EC904342}"/>
    <cellStyle name="20% - Accent1 4 11 3" xfId="13973" xr:uid="{00000000-0005-0000-0000-0000CB1E0000}"/>
    <cellStyle name="20% - Accent1 4 11 3 2" xfId="13974" xr:uid="{00000000-0005-0000-0000-0000CC1E0000}"/>
    <cellStyle name="20% - Accent1 4 11 3 3" xfId="13975" xr:uid="{00000000-0005-0000-0000-0000CD1E0000}"/>
    <cellStyle name="20% - Accent1 4 11 3 4" xfId="13976" xr:uid="{00000000-0005-0000-0000-0000CE1E0000}"/>
    <cellStyle name="20% - Accent1 4 11 3 5" xfId="13977" xr:uid="{00000000-0005-0000-0000-0000CF1E0000}"/>
    <cellStyle name="20% - Accent1 4 11 3 6" xfId="13978" xr:uid="{00000000-0005-0000-0000-0000D01E0000}"/>
    <cellStyle name="20% - Accent1 4 11 3 7" xfId="13979" xr:uid="{00000000-0005-0000-0000-0000D11E0000}"/>
    <cellStyle name="20% - Accent1 4 11 3 8" xfId="13980" xr:uid="{00000000-0005-0000-0000-0000D21E0000}"/>
    <cellStyle name="20% - Accent1 4 11 3_A02" xfId="55242" xr:uid="{B77A7B49-A756-4935-ACE7-AEE8E0F15101}"/>
    <cellStyle name="20% - Accent1 4 11 4" xfId="13981" xr:uid="{00000000-0005-0000-0000-0000D31E0000}"/>
    <cellStyle name="20% - Accent1 4 11 4 2" xfId="13982" xr:uid="{00000000-0005-0000-0000-0000D41E0000}"/>
    <cellStyle name="20% - Accent1 4 11 4_A02" xfId="55243" xr:uid="{3151BF97-4D66-4C1E-B400-E1560FD0E2DB}"/>
    <cellStyle name="20% - Accent1 4 11 5" xfId="13983" xr:uid="{00000000-0005-0000-0000-0000D51E0000}"/>
    <cellStyle name="20% - Accent1 4 11 5 2" xfId="13984" xr:uid="{00000000-0005-0000-0000-0000D61E0000}"/>
    <cellStyle name="20% - Accent1 4 11 5_A02" xfId="55244" xr:uid="{EF0EB1B3-D518-48F9-90CA-D0BD9BC903CF}"/>
    <cellStyle name="20% - Accent1 4 11 6" xfId="13985" xr:uid="{00000000-0005-0000-0000-0000D71E0000}"/>
    <cellStyle name="20% - Accent1 4 11_A02" xfId="55238" xr:uid="{A72813FA-F7CE-43E9-ACA8-075536B3A808}"/>
    <cellStyle name="20% - Accent1 4 2" xfId="13986" xr:uid="{00000000-0005-0000-0000-0000D81E0000}"/>
    <cellStyle name="20% - Accent1 4_A01" xfId="35604" xr:uid="{00000000-0005-0000-0000-0000D91E0000}"/>
    <cellStyle name="20% - Accent1 5" xfId="2434" xr:uid="{00000000-0005-0000-0000-0000DA1E0000}"/>
    <cellStyle name="20% - Accent1 5 2" xfId="13987" xr:uid="{00000000-0005-0000-0000-0000DB1E0000}"/>
    <cellStyle name="20% - Accent1 5 3" xfId="13988" xr:uid="{00000000-0005-0000-0000-0000DC1E0000}"/>
    <cellStyle name="20% - Accent1 5 4" xfId="13989" xr:uid="{00000000-0005-0000-0000-0000DD1E0000}"/>
    <cellStyle name="20% - Accent1 5_A01" xfId="35605" xr:uid="{00000000-0005-0000-0000-0000DE1E0000}"/>
    <cellStyle name="20% - Accent1 6" xfId="2435" xr:uid="{00000000-0005-0000-0000-0000DF1E0000}"/>
    <cellStyle name="20% - Accent1 6 2" xfId="13990" xr:uid="{00000000-0005-0000-0000-0000E01E0000}"/>
    <cellStyle name="20% - Accent1 6 3" xfId="13991" xr:uid="{00000000-0005-0000-0000-0000E11E0000}"/>
    <cellStyle name="20% - Accent1 6 4" xfId="13992" xr:uid="{00000000-0005-0000-0000-0000E21E0000}"/>
    <cellStyle name="20% - Accent1 6_A01" xfId="35606" xr:uid="{00000000-0005-0000-0000-0000E31E0000}"/>
    <cellStyle name="20% - Accent1 7" xfId="2436" xr:uid="{00000000-0005-0000-0000-0000E41E0000}"/>
    <cellStyle name="20% - Accent1 7 2" xfId="13993" xr:uid="{00000000-0005-0000-0000-0000E51E0000}"/>
    <cellStyle name="20% - Accent1 7_A01" xfId="35607" xr:uid="{00000000-0005-0000-0000-0000E61E0000}"/>
    <cellStyle name="20% - Accent1 8" xfId="2437" xr:uid="{00000000-0005-0000-0000-0000E71E0000}"/>
    <cellStyle name="20% - Accent1 8 2" xfId="13994" xr:uid="{00000000-0005-0000-0000-0000E81E0000}"/>
    <cellStyle name="20% - Accent1 8_A01" xfId="35608" xr:uid="{00000000-0005-0000-0000-0000E91E0000}"/>
    <cellStyle name="20% - Accent1 9" xfId="2438" xr:uid="{00000000-0005-0000-0000-0000EA1E0000}"/>
    <cellStyle name="20% - Accent1 9 2" xfId="13995" xr:uid="{00000000-0005-0000-0000-0000EB1E0000}"/>
    <cellStyle name="20% - Accent1 9 2 2" xfId="13996" xr:uid="{00000000-0005-0000-0000-0000EC1E0000}"/>
    <cellStyle name="20% - Accent1 9 2 3" xfId="13997" xr:uid="{00000000-0005-0000-0000-0000ED1E0000}"/>
    <cellStyle name="20% - Accent1 9 2_A02" xfId="55245" xr:uid="{363B0960-A5DE-4155-BAC1-5733B5E5C756}"/>
    <cellStyle name="20% - Accent1 9_A01" xfId="35609" xr:uid="{00000000-0005-0000-0000-0000EF1E0000}"/>
    <cellStyle name="20% - Accent1_10" xfId="2439" xr:uid="{00000000-0005-0000-0000-0000F01E0000}"/>
    <cellStyle name="20% - Accent2" xfId="2440" xr:uid="{00000000-0005-0000-0000-0000F11E0000}"/>
    <cellStyle name="20% - Accent2 10" xfId="2441" xr:uid="{00000000-0005-0000-0000-0000F21E0000}"/>
    <cellStyle name="20% - Accent2 10 2" xfId="13998" xr:uid="{00000000-0005-0000-0000-0000F31E0000}"/>
    <cellStyle name="20% - Accent2 10 2 2" xfId="13999" xr:uid="{00000000-0005-0000-0000-0000F41E0000}"/>
    <cellStyle name="20% - Accent2 10 2 3" xfId="14000" xr:uid="{00000000-0005-0000-0000-0000F51E0000}"/>
    <cellStyle name="20% - Accent2 10 2_A02" xfId="55247" xr:uid="{79397C90-4D24-4AEE-B52A-F8C5CAB5E286}"/>
    <cellStyle name="20% - Accent2 10 3" xfId="14001" xr:uid="{00000000-0005-0000-0000-0000F71E0000}"/>
    <cellStyle name="20% - Accent2 10 4" xfId="14002" xr:uid="{00000000-0005-0000-0000-0000F81E0000}"/>
    <cellStyle name="20% - Accent2 10_A02" xfId="55246" xr:uid="{3ECA7A82-82B5-4230-9748-1B37EA4F8D07}"/>
    <cellStyle name="20% - Accent2 11" xfId="2442" xr:uid="{00000000-0005-0000-0000-0000FA1E0000}"/>
    <cellStyle name="20% - Accent2 11 2" xfId="14003" xr:uid="{00000000-0005-0000-0000-0000FB1E0000}"/>
    <cellStyle name="20% - Accent2 11 2 2" xfId="14004" xr:uid="{00000000-0005-0000-0000-0000FC1E0000}"/>
    <cellStyle name="20% - Accent2 11 2 3" xfId="14005" xr:uid="{00000000-0005-0000-0000-0000FD1E0000}"/>
    <cellStyle name="20% - Accent2 11 2_A02" xfId="55249" xr:uid="{07203890-2953-4116-BE89-B9EF1B1D385D}"/>
    <cellStyle name="20% - Accent2 11 3" xfId="14006" xr:uid="{00000000-0005-0000-0000-0000FF1E0000}"/>
    <cellStyle name="20% - Accent2 11 4" xfId="14007" xr:uid="{00000000-0005-0000-0000-0000001F0000}"/>
    <cellStyle name="20% - Accent2 11_A02" xfId="55248" xr:uid="{B6F7FFA9-2279-4D3B-AAB3-0EAE413C357A}"/>
    <cellStyle name="20% - Accent2 12" xfId="2443" xr:uid="{00000000-0005-0000-0000-0000021F0000}"/>
    <cellStyle name="20% - Accent2 12 2" xfId="14008" xr:uid="{00000000-0005-0000-0000-0000031F0000}"/>
    <cellStyle name="20% - Accent2 12 2 2" xfId="14009" xr:uid="{00000000-0005-0000-0000-0000041F0000}"/>
    <cellStyle name="20% - Accent2 12 2 3" xfId="14010" xr:uid="{00000000-0005-0000-0000-0000051F0000}"/>
    <cellStyle name="20% - Accent2 12 2_A02" xfId="55251" xr:uid="{C3101814-82C2-400C-AEE2-7DA4E826F4FD}"/>
    <cellStyle name="20% - Accent2 12 3" xfId="14011" xr:uid="{00000000-0005-0000-0000-0000071F0000}"/>
    <cellStyle name="20% - Accent2 12 4" xfId="14012" xr:uid="{00000000-0005-0000-0000-0000081F0000}"/>
    <cellStyle name="20% - Accent2 12_A02" xfId="55250" xr:uid="{7A8931D8-C738-4CF6-A106-88D27E62B78D}"/>
    <cellStyle name="20% - Accent2 13" xfId="14013" xr:uid="{00000000-0005-0000-0000-00000A1F0000}"/>
    <cellStyle name="20% - Accent2 13 2" xfId="14014" xr:uid="{00000000-0005-0000-0000-00000B1F0000}"/>
    <cellStyle name="20% - Accent2 13 3" xfId="14015" xr:uid="{00000000-0005-0000-0000-00000C1F0000}"/>
    <cellStyle name="20% - Accent2 13_A02" xfId="55252" xr:uid="{035A68D6-6A44-4581-8535-4675C1BEC5F7}"/>
    <cellStyle name="20% - Accent2 14" xfId="14016" xr:uid="{00000000-0005-0000-0000-00000E1F0000}"/>
    <cellStyle name="20% - Accent2 14 2" xfId="14017" xr:uid="{00000000-0005-0000-0000-00000F1F0000}"/>
    <cellStyle name="20% - Accent2 14 3" xfId="14018" xr:uid="{00000000-0005-0000-0000-0000101F0000}"/>
    <cellStyle name="20% - Accent2 14_A02" xfId="55253" xr:uid="{A6C6FA6E-EAAF-4E0E-A3D1-02CB19A4E034}"/>
    <cellStyle name="20% - Accent2 15" xfId="14019" xr:uid="{00000000-0005-0000-0000-0000121F0000}"/>
    <cellStyle name="20% - Accent2 15 2" xfId="14020" xr:uid="{00000000-0005-0000-0000-0000131F0000}"/>
    <cellStyle name="20% - Accent2 15 3" xfId="14021" xr:uid="{00000000-0005-0000-0000-0000141F0000}"/>
    <cellStyle name="20% - Accent2 15_A02" xfId="55254" xr:uid="{02D90653-3173-4E1F-BF5F-A3D80A6DBA99}"/>
    <cellStyle name="20% - Accent2 16" xfId="14022" xr:uid="{00000000-0005-0000-0000-0000161F0000}"/>
    <cellStyle name="20% - Accent2 17" xfId="43114" xr:uid="{00000000-0005-0000-0000-0000171F0000}"/>
    <cellStyle name="20% - Accent2 18" xfId="43115" xr:uid="{00000000-0005-0000-0000-0000181F0000}"/>
    <cellStyle name="20% - Accent2 19" xfId="43116" xr:uid="{00000000-0005-0000-0000-0000191F0000}"/>
    <cellStyle name="20% - Accent2 2" xfId="2444" xr:uid="{00000000-0005-0000-0000-00001A1F0000}"/>
    <cellStyle name="20% - Accent2 2 2" xfId="2445" xr:uid="{00000000-0005-0000-0000-00001B1F0000}"/>
    <cellStyle name="20% - Accent2 2 2 2" xfId="2446" xr:uid="{00000000-0005-0000-0000-00001C1F0000}"/>
    <cellStyle name="20% - Accent2 2 2 3" xfId="14023" xr:uid="{00000000-0005-0000-0000-00001D1F0000}"/>
    <cellStyle name="20% - Accent2 2 2 4" xfId="14024" xr:uid="{00000000-0005-0000-0000-00001E1F0000}"/>
    <cellStyle name="20% - Accent2 2 2 5" xfId="14025" xr:uid="{00000000-0005-0000-0000-00001F1F0000}"/>
    <cellStyle name="20% - Accent2 2 2 6" xfId="14026" xr:uid="{00000000-0005-0000-0000-0000201F0000}"/>
    <cellStyle name="20% - Accent2 2 2 7" xfId="14027" xr:uid="{00000000-0005-0000-0000-0000211F0000}"/>
    <cellStyle name="20% - Accent2 2 2 8" xfId="43117" xr:uid="{00000000-0005-0000-0000-0000221F0000}"/>
    <cellStyle name="20% - Accent2 2 2_A01" xfId="12436" xr:uid="{00000000-0005-0000-0000-0000231F0000}"/>
    <cellStyle name="20% - Accent2 2 3" xfId="2447" xr:uid="{00000000-0005-0000-0000-0000241F0000}"/>
    <cellStyle name="20% - Accent2 2 3 2" xfId="2448" xr:uid="{00000000-0005-0000-0000-0000251F0000}"/>
    <cellStyle name="20% - Accent2 2 3 2 2" xfId="43118" xr:uid="{00000000-0005-0000-0000-0000261F0000}"/>
    <cellStyle name="20% - Accent2 2 3 2_A02" xfId="55255" xr:uid="{9F776B92-F3A9-4C98-A236-69134FBA8BE9}"/>
    <cellStyle name="20% - Accent2 2 3 3" xfId="14028" xr:uid="{00000000-0005-0000-0000-0000271F0000}"/>
    <cellStyle name="20% - Accent2 2 3 3 2" xfId="43119" xr:uid="{00000000-0005-0000-0000-0000281F0000}"/>
    <cellStyle name="20% - Accent2 2 3 3_A02" xfId="55256" xr:uid="{F8DF6689-91F7-4815-BE46-4895639F6A81}"/>
    <cellStyle name="20% - Accent2 2 3 4" xfId="43120" xr:uid="{00000000-0005-0000-0000-0000291F0000}"/>
    <cellStyle name="20% - Accent2 2 3 5" xfId="43121" xr:uid="{00000000-0005-0000-0000-00002A1F0000}"/>
    <cellStyle name="20% - Accent2 2 3 6" xfId="43122" xr:uid="{00000000-0005-0000-0000-00002B1F0000}"/>
    <cellStyle name="20% - Accent2 2 3_A01" xfId="12437" xr:uid="{00000000-0005-0000-0000-00002C1F0000}"/>
    <cellStyle name="20% - Accent2 2 4" xfId="2449" xr:uid="{00000000-0005-0000-0000-00002D1F0000}"/>
    <cellStyle name="20% - Accent2 2 4 2" xfId="14029" xr:uid="{00000000-0005-0000-0000-00002E1F0000}"/>
    <cellStyle name="20% - Accent2 2 4 3" xfId="43123" xr:uid="{00000000-0005-0000-0000-00002F1F0000}"/>
    <cellStyle name="20% - Accent2 2 4_A02" xfId="55257" xr:uid="{F224C1EB-CBD7-4F80-A938-F79DEF11EACA}"/>
    <cellStyle name="20% - Accent2 2 5" xfId="14030" xr:uid="{00000000-0005-0000-0000-0000311F0000}"/>
    <cellStyle name="20% - Accent2 2 6" xfId="14031" xr:uid="{00000000-0005-0000-0000-0000321F0000}"/>
    <cellStyle name="20% - Accent2 2 7" xfId="14032" xr:uid="{00000000-0005-0000-0000-0000331F0000}"/>
    <cellStyle name="20% - Accent2 2 8" xfId="43124" xr:uid="{00000000-0005-0000-0000-0000341F0000}"/>
    <cellStyle name="20% - Accent2 2_4 manuell" xfId="53150" xr:uid="{45E3C54B-C3D6-4F9F-9566-75A40618F803}"/>
    <cellStyle name="20% - Accent2 20" xfId="43125" xr:uid="{00000000-0005-0000-0000-0000361F0000}"/>
    <cellStyle name="20% - Accent2 3" xfId="2450" xr:uid="{00000000-0005-0000-0000-0000371F0000}"/>
    <cellStyle name="20% - Accent2 3 2" xfId="14033" xr:uid="{00000000-0005-0000-0000-0000381F0000}"/>
    <cellStyle name="20% - Accent2 3 3" xfId="43126" xr:uid="{00000000-0005-0000-0000-0000391F0000}"/>
    <cellStyle name="20% - Accent2 3_4 manuell" xfId="53151" xr:uid="{D475F647-1AB0-4F18-8E83-CC91BF26A6AC}"/>
    <cellStyle name="20% - Accent2 4" xfId="2451" xr:uid="{00000000-0005-0000-0000-00003B1F0000}"/>
    <cellStyle name="20% - Accent2 4 2" xfId="14034" xr:uid="{00000000-0005-0000-0000-00003C1F0000}"/>
    <cellStyle name="20% - Accent2 4 3" xfId="14035" xr:uid="{00000000-0005-0000-0000-00003D1F0000}"/>
    <cellStyle name="20% - Accent2 4 4" xfId="14036" xr:uid="{00000000-0005-0000-0000-00003E1F0000}"/>
    <cellStyle name="20% - Accent2 4_A01" xfId="35610" xr:uid="{00000000-0005-0000-0000-00003F1F0000}"/>
    <cellStyle name="20% - Accent2 5" xfId="2452" xr:uid="{00000000-0005-0000-0000-0000401F0000}"/>
    <cellStyle name="20% - Accent2 5 2" xfId="14037" xr:uid="{00000000-0005-0000-0000-0000411F0000}"/>
    <cellStyle name="20% - Accent2 5_A01" xfId="35611" xr:uid="{00000000-0005-0000-0000-0000421F0000}"/>
    <cellStyle name="20% - Accent2 6" xfId="2453" xr:uid="{00000000-0005-0000-0000-0000431F0000}"/>
    <cellStyle name="20% - Accent2 6 2" xfId="14038" xr:uid="{00000000-0005-0000-0000-0000441F0000}"/>
    <cellStyle name="20% - Accent2 6_A01" xfId="35612" xr:uid="{00000000-0005-0000-0000-0000451F0000}"/>
    <cellStyle name="20% - Accent2 7" xfId="2454" xr:uid="{00000000-0005-0000-0000-0000461F0000}"/>
    <cellStyle name="20% - Accent2 7 2" xfId="14039" xr:uid="{00000000-0005-0000-0000-0000471F0000}"/>
    <cellStyle name="20% - Accent2 7 2 2" xfId="14040" xr:uid="{00000000-0005-0000-0000-0000481F0000}"/>
    <cellStyle name="20% - Accent2 7 2 3" xfId="14041" xr:uid="{00000000-0005-0000-0000-0000491F0000}"/>
    <cellStyle name="20% - Accent2 7 2_A02" xfId="55258" xr:uid="{9F3FC7E9-5744-4A26-8299-4808D034081A}"/>
    <cellStyle name="20% - Accent2 7 3" xfId="14042" xr:uid="{00000000-0005-0000-0000-00004B1F0000}"/>
    <cellStyle name="20% - Accent2 7 3 2" xfId="14043" xr:uid="{00000000-0005-0000-0000-00004C1F0000}"/>
    <cellStyle name="20% - Accent2 7 3 3" xfId="14044" xr:uid="{00000000-0005-0000-0000-00004D1F0000}"/>
    <cellStyle name="20% - Accent2 7 3_AVA DVA EL" xfId="14045" xr:uid="{00000000-0005-0000-0000-00004E1F0000}"/>
    <cellStyle name="20% - Accent2 7_A01" xfId="35613" xr:uid="{00000000-0005-0000-0000-00004F1F0000}"/>
    <cellStyle name="20% - Accent2 8" xfId="2455" xr:uid="{00000000-0005-0000-0000-0000501F0000}"/>
    <cellStyle name="20% - Accent2 8 2" xfId="14046" xr:uid="{00000000-0005-0000-0000-0000511F0000}"/>
    <cellStyle name="20% - Accent2 8 2 2" xfId="14047" xr:uid="{00000000-0005-0000-0000-0000521F0000}"/>
    <cellStyle name="20% - Accent2 8 2 3" xfId="14048" xr:uid="{00000000-0005-0000-0000-0000531F0000}"/>
    <cellStyle name="20% - Accent2 8 2_AVA DVA EL" xfId="14049" xr:uid="{00000000-0005-0000-0000-0000541F0000}"/>
    <cellStyle name="20% - Accent2 8 3" xfId="14050" xr:uid="{00000000-0005-0000-0000-0000551F0000}"/>
    <cellStyle name="20% - Accent2 8 3 2" xfId="14051" xr:uid="{00000000-0005-0000-0000-0000561F0000}"/>
    <cellStyle name="20% - Accent2 8 3 3" xfId="14052" xr:uid="{00000000-0005-0000-0000-0000571F0000}"/>
    <cellStyle name="20% - Accent2 8 3_AVA DVA EL" xfId="14053" xr:uid="{00000000-0005-0000-0000-0000581F0000}"/>
    <cellStyle name="20% - Accent2 8_A01" xfId="35614" xr:uid="{00000000-0005-0000-0000-0000591F0000}"/>
    <cellStyle name="20% - Accent2 9" xfId="2456" xr:uid="{00000000-0005-0000-0000-00005A1F0000}"/>
    <cellStyle name="20% - Accent2 9 2" xfId="14054" xr:uid="{00000000-0005-0000-0000-00005B1F0000}"/>
    <cellStyle name="20% - Accent2 9 2 2" xfId="14055" xr:uid="{00000000-0005-0000-0000-00005C1F0000}"/>
    <cellStyle name="20% - Accent2 9 2 3" xfId="14056" xr:uid="{00000000-0005-0000-0000-00005D1F0000}"/>
    <cellStyle name="20% - Accent2 9 2_AVA DVA EL" xfId="14057" xr:uid="{00000000-0005-0000-0000-00005E1F0000}"/>
    <cellStyle name="20% - Accent2 9 3" xfId="14058" xr:uid="{00000000-0005-0000-0000-00005F1F0000}"/>
    <cellStyle name="20% - Accent2 9 3 2" xfId="14059" xr:uid="{00000000-0005-0000-0000-0000601F0000}"/>
    <cellStyle name="20% - Accent2 9 3 3" xfId="14060" xr:uid="{00000000-0005-0000-0000-0000611F0000}"/>
    <cellStyle name="20% - Accent2 9 3_AVA DVA EL" xfId="14061" xr:uid="{00000000-0005-0000-0000-0000621F0000}"/>
    <cellStyle name="20% - Accent2 9_A01" xfId="35615" xr:uid="{00000000-0005-0000-0000-0000631F0000}"/>
    <cellStyle name="20% - Accent2_10" xfId="2457" xr:uid="{00000000-0005-0000-0000-0000641F0000}"/>
    <cellStyle name="20% - Accent3" xfId="2458" xr:uid="{00000000-0005-0000-0000-0000651F0000}"/>
    <cellStyle name="20% - Accent3 10" xfId="2459" xr:uid="{00000000-0005-0000-0000-0000661F0000}"/>
    <cellStyle name="20% - Accent3 10 2" xfId="14062" xr:uid="{00000000-0005-0000-0000-0000671F0000}"/>
    <cellStyle name="20% - Accent3 10 2 2" xfId="14063" xr:uid="{00000000-0005-0000-0000-0000681F0000}"/>
    <cellStyle name="20% - Accent3 10 2 3" xfId="14064" xr:uid="{00000000-0005-0000-0000-0000691F0000}"/>
    <cellStyle name="20% - Accent3 10 2_AVA DVA EL" xfId="14065" xr:uid="{00000000-0005-0000-0000-00006A1F0000}"/>
    <cellStyle name="20% - Accent3 10 3" xfId="14066" xr:uid="{00000000-0005-0000-0000-00006B1F0000}"/>
    <cellStyle name="20% - Accent3 10 4" xfId="14067" xr:uid="{00000000-0005-0000-0000-00006C1F0000}"/>
    <cellStyle name="20% - Accent3 10_A02" xfId="55259" xr:uid="{C4DE9B4F-BA66-4973-AFBF-A28C855FB54D}"/>
    <cellStyle name="20% - Accent3 11" xfId="2460" xr:uid="{00000000-0005-0000-0000-00006E1F0000}"/>
    <cellStyle name="20% - Accent3 11 2" xfId="14068" xr:uid="{00000000-0005-0000-0000-00006F1F0000}"/>
    <cellStyle name="20% - Accent3 11 2 2" xfId="14069" xr:uid="{00000000-0005-0000-0000-0000701F0000}"/>
    <cellStyle name="20% - Accent3 11 2 3" xfId="14070" xr:uid="{00000000-0005-0000-0000-0000711F0000}"/>
    <cellStyle name="20% - Accent3 11 2_AVA DVA EL" xfId="14071" xr:uid="{00000000-0005-0000-0000-0000721F0000}"/>
    <cellStyle name="20% - Accent3 11 3" xfId="14072" xr:uid="{00000000-0005-0000-0000-0000731F0000}"/>
    <cellStyle name="20% - Accent3 11 4" xfId="14073" xr:uid="{00000000-0005-0000-0000-0000741F0000}"/>
    <cellStyle name="20% - Accent3 11_A02" xfId="55260" xr:uid="{3E4FCA90-8FEB-4C4F-80D6-A6792CF3CBA8}"/>
    <cellStyle name="20% - Accent3 12" xfId="2461" xr:uid="{00000000-0005-0000-0000-0000761F0000}"/>
    <cellStyle name="20% - Accent3 12 2" xfId="14074" xr:uid="{00000000-0005-0000-0000-0000771F0000}"/>
    <cellStyle name="20% - Accent3 12 2 2" xfId="14075" xr:uid="{00000000-0005-0000-0000-0000781F0000}"/>
    <cellStyle name="20% - Accent3 12 2 3" xfId="14076" xr:uid="{00000000-0005-0000-0000-0000791F0000}"/>
    <cellStyle name="20% - Accent3 12 2_AVA DVA EL" xfId="14077" xr:uid="{00000000-0005-0000-0000-00007A1F0000}"/>
    <cellStyle name="20% - Accent3 12 3" xfId="14078" xr:uid="{00000000-0005-0000-0000-00007B1F0000}"/>
    <cellStyle name="20% - Accent3 12 4" xfId="14079" xr:uid="{00000000-0005-0000-0000-00007C1F0000}"/>
    <cellStyle name="20% - Accent3 12_A02" xfId="55261" xr:uid="{CCC2B8BA-F6A1-44C3-BC4C-599000AA5F10}"/>
    <cellStyle name="20% - Accent3 13" xfId="14080" xr:uid="{00000000-0005-0000-0000-00007E1F0000}"/>
    <cellStyle name="20% - Accent3 13 2" xfId="14081" xr:uid="{00000000-0005-0000-0000-00007F1F0000}"/>
    <cellStyle name="20% - Accent3 13 3" xfId="14082" xr:uid="{00000000-0005-0000-0000-0000801F0000}"/>
    <cellStyle name="20% - Accent3 13_AVA DVA EL" xfId="14083" xr:uid="{00000000-0005-0000-0000-0000811F0000}"/>
    <cellStyle name="20% - Accent3 14" xfId="14084" xr:uid="{00000000-0005-0000-0000-0000821F0000}"/>
    <cellStyle name="20% - Accent3 14 2" xfId="14085" xr:uid="{00000000-0005-0000-0000-0000831F0000}"/>
    <cellStyle name="20% - Accent3 14 3" xfId="14086" xr:uid="{00000000-0005-0000-0000-0000841F0000}"/>
    <cellStyle name="20% - Accent3 14_AVA DVA EL" xfId="14087" xr:uid="{00000000-0005-0000-0000-0000851F0000}"/>
    <cellStyle name="20% - Accent3 15" xfId="14088" xr:uid="{00000000-0005-0000-0000-0000861F0000}"/>
    <cellStyle name="20% - Accent3 15 2" xfId="14089" xr:uid="{00000000-0005-0000-0000-0000871F0000}"/>
    <cellStyle name="20% - Accent3 15 3" xfId="14090" xr:uid="{00000000-0005-0000-0000-0000881F0000}"/>
    <cellStyle name="20% - Accent3 15_AVA DVA EL" xfId="14091" xr:uid="{00000000-0005-0000-0000-0000891F0000}"/>
    <cellStyle name="20% - Accent3 16" xfId="14092" xr:uid="{00000000-0005-0000-0000-00008A1F0000}"/>
    <cellStyle name="20% - Accent3 17" xfId="14093" xr:uid="{00000000-0005-0000-0000-00008B1F0000}"/>
    <cellStyle name="20% - Accent3 18" xfId="37127" xr:uid="{00000000-0005-0000-0000-00008C1F0000}"/>
    <cellStyle name="20% - Accent3 19" xfId="43127" xr:uid="{00000000-0005-0000-0000-00008D1F0000}"/>
    <cellStyle name="20% - Accent3 2" xfId="2462" xr:uid="{00000000-0005-0000-0000-00008E1F0000}"/>
    <cellStyle name="20% - Accent3 2 2" xfId="2463" xr:uid="{00000000-0005-0000-0000-00008F1F0000}"/>
    <cellStyle name="20% - Accent3 2 2 2" xfId="2464" xr:uid="{00000000-0005-0000-0000-0000901F0000}"/>
    <cellStyle name="20% - Accent3 2 2 3" xfId="14094" xr:uid="{00000000-0005-0000-0000-0000911F0000}"/>
    <cellStyle name="20% - Accent3 2 2 4" xfId="43128" xr:uid="{00000000-0005-0000-0000-0000921F0000}"/>
    <cellStyle name="20% - Accent3 2 2_A01" xfId="12438" xr:uid="{00000000-0005-0000-0000-0000931F0000}"/>
    <cellStyle name="20% - Accent3 2 3" xfId="2465" xr:uid="{00000000-0005-0000-0000-0000941F0000}"/>
    <cellStyle name="20% - Accent3 2 3 2" xfId="2466" xr:uid="{00000000-0005-0000-0000-0000951F0000}"/>
    <cellStyle name="20% - Accent3 2 3 2 2" xfId="43129" xr:uid="{00000000-0005-0000-0000-0000961F0000}"/>
    <cellStyle name="20% - Accent3 2 3 2_A02" xfId="55262" xr:uid="{E73A37EF-6C81-419C-A713-634ABC25A185}"/>
    <cellStyle name="20% - Accent3 2 3 3" xfId="14095" xr:uid="{00000000-0005-0000-0000-0000971F0000}"/>
    <cellStyle name="20% - Accent3 2 3 3 2" xfId="43130" xr:uid="{00000000-0005-0000-0000-0000981F0000}"/>
    <cellStyle name="20% - Accent3 2 3 4" xfId="43131" xr:uid="{00000000-0005-0000-0000-0000991F0000}"/>
    <cellStyle name="20% - Accent3 2 3 5" xfId="43132" xr:uid="{00000000-0005-0000-0000-00009A1F0000}"/>
    <cellStyle name="20% - Accent3 2 3 6" xfId="43133" xr:uid="{00000000-0005-0000-0000-00009B1F0000}"/>
    <cellStyle name="20% - Accent3 2 3_A01" xfId="12439" xr:uid="{00000000-0005-0000-0000-00009C1F0000}"/>
    <cellStyle name="20% - Accent3 2 4" xfId="2467" xr:uid="{00000000-0005-0000-0000-00009D1F0000}"/>
    <cellStyle name="20% - Accent3 2 4 2" xfId="14096" xr:uid="{00000000-0005-0000-0000-00009E1F0000}"/>
    <cellStyle name="20% - Accent3 2 4 3" xfId="43134" xr:uid="{00000000-0005-0000-0000-00009F1F0000}"/>
    <cellStyle name="20% - Accent3 2 4_A02" xfId="55263" xr:uid="{859E69C9-AE14-4491-A3D9-81322EF31091}"/>
    <cellStyle name="20% - Accent3 2 5" xfId="14097" xr:uid="{00000000-0005-0000-0000-0000A11F0000}"/>
    <cellStyle name="20% - Accent3 2 6" xfId="14098" xr:uid="{00000000-0005-0000-0000-0000A21F0000}"/>
    <cellStyle name="20% - Accent3 2 7" xfId="14099" xr:uid="{00000000-0005-0000-0000-0000A31F0000}"/>
    <cellStyle name="20% - Accent3 2 8" xfId="43135" xr:uid="{00000000-0005-0000-0000-0000A41F0000}"/>
    <cellStyle name="20% - Accent3 2_4 manuell" xfId="53152" xr:uid="{A3EC239B-40FA-4037-84C4-A8E6C28B2D63}"/>
    <cellStyle name="20% - Accent3 20" xfId="43136" xr:uid="{00000000-0005-0000-0000-0000A61F0000}"/>
    <cellStyle name="20% - Accent3 3" xfId="2468" xr:uid="{00000000-0005-0000-0000-0000A71F0000}"/>
    <cellStyle name="20% - Accent3 3 2" xfId="14100" xr:uid="{00000000-0005-0000-0000-0000A81F0000}"/>
    <cellStyle name="20% - Accent3 3 3" xfId="43137" xr:uid="{00000000-0005-0000-0000-0000A91F0000}"/>
    <cellStyle name="20% - Accent3 3_4 manuell" xfId="53153" xr:uid="{40DF1A70-F231-4A10-AC2A-2BF23763CC6B}"/>
    <cellStyle name="20% - Accent3 4" xfId="2469" xr:uid="{00000000-0005-0000-0000-0000AB1F0000}"/>
    <cellStyle name="20% - Accent3 4 2" xfId="14101" xr:uid="{00000000-0005-0000-0000-0000AC1F0000}"/>
    <cellStyle name="20% - Accent3 4 3" xfId="14102" xr:uid="{00000000-0005-0000-0000-0000AD1F0000}"/>
    <cellStyle name="20% - Accent3 4 4" xfId="14103" xr:uid="{00000000-0005-0000-0000-0000AE1F0000}"/>
    <cellStyle name="20% - Accent3 4_A01" xfId="35616" xr:uid="{00000000-0005-0000-0000-0000AF1F0000}"/>
    <cellStyle name="20% - Accent3 5" xfId="2470" xr:uid="{00000000-0005-0000-0000-0000B01F0000}"/>
    <cellStyle name="20% - Accent3 5 2" xfId="14104" xr:uid="{00000000-0005-0000-0000-0000B11F0000}"/>
    <cellStyle name="20% - Accent3 5_A01" xfId="35617" xr:uid="{00000000-0005-0000-0000-0000B21F0000}"/>
    <cellStyle name="20% - Accent3 6" xfId="2471" xr:uid="{00000000-0005-0000-0000-0000B31F0000}"/>
    <cellStyle name="20% - Accent3 6 2" xfId="14105" xr:uid="{00000000-0005-0000-0000-0000B41F0000}"/>
    <cellStyle name="20% - Accent3 6_A01" xfId="35618" xr:uid="{00000000-0005-0000-0000-0000B51F0000}"/>
    <cellStyle name="20% - Accent3 7" xfId="2472" xr:uid="{00000000-0005-0000-0000-0000B61F0000}"/>
    <cellStyle name="20% - Accent3 7 2" xfId="14106" xr:uid="{00000000-0005-0000-0000-0000B71F0000}"/>
    <cellStyle name="20% - Accent3 7 2 2" xfId="14107" xr:uid="{00000000-0005-0000-0000-0000B81F0000}"/>
    <cellStyle name="20% - Accent3 7 2 3" xfId="14108" xr:uid="{00000000-0005-0000-0000-0000B91F0000}"/>
    <cellStyle name="20% - Accent3 7 2_AVA DVA EL" xfId="14109" xr:uid="{00000000-0005-0000-0000-0000BA1F0000}"/>
    <cellStyle name="20% - Accent3 7 3" xfId="14110" xr:uid="{00000000-0005-0000-0000-0000BB1F0000}"/>
    <cellStyle name="20% - Accent3 7 3 2" xfId="14111" xr:uid="{00000000-0005-0000-0000-0000BC1F0000}"/>
    <cellStyle name="20% - Accent3 7 3 3" xfId="14112" xr:uid="{00000000-0005-0000-0000-0000BD1F0000}"/>
    <cellStyle name="20% - Accent3 7 3_AVA DVA EL" xfId="14113" xr:uid="{00000000-0005-0000-0000-0000BE1F0000}"/>
    <cellStyle name="20% - Accent3 7_A01" xfId="35619" xr:uid="{00000000-0005-0000-0000-0000BF1F0000}"/>
    <cellStyle name="20% - Accent3 8" xfId="2473" xr:uid="{00000000-0005-0000-0000-0000C01F0000}"/>
    <cellStyle name="20% - Accent3 8 2" xfId="14114" xr:uid="{00000000-0005-0000-0000-0000C11F0000}"/>
    <cellStyle name="20% - Accent3 8 2 2" xfId="14115" xr:uid="{00000000-0005-0000-0000-0000C21F0000}"/>
    <cellStyle name="20% - Accent3 8 2 3" xfId="14116" xr:uid="{00000000-0005-0000-0000-0000C31F0000}"/>
    <cellStyle name="20% - Accent3 8 2_AVA DVA EL" xfId="14117" xr:uid="{00000000-0005-0000-0000-0000C41F0000}"/>
    <cellStyle name="20% - Accent3 8 3" xfId="14118" xr:uid="{00000000-0005-0000-0000-0000C51F0000}"/>
    <cellStyle name="20% - Accent3 8 3 2" xfId="14119" xr:uid="{00000000-0005-0000-0000-0000C61F0000}"/>
    <cellStyle name="20% - Accent3 8 3 3" xfId="14120" xr:uid="{00000000-0005-0000-0000-0000C71F0000}"/>
    <cellStyle name="20% - Accent3 8 3_AVA DVA EL" xfId="14121" xr:uid="{00000000-0005-0000-0000-0000C81F0000}"/>
    <cellStyle name="20% - Accent3 8_A01" xfId="35620" xr:uid="{00000000-0005-0000-0000-0000C91F0000}"/>
    <cellStyle name="20% - Accent3 9" xfId="2474" xr:uid="{00000000-0005-0000-0000-0000CA1F0000}"/>
    <cellStyle name="20% - Accent3 9 2" xfId="14122" xr:uid="{00000000-0005-0000-0000-0000CB1F0000}"/>
    <cellStyle name="20% - Accent3 9 2 2" xfId="14123" xr:uid="{00000000-0005-0000-0000-0000CC1F0000}"/>
    <cellStyle name="20% - Accent3 9 2 3" xfId="14124" xr:uid="{00000000-0005-0000-0000-0000CD1F0000}"/>
    <cellStyle name="20% - Accent3 9 2_AVA DVA EL" xfId="14125" xr:uid="{00000000-0005-0000-0000-0000CE1F0000}"/>
    <cellStyle name="20% - Accent3 9 3" xfId="14126" xr:uid="{00000000-0005-0000-0000-0000CF1F0000}"/>
    <cellStyle name="20% - Accent3 9 3 2" xfId="14127" xr:uid="{00000000-0005-0000-0000-0000D01F0000}"/>
    <cellStyle name="20% - Accent3 9 3 3" xfId="14128" xr:uid="{00000000-0005-0000-0000-0000D11F0000}"/>
    <cellStyle name="20% - Accent3 9 3_AVA DVA EL" xfId="14129" xr:uid="{00000000-0005-0000-0000-0000D21F0000}"/>
    <cellStyle name="20% - Accent3 9_A01" xfId="35621" xr:uid="{00000000-0005-0000-0000-0000D31F0000}"/>
    <cellStyle name="20% - Accent3_10" xfId="2475" xr:uid="{00000000-0005-0000-0000-0000D41F0000}"/>
    <cellStyle name="20% - Accent4" xfId="2476" xr:uid="{00000000-0005-0000-0000-0000D51F0000}"/>
    <cellStyle name="20% - Accent4 10" xfId="2477" xr:uid="{00000000-0005-0000-0000-0000D61F0000}"/>
    <cellStyle name="20% - Accent4 10 2" xfId="14130" xr:uid="{00000000-0005-0000-0000-0000D71F0000}"/>
    <cellStyle name="20% - Accent4 10 2 2" xfId="14131" xr:uid="{00000000-0005-0000-0000-0000D81F0000}"/>
    <cellStyle name="20% - Accent4 10 2 3" xfId="14132" xr:uid="{00000000-0005-0000-0000-0000D91F0000}"/>
    <cellStyle name="20% - Accent4 10 2_AVA DVA EL" xfId="14133" xr:uid="{00000000-0005-0000-0000-0000DA1F0000}"/>
    <cellStyle name="20% - Accent4 10 3" xfId="14134" xr:uid="{00000000-0005-0000-0000-0000DB1F0000}"/>
    <cellStyle name="20% - Accent4 10 4" xfId="14135" xr:uid="{00000000-0005-0000-0000-0000DC1F0000}"/>
    <cellStyle name="20% - Accent4 10_A02" xfId="55264" xr:uid="{12341267-DE6E-4264-94A8-291BDF80295F}"/>
    <cellStyle name="20% - Accent4 11" xfId="2478" xr:uid="{00000000-0005-0000-0000-0000DE1F0000}"/>
    <cellStyle name="20% - Accent4 11 2" xfId="14136" xr:uid="{00000000-0005-0000-0000-0000DF1F0000}"/>
    <cellStyle name="20% - Accent4 11 2 2" xfId="14137" xr:uid="{00000000-0005-0000-0000-0000E01F0000}"/>
    <cellStyle name="20% - Accent4 11 2 2 2" xfId="14138" xr:uid="{00000000-0005-0000-0000-0000E11F0000}"/>
    <cellStyle name="20% - Accent4 11 2 2_AVA DVA EL" xfId="14139" xr:uid="{00000000-0005-0000-0000-0000E21F0000}"/>
    <cellStyle name="20% - Accent4 11 2 3" xfId="14140" xr:uid="{00000000-0005-0000-0000-0000E31F0000}"/>
    <cellStyle name="20% - Accent4 11 2_AVA DVA EL" xfId="14141" xr:uid="{00000000-0005-0000-0000-0000E41F0000}"/>
    <cellStyle name="20% - Accent4 11 3" xfId="14142" xr:uid="{00000000-0005-0000-0000-0000E51F0000}"/>
    <cellStyle name="20% - Accent4 11 3 2" xfId="14143" xr:uid="{00000000-0005-0000-0000-0000E61F0000}"/>
    <cellStyle name="20% - Accent4 11 3_AVA DVA EL" xfId="14144" xr:uid="{00000000-0005-0000-0000-0000E71F0000}"/>
    <cellStyle name="20% - Accent4 11 4" xfId="14145" xr:uid="{00000000-0005-0000-0000-0000E81F0000}"/>
    <cellStyle name="20% - Accent4 11_A02" xfId="55265" xr:uid="{33F8FB69-6B66-4774-98FD-8D6E3415BC06}"/>
    <cellStyle name="20% - Accent4 12" xfId="2479" xr:uid="{00000000-0005-0000-0000-0000EA1F0000}"/>
    <cellStyle name="20% - Accent4 12 2" xfId="14146" xr:uid="{00000000-0005-0000-0000-0000EB1F0000}"/>
    <cellStyle name="20% - Accent4 12 2 2" xfId="14147" xr:uid="{00000000-0005-0000-0000-0000EC1F0000}"/>
    <cellStyle name="20% - Accent4 12 2 2 2" xfId="14148" xr:uid="{00000000-0005-0000-0000-0000ED1F0000}"/>
    <cellStyle name="20% - Accent4 12 2 2_AVA DVA EL" xfId="14149" xr:uid="{00000000-0005-0000-0000-0000EE1F0000}"/>
    <cellStyle name="20% - Accent4 12 2 3" xfId="14150" xr:uid="{00000000-0005-0000-0000-0000EF1F0000}"/>
    <cellStyle name="20% - Accent4 12 2_AVA DVA EL" xfId="14151" xr:uid="{00000000-0005-0000-0000-0000F01F0000}"/>
    <cellStyle name="20% - Accent4 12 3" xfId="14152" xr:uid="{00000000-0005-0000-0000-0000F11F0000}"/>
    <cellStyle name="20% - Accent4 12 3 2" xfId="14153" xr:uid="{00000000-0005-0000-0000-0000F21F0000}"/>
    <cellStyle name="20% - Accent4 12 3_AVA DVA EL" xfId="14154" xr:uid="{00000000-0005-0000-0000-0000F31F0000}"/>
    <cellStyle name="20% - Accent4 12 4" xfId="14155" xr:uid="{00000000-0005-0000-0000-0000F41F0000}"/>
    <cellStyle name="20% - Accent4 12_A02" xfId="55266" xr:uid="{33942263-5FDF-42DA-9D67-45F8DD0201E5}"/>
    <cellStyle name="20% - Accent4 13" xfId="14156" xr:uid="{00000000-0005-0000-0000-0000F61F0000}"/>
    <cellStyle name="20% - Accent4 13 2" xfId="14157" xr:uid="{00000000-0005-0000-0000-0000F71F0000}"/>
    <cellStyle name="20% - Accent4 13 2 2" xfId="14158" xr:uid="{00000000-0005-0000-0000-0000F81F0000}"/>
    <cellStyle name="20% - Accent4 13 2_AVA DVA EL" xfId="14159" xr:uid="{00000000-0005-0000-0000-0000F91F0000}"/>
    <cellStyle name="20% - Accent4 13 3" xfId="14160" xr:uid="{00000000-0005-0000-0000-0000FA1F0000}"/>
    <cellStyle name="20% - Accent4 13_AVA DVA EL" xfId="14161" xr:uid="{00000000-0005-0000-0000-0000FB1F0000}"/>
    <cellStyle name="20% - Accent4 14" xfId="14162" xr:uid="{00000000-0005-0000-0000-0000FC1F0000}"/>
    <cellStyle name="20% - Accent4 14 2" xfId="14163" xr:uid="{00000000-0005-0000-0000-0000FD1F0000}"/>
    <cellStyle name="20% - Accent4 14 2 2" xfId="14164" xr:uid="{00000000-0005-0000-0000-0000FE1F0000}"/>
    <cellStyle name="20% - Accent4 14 2_AVA DVA EL" xfId="14165" xr:uid="{00000000-0005-0000-0000-0000FF1F0000}"/>
    <cellStyle name="20% - Accent4 14 3" xfId="14166" xr:uid="{00000000-0005-0000-0000-000000200000}"/>
    <cellStyle name="20% - Accent4 14_AVA DVA EL" xfId="14167" xr:uid="{00000000-0005-0000-0000-000001200000}"/>
    <cellStyle name="20% - Accent4 15" xfId="14168" xr:uid="{00000000-0005-0000-0000-000002200000}"/>
    <cellStyle name="20% - Accent4 15 2" xfId="14169" xr:uid="{00000000-0005-0000-0000-000003200000}"/>
    <cellStyle name="20% - Accent4 15 2 2" xfId="14170" xr:uid="{00000000-0005-0000-0000-000004200000}"/>
    <cellStyle name="20% - Accent4 15 2_AVA DVA EL" xfId="14171" xr:uid="{00000000-0005-0000-0000-000005200000}"/>
    <cellStyle name="20% - Accent4 15 3" xfId="14172" xr:uid="{00000000-0005-0000-0000-000006200000}"/>
    <cellStyle name="20% - Accent4 15_AVA DVA EL" xfId="14173" xr:uid="{00000000-0005-0000-0000-000007200000}"/>
    <cellStyle name="20% - Accent4 16" xfId="14174" xr:uid="{00000000-0005-0000-0000-000008200000}"/>
    <cellStyle name="20% - Accent4 17" xfId="14175" xr:uid="{00000000-0005-0000-0000-000009200000}"/>
    <cellStyle name="20% - Accent4 18" xfId="37128" xr:uid="{00000000-0005-0000-0000-00000A200000}"/>
    <cellStyle name="20% - Accent4 19" xfId="43138" xr:uid="{00000000-0005-0000-0000-00000B200000}"/>
    <cellStyle name="20% - Accent4 2" xfId="2480" xr:uid="{00000000-0005-0000-0000-00000C200000}"/>
    <cellStyle name="20% - Accent4 2 2" xfId="2481" xr:uid="{00000000-0005-0000-0000-00000D200000}"/>
    <cellStyle name="20% - Accent4 2 2 2" xfId="2482" xr:uid="{00000000-0005-0000-0000-00000E200000}"/>
    <cellStyle name="20% - Accent4 2 2 2 2" xfId="14176" xr:uid="{00000000-0005-0000-0000-00000F200000}"/>
    <cellStyle name="20% - Accent4 2 2 2_A02" xfId="55267" xr:uid="{F5D8E952-B653-41B6-9585-4C05D99C3EA7}"/>
    <cellStyle name="20% - Accent4 2 2 3" xfId="14177" xr:uid="{00000000-0005-0000-0000-000011200000}"/>
    <cellStyle name="20% - Accent4 2 2 3 2" xfId="14178" xr:uid="{00000000-0005-0000-0000-000012200000}"/>
    <cellStyle name="20% - Accent4 2 2 3_AVA DVA EL" xfId="14179" xr:uid="{00000000-0005-0000-0000-000013200000}"/>
    <cellStyle name="20% - Accent4 2 2 4" xfId="14180" xr:uid="{00000000-0005-0000-0000-000014200000}"/>
    <cellStyle name="20% - Accent4 2 2 4 2" xfId="14181" xr:uid="{00000000-0005-0000-0000-000015200000}"/>
    <cellStyle name="20% - Accent4 2 2 4_AVA DVA EL" xfId="14182" xr:uid="{00000000-0005-0000-0000-000016200000}"/>
    <cellStyle name="20% - Accent4 2 2 5" xfId="14183" xr:uid="{00000000-0005-0000-0000-000017200000}"/>
    <cellStyle name="20% - Accent4 2 2 5 2" xfId="14184" xr:uid="{00000000-0005-0000-0000-000018200000}"/>
    <cellStyle name="20% - Accent4 2 2 5_AVA DVA EL" xfId="14185" xr:uid="{00000000-0005-0000-0000-000019200000}"/>
    <cellStyle name="20% - Accent4 2 2 6" xfId="14186" xr:uid="{00000000-0005-0000-0000-00001A200000}"/>
    <cellStyle name="20% - Accent4 2 2 6 2" xfId="14187" xr:uid="{00000000-0005-0000-0000-00001B200000}"/>
    <cellStyle name="20% - Accent4 2 2 6_AVA DVA EL" xfId="14188" xr:uid="{00000000-0005-0000-0000-00001C200000}"/>
    <cellStyle name="20% - Accent4 2 2 7" xfId="14189" xr:uid="{00000000-0005-0000-0000-00001D200000}"/>
    <cellStyle name="20% - Accent4 2 2 7 2" xfId="14190" xr:uid="{00000000-0005-0000-0000-00001E200000}"/>
    <cellStyle name="20% - Accent4 2 2 7_AVA DVA EL" xfId="14191" xr:uid="{00000000-0005-0000-0000-00001F200000}"/>
    <cellStyle name="20% - Accent4 2 2 8" xfId="43139" xr:uid="{00000000-0005-0000-0000-000020200000}"/>
    <cellStyle name="20% - Accent4 2 2_A01" xfId="12440" xr:uid="{00000000-0005-0000-0000-000021200000}"/>
    <cellStyle name="20% - Accent4 2 3" xfId="2483" xr:uid="{00000000-0005-0000-0000-000022200000}"/>
    <cellStyle name="20% - Accent4 2 3 2" xfId="2484" xr:uid="{00000000-0005-0000-0000-000023200000}"/>
    <cellStyle name="20% - Accent4 2 3 2 2" xfId="14192" xr:uid="{00000000-0005-0000-0000-000024200000}"/>
    <cellStyle name="20% - Accent4 2 3 2 3" xfId="43140" xr:uid="{00000000-0005-0000-0000-000025200000}"/>
    <cellStyle name="20% - Accent4 2 3 2_A02" xfId="55268" xr:uid="{CE334765-AD01-44C5-9389-9E7B5FD4B54A}"/>
    <cellStyle name="20% - Accent4 2 3 3" xfId="14193" xr:uid="{00000000-0005-0000-0000-000027200000}"/>
    <cellStyle name="20% - Accent4 2 3 3 2" xfId="14194" xr:uid="{00000000-0005-0000-0000-000028200000}"/>
    <cellStyle name="20% - Accent4 2 3 3 3" xfId="43141" xr:uid="{00000000-0005-0000-0000-000029200000}"/>
    <cellStyle name="20% - Accent4 2 3 3_AVA DVA EL" xfId="14195" xr:uid="{00000000-0005-0000-0000-00002A200000}"/>
    <cellStyle name="20% - Accent4 2 3 4" xfId="43142" xr:uid="{00000000-0005-0000-0000-00002B200000}"/>
    <cellStyle name="20% - Accent4 2 3 5" xfId="43143" xr:uid="{00000000-0005-0000-0000-00002C200000}"/>
    <cellStyle name="20% - Accent4 2 3 6" xfId="43144" xr:uid="{00000000-0005-0000-0000-00002D200000}"/>
    <cellStyle name="20% - Accent4 2 3_A01" xfId="12441" xr:uid="{00000000-0005-0000-0000-00002E200000}"/>
    <cellStyle name="20% - Accent4 2 4" xfId="2485" xr:uid="{00000000-0005-0000-0000-00002F200000}"/>
    <cellStyle name="20% - Accent4 2 4 2" xfId="14196" xr:uid="{00000000-0005-0000-0000-000030200000}"/>
    <cellStyle name="20% - Accent4 2 4 2 2" xfId="14197" xr:uid="{00000000-0005-0000-0000-000031200000}"/>
    <cellStyle name="20% - Accent4 2 4 2_AVA DVA EL" xfId="14198" xr:uid="{00000000-0005-0000-0000-000032200000}"/>
    <cellStyle name="20% - Accent4 2 4 3" xfId="14199" xr:uid="{00000000-0005-0000-0000-000033200000}"/>
    <cellStyle name="20% - Accent4 2 4 4" xfId="43145" xr:uid="{00000000-0005-0000-0000-000034200000}"/>
    <cellStyle name="20% - Accent4 2 4_A02" xfId="55269" xr:uid="{E96AD71F-1B21-4526-AA19-6C2413FD380A}"/>
    <cellStyle name="20% - Accent4 2 5" xfId="14200" xr:uid="{00000000-0005-0000-0000-000036200000}"/>
    <cellStyle name="20% - Accent4 2 5 2" xfId="14201" xr:uid="{00000000-0005-0000-0000-000037200000}"/>
    <cellStyle name="20% - Accent4 2 5_AVA DVA EL" xfId="14202" xr:uid="{00000000-0005-0000-0000-000038200000}"/>
    <cellStyle name="20% - Accent4 2 6" xfId="14203" xr:uid="{00000000-0005-0000-0000-000039200000}"/>
    <cellStyle name="20% - Accent4 2 6 2" xfId="14204" xr:uid="{00000000-0005-0000-0000-00003A200000}"/>
    <cellStyle name="20% - Accent4 2 6_AVA DVA EL" xfId="14205" xr:uid="{00000000-0005-0000-0000-00003B200000}"/>
    <cellStyle name="20% - Accent4 2 7" xfId="14206" xr:uid="{00000000-0005-0000-0000-00003C200000}"/>
    <cellStyle name="20% - Accent4 2 7 2" xfId="14207" xr:uid="{00000000-0005-0000-0000-00003D200000}"/>
    <cellStyle name="20% - Accent4 2 7_AVA DVA EL" xfId="14208" xr:uid="{00000000-0005-0000-0000-00003E200000}"/>
    <cellStyle name="20% - Accent4 2 8" xfId="43146" xr:uid="{00000000-0005-0000-0000-00003F200000}"/>
    <cellStyle name="20% - Accent4 2_4 manuell" xfId="53154" xr:uid="{B7BC626F-75A3-493F-8372-26FA672AD160}"/>
    <cellStyle name="20% - Accent4 20" xfId="43147" xr:uid="{00000000-0005-0000-0000-000041200000}"/>
    <cellStyle name="20% - Accent4 3" xfId="2486" xr:uid="{00000000-0005-0000-0000-000042200000}"/>
    <cellStyle name="20% - Accent4 3 2" xfId="14209" xr:uid="{00000000-0005-0000-0000-000043200000}"/>
    <cellStyle name="20% - Accent4 3 2 2" xfId="14210" xr:uid="{00000000-0005-0000-0000-000044200000}"/>
    <cellStyle name="20% - Accent4 3 2_AVA DVA EL" xfId="14211" xr:uid="{00000000-0005-0000-0000-000045200000}"/>
    <cellStyle name="20% - Accent4 3 3" xfId="43148" xr:uid="{00000000-0005-0000-0000-000046200000}"/>
    <cellStyle name="20% - Accent4 3_4 manuell" xfId="53155" xr:uid="{EBCF5198-7756-4C29-B83B-01D816B4935A}"/>
    <cellStyle name="20% - Accent4 4" xfId="2487" xr:uid="{00000000-0005-0000-0000-000048200000}"/>
    <cellStyle name="20% - Accent4 4 2" xfId="14212" xr:uid="{00000000-0005-0000-0000-000049200000}"/>
    <cellStyle name="20% - Accent4 4 2 2" xfId="14213" xr:uid="{00000000-0005-0000-0000-00004A200000}"/>
    <cellStyle name="20% - Accent4 4 2_AVA DVA EL" xfId="14214" xr:uid="{00000000-0005-0000-0000-00004B200000}"/>
    <cellStyle name="20% - Accent4 4 3" xfId="14215" xr:uid="{00000000-0005-0000-0000-00004C200000}"/>
    <cellStyle name="20% - Accent4 4 3 2" xfId="14216" xr:uid="{00000000-0005-0000-0000-00004D200000}"/>
    <cellStyle name="20% - Accent4 4 3_AVA DVA EL" xfId="14217" xr:uid="{00000000-0005-0000-0000-00004E200000}"/>
    <cellStyle name="20% - Accent4 4 4" xfId="14218" xr:uid="{00000000-0005-0000-0000-00004F200000}"/>
    <cellStyle name="20% - Accent4 4 4 2" xfId="14219" xr:uid="{00000000-0005-0000-0000-000050200000}"/>
    <cellStyle name="20% - Accent4 4 4_AVA DVA EL" xfId="14220" xr:uid="{00000000-0005-0000-0000-000051200000}"/>
    <cellStyle name="20% - Accent4 4_A01" xfId="35622" xr:uid="{00000000-0005-0000-0000-000052200000}"/>
    <cellStyle name="20% - Accent4 5" xfId="2488" xr:uid="{00000000-0005-0000-0000-000053200000}"/>
    <cellStyle name="20% - Accent4 5 2" xfId="14221" xr:uid="{00000000-0005-0000-0000-000054200000}"/>
    <cellStyle name="20% - Accent4 5 2 2" xfId="14222" xr:uid="{00000000-0005-0000-0000-000055200000}"/>
    <cellStyle name="20% - Accent4 5 2_AVA DVA EL" xfId="14223" xr:uid="{00000000-0005-0000-0000-000056200000}"/>
    <cellStyle name="20% - Accent4 5_A01" xfId="35623" xr:uid="{00000000-0005-0000-0000-000057200000}"/>
    <cellStyle name="20% - Accent4 6" xfId="2489" xr:uid="{00000000-0005-0000-0000-000058200000}"/>
    <cellStyle name="20% - Accent4 6 2" xfId="14224" xr:uid="{00000000-0005-0000-0000-000059200000}"/>
    <cellStyle name="20% - Accent4 6 2 2" xfId="14225" xr:uid="{00000000-0005-0000-0000-00005A200000}"/>
    <cellStyle name="20% - Accent4 6 2_AVA DVA EL" xfId="14226" xr:uid="{00000000-0005-0000-0000-00005B200000}"/>
    <cellStyle name="20% - Accent4 6_A01" xfId="35624" xr:uid="{00000000-0005-0000-0000-00005C200000}"/>
    <cellStyle name="20% - Accent4 7" xfId="2490" xr:uid="{00000000-0005-0000-0000-00005D200000}"/>
    <cellStyle name="20% - Accent4 7 2" xfId="14227" xr:uid="{00000000-0005-0000-0000-00005E200000}"/>
    <cellStyle name="20% - Accent4 7 2 2" xfId="14228" xr:uid="{00000000-0005-0000-0000-00005F200000}"/>
    <cellStyle name="20% - Accent4 7 2 2 2" xfId="14229" xr:uid="{00000000-0005-0000-0000-000060200000}"/>
    <cellStyle name="20% - Accent4 7 2 2_AVA DVA EL" xfId="14230" xr:uid="{00000000-0005-0000-0000-000061200000}"/>
    <cellStyle name="20% - Accent4 7 2 3" xfId="14231" xr:uid="{00000000-0005-0000-0000-000062200000}"/>
    <cellStyle name="20% - Accent4 7 2_AVA DVA EL" xfId="14232" xr:uid="{00000000-0005-0000-0000-000063200000}"/>
    <cellStyle name="20% - Accent4 7 3" xfId="14233" xr:uid="{00000000-0005-0000-0000-000064200000}"/>
    <cellStyle name="20% - Accent4 7 3 2" xfId="14234" xr:uid="{00000000-0005-0000-0000-000065200000}"/>
    <cellStyle name="20% - Accent4 7 3 2 2" xfId="14235" xr:uid="{00000000-0005-0000-0000-000066200000}"/>
    <cellStyle name="20% - Accent4 7 3 2_AVA DVA EL" xfId="14236" xr:uid="{00000000-0005-0000-0000-000067200000}"/>
    <cellStyle name="20% - Accent4 7 3 3" xfId="14237" xr:uid="{00000000-0005-0000-0000-000068200000}"/>
    <cellStyle name="20% - Accent4 7 3_AVA DVA EL" xfId="14238" xr:uid="{00000000-0005-0000-0000-000069200000}"/>
    <cellStyle name="20% - Accent4 7_A01" xfId="35625" xr:uid="{00000000-0005-0000-0000-00006A200000}"/>
    <cellStyle name="20% - Accent4 8" xfId="2491" xr:uid="{00000000-0005-0000-0000-00006B200000}"/>
    <cellStyle name="20% - Accent4 8 2" xfId="14239" xr:uid="{00000000-0005-0000-0000-00006C200000}"/>
    <cellStyle name="20% - Accent4 8 2 2" xfId="14240" xr:uid="{00000000-0005-0000-0000-00006D200000}"/>
    <cellStyle name="20% - Accent4 8 2 2 2" xfId="14241" xr:uid="{00000000-0005-0000-0000-00006E200000}"/>
    <cellStyle name="20% - Accent4 8 2 2_AVA DVA EL" xfId="14242" xr:uid="{00000000-0005-0000-0000-00006F200000}"/>
    <cellStyle name="20% - Accent4 8 2 3" xfId="14243" xr:uid="{00000000-0005-0000-0000-000070200000}"/>
    <cellStyle name="20% - Accent4 8 2_AVA DVA EL" xfId="14244" xr:uid="{00000000-0005-0000-0000-000071200000}"/>
    <cellStyle name="20% - Accent4 8 3" xfId="14245" xr:uid="{00000000-0005-0000-0000-000072200000}"/>
    <cellStyle name="20% - Accent4 8 3 2" xfId="14246" xr:uid="{00000000-0005-0000-0000-000073200000}"/>
    <cellStyle name="20% - Accent4 8 3 2 2" xfId="14247" xr:uid="{00000000-0005-0000-0000-000074200000}"/>
    <cellStyle name="20% - Accent4 8 3 2_AVA DVA EL" xfId="14248" xr:uid="{00000000-0005-0000-0000-000075200000}"/>
    <cellStyle name="20% - Accent4 8 3 3" xfId="14249" xr:uid="{00000000-0005-0000-0000-000076200000}"/>
    <cellStyle name="20% - Accent4 8 3_AVA DVA EL" xfId="14250" xr:uid="{00000000-0005-0000-0000-000077200000}"/>
    <cellStyle name="20% - Accent4 8_A01" xfId="35626" xr:uid="{00000000-0005-0000-0000-000078200000}"/>
    <cellStyle name="20% - Accent4 9" xfId="2492" xr:uid="{00000000-0005-0000-0000-000079200000}"/>
    <cellStyle name="20% - Accent4 9 2" xfId="14251" xr:uid="{00000000-0005-0000-0000-00007A200000}"/>
    <cellStyle name="20% - Accent4 9 2 2" xfId="14252" xr:uid="{00000000-0005-0000-0000-00007B200000}"/>
    <cellStyle name="20% - Accent4 9 2 2 2" xfId="14253" xr:uid="{00000000-0005-0000-0000-00007C200000}"/>
    <cellStyle name="20% - Accent4 9 2 2_AVA DVA EL" xfId="14254" xr:uid="{00000000-0005-0000-0000-00007D200000}"/>
    <cellStyle name="20% - Accent4 9 2 3" xfId="14255" xr:uid="{00000000-0005-0000-0000-00007E200000}"/>
    <cellStyle name="20% - Accent4 9 2_AVA DVA EL" xfId="14256" xr:uid="{00000000-0005-0000-0000-00007F200000}"/>
    <cellStyle name="20% - Accent4 9 3" xfId="14257" xr:uid="{00000000-0005-0000-0000-000080200000}"/>
    <cellStyle name="20% - Accent4 9 3 2" xfId="14258" xr:uid="{00000000-0005-0000-0000-000081200000}"/>
    <cellStyle name="20% - Accent4 9 3 2 2" xfId="14259" xr:uid="{00000000-0005-0000-0000-000082200000}"/>
    <cellStyle name="20% - Accent4 9 3 2_AVA DVA EL" xfId="14260" xr:uid="{00000000-0005-0000-0000-000083200000}"/>
    <cellStyle name="20% - Accent4 9 3 3" xfId="14261" xr:uid="{00000000-0005-0000-0000-000084200000}"/>
    <cellStyle name="20% - Accent4 9 3_AVA DVA EL" xfId="14262" xr:uid="{00000000-0005-0000-0000-000085200000}"/>
    <cellStyle name="20% - Accent4 9_A01" xfId="35627" xr:uid="{00000000-0005-0000-0000-000086200000}"/>
    <cellStyle name="20% - Accent4_10" xfId="2493" xr:uid="{00000000-0005-0000-0000-000087200000}"/>
    <cellStyle name="20% - Accent5" xfId="2494" xr:uid="{00000000-0005-0000-0000-000088200000}"/>
    <cellStyle name="20% - Accent5 10" xfId="2495" xr:uid="{00000000-0005-0000-0000-000089200000}"/>
    <cellStyle name="20% - Accent5 10 2" xfId="14263" xr:uid="{00000000-0005-0000-0000-00008A200000}"/>
    <cellStyle name="20% - Accent5 10 3" xfId="14264" xr:uid="{00000000-0005-0000-0000-00008B200000}"/>
    <cellStyle name="20% - Accent5 10_A02" xfId="55270" xr:uid="{D298909E-87BD-490E-B519-F342598D4CD8}"/>
    <cellStyle name="20% - Accent5 11" xfId="2496" xr:uid="{00000000-0005-0000-0000-00008D200000}"/>
    <cellStyle name="20% - Accent5 12" xfId="2497" xr:uid="{00000000-0005-0000-0000-00008E200000}"/>
    <cellStyle name="20% - Accent5 13" xfId="37129" xr:uid="{00000000-0005-0000-0000-00008F200000}"/>
    <cellStyle name="20% - Accent5 14" xfId="43149" xr:uid="{00000000-0005-0000-0000-000090200000}"/>
    <cellStyle name="20% - Accent5 15" xfId="43150" xr:uid="{00000000-0005-0000-0000-000091200000}"/>
    <cellStyle name="20% - Accent5 16" xfId="43151" xr:uid="{00000000-0005-0000-0000-000092200000}"/>
    <cellStyle name="20% - Accent5 2" xfId="2498" xr:uid="{00000000-0005-0000-0000-000093200000}"/>
    <cellStyle name="20% - Accent5 2 2" xfId="2499" xr:uid="{00000000-0005-0000-0000-000094200000}"/>
    <cellStyle name="20% - Accent5 2 2 2" xfId="2500" xr:uid="{00000000-0005-0000-0000-000095200000}"/>
    <cellStyle name="20% - Accent5 2 2 2 2" xfId="14265" xr:uid="{00000000-0005-0000-0000-000096200000}"/>
    <cellStyle name="20% - Accent5 2 2 2 3" xfId="14266" xr:uid="{00000000-0005-0000-0000-000097200000}"/>
    <cellStyle name="20% - Accent5 2 2 2_A02" xfId="55271" xr:uid="{1B08C650-9853-4BB8-94E3-AAC5B7ECE157}"/>
    <cellStyle name="20% - Accent5 2 2 3" xfId="14267" xr:uid="{00000000-0005-0000-0000-000099200000}"/>
    <cellStyle name="20% - Accent5 2 2 4" xfId="43152" xr:uid="{00000000-0005-0000-0000-00009A200000}"/>
    <cellStyle name="20% - Accent5 2 2_A01" xfId="12442" xr:uid="{00000000-0005-0000-0000-00009B200000}"/>
    <cellStyle name="20% - Accent5 2 3" xfId="2501" xr:uid="{00000000-0005-0000-0000-00009C200000}"/>
    <cellStyle name="20% - Accent5 2 3 2" xfId="2502" xr:uid="{00000000-0005-0000-0000-00009D200000}"/>
    <cellStyle name="20% - Accent5 2 3 2 2" xfId="14268" xr:uid="{00000000-0005-0000-0000-00009E200000}"/>
    <cellStyle name="20% - Accent5 2 3 2 3" xfId="14269" xr:uid="{00000000-0005-0000-0000-00009F200000}"/>
    <cellStyle name="20% - Accent5 2 3 2_A02" xfId="55272" xr:uid="{3D865120-E04A-49D4-99A5-1CAAA4A49422}"/>
    <cellStyle name="20% - Accent5 2 3 3" xfId="14270" xr:uid="{00000000-0005-0000-0000-0000A1200000}"/>
    <cellStyle name="20% - Accent5 2 3_A01" xfId="12443" xr:uid="{00000000-0005-0000-0000-0000A2200000}"/>
    <cellStyle name="20% - Accent5 2 4" xfId="2503" xr:uid="{00000000-0005-0000-0000-0000A3200000}"/>
    <cellStyle name="20% - Accent5 2 4 2" xfId="14271" xr:uid="{00000000-0005-0000-0000-0000A4200000}"/>
    <cellStyle name="20% - Accent5 2 4 3" xfId="14272" xr:uid="{00000000-0005-0000-0000-0000A5200000}"/>
    <cellStyle name="20% - Accent5 2 4_A02" xfId="55273" xr:uid="{F8013C1A-90A2-4EC3-A94A-BC4EFC58CDD4}"/>
    <cellStyle name="20% - Accent5 2 5" xfId="14273" xr:uid="{00000000-0005-0000-0000-0000A7200000}"/>
    <cellStyle name="20% - Accent5 2 5 2" xfId="14274" xr:uid="{00000000-0005-0000-0000-0000A8200000}"/>
    <cellStyle name="20% - Accent5 2 5 3" xfId="14275" xr:uid="{00000000-0005-0000-0000-0000A9200000}"/>
    <cellStyle name="20% - Accent5 2 5_AVA DVA EL" xfId="14276" xr:uid="{00000000-0005-0000-0000-0000AA200000}"/>
    <cellStyle name="20% - Accent5 2 6" xfId="14277" xr:uid="{00000000-0005-0000-0000-0000AB200000}"/>
    <cellStyle name="20% - Accent5 2 7" xfId="43153" xr:uid="{00000000-0005-0000-0000-0000AC200000}"/>
    <cellStyle name="20% - Accent5 2_4 manuell" xfId="53156" xr:uid="{0F1C7312-692F-438B-96B1-A4822CF6C938}"/>
    <cellStyle name="20% - Accent5 3" xfId="2504" xr:uid="{00000000-0005-0000-0000-0000AE200000}"/>
    <cellStyle name="20% - Accent5 3 2" xfId="14278" xr:uid="{00000000-0005-0000-0000-0000AF200000}"/>
    <cellStyle name="20% - Accent5 3 2 2" xfId="14279" xr:uid="{00000000-0005-0000-0000-0000B0200000}"/>
    <cellStyle name="20% - Accent5 3 2 3" xfId="14280" xr:uid="{00000000-0005-0000-0000-0000B1200000}"/>
    <cellStyle name="20% - Accent5 3 2_AVA DVA EL" xfId="14281" xr:uid="{00000000-0005-0000-0000-0000B2200000}"/>
    <cellStyle name="20% - Accent5 3 3" xfId="14282" xr:uid="{00000000-0005-0000-0000-0000B3200000}"/>
    <cellStyle name="20% - Accent5 3 4" xfId="43154" xr:uid="{00000000-0005-0000-0000-0000B4200000}"/>
    <cellStyle name="20% - Accent5 3_4 manuell" xfId="53157" xr:uid="{BA0AFB15-E230-4983-A65D-552BD78E6A44}"/>
    <cellStyle name="20% - Accent5 4" xfId="2505" xr:uid="{00000000-0005-0000-0000-0000B6200000}"/>
    <cellStyle name="20% - Accent5 4 2" xfId="14283" xr:uid="{00000000-0005-0000-0000-0000B7200000}"/>
    <cellStyle name="20% - Accent5 4 2 2" xfId="14284" xr:uid="{00000000-0005-0000-0000-0000B8200000}"/>
    <cellStyle name="20% - Accent5 4 2 3" xfId="14285" xr:uid="{00000000-0005-0000-0000-0000B9200000}"/>
    <cellStyle name="20% - Accent5 4 2_AVA DVA EL" xfId="14286" xr:uid="{00000000-0005-0000-0000-0000BA200000}"/>
    <cellStyle name="20% - Accent5 4 3" xfId="14287" xr:uid="{00000000-0005-0000-0000-0000BB200000}"/>
    <cellStyle name="20% - Accent5 4 3 2" xfId="14288" xr:uid="{00000000-0005-0000-0000-0000BC200000}"/>
    <cellStyle name="20% - Accent5 4 3 3" xfId="14289" xr:uid="{00000000-0005-0000-0000-0000BD200000}"/>
    <cellStyle name="20% - Accent5 4 3_AVA DVA EL" xfId="14290" xr:uid="{00000000-0005-0000-0000-0000BE200000}"/>
    <cellStyle name="20% - Accent5 4 4" xfId="14291" xr:uid="{00000000-0005-0000-0000-0000BF200000}"/>
    <cellStyle name="20% - Accent5 4 4 2" xfId="14292" xr:uid="{00000000-0005-0000-0000-0000C0200000}"/>
    <cellStyle name="20% - Accent5 4 4 3" xfId="14293" xr:uid="{00000000-0005-0000-0000-0000C1200000}"/>
    <cellStyle name="20% - Accent5 4 4_AVA DVA EL" xfId="14294" xr:uid="{00000000-0005-0000-0000-0000C2200000}"/>
    <cellStyle name="20% - Accent5 4 5" xfId="14295" xr:uid="{00000000-0005-0000-0000-0000C3200000}"/>
    <cellStyle name="20% - Accent5 4_A01" xfId="35628" xr:uid="{00000000-0005-0000-0000-0000C4200000}"/>
    <cellStyle name="20% - Accent5 5" xfId="2506" xr:uid="{00000000-0005-0000-0000-0000C5200000}"/>
    <cellStyle name="20% - Accent5 5 2" xfId="14296" xr:uid="{00000000-0005-0000-0000-0000C6200000}"/>
    <cellStyle name="20% - Accent5 5 2 2" xfId="14297" xr:uid="{00000000-0005-0000-0000-0000C7200000}"/>
    <cellStyle name="20% - Accent5 5 2 3" xfId="14298" xr:uid="{00000000-0005-0000-0000-0000C8200000}"/>
    <cellStyle name="20% - Accent5 5 2_AVA DVA EL" xfId="14299" xr:uid="{00000000-0005-0000-0000-0000C9200000}"/>
    <cellStyle name="20% - Accent5 5 3" xfId="14300" xr:uid="{00000000-0005-0000-0000-0000CA200000}"/>
    <cellStyle name="20% - Accent5 5_A01" xfId="35629" xr:uid="{00000000-0005-0000-0000-0000CB200000}"/>
    <cellStyle name="20% - Accent5 6" xfId="2507" xr:uid="{00000000-0005-0000-0000-0000CC200000}"/>
    <cellStyle name="20% - Accent5 6 2" xfId="14301" xr:uid="{00000000-0005-0000-0000-0000CD200000}"/>
    <cellStyle name="20% - Accent5 6 2 2" xfId="14302" xr:uid="{00000000-0005-0000-0000-0000CE200000}"/>
    <cellStyle name="20% - Accent5 6 2 3" xfId="14303" xr:uid="{00000000-0005-0000-0000-0000CF200000}"/>
    <cellStyle name="20% - Accent5 6 2_AVA DVA EL" xfId="14304" xr:uid="{00000000-0005-0000-0000-0000D0200000}"/>
    <cellStyle name="20% - Accent5 6 3" xfId="14305" xr:uid="{00000000-0005-0000-0000-0000D1200000}"/>
    <cellStyle name="20% - Accent5 6_A01" xfId="35630" xr:uid="{00000000-0005-0000-0000-0000D2200000}"/>
    <cellStyle name="20% - Accent5 7" xfId="2508" xr:uid="{00000000-0005-0000-0000-0000D3200000}"/>
    <cellStyle name="20% - Accent5 7 2" xfId="14306" xr:uid="{00000000-0005-0000-0000-0000D4200000}"/>
    <cellStyle name="20% - Accent5 7 2 2" xfId="14307" xr:uid="{00000000-0005-0000-0000-0000D5200000}"/>
    <cellStyle name="20% - Accent5 7 2 3" xfId="14308" xr:uid="{00000000-0005-0000-0000-0000D6200000}"/>
    <cellStyle name="20% - Accent5 7 2_AVA DVA EL" xfId="14309" xr:uid="{00000000-0005-0000-0000-0000D7200000}"/>
    <cellStyle name="20% - Accent5 7 3" xfId="14310" xr:uid="{00000000-0005-0000-0000-0000D8200000}"/>
    <cellStyle name="20% - Accent5 7_A01" xfId="35631" xr:uid="{00000000-0005-0000-0000-0000D9200000}"/>
    <cellStyle name="20% - Accent5 8" xfId="2509" xr:uid="{00000000-0005-0000-0000-0000DA200000}"/>
    <cellStyle name="20% - Accent5 8 2" xfId="14311" xr:uid="{00000000-0005-0000-0000-0000DB200000}"/>
    <cellStyle name="20% - Accent5 8 2 2" xfId="14312" xr:uid="{00000000-0005-0000-0000-0000DC200000}"/>
    <cellStyle name="20% - Accent5 8 2 3" xfId="14313" xr:uid="{00000000-0005-0000-0000-0000DD200000}"/>
    <cellStyle name="20% - Accent5 8 2_AVA DVA EL" xfId="14314" xr:uid="{00000000-0005-0000-0000-0000DE200000}"/>
    <cellStyle name="20% - Accent5 8 3" xfId="14315" xr:uid="{00000000-0005-0000-0000-0000DF200000}"/>
    <cellStyle name="20% - Accent5 8_A01" xfId="35632" xr:uid="{00000000-0005-0000-0000-0000E0200000}"/>
    <cellStyle name="20% - Accent5 9" xfId="2510" xr:uid="{00000000-0005-0000-0000-0000E1200000}"/>
    <cellStyle name="20% - Accent5 9 2" xfId="14316" xr:uid="{00000000-0005-0000-0000-0000E2200000}"/>
    <cellStyle name="20% - Accent5 9 2 2" xfId="14317" xr:uid="{00000000-0005-0000-0000-0000E3200000}"/>
    <cellStyle name="20% - Accent5 9 2 3" xfId="14318" xr:uid="{00000000-0005-0000-0000-0000E4200000}"/>
    <cellStyle name="20% - Accent5 9 2_AVA DVA EL" xfId="14319" xr:uid="{00000000-0005-0000-0000-0000E5200000}"/>
    <cellStyle name="20% - Accent5 9 3" xfId="14320" xr:uid="{00000000-0005-0000-0000-0000E6200000}"/>
    <cellStyle name="20% - Accent5 9_A01" xfId="35633" xr:uid="{00000000-0005-0000-0000-0000E7200000}"/>
    <cellStyle name="20% - Accent5_10" xfId="2511" xr:uid="{00000000-0005-0000-0000-0000E8200000}"/>
    <cellStyle name="20% - Accent6" xfId="2512" xr:uid="{00000000-0005-0000-0000-0000E9200000}"/>
    <cellStyle name="20% - Accent6 10" xfId="2513" xr:uid="{00000000-0005-0000-0000-0000EA200000}"/>
    <cellStyle name="20% - Accent6 10 2" xfId="14321" xr:uid="{00000000-0005-0000-0000-0000EB200000}"/>
    <cellStyle name="20% - Accent6 10 3" xfId="14322" xr:uid="{00000000-0005-0000-0000-0000EC200000}"/>
    <cellStyle name="20% - Accent6 10_A02" xfId="55274" xr:uid="{650D186F-954E-46CE-8C0E-31B5C3783EE9}"/>
    <cellStyle name="20% - Accent6 11" xfId="2514" xr:uid="{00000000-0005-0000-0000-0000EE200000}"/>
    <cellStyle name="20% - Accent6 12" xfId="2515" xr:uid="{00000000-0005-0000-0000-0000EF200000}"/>
    <cellStyle name="20% - Accent6 13" xfId="43155" xr:uid="{00000000-0005-0000-0000-0000F0200000}"/>
    <cellStyle name="20% - Accent6 14" xfId="43156" xr:uid="{00000000-0005-0000-0000-0000F1200000}"/>
    <cellStyle name="20% - Accent6 15" xfId="43157" xr:uid="{00000000-0005-0000-0000-0000F2200000}"/>
    <cellStyle name="20% - Accent6 16" xfId="43158" xr:uid="{00000000-0005-0000-0000-0000F3200000}"/>
    <cellStyle name="20% - Accent6 2" xfId="2516" xr:uid="{00000000-0005-0000-0000-0000F4200000}"/>
    <cellStyle name="20% - Accent6 2 10" xfId="43159" xr:uid="{00000000-0005-0000-0000-0000F5200000}"/>
    <cellStyle name="20% - Accent6 2 2" xfId="2517" xr:uid="{00000000-0005-0000-0000-0000F6200000}"/>
    <cellStyle name="20% - Accent6 2 2 2" xfId="2518" xr:uid="{00000000-0005-0000-0000-0000F7200000}"/>
    <cellStyle name="20% - Accent6 2 2 2 2" xfId="14323" xr:uid="{00000000-0005-0000-0000-0000F8200000}"/>
    <cellStyle name="20% - Accent6 2 2 2 3" xfId="14324" xr:uid="{00000000-0005-0000-0000-0000F9200000}"/>
    <cellStyle name="20% - Accent6 2 2 2_A02" xfId="55275" xr:uid="{043FDFCD-64B5-4A67-9F79-85E3645B2972}"/>
    <cellStyle name="20% - Accent6 2 2 3" xfId="14325" xr:uid="{00000000-0005-0000-0000-0000FB200000}"/>
    <cellStyle name="20% - Accent6 2 2 3 2" xfId="14326" xr:uid="{00000000-0005-0000-0000-0000FC200000}"/>
    <cellStyle name="20% - Accent6 2 2 3 3" xfId="14327" xr:uid="{00000000-0005-0000-0000-0000FD200000}"/>
    <cellStyle name="20% - Accent6 2 2 3_AVA DVA EL" xfId="14328" xr:uid="{00000000-0005-0000-0000-0000FE200000}"/>
    <cellStyle name="20% - Accent6 2 2 4" xfId="14329" xr:uid="{00000000-0005-0000-0000-0000FF200000}"/>
    <cellStyle name="20% - Accent6 2 2 4 2" xfId="14330" xr:uid="{00000000-0005-0000-0000-000000210000}"/>
    <cellStyle name="20% - Accent6 2 2 4 3" xfId="14331" xr:uid="{00000000-0005-0000-0000-000001210000}"/>
    <cellStyle name="20% - Accent6 2 2 4_AVA DVA EL" xfId="14332" xr:uid="{00000000-0005-0000-0000-000002210000}"/>
    <cellStyle name="20% - Accent6 2 2 5" xfId="14333" xr:uid="{00000000-0005-0000-0000-000003210000}"/>
    <cellStyle name="20% - Accent6 2 2 5 2" xfId="14334" xr:uid="{00000000-0005-0000-0000-000004210000}"/>
    <cellStyle name="20% - Accent6 2 2 5 3" xfId="14335" xr:uid="{00000000-0005-0000-0000-000005210000}"/>
    <cellStyle name="20% - Accent6 2 2 5_AVA DVA EL" xfId="14336" xr:uid="{00000000-0005-0000-0000-000006210000}"/>
    <cellStyle name="20% - Accent6 2 2 6" xfId="14337" xr:uid="{00000000-0005-0000-0000-000007210000}"/>
    <cellStyle name="20% - Accent6 2 2 6 2" xfId="14338" xr:uid="{00000000-0005-0000-0000-000008210000}"/>
    <cellStyle name="20% - Accent6 2 2 6 3" xfId="14339" xr:uid="{00000000-0005-0000-0000-000009210000}"/>
    <cellStyle name="20% - Accent6 2 2 6_AVA DVA EL" xfId="14340" xr:uid="{00000000-0005-0000-0000-00000A210000}"/>
    <cellStyle name="20% - Accent6 2 2 7" xfId="14341" xr:uid="{00000000-0005-0000-0000-00000B210000}"/>
    <cellStyle name="20% - Accent6 2 2 8" xfId="43160" xr:uid="{00000000-0005-0000-0000-00000C210000}"/>
    <cellStyle name="20% - Accent6 2 2_A01" xfId="12444" xr:uid="{00000000-0005-0000-0000-00000D210000}"/>
    <cellStyle name="20% - Accent6 2 3" xfId="2519" xr:uid="{00000000-0005-0000-0000-00000E210000}"/>
    <cellStyle name="20% - Accent6 2 3 2" xfId="2520" xr:uid="{00000000-0005-0000-0000-00000F210000}"/>
    <cellStyle name="20% - Accent6 2 3 2 2" xfId="14342" xr:uid="{00000000-0005-0000-0000-000010210000}"/>
    <cellStyle name="20% - Accent6 2 3 2 3" xfId="14343" xr:uid="{00000000-0005-0000-0000-000011210000}"/>
    <cellStyle name="20% - Accent6 2 3 2_A02" xfId="55276" xr:uid="{85C008AD-ACAA-4356-B1BA-3B8E55F9EA36}"/>
    <cellStyle name="20% - Accent6 2 3 3" xfId="14344" xr:uid="{00000000-0005-0000-0000-000013210000}"/>
    <cellStyle name="20% - Accent6 2 3_A01" xfId="12445" xr:uid="{00000000-0005-0000-0000-000014210000}"/>
    <cellStyle name="20% - Accent6 2 4" xfId="2521" xr:uid="{00000000-0005-0000-0000-000015210000}"/>
    <cellStyle name="20% - Accent6 2 4 2" xfId="14345" xr:uid="{00000000-0005-0000-0000-000016210000}"/>
    <cellStyle name="20% - Accent6 2 4 2 2" xfId="14346" xr:uid="{00000000-0005-0000-0000-000017210000}"/>
    <cellStyle name="20% - Accent6 2 4 2 3" xfId="14347" xr:uid="{00000000-0005-0000-0000-000018210000}"/>
    <cellStyle name="20% - Accent6 2 4 2_AVA DVA EL" xfId="14348" xr:uid="{00000000-0005-0000-0000-000019210000}"/>
    <cellStyle name="20% - Accent6 2 4 3" xfId="14349" xr:uid="{00000000-0005-0000-0000-00001A210000}"/>
    <cellStyle name="20% - Accent6 2 4 4" xfId="14350" xr:uid="{00000000-0005-0000-0000-00001B210000}"/>
    <cellStyle name="20% - Accent6 2 4_A02" xfId="55277" xr:uid="{2B91A5FD-14C9-4C28-910F-7BF382DDA51D}"/>
    <cellStyle name="20% - Accent6 2 5" xfId="14351" xr:uid="{00000000-0005-0000-0000-00001D210000}"/>
    <cellStyle name="20% - Accent6 2 5 2" xfId="14352" xr:uid="{00000000-0005-0000-0000-00001E210000}"/>
    <cellStyle name="20% - Accent6 2 5 3" xfId="14353" xr:uid="{00000000-0005-0000-0000-00001F210000}"/>
    <cellStyle name="20% - Accent6 2 5_AVA DVA EL" xfId="14354" xr:uid="{00000000-0005-0000-0000-000020210000}"/>
    <cellStyle name="20% - Accent6 2 6" xfId="14355" xr:uid="{00000000-0005-0000-0000-000021210000}"/>
    <cellStyle name="20% - Accent6 2 6 2" xfId="14356" xr:uid="{00000000-0005-0000-0000-000022210000}"/>
    <cellStyle name="20% - Accent6 2 6 3" xfId="14357" xr:uid="{00000000-0005-0000-0000-000023210000}"/>
    <cellStyle name="20% - Accent6 2 6_AVA DVA EL" xfId="14358" xr:uid="{00000000-0005-0000-0000-000024210000}"/>
    <cellStyle name="20% - Accent6 2 7" xfId="14359" xr:uid="{00000000-0005-0000-0000-000025210000}"/>
    <cellStyle name="20% - Accent6 2 7 2" xfId="14360" xr:uid="{00000000-0005-0000-0000-000026210000}"/>
    <cellStyle name="20% - Accent6 2 7 3" xfId="14361" xr:uid="{00000000-0005-0000-0000-000027210000}"/>
    <cellStyle name="20% - Accent6 2 7_AVA DVA EL" xfId="14362" xr:uid="{00000000-0005-0000-0000-000028210000}"/>
    <cellStyle name="20% - Accent6 2 8" xfId="14363" xr:uid="{00000000-0005-0000-0000-000029210000}"/>
    <cellStyle name="20% - Accent6 2 9" xfId="14364" xr:uid="{00000000-0005-0000-0000-00002A210000}"/>
    <cellStyle name="20% - Accent6 2_4 manuell" xfId="53158" xr:uid="{A3890BF3-5265-4F9E-BB02-9331D265EAAB}"/>
    <cellStyle name="20% - Accent6 3" xfId="2522" xr:uid="{00000000-0005-0000-0000-00002C210000}"/>
    <cellStyle name="20% - Accent6 3 2" xfId="14365" xr:uid="{00000000-0005-0000-0000-00002D210000}"/>
    <cellStyle name="20% - Accent6 3 2 2" xfId="14366" xr:uid="{00000000-0005-0000-0000-00002E210000}"/>
    <cellStyle name="20% - Accent6 3 2 3" xfId="14367" xr:uid="{00000000-0005-0000-0000-00002F210000}"/>
    <cellStyle name="20% - Accent6 3 2_AVA DVA EL" xfId="14368" xr:uid="{00000000-0005-0000-0000-000030210000}"/>
    <cellStyle name="20% - Accent6 3 3" xfId="14369" xr:uid="{00000000-0005-0000-0000-000031210000}"/>
    <cellStyle name="20% - Accent6 3 4" xfId="43161" xr:uid="{00000000-0005-0000-0000-000032210000}"/>
    <cellStyle name="20% - Accent6 3_4 manuell" xfId="53159" xr:uid="{993E848F-8572-46DA-A7E0-88230E950B42}"/>
    <cellStyle name="20% - Accent6 4" xfId="2523" xr:uid="{00000000-0005-0000-0000-000034210000}"/>
    <cellStyle name="20% - Accent6 4 2" xfId="14370" xr:uid="{00000000-0005-0000-0000-000035210000}"/>
    <cellStyle name="20% - Accent6 4 2 2" xfId="14371" xr:uid="{00000000-0005-0000-0000-000036210000}"/>
    <cellStyle name="20% - Accent6 4 2 3" xfId="14372" xr:uid="{00000000-0005-0000-0000-000037210000}"/>
    <cellStyle name="20% - Accent6 4 2_AVA DVA EL" xfId="14373" xr:uid="{00000000-0005-0000-0000-000038210000}"/>
    <cellStyle name="20% - Accent6 4 3" xfId="14374" xr:uid="{00000000-0005-0000-0000-000039210000}"/>
    <cellStyle name="20% - Accent6 4 3 2" xfId="14375" xr:uid="{00000000-0005-0000-0000-00003A210000}"/>
    <cellStyle name="20% - Accent6 4 3 3" xfId="14376" xr:uid="{00000000-0005-0000-0000-00003B210000}"/>
    <cellStyle name="20% - Accent6 4 3_AVA DVA EL" xfId="14377" xr:uid="{00000000-0005-0000-0000-00003C210000}"/>
    <cellStyle name="20% - Accent6 4 4" xfId="14378" xr:uid="{00000000-0005-0000-0000-00003D210000}"/>
    <cellStyle name="20% - Accent6 4 4 2" xfId="14379" xr:uid="{00000000-0005-0000-0000-00003E210000}"/>
    <cellStyle name="20% - Accent6 4 4 3" xfId="14380" xr:uid="{00000000-0005-0000-0000-00003F210000}"/>
    <cellStyle name="20% - Accent6 4 4_AVA DVA EL" xfId="14381" xr:uid="{00000000-0005-0000-0000-000040210000}"/>
    <cellStyle name="20% - Accent6 4 5" xfId="14382" xr:uid="{00000000-0005-0000-0000-000041210000}"/>
    <cellStyle name="20% - Accent6 4_A01" xfId="35634" xr:uid="{00000000-0005-0000-0000-000042210000}"/>
    <cellStyle name="20% - Accent6 5" xfId="2524" xr:uid="{00000000-0005-0000-0000-000043210000}"/>
    <cellStyle name="20% - Accent6 5 2" xfId="14383" xr:uid="{00000000-0005-0000-0000-000044210000}"/>
    <cellStyle name="20% - Accent6 5_A01" xfId="35635" xr:uid="{00000000-0005-0000-0000-000045210000}"/>
    <cellStyle name="20% - Accent6 6" xfId="2525" xr:uid="{00000000-0005-0000-0000-000046210000}"/>
    <cellStyle name="20% - Accent6 6 2" xfId="14384" xr:uid="{00000000-0005-0000-0000-000047210000}"/>
    <cellStyle name="20% - Accent6 6_A01" xfId="35636" xr:uid="{00000000-0005-0000-0000-000048210000}"/>
    <cellStyle name="20% - Accent6 7" xfId="2526" xr:uid="{00000000-0005-0000-0000-000049210000}"/>
    <cellStyle name="20% - Accent6 7 2" xfId="14385" xr:uid="{00000000-0005-0000-0000-00004A210000}"/>
    <cellStyle name="20% - Accent6 7 2 2" xfId="14386" xr:uid="{00000000-0005-0000-0000-00004B210000}"/>
    <cellStyle name="20% - Accent6 7 2 3" xfId="14387" xr:uid="{00000000-0005-0000-0000-00004C210000}"/>
    <cellStyle name="20% - Accent6 7 2_AVA DVA EL" xfId="14388" xr:uid="{00000000-0005-0000-0000-00004D210000}"/>
    <cellStyle name="20% - Accent6 7 3" xfId="14389" xr:uid="{00000000-0005-0000-0000-00004E210000}"/>
    <cellStyle name="20% - Accent6 7_A01" xfId="35637" xr:uid="{00000000-0005-0000-0000-00004F210000}"/>
    <cellStyle name="20% - Accent6 8" xfId="2527" xr:uid="{00000000-0005-0000-0000-000050210000}"/>
    <cellStyle name="20% - Accent6 8 2" xfId="14390" xr:uid="{00000000-0005-0000-0000-000051210000}"/>
    <cellStyle name="20% - Accent6 8 2 2" xfId="14391" xr:uid="{00000000-0005-0000-0000-000052210000}"/>
    <cellStyle name="20% - Accent6 8 2 3" xfId="14392" xr:uid="{00000000-0005-0000-0000-000053210000}"/>
    <cellStyle name="20% - Accent6 8 2_AVA DVA EL" xfId="14393" xr:uid="{00000000-0005-0000-0000-000054210000}"/>
    <cellStyle name="20% - Accent6 8 3" xfId="14394" xr:uid="{00000000-0005-0000-0000-000055210000}"/>
    <cellStyle name="20% - Accent6 8_A01" xfId="35638" xr:uid="{00000000-0005-0000-0000-000056210000}"/>
    <cellStyle name="20% - Accent6 9" xfId="2528" xr:uid="{00000000-0005-0000-0000-000057210000}"/>
    <cellStyle name="20% - Accent6 9 2" xfId="14395" xr:uid="{00000000-0005-0000-0000-000058210000}"/>
    <cellStyle name="20% - Accent6 9 2 2" xfId="14396" xr:uid="{00000000-0005-0000-0000-000059210000}"/>
    <cellStyle name="20% - Accent6 9 2 3" xfId="14397" xr:uid="{00000000-0005-0000-0000-00005A210000}"/>
    <cellStyle name="20% - Accent6 9 2_AVA DVA EL" xfId="14398" xr:uid="{00000000-0005-0000-0000-00005B210000}"/>
    <cellStyle name="20% - Accent6 9 3" xfId="14399" xr:uid="{00000000-0005-0000-0000-00005C210000}"/>
    <cellStyle name="20% - Accent6 9_A01" xfId="35639" xr:uid="{00000000-0005-0000-0000-00005D210000}"/>
    <cellStyle name="20% - Accent6_10" xfId="2529" xr:uid="{00000000-0005-0000-0000-00005E210000}"/>
    <cellStyle name="20% - akcent 1" xfId="14400" xr:uid="{00000000-0005-0000-0000-00005F210000}"/>
    <cellStyle name="20% - akcent 1 2" xfId="14401" xr:uid="{00000000-0005-0000-0000-000060210000}"/>
    <cellStyle name="20% - akcent 1 3" xfId="14402" xr:uid="{00000000-0005-0000-0000-000061210000}"/>
    <cellStyle name="20% - akcent 1 4" xfId="37130" xr:uid="{00000000-0005-0000-0000-000062210000}"/>
    <cellStyle name="20% - akcent 1_AVA DVA EL" xfId="14403" xr:uid="{00000000-0005-0000-0000-000063210000}"/>
    <cellStyle name="20% - akcent 2" xfId="14404" xr:uid="{00000000-0005-0000-0000-000064210000}"/>
    <cellStyle name="20% - akcent 2 2" xfId="14405" xr:uid="{00000000-0005-0000-0000-000065210000}"/>
    <cellStyle name="20% - akcent 2 3" xfId="14406" xr:uid="{00000000-0005-0000-0000-000066210000}"/>
    <cellStyle name="20% - akcent 2 4" xfId="37131" xr:uid="{00000000-0005-0000-0000-000067210000}"/>
    <cellStyle name="20% - akcent 2_AVA DVA EL" xfId="14407" xr:uid="{00000000-0005-0000-0000-000068210000}"/>
    <cellStyle name="20% - akcent 3" xfId="14408" xr:uid="{00000000-0005-0000-0000-000069210000}"/>
    <cellStyle name="20% - akcent 3 2" xfId="14409" xr:uid="{00000000-0005-0000-0000-00006A210000}"/>
    <cellStyle name="20% - akcent 3 3" xfId="14410" xr:uid="{00000000-0005-0000-0000-00006B210000}"/>
    <cellStyle name="20% - akcent 3 4" xfId="37132" xr:uid="{00000000-0005-0000-0000-00006C210000}"/>
    <cellStyle name="20% - akcent 3_AVA DVA EL" xfId="14411" xr:uid="{00000000-0005-0000-0000-00006D210000}"/>
    <cellStyle name="20% - akcent 4" xfId="14412" xr:uid="{00000000-0005-0000-0000-00006E210000}"/>
    <cellStyle name="20% - akcent 4 2" xfId="14413" xr:uid="{00000000-0005-0000-0000-00006F210000}"/>
    <cellStyle name="20% - akcent 4 3" xfId="14414" xr:uid="{00000000-0005-0000-0000-000070210000}"/>
    <cellStyle name="20% - akcent 4 4" xfId="37133" xr:uid="{00000000-0005-0000-0000-000071210000}"/>
    <cellStyle name="20% - akcent 4_AVA DVA EL" xfId="14415" xr:uid="{00000000-0005-0000-0000-000072210000}"/>
    <cellStyle name="20% - akcent 5" xfId="14416" xr:uid="{00000000-0005-0000-0000-000073210000}"/>
    <cellStyle name="20% - akcent 5 2" xfId="14417" xr:uid="{00000000-0005-0000-0000-000074210000}"/>
    <cellStyle name="20% - akcent 5 3" xfId="14418" xr:uid="{00000000-0005-0000-0000-000075210000}"/>
    <cellStyle name="20% - akcent 5 4" xfId="37134" xr:uid="{00000000-0005-0000-0000-000076210000}"/>
    <cellStyle name="20% - akcent 5_AVA DVA EL" xfId="14419" xr:uid="{00000000-0005-0000-0000-000077210000}"/>
    <cellStyle name="20% - akcent 6" xfId="14420" xr:uid="{00000000-0005-0000-0000-000078210000}"/>
    <cellStyle name="20% - akcent 6 2" xfId="14421" xr:uid="{00000000-0005-0000-0000-000079210000}"/>
    <cellStyle name="20% - akcent 6 3" xfId="14422" xr:uid="{00000000-0005-0000-0000-00007A210000}"/>
    <cellStyle name="20% - akcent 6 4" xfId="37135" xr:uid="{00000000-0005-0000-0000-00007B210000}"/>
    <cellStyle name="20% - akcent 6_AVA DVA EL" xfId="14423" xr:uid="{00000000-0005-0000-0000-00007C210000}"/>
    <cellStyle name="20% - Énfasis1" xfId="2530" xr:uid="{00000000-0005-0000-0000-00007D210000}"/>
    <cellStyle name="20% - Énfasis1 2" xfId="2531" xr:uid="{00000000-0005-0000-0000-00007E210000}"/>
    <cellStyle name="20% - Énfasis1 3" xfId="2532" xr:uid="{00000000-0005-0000-0000-00007F210000}"/>
    <cellStyle name="20% - Énfasis1_4 manuell" xfId="53160" xr:uid="{E78A969C-A496-45BD-94BA-AF28B563DB70}"/>
    <cellStyle name="20% - Énfasis2" xfId="2533" xr:uid="{00000000-0005-0000-0000-000081210000}"/>
    <cellStyle name="20% - Énfasis2 2" xfId="2534" xr:uid="{00000000-0005-0000-0000-000082210000}"/>
    <cellStyle name="20% - Énfasis2 3" xfId="2535" xr:uid="{00000000-0005-0000-0000-000083210000}"/>
    <cellStyle name="20% - Énfasis2_4 manuell" xfId="53161" xr:uid="{AAA0625C-E93C-45E9-851D-CF24732522D9}"/>
    <cellStyle name="20% - Énfasis3" xfId="2536" xr:uid="{00000000-0005-0000-0000-000085210000}"/>
    <cellStyle name="20% - Énfasis3 2" xfId="2537" xr:uid="{00000000-0005-0000-0000-000086210000}"/>
    <cellStyle name="20% - Énfasis3 3" xfId="2538" xr:uid="{00000000-0005-0000-0000-000087210000}"/>
    <cellStyle name="20% - Énfasis3_4 manuell" xfId="53162" xr:uid="{D1C1A803-B2C2-4169-B260-11C0F4FAA955}"/>
    <cellStyle name="20% - Énfasis4" xfId="2539" xr:uid="{00000000-0005-0000-0000-000089210000}"/>
    <cellStyle name="20% - Énfasis4 2" xfId="2540" xr:uid="{00000000-0005-0000-0000-00008A210000}"/>
    <cellStyle name="20% - Énfasis4 3" xfId="2541" xr:uid="{00000000-0005-0000-0000-00008B210000}"/>
    <cellStyle name="20% - Énfasis4_4 manuell" xfId="53163" xr:uid="{31011BE7-BC31-42BA-994A-70A74E3CFD05}"/>
    <cellStyle name="20% - Énfasis5" xfId="2542" xr:uid="{00000000-0005-0000-0000-00008D210000}"/>
    <cellStyle name="20% - Énfasis5 2" xfId="2543" xr:uid="{00000000-0005-0000-0000-00008E210000}"/>
    <cellStyle name="20% - Énfasis5 3" xfId="2544" xr:uid="{00000000-0005-0000-0000-00008F210000}"/>
    <cellStyle name="20% - Énfasis5_4 manuell" xfId="53164" xr:uid="{4D92E8D6-15ED-4D7C-807E-AE7ACA7EFCB1}"/>
    <cellStyle name="20% - Énfasis6" xfId="2545" xr:uid="{00000000-0005-0000-0000-000091210000}"/>
    <cellStyle name="20% - Énfasis6 2" xfId="2546" xr:uid="{00000000-0005-0000-0000-000092210000}"/>
    <cellStyle name="20% - Énfasis6 3" xfId="2547" xr:uid="{00000000-0005-0000-0000-000093210000}"/>
    <cellStyle name="20% - Énfasis6_4 manuell" xfId="53165" xr:uid="{5B897F1D-92B2-4DE8-ADE8-D5FA2B9FE1CB}"/>
    <cellStyle name="20% – paryškinimas 1" xfId="2548" xr:uid="{00000000-0005-0000-0000-000095210000}"/>
    <cellStyle name="20% – paryškinimas 1 2" xfId="14424" xr:uid="{00000000-0005-0000-0000-000096210000}"/>
    <cellStyle name="20% – paryškinimas 1_A01" xfId="35640" xr:uid="{00000000-0005-0000-0000-000097210000}"/>
    <cellStyle name="20% – paryškinimas 2" xfId="2549" xr:uid="{00000000-0005-0000-0000-000098210000}"/>
    <cellStyle name="20% – paryškinimas 2 2" xfId="14425" xr:uid="{00000000-0005-0000-0000-000099210000}"/>
    <cellStyle name="20% – paryškinimas 2_A01" xfId="35641" xr:uid="{00000000-0005-0000-0000-00009A210000}"/>
    <cellStyle name="20% – paryškinimas 3" xfId="2550" xr:uid="{00000000-0005-0000-0000-00009B210000}"/>
    <cellStyle name="20% – paryškinimas 3 2" xfId="14426" xr:uid="{00000000-0005-0000-0000-00009C210000}"/>
    <cellStyle name="20% – paryškinimas 3_A01" xfId="35642" xr:uid="{00000000-0005-0000-0000-00009D210000}"/>
    <cellStyle name="20% – paryškinimas 4" xfId="2551" xr:uid="{00000000-0005-0000-0000-00009E210000}"/>
    <cellStyle name="20% – paryškinimas 4 2" xfId="14427" xr:uid="{00000000-0005-0000-0000-00009F210000}"/>
    <cellStyle name="20% – paryškinimas 4_A01" xfId="35643" xr:uid="{00000000-0005-0000-0000-0000A0210000}"/>
    <cellStyle name="20% – paryškinimas 5" xfId="2552" xr:uid="{00000000-0005-0000-0000-0000A1210000}"/>
    <cellStyle name="20% – paryškinimas 5 2" xfId="14428" xr:uid="{00000000-0005-0000-0000-0000A2210000}"/>
    <cellStyle name="20% – paryškinimas 5_A01" xfId="35644" xr:uid="{00000000-0005-0000-0000-0000A3210000}"/>
    <cellStyle name="20% – paryškinimas 6" xfId="2553" xr:uid="{00000000-0005-0000-0000-0000A4210000}"/>
    <cellStyle name="20% – paryškinimas 6 2" xfId="14429" xr:uid="{00000000-0005-0000-0000-0000A5210000}"/>
    <cellStyle name="20% – paryškinimas 6_A01" xfId="35645" xr:uid="{00000000-0005-0000-0000-0000A6210000}"/>
    <cellStyle name="20% - uthevingsfarge 1" xfId="36167" xr:uid="{00000000-0005-0000-0000-0000A7210000}"/>
    <cellStyle name="20% - uthevingsfarge 1 10" xfId="2554" xr:uid="{00000000-0005-0000-0000-0000A8210000}"/>
    <cellStyle name="20% - uthevingsfarge 1 10 2" xfId="2555" xr:uid="{00000000-0005-0000-0000-0000A9210000}"/>
    <cellStyle name="20% - uthevingsfarge 1 10 2 2" xfId="2556" xr:uid="{00000000-0005-0000-0000-0000AA210000}"/>
    <cellStyle name="20% - uthevingsfarge 1 10 2 2 2" xfId="37138" xr:uid="{00000000-0005-0000-0000-0000AB210000}"/>
    <cellStyle name="20% - uthevingsfarge 1 10 2 2_A02" xfId="55278" xr:uid="{A0B58B9D-4058-491E-AD27-9BD6B0EA21FC}"/>
    <cellStyle name="20% - uthevingsfarge 1 10 2 3" xfId="37139" xr:uid="{00000000-0005-0000-0000-0000AC210000}"/>
    <cellStyle name="20% - uthevingsfarge 1 10 2 4" xfId="37140" xr:uid="{00000000-0005-0000-0000-0000AD210000}"/>
    <cellStyle name="20% - uthevingsfarge 1 10 2 5" xfId="37141" xr:uid="{00000000-0005-0000-0000-0000AE210000}"/>
    <cellStyle name="20% - uthevingsfarge 1 10 2 6" xfId="37137" xr:uid="{00000000-0005-0000-0000-0000AF210000}"/>
    <cellStyle name="20% - uthevingsfarge 1 10 2_4 manuell" xfId="53166" xr:uid="{0A0D6DDE-0C73-4ADB-A1E7-879740F6BC70}"/>
    <cellStyle name="20% - uthevingsfarge 1 10 3" xfId="2557" xr:uid="{00000000-0005-0000-0000-0000B1210000}"/>
    <cellStyle name="20% - uthevingsfarge 1 10 3 2" xfId="37142" xr:uid="{00000000-0005-0000-0000-0000B2210000}"/>
    <cellStyle name="20% - uthevingsfarge 1 10 3_A02" xfId="55279" xr:uid="{9873E380-859A-4C42-BBA5-9F079B38DB8C}"/>
    <cellStyle name="20% - uthevingsfarge 1 10 4" xfId="37143" xr:uid="{00000000-0005-0000-0000-0000B3210000}"/>
    <cellStyle name="20% - uthevingsfarge 1 10 5" xfId="37144" xr:uid="{00000000-0005-0000-0000-0000B4210000}"/>
    <cellStyle name="20% - uthevingsfarge 1 10 6" xfId="37145" xr:uid="{00000000-0005-0000-0000-0000B5210000}"/>
    <cellStyle name="20% - uthevingsfarge 1 10 7" xfId="37136" xr:uid="{00000000-0005-0000-0000-0000B6210000}"/>
    <cellStyle name="20% - uthevingsfarge 1 10_4 manuell" xfId="53167" xr:uid="{90BAB75B-FB14-4492-9CB1-E55DFC955E72}"/>
    <cellStyle name="20% - uthevingsfarge 1 11" xfId="2558" xr:uid="{00000000-0005-0000-0000-0000B8210000}"/>
    <cellStyle name="20% - uthevingsfarge 1 11 2" xfId="2559" xr:uid="{00000000-0005-0000-0000-0000B9210000}"/>
    <cellStyle name="20% - uthevingsfarge 1 11 2 2" xfId="2560" xr:uid="{00000000-0005-0000-0000-0000BA210000}"/>
    <cellStyle name="20% - uthevingsfarge 1 11 2 2 2" xfId="37148" xr:uid="{00000000-0005-0000-0000-0000BB210000}"/>
    <cellStyle name="20% - uthevingsfarge 1 11 2 2_A02" xfId="55280" xr:uid="{F75A2BC5-54FA-488F-AD81-7FA5AECAC19D}"/>
    <cellStyle name="20% - uthevingsfarge 1 11 2 3" xfId="37149" xr:uid="{00000000-0005-0000-0000-0000BC210000}"/>
    <cellStyle name="20% - uthevingsfarge 1 11 2 4" xfId="37150" xr:uid="{00000000-0005-0000-0000-0000BD210000}"/>
    <cellStyle name="20% - uthevingsfarge 1 11 2 5" xfId="37151" xr:uid="{00000000-0005-0000-0000-0000BE210000}"/>
    <cellStyle name="20% - uthevingsfarge 1 11 2 6" xfId="37147" xr:uid="{00000000-0005-0000-0000-0000BF210000}"/>
    <cellStyle name="20% - uthevingsfarge 1 11 2_4 manuell" xfId="53168" xr:uid="{0B1FBA9C-FA00-4B91-A748-BDF579EFD775}"/>
    <cellStyle name="20% - uthevingsfarge 1 11 3" xfId="2561" xr:uid="{00000000-0005-0000-0000-0000C1210000}"/>
    <cellStyle name="20% - uthevingsfarge 1 11 3 2" xfId="37152" xr:uid="{00000000-0005-0000-0000-0000C2210000}"/>
    <cellStyle name="20% - uthevingsfarge 1 11 3_A02" xfId="55281" xr:uid="{15A2D04D-5431-4CA5-96DF-176BF1DAB7DE}"/>
    <cellStyle name="20% - uthevingsfarge 1 11 4" xfId="37153" xr:uid="{00000000-0005-0000-0000-0000C3210000}"/>
    <cellStyle name="20% - uthevingsfarge 1 11 5" xfId="37154" xr:uid="{00000000-0005-0000-0000-0000C4210000}"/>
    <cellStyle name="20% - uthevingsfarge 1 11 6" xfId="37155" xr:uid="{00000000-0005-0000-0000-0000C5210000}"/>
    <cellStyle name="20% - uthevingsfarge 1 11 7" xfId="37146" xr:uid="{00000000-0005-0000-0000-0000C6210000}"/>
    <cellStyle name="20% - uthevingsfarge 1 11_4 manuell" xfId="53169" xr:uid="{CEE37C57-383C-4320-866B-0E507D930E56}"/>
    <cellStyle name="20% - uthevingsfarge 1 12" xfId="2562" xr:uid="{00000000-0005-0000-0000-0000C8210000}"/>
    <cellStyle name="20% - uthevingsfarge 1 12 2" xfId="2563" xr:uid="{00000000-0005-0000-0000-0000C9210000}"/>
    <cellStyle name="20% - uthevingsfarge 1 12 2 2" xfId="2564" xr:uid="{00000000-0005-0000-0000-0000CA210000}"/>
    <cellStyle name="20% - uthevingsfarge 1 12 2 2 2" xfId="37158" xr:uid="{00000000-0005-0000-0000-0000CB210000}"/>
    <cellStyle name="20% - uthevingsfarge 1 12 2 2_A02" xfId="55282" xr:uid="{DD1F9CA6-04D5-4E23-8EAC-76D38D234E5B}"/>
    <cellStyle name="20% - uthevingsfarge 1 12 2 3" xfId="37159" xr:uid="{00000000-0005-0000-0000-0000CC210000}"/>
    <cellStyle name="20% - uthevingsfarge 1 12 2 4" xfId="37160" xr:uid="{00000000-0005-0000-0000-0000CD210000}"/>
    <cellStyle name="20% - uthevingsfarge 1 12 2 5" xfId="37161" xr:uid="{00000000-0005-0000-0000-0000CE210000}"/>
    <cellStyle name="20% - uthevingsfarge 1 12 2 6" xfId="37157" xr:uid="{00000000-0005-0000-0000-0000CF210000}"/>
    <cellStyle name="20% - uthevingsfarge 1 12 2_4 manuell" xfId="53170" xr:uid="{185C61FB-6ED4-405B-B474-D3FE8857605F}"/>
    <cellStyle name="20% - uthevingsfarge 1 12 3" xfId="2565" xr:uid="{00000000-0005-0000-0000-0000D1210000}"/>
    <cellStyle name="20% - uthevingsfarge 1 12 3 2" xfId="37162" xr:uid="{00000000-0005-0000-0000-0000D2210000}"/>
    <cellStyle name="20% - uthevingsfarge 1 12 3_A02" xfId="55283" xr:uid="{72ACB23A-01B5-4033-9FA5-F880B02FDE68}"/>
    <cellStyle name="20% - uthevingsfarge 1 12 4" xfId="37163" xr:uid="{00000000-0005-0000-0000-0000D3210000}"/>
    <cellStyle name="20% - uthevingsfarge 1 12 5" xfId="37164" xr:uid="{00000000-0005-0000-0000-0000D4210000}"/>
    <cellStyle name="20% - uthevingsfarge 1 12 6" xfId="37165" xr:uid="{00000000-0005-0000-0000-0000D5210000}"/>
    <cellStyle name="20% - uthevingsfarge 1 12 7" xfId="37156" xr:uid="{00000000-0005-0000-0000-0000D6210000}"/>
    <cellStyle name="20% - uthevingsfarge 1 12_4 manuell" xfId="53171" xr:uid="{BBB6C8D9-E7DD-4C93-ADC1-E2893A10C7E0}"/>
    <cellStyle name="20% - uthevingsfarge 1 13" xfId="2566" xr:uid="{00000000-0005-0000-0000-0000D8210000}"/>
    <cellStyle name="20% - uthevingsfarge 1 13 2" xfId="2567" xr:uid="{00000000-0005-0000-0000-0000D9210000}"/>
    <cellStyle name="20% - uthevingsfarge 1 13 2 2" xfId="2568" xr:uid="{00000000-0005-0000-0000-0000DA210000}"/>
    <cellStyle name="20% - uthevingsfarge 1 13 2 2 2" xfId="37168" xr:uid="{00000000-0005-0000-0000-0000DB210000}"/>
    <cellStyle name="20% - uthevingsfarge 1 13 2 2_A02" xfId="55284" xr:uid="{CCC688CD-6E39-49CB-9E64-D2F77CDE7644}"/>
    <cellStyle name="20% - uthevingsfarge 1 13 2 3" xfId="37169" xr:uid="{00000000-0005-0000-0000-0000DC210000}"/>
    <cellStyle name="20% - uthevingsfarge 1 13 2 4" xfId="37170" xr:uid="{00000000-0005-0000-0000-0000DD210000}"/>
    <cellStyle name="20% - uthevingsfarge 1 13 2 5" xfId="37171" xr:uid="{00000000-0005-0000-0000-0000DE210000}"/>
    <cellStyle name="20% - uthevingsfarge 1 13 2 6" xfId="37167" xr:uid="{00000000-0005-0000-0000-0000DF210000}"/>
    <cellStyle name="20% - uthevingsfarge 1 13 2_4 manuell" xfId="53172" xr:uid="{60019445-33EE-49D4-90AD-C32BA0196CFA}"/>
    <cellStyle name="20% - uthevingsfarge 1 13 3" xfId="2569" xr:uid="{00000000-0005-0000-0000-0000E1210000}"/>
    <cellStyle name="20% - uthevingsfarge 1 13 3 2" xfId="37172" xr:uid="{00000000-0005-0000-0000-0000E2210000}"/>
    <cellStyle name="20% - uthevingsfarge 1 13 3_A02" xfId="55285" xr:uid="{B6822D86-068B-4585-AE5E-9225A4924067}"/>
    <cellStyle name="20% - uthevingsfarge 1 13 4" xfId="37173" xr:uid="{00000000-0005-0000-0000-0000E3210000}"/>
    <cellStyle name="20% - uthevingsfarge 1 13 5" xfId="37174" xr:uid="{00000000-0005-0000-0000-0000E4210000}"/>
    <cellStyle name="20% - uthevingsfarge 1 13 6" xfId="37175" xr:uid="{00000000-0005-0000-0000-0000E5210000}"/>
    <cellStyle name="20% - uthevingsfarge 1 13 7" xfId="37166" xr:uid="{00000000-0005-0000-0000-0000E6210000}"/>
    <cellStyle name="20% - uthevingsfarge 1 13_4 manuell" xfId="53173" xr:uid="{4E61584C-B544-4A29-B4B0-AE0B13D92E53}"/>
    <cellStyle name="20% - uthevingsfarge 1 14" xfId="2570" xr:uid="{00000000-0005-0000-0000-0000E8210000}"/>
    <cellStyle name="20% - uthevingsfarge 1 14 2" xfId="2571" xr:uid="{00000000-0005-0000-0000-0000E9210000}"/>
    <cellStyle name="20% - uthevingsfarge 1 14 2 2" xfId="2572" xr:uid="{00000000-0005-0000-0000-0000EA210000}"/>
    <cellStyle name="20% - uthevingsfarge 1 14 2 2 2" xfId="37178" xr:uid="{00000000-0005-0000-0000-0000EB210000}"/>
    <cellStyle name="20% - uthevingsfarge 1 14 2 2_A02" xfId="55286" xr:uid="{942C9768-4C90-4B3B-99B3-270C6B25A885}"/>
    <cellStyle name="20% - uthevingsfarge 1 14 2 3" xfId="37179" xr:uid="{00000000-0005-0000-0000-0000EC210000}"/>
    <cellStyle name="20% - uthevingsfarge 1 14 2 4" xfId="37180" xr:uid="{00000000-0005-0000-0000-0000ED210000}"/>
    <cellStyle name="20% - uthevingsfarge 1 14 2 5" xfId="37181" xr:uid="{00000000-0005-0000-0000-0000EE210000}"/>
    <cellStyle name="20% - uthevingsfarge 1 14 2 6" xfId="37177" xr:uid="{00000000-0005-0000-0000-0000EF210000}"/>
    <cellStyle name="20% - uthevingsfarge 1 14 2_4 manuell" xfId="53174" xr:uid="{94E13EE4-C832-46BB-98ED-851EE203916B}"/>
    <cellStyle name="20% - uthevingsfarge 1 14 3" xfId="2573" xr:uid="{00000000-0005-0000-0000-0000F1210000}"/>
    <cellStyle name="20% - uthevingsfarge 1 14 3 2" xfId="37182" xr:uid="{00000000-0005-0000-0000-0000F2210000}"/>
    <cellStyle name="20% - uthevingsfarge 1 14 3_A02" xfId="55287" xr:uid="{C5356F90-3E19-4ACE-9D6E-4E0444DCE8E9}"/>
    <cellStyle name="20% - uthevingsfarge 1 14 4" xfId="37183" xr:uid="{00000000-0005-0000-0000-0000F3210000}"/>
    <cellStyle name="20% - uthevingsfarge 1 14 5" xfId="37184" xr:uid="{00000000-0005-0000-0000-0000F4210000}"/>
    <cellStyle name="20% - uthevingsfarge 1 14 6" xfId="37185" xr:uid="{00000000-0005-0000-0000-0000F5210000}"/>
    <cellStyle name="20% - uthevingsfarge 1 14 7" xfId="37176" xr:uid="{00000000-0005-0000-0000-0000F6210000}"/>
    <cellStyle name="20% - uthevingsfarge 1 14_4 manuell" xfId="53175" xr:uid="{D6A89678-D249-43B2-A6C5-0D9D288DB5AD}"/>
    <cellStyle name="20% - uthevingsfarge 1 15" xfId="2574" xr:uid="{00000000-0005-0000-0000-0000F8210000}"/>
    <cellStyle name="20% - uthevingsfarge 1 15 2" xfId="2575" xr:uid="{00000000-0005-0000-0000-0000F9210000}"/>
    <cellStyle name="20% - uthevingsfarge 1 15 2 2" xfId="2576" xr:uid="{00000000-0005-0000-0000-0000FA210000}"/>
    <cellStyle name="20% - uthevingsfarge 1 15 2 2 2" xfId="37188" xr:uid="{00000000-0005-0000-0000-0000FB210000}"/>
    <cellStyle name="20% - uthevingsfarge 1 15 2 2_A02" xfId="55288" xr:uid="{45E49A1C-28DC-44E4-B6C0-BA2AED80B8BC}"/>
    <cellStyle name="20% - uthevingsfarge 1 15 2 3" xfId="37189" xr:uid="{00000000-0005-0000-0000-0000FC210000}"/>
    <cellStyle name="20% - uthevingsfarge 1 15 2 4" xfId="37190" xr:uid="{00000000-0005-0000-0000-0000FD210000}"/>
    <cellStyle name="20% - uthevingsfarge 1 15 2 5" xfId="37191" xr:uid="{00000000-0005-0000-0000-0000FE210000}"/>
    <cellStyle name="20% - uthevingsfarge 1 15 2 6" xfId="37187" xr:uid="{00000000-0005-0000-0000-0000FF210000}"/>
    <cellStyle name="20% - uthevingsfarge 1 15 2_4 manuell" xfId="53176" xr:uid="{D0B0AF61-F5E8-4607-9C18-181BDACD2366}"/>
    <cellStyle name="20% - uthevingsfarge 1 15 3" xfId="2577" xr:uid="{00000000-0005-0000-0000-000001220000}"/>
    <cellStyle name="20% - uthevingsfarge 1 15 3 2" xfId="37192" xr:uid="{00000000-0005-0000-0000-000002220000}"/>
    <cellStyle name="20% - uthevingsfarge 1 15 3_A02" xfId="55289" xr:uid="{E3147E08-7067-4417-A600-F633FFB3C04F}"/>
    <cellStyle name="20% - uthevingsfarge 1 15 4" xfId="37193" xr:uid="{00000000-0005-0000-0000-000003220000}"/>
    <cellStyle name="20% - uthevingsfarge 1 15 5" xfId="37194" xr:uid="{00000000-0005-0000-0000-000004220000}"/>
    <cellStyle name="20% - uthevingsfarge 1 15 6" xfId="37195" xr:uid="{00000000-0005-0000-0000-000005220000}"/>
    <cellStyle name="20% - uthevingsfarge 1 15 7" xfId="37186" xr:uid="{00000000-0005-0000-0000-000006220000}"/>
    <cellStyle name="20% - uthevingsfarge 1 15_4 manuell" xfId="53177" xr:uid="{F13A4B45-8441-420E-AC80-5BCFFDDADF23}"/>
    <cellStyle name="20% - uthevingsfarge 1 16" xfId="2578" xr:uid="{00000000-0005-0000-0000-000008220000}"/>
    <cellStyle name="20% - uthevingsfarge 1 16 2" xfId="2579" xr:uid="{00000000-0005-0000-0000-000009220000}"/>
    <cellStyle name="20% - uthevingsfarge 1 16 2 2" xfId="2580" xr:uid="{00000000-0005-0000-0000-00000A220000}"/>
    <cellStyle name="20% - uthevingsfarge 1 16 2 2 2" xfId="37198" xr:uid="{00000000-0005-0000-0000-00000B220000}"/>
    <cellStyle name="20% - uthevingsfarge 1 16 2 2_A02" xfId="55290" xr:uid="{8D8F835D-1144-4A74-98C4-47AA81A1D11D}"/>
    <cellStyle name="20% - uthevingsfarge 1 16 2 3" xfId="37199" xr:uid="{00000000-0005-0000-0000-00000C220000}"/>
    <cellStyle name="20% - uthevingsfarge 1 16 2 4" xfId="37200" xr:uid="{00000000-0005-0000-0000-00000D220000}"/>
    <cellStyle name="20% - uthevingsfarge 1 16 2 5" xfId="37201" xr:uid="{00000000-0005-0000-0000-00000E220000}"/>
    <cellStyle name="20% - uthevingsfarge 1 16 2 6" xfId="37197" xr:uid="{00000000-0005-0000-0000-00000F220000}"/>
    <cellStyle name="20% - uthevingsfarge 1 16 2_4 manuell" xfId="53178" xr:uid="{38C89F5B-037E-4D50-96D6-20E72DFE8A3E}"/>
    <cellStyle name="20% - uthevingsfarge 1 16 3" xfId="2581" xr:uid="{00000000-0005-0000-0000-000011220000}"/>
    <cellStyle name="20% - uthevingsfarge 1 16 3 2" xfId="37202" xr:uid="{00000000-0005-0000-0000-000012220000}"/>
    <cellStyle name="20% - uthevingsfarge 1 16 3_A02" xfId="55291" xr:uid="{EDDEBF2A-9949-474B-AE18-644EF3CECAA6}"/>
    <cellStyle name="20% - uthevingsfarge 1 16 4" xfId="37203" xr:uid="{00000000-0005-0000-0000-000013220000}"/>
    <cellStyle name="20% - uthevingsfarge 1 16 5" xfId="37204" xr:uid="{00000000-0005-0000-0000-000014220000}"/>
    <cellStyle name="20% - uthevingsfarge 1 16 6" xfId="37205" xr:uid="{00000000-0005-0000-0000-000015220000}"/>
    <cellStyle name="20% - uthevingsfarge 1 16 7" xfId="37196" xr:uid="{00000000-0005-0000-0000-000016220000}"/>
    <cellStyle name="20% - uthevingsfarge 1 16_4 manuell" xfId="53179" xr:uid="{B244012C-BED6-41AC-9ADA-ED5BF863F942}"/>
    <cellStyle name="20% - uthevingsfarge 1 17" xfId="2582" xr:uid="{00000000-0005-0000-0000-000018220000}"/>
    <cellStyle name="20% - uthevingsfarge 1 17 2" xfId="2583" xr:uid="{00000000-0005-0000-0000-000019220000}"/>
    <cellStyle name="20% - uthevingsfarge 1 17 2 2" xfId="2584" xr:uid="{00000000-0005-0000-0000-00001A220000}"/>
    <cellStyle name="20% - uthevingsfarge 1 17 2 2 2" xfId="37208" xr:uid="{00000000-0005-0000-0000-00001B220000}"/>
    <cellStyle name="20% - uthevingsfarge 1 17 2 2_A02" xfId="55292" xr:uid="{27D69822-F9BA-4F23-94A0-132D320AAAA0}"/>
    <cellStyle name="20% - uthevingsfarge 1 17 2 3" xfId="37209" xr:uid="{00000000-0005-0000-0000-00001C220000}"/>
    <cellStyle name="20% - uthevingsfarge 1 17 2 4" xfId="37210" xr:uid="{00000000-0005-0000-0000-00001D220000}"/>
    <cellStyle name="20% - uthevingsfarge 1 17 2 5" xfId="37211" xr:uid="{00000000-0005-0000-0000-00001E220000}"/>
    <cellStyle name="20% - uthevingsfarge 1 17 2 6" xfId="37207" xr:uid="{00000000-0005-0000-0000-00001F220000}"/>
    <cellStyle name="20% - uthevingsfarge 1 17 2_4 manuell" xfId="53180" xr:uid="{BA4DD408-8BF6-4937-A359-61C1A5630B2E}"/>
    <cellStyle name="20% - uthevingsfarge 1 17 3" xfId="2585" xr:uid="{00000000-0005-0000-0000-000021220000}"/>
    <cellStyle name="20% - uthevingsfarge 1 17 3 2" xfId="37212" xr:uid="{00000000-0005-0000-0000-000022220000}"/>
    <cellStyle name="20% - uthevingsfarge 1 17 3_A02" xfId="55293" xr:uid="{864A8C6E-1731-42B3-B9DE-55A5C1AC95CB}"/>
    <cellStyle name="20% - uthevingsfarge 1 17 4" xfId="37213" xr:uid="{00000000-0005-0000-0000-000023220000}"/>
    <cellStyle name="20% - uthevingsfarge 1 17 5" xfId="37214" xr:uid="{00000000-0005-0000-0000-000024220000}"/>
    <cellStyle name="20% - uthevingsfarge 1 17 6" xfId="37215" xr:uid="{00000000-0005-0000-0000-000025220000}"/>
    <cellStyle name="20% - uthevingsfarge 1 17 7" xfId="37206" xr:uid="{00000000-0005-0000-0000-000026220000}"/>
    <cellStyle name="20% - uthevingsfarge 1 17_4 manuell" xfId="53181" xr:uid="{1C947278-43FF-490B-9CD8-8BC45E94C782}"/>
    <cellStyle name="20% - uthevingsfarge 1 18" xfId="2586" xr:uid="{00000000-0005-0000-0000-000028220000}"/>
    <cellStyle name="20% - uthevingsfarge 1 18 2" xfId="2587" xr:uid="{00000000-0005-0000-0000-000029220000}"/>
    <cellStyle name="20% - uthevingsfarge 1 18 2 2" xfId="2588" xr:uid="{00000000-0005-0000-0000-00002A220000}"/>
    <cellStyle name="20% - uthevingsfarge 1 18 2 2 2" xfId="37218" xr:uid="{00000000-0005-0000-0000-00002B220000}"/>
    <cellStyle name="20% - uthevingsfarge 1 18 2 2_A02" xfId="55294" xr:uid="{0FD0374D-83AD-4593-A68F-CA4D8F8BB0E9}"/>
    <cellStyle name="20% - uthevingsfarge 1 18 2 3" xfId="37219" xr:uid="{00000000-0005-0000-0000-00002C220000}"/>
    <cellStyle name="20% - uthevingsfarge 1 18 2 4" xfId="37220" xr:uid="{00000000-0005-0000-0000-00002D220000}"/>
    <cellStyle name="20% - uthevingsfarge 1 18 2 5" xfId="37221" xr:uid="{00000000-0005-0000-0000-00002E220000}"/>
    <cellStyle name="20% - uthevingsfarge 1 18 2 6" xfId="37217" xr:uid="{00000000-0005-0000-0000-00002F220000}"/>
    <cellStyle name="20% - uthevingsfarge 1 18 2_4 manuell" xfId="53182" xr:uid="{117E08DE-796B-4794-8145-E8E27071CA33}"/>
    <cellStyle name="20% - uthevingsfarge 1 18 3" xfId="2589" xr:uid="{00000000-0005-0000-0000-000031220000}"/>
    <cellStyle name="20% - uthevingsfarge 1 18 3 2" xfId="37222" xr:uid="{00000000-0005-0000-0000-000032220000}"/>
    <cellStyle name="20% - uthevingsfarge 1 18 3_A02" xfId="55295" xr:uid="{16A3BC41-224B-413D-A465-C1C436B4FB48}"/>
    <cellStyle name="20% - uthevingsfarge 1 18 4" xfId="37223" xr:uid="{00000000-0005-0000-0000-000033220000}"/>
    <cellStyle name="20% - uthevingsfarge 1 18 5" xfId="37224" xr:uid="{00000000-0005-0000-0000-000034220000}"/>
    <cellStyle name="20% - uthevingsfarge 1 18 6" xfId="37225" xr:uid="{00000000-0005-0000-0000-000035220000}"/>
    <cellStyle name="20% - uthevingsfarge 1 18 7" xfId="37216" xr:uid="{00000000-0005-0000-0000-000036220000}"/>
    <cellStyle name="20% - uthevingsfarge 1 18_4 manuell" xfId="53183" xr:uid="{D5D5151E-ED7A-44F8-BBA9-C74E8DB31F88}"/>
    <cellStyle name="20% - uthevingsfarge 1 19" xfId="2590" xr:uid="{00000000-0005-0000-0000-000038220000}"/>
    <cellStyle name="20% - uthevingsfarge 1 19 2" xfId="2591" xr:uid="{00000000-0005-0000-0000-000039220000}"/>
    <cellStyle name="20% - uthevingsfarge 1 19 2 2" xfId="2592" xr:uid="{00000000-0005-0000-0000-00003A220000}"/>
    <cellStyle name="20% - uthevingsfarge 1 19 2 2 2" xfId="37228" xr:uid="{00000000-0005-0000-0000-00003B220000}"/>
    <cellStyle name="20% - uthevingsfarge 1 19 2 2_A02" xfId="55296" xr:uid="{73DC86C2-5F39-4B86-B2AE-687D91CE26EC}"/>
    <cellStyle name="20% - uthevingsfarge 1 19 2 3" xfId="37229" xr:uid="{00000000-0005-0000-0000-00003C220000}"/>
    <cellStyle name="20% - uthevingsfarge 1 19 2 4" xfId="37230" xr:uid="{00000000-0005-0000-0000-00003D220000}"/>
    <cellStyle name="20% - uthevingsfarge 1 19 2 5" xfId="37231" xr:uid="{00000000-0005-0000-0000-00003E220000}"/>
    <cellStyle name="20% - uthevingsfarge 1 19 2 6" xfId="37227" xr:uid="{00000000-0005-0000-0000-00003F220000}"/>
    <cellStyle name="20% - uthevingsfarge 1 19 2_4 manuell" xfId="53184" xr:uid="{A99A2810-AF2B-4567-B572-6279D0B6A0F5}"/>
    <cellStyle name="20% - uthevingsfarge 1 19 3" xfId="2593" xr:uid="{00000000-0005-0000-0000-000041220000}"/>
    <cellStyle name="20% - uthevingsfarge 1 19 3 2" xfId="37232" xr:uid="{00000000-0005-0000-0000-000042220000}"/>
    <cellStyle name="20% - uthevingsfarge 1 19 3_A02" xfId="55297" xr:uid="{42EC7C0F-2B87-49BF-A182-CE76F98F65A2}"/>
    <cellStyle name="20% - uthevingsfarge 1 19 4" xfId="37233" xr:uid="{00000000-0005-0000-0000-000043220000}"/>
    <cellStyle name="20% - uthevingsfarge 1 19 5" xfId="37234" xr:uid="{00000000-0005-0000-0000-000044220000}"/>
    <cellStyle name="20% - uthevingsfarge 1 19 6" xfId="37235" xr:uid="{00000000-0005-0000-0000-000045220000}"/>
    <cellStyle name="20% - uthevingsfarge 1 19 7" xfId="37226" xr:uid="{00000000-0005-0000-0000-000046220000}"/>
    <cellStyle name="20% - uthevingsfarge 1 19_4 manuell" xfId="53185" xr:uid="{BA724B74-1FFD-4657-B35E-AF39888B2038}"/>
    <cellStyle name="20% - uthevingsfarge 1 2" xfId="2594" xr:uid="{00000000-0005-0000-0000-000048220000}"/>
    <cellStyle name="20% - uthevingsfarge 1 2 10" xfId="14430" xr:uid="{00000000-0005-0000-0000-000049220000}"/>
    <cellStyle name="20% - uthevingsfarge 1 2 10 2" xfId="14431" xr:uid="{00000000-0005-0000-0000-00004A220000}"/>
    <cellStyle name="20% - uthevingsfarge 1 2 10 3" xfId="14432" xr:uid="{00000000-0005-0000-0000-00004B220000}"/>
    <cellStyle name="20% - uthevingsfarge 1 2 10_AVA DVA EL" xfId="14433" xr:uid="{00000000-0005-0000-0000-00004C220000}"/>
    <cellStyle name="20% - uthevingsfarge 1 2 11" xfId="14434" xr:uid="{00000000-0005-0000-0000-00004D220000}"/>
    <cellStyle name="20% - uthevingsfarge 1 2 12" xfId="14435" xr:uid="{00000000-0005-0000-0000-00004E220000}"/>
    <cellStyle name="20% - uthevingsfarge 1 2 13" xfId="43162" xr:uid="{00000000-0005-0000-0000-00004F220000}"/>
    <cellStyle name="20% - uthevingsfarge 1 2 14" xfId="43163" xr:uid="{00000000-0005-0000-0000-000050220000}"/>
    <cellStyle name="20% - uthevingsfarge 1 2 15" xfId="43164" xr:uid="{00000000-0005-0000-0000-000051220000}"/>
    <cellStyle name="20% - uthevingsfarge 1 2 16" xfId="43165" xr:uid="{00000000-0005-0000-0000-000052220000}"/>
    <cellStyle name="20% - uthevingsfarge 1 2 2" xfId="2595" xr:uid="{00000000-0005-0000-0000-000053220000}"/>
    <cellStyle name="20% - uthevingsfarge 1 2 2 10" xfId="43166" xr:uid="{00000000-0005-0000-0000-000054220000}"/>
    <cellStyle name="20% - uthevingsfarge 1 2 2 11" xfId="43167" xr:uid="{00000000-0005-0000-0000-000055220000}"/>
    <cellStyle name="20% - uthevingsfarge 1 2 2 2" xfId="2596" xr:uid="{00000000-0005-0000-0000-000056220000}"/>
    <cellStyle name="20% - uthevingsfarge 1 2 2 2 10" xfId="43168" xr:uid="{00000000-0005-0000-0000-000057220000}"/>
    <cellStyle name="20% - uthevingsfarge 1 2 2 2 2" xfId="14436" xr:uid="{00000000-0005-0000-0000-000058220000}"/>
    <cellStyle name="20% - uthevingsfarge 1 2 2 2 2 2" xfId="14437" xr:uid="{00000000-0005-0000-0000-000059220000}"/>
    <cellStyle name="20% - uthevingsfarge 1 2 2 2 2 2 2" xfId="43169" xr:uid="{00000000-0005-0000-0000-00005A220000}"/>
    <cellStyle name="20% - uthevingsfarge 1 2 2 2 2 2 2 2" xfId="43170" xr:uid="{00000000-0005-0000-0000-00005B220000}"/>
    <cellStyle name="20% - uthevingsfarge 1 2 2 2 2 2 3" xfId="43171" xr:uid="{00000000-0005-0000-0000-00005C220000}"/>
    <cellStyle name="20% - uthevingsfarge 1 2 2 2 2 2_3. Chng in credit spreads" xfId="43172" xr:uid="{00000000-0005-0000-0000-00005D220000}"/>
    <cellStyle name="20% - uthevingsfarge 1 2 2 2 2 3" xfId="14438" xr:uid="{00000000-0005-0000-0000-00005E220000}"/>
    <cellStyle name="20% - uthevingsfarge 1 2 2 2 2 3 2" xfId="43173" xr:uid="{00000000-0005-0000-0000-00005F220000}"/>
    <cellStyle name="20% - uthevingsfarge 1 2 2 2 2 4" xfId="43174" xr:uid="{00000000-0005-0000-0000-000060220000}"/>
    <cellStyle name="20% - uthevingsfarge 1 2 2 2 2 5" xfId="43175" xr:uid="{00000000-0005-0000-0000-000061220000}"/>
    <cellStyle name="20% - uthevingsfarge 1 2 2 2 2 6" xfId="43176" xr:uid="{00000000-0005-0000-0000-000062220000}"/>
    <cellStyle name="20% - uthevingsfarge 1 2 2 2 2_3. Chng in credit spreads" xfId="43177" xr:uid="{00000000-0005-0000-0000-000063220000}"/>
    <cellStyle name="20% - uthevingsfarge 1 2 2 2 3" xfId="14439" xr:uid="{00000000-0005-0000-0000-000064220000}"/>
    <cellStyle name="20% - uthevingsfarge 1 2 2 2 3 2" xfId="14440" xr:uid="{00000000-0005-0000-0000-000065220000}"/>
    <cellStyle name="20% - uthevingsfarge 1 2 2 2 3 2 2" xfId="43178" xr:uid="{00000000-0005-0000-0000-000066220000}"/>
    <cellStyle name="20% - uthevingsfarge 1 2 2 2 3 2 2 2" xfId="43179" xr:uid="{00000000-0005-0000-0000-000067220000}"/>
    <cellStyle name="20% - uthevingsfarge 1 2 2 2 3 2 3" xfId="43180" xr:uid="{00000000-0005-0000-0000-000068220000}"/>
    <cellStyle name="20% - uthevingsfarge 1 2 2 2 3 2_3. Chng in credit spreads" xfId="43181" xr:uid="{00000000-0005-0000-0000-000069220000}"/>
    <cellStyle name="20% - uthevingsfarge 1 2 2 2 3 3" xfId="14441" xr:uid="{00000000-0005-0000-0000-00006A220000}"/>
    <cellStyle name="20% - uthevingsfarge 1 2 2 2 3 3 2" xfId="43182" xr:uid="{00000000-0005-0000-0000-00006B220000}"/>
    <cellStyle name="20% - uthevingsfarge 1 2 2 2 3 4" xfId="43183" xr:uid="{00000000-0005-0000-0000-00006C220000}"/>
    <cellStyle name="20% - uthevingsfarge 1 2 2 2 3 5" xfId="43184" xr:uid="{00000000-0005-0000-0000-00006D220000}"/>
    <cellStyle name="20% - uthevingsfarge 1 2 2 2 3 6" xfId="43185" xr:uid="{00000000-0005-0000-0000-00006E220000}"/>
    <cellStyle name="20% - uthevingsfarge 1 2 2 2 3_3. Chng in credit spreads" xfId="43186" xr:uid="{00000000-0005-0000-0000-00006F220000}"/>
    <cellStyle name="20% - uthevingsfarge 1 2 2 2 4" xfId="14442" xr:uid="{00000000-0005-0000-0000-000070220000}"/>
    <cellStyle name="20% - uthevingsfarge 1 2 2 2 4 2" xfId="14443" xr:uid="{00000000-0005-0000-0000-000071220000}"/>
    <cellStyle name="20% - uthevingsfarge 1 2 2 2 4 2 2" xfId="43187" xr:uid="{00000000-0005-0000-0000-000072220000}"/>
    <cellStyle name="20% - uthevingsfarge 1 2 2 2 4 3" xfId="14444" xr:uid="{00000000-0005-0000-0000-000073220000}"/>
    <cellStyle name="20% - uthevingsfarge 1 2 2 2 4 4" xfId="43188" xr:uid="{00000000-0005-0000-0000-000074220000}"/>
    <cellStyle name="20% - uthevingsfarge 1 2 2 2 4 5" xfId="43189" xr:uid="{00000000-0005-0000-0000-000075220000}"/>
    <cellStyle name="20% - uthevingsfarge 1 2 2 2 4 6" xfId="43190" xr:uid="{00000000-0005-0000-0000-000076220000}"/>
    <cellStyle name="20% - uthevingsfarge 1 2 2 2 4_3. Chng in credit spreads" xfId="43191" xr:uid="{00000000-0005-0000-0000-000077220000}"/>
    <cellStyle name="20% - uthevingsfarge 1 2 2 2 5" xfId="14445" xr:uid="{00000000-0005-0000-0000-000078220000}"/>
    <cellStyle name="20% - uthevingsfarge 1 2 2 2 5 2" xfId="14446" xr:uid="{00000000-0005-0000-0000-000079220000}"/>
    <cellStyle name="20% - uthevingsfarge 1 2 2 2 5 2 2" xfId="43192" xr:uid="{00000000-0005-0000-0000-00007A220000}"/>
    <cellStyle name="20% - uthevingsfarge 1 2 2 2 5 3" xfId="14447" xr:uid="{00000000-0005-0000-0000-00007B220000}"/>
    <cellStyle name="20% - uthevingsfarge 1 2 2 2 5 4" xfId="43193" xr:uid="{00000000-0005-0000-0000-00007C220000}"/>
    <cellStyle name="20% - uthevingsfarge 1 2 2 2 5 5" xfId="43194" xr:uid="{00000000-0005-0000-0000-00007D220000}"/>
    <cellStyle name="20% - uthevingsfarge 1 2 2 2 5_3. Chng in credit spreads" xfId="43195" xr:uid="{00000000-0005-0000-0000-00007E220000}"/>
    <cellStyle name="20% - uthevingsfarge 1 2 2 2 6" xfId="14448" xr:uid="{00000000-0005-0000-0000-00007F220000}"/>
    <cellStyle name="20% - uthevingsfarge 1 2 2 2 6 2" xfId="43196" xr:uid="{00000000-0005-0000-0000-000080220000}"/>
    <cellStyle name="20% - uthevingsfarge 1 2 2 2 7" xfId="14449" xr:uid="{00000000-0005-0000-0000-000081220000}"/>
    <cellStyle name="20% - uthevingsfarge 1 2 2 2 8" xfId="37237" xr:uid="{00000000-0005-0000-0000-000082220000}"/>
    <cellStyle name="20% - uthevingsfarge 1 2 2 2 9" xfId="43197" xr:uid="{00000000-0005-0000-0000-000083220000}"/>
    <cellStyle name="20% - uthevingsfarge 1 2 2 2_3. Chng in credit spreads" xfId="43198" xr:uid="{00000000-0005-0000-0000-000084220000}"/>
    <cellStyle name="20% - uthevingsfarge 1 2 2 3" xfId="14450" xr:uid="{00000000-0005-0000-0000-000085220000}"/>
    <cellStyle name="20% - uthevingsfarge 1 2 2 3 2" xfId="14451" xr:uid="{00000000-0005-0000-0000-000086220000}"/>
    <cellStyle name="20% - uthevingsfarge 1 2 2 3 2 2" xfId="43199" xr:uid="{00000000-0005-0000-0000-000087220000}"/>
    <cellStyle name="20% - uthevingsfarge 1 2 2 3 2 2 2" xfId="43200" xr:uid="{00000000-0005-0000-0000-000088220000}"/>
    <cellStyle name="20% - uthevingsfarge 1 2 2 3 2 3" xfId="43201" xr:uid="{00000000-0005-0000-0000-000089220000}"/>
    <cellStyle name="20% - uthevingsfarge 1 2 2 3 2_3. Chng in credit spreads" xfId="43202" xr:uid="{00000000-0005-0000-0000-00008A220000}"/>
    <cellStyle name="20% - uthevingsfarge 1 2 2 3 3" xfId="14452" xr:uid="{00000000-0005-0000-0000-00008B220000}"/>
    <cellStyle name="20% - uthevingsfarge 1 2 2 3 3 2" xfId="43203" xr:uid="{00000000-0005-0000-0000-00008C220000}"/>
    <cellStyle name="20% - uthevingsfarge 1 2 2 3 4" xfId="37238" xr:uid="{00000000-0005-0000-0000-00008D220000}"/>
    <cellStyle name="20% - uthevingsfarge 1 2 2 3 5" xfId="43204" xr:uid="{00000000-0005-0000-0000-00008E220000}"/>
    <cellStyle name="20% - uthevingsfarge 1 2 2 3 6" xfId="43205" xr:uid="{00000000-0005-0000-0000-00008F220000}"/>
    <cellStyle name="20% - uthevingsfarge 1 2 2 3_3. Chng in credit spreads" xfId="43206" xr:uid="{00000000-0005-0000-0000-000090220000}"/>
    <cellStyle name="20% - uthevingsfarge 1 2 2 4" xfId="14453" xr:uid="{00000000-0005-0000-0000-000091220000}"/>
    <cellStyle name="20% - uthevingsfarge 1 2 2 4 2" xfId="14454" xr:uid="{00000000-0005-0000-0000-000092220000}"/>
    <cellStyle name="20% - uthevingsfarge 1 2 2 4 2 2" xfId="43207" xr:uid="{00000000-0005-0000-0000-000093220000}"/>
    <cellStyle name="20% - uthevingsfarge 1 2 2 4 2 2 2" xfId="43208" xr:uid="{00000000-0005-0000-0000-000094220000}"/>
    <cellStyle name="20% - uthevingsfarge 1 2 2 4 2 3" xfId="43209" xr:uid="{00000000-0005-0000-0000-000095220000}"/>
    <cellStyle name="20% - uthevingsfarge 1 2 2 4 2_3. Chng in credit spreads" xfId="43210" xr:uid="{00000000-0005-0000-0000-000096220000}"/>
    <cellStyle name="20% - uthevingsfarge 1 2 2 4 3" xfId="14455" xr:uid="{00000000-0005-0000-0000-000097220000}"/>
    <cellStyle name="20% - uthevingsfarge 1 2 2 4 3 2" xfId="43211" xr:uid="{00000000-0005-0000-0000-000098220000}"/>
    <cellStyle name="20% - uthevingsfarge 1 2 2 4 4" xfId="37239" xr:uid="{00000000-0005-0000-0000-000099220000}"/>
    <cellStyle name="20% - uthevingsfarge 1 2 2 4 5" xfId="43212" xr:uid="{00000000-0005-0000-0000-00009A220000}"/>
    <cellStyle name="20% - uthevingsfarge 1 2 2 4 6" xfId="43213" xr:uid="{00000000-0005-0000-0000-00009B220000}"/>
    <cellStyle name="20% - uthevingsfarge 1 2 2 4_3. Chng in credit spreads" xfId="43214" xr:uid="{00000000-0005-0000-0000-00009C220000}"/>
    <cellStyle name="20% - uthevingsfarge 1 2 2 5" xfId="14456" xr:uid="{00000000-0005-0000-0000-00009D220000}"/>
    <cellStyle name="20% - uthevingsfarge 1 2 2 5 2" xfId="14457" xr:uid="{00000000-0005-0000-0000-00009E220000}"/>
    <cellStyle name="20% - uthevingsfarge 1 2 2 5 2 2" xfId="43215" xr:uid="{00000000-0005-0000-0000-00009F220000}"/>
    <cellStyle name="20% - uthevingsfarge 1 2 2 5 2 2 2" xfId="43216" xr:uid="{00000000-0005-0000-0000-0000A0220000}"/>
    <cellStyle name="20% - uthevingsfarge 1 2 2 5 2 3" xfId="43217" xr:uid="{00000000-0005-0000-0000-0000A1220000}"/>
    <cellStyle name="20% - uthevingsfarge 1 2 2 5 2_3. Chng in credit spreads" xfId="43218" xr:uid="{00000000-0005-0000-0000-0000A2220000}"/>
    <cellStyle name="20% - uthevingsfarge 1 2 2 5 3" xfId="14458" xr:uid="{00000000-0005-0000-0000-0000A3220000}"/>
    <cellStyle name="20% - uthevingsfarge 1 2 2 5 3 2" xfId="43219" xr:uid="{00000000-0005-0000-0000-0000A4220000}"/>
    <cellStyle name="20% - uthevingsfarge 1 2 2 5 4" xfId="37240" xr:uid="{00000000-0005-0000-0000-0000A5220000}"/>
    <cellStyle name="20% - uthevingsfarge 1 2 2 5 5" xfId="43220" xr:uid="{00000000-0005-0000-0000-0000A6220000}"/>
    <cellStyle name="20% - uthevingsfarge 1 2 2 5 6" xfId="43221" xr:uid="{00000000-0005-0000-0000-0000A7220000}"/>
    <cellStyle name="20% - uthevingsfarge 1 2 2 5_3. Chng in credit spreads" xfId="43222" xr:uid="{00000000-0005-0000-0000-0000A8220000}"/>
    <cellStyle name="20% - uthevingsfarge 1 2 2 6" xfId="14459" xr:uid="{00000000-0005-0000-0000-0000A9220000}"/>
    <cellStyle name="20% - uthevingsfarge 1 2 2 6 2" xfId="14460" xr:uid="{00000000-0005-0000-0000-0000AA220000}"/>
    <cellStyle name="20% - uthevingsfarge 1 2 2 6 2 2" xfId="43223" xr:uid="{00000000-0005-0000-0000-0000AB220000}"/>
    <cellStyle name="20% - uthevingsfarge 1 2 2 6 3" xfId="14461" xr:uid="{00000000-0005-0000-0000-0000AC220000}"/>
    <cellStyle name="20% - uthevingsfarge 1 2 2 6 4" xfId="43224" xr:uid="{00000000-0005-0000-0000-0000AD220000}"/>
    <cellStyle name="20% - uthevingsfarge 1 2 2 6 5" xfId="43225" xr:uid="{00000000-0005-0000-0000-0000AE220000}"/>
    <cellStyle name="20% - uthevingsfarge 1 2 2 6 6" xfId="43226" xr:uid="{00000000-0005-0000-0000-0000AF220000}"/>
    <cellStyle name="20% - uthevingsfarge 1 2 2 6_3. Chng in credit spreads" xfId="43227" xr:uid="{00000000-0005-0000-0000-0000B0220000}"/>
    <cellStyle name="20% - uthevingsfarge 1 2 2 7" xfId="14462" xr:uid="{00000000-0005-0000-0000-0000B1220000}"/>
    <cellStyle name="20% - uthevingsfarge 1 2 2 8" xfId="37236" xr:uid="{00000000-0005-0000-0000-0000B2220000}"/>
    <cellStyle name="20% - uthevingsfarge 1 2 2 9" xfId="43228" xr:uid="{00000000-0005-0000-0000-0000B3220000}"/>
    <cellStyle name="20% - uthevingsfarge 1 2 2_3. Chng in credit spreads" xfId="43229" xr:uid="{00000000-0005-0000-0000-0000B4220000}"/>
    <cellStyle name="20% - uthevingsfarge 1 2 3" xfId="12446" xr:uid="{00000000-0005-0000-0000-0000B5220000}"/>
    <cellStyle name="20% - uthevingsfarge 1 2 3 10" xfId="43230" xr:uid="{00000000-0005-0000-0000-0000B6220000}"/>
    <cellStyle name="20% - uthevingsfarge 1 2 3 2" xfId="14463" xr:uid="{00000000-0005-0000-0000-0000B7220000}"/>
    <cellStyle name="20% - uthevingsfarge 1 2 3 2 2" xfId="14464" xr:uid="{00000000-0005-0000-0000-0000B8220000}"/>
    <cellStyle name="20% - uthevingsfarge 1 2 3 2 2 2" xfId="43231" xr:uid="{00000000-0005-0000-0000-0000B9220000}"/>
    <cellStyle name="20% - uthevingsfarge 1 2 3 2 2 2 2" xfId="43232" xr:uid="{00000000-0005-0000-0000-0000BA220000}"/>
    <cellStyle name="20% - uthevingsfarge 1 2 3 2 2 3" xfId="43233" xr:uid="{00000000-0005-0000-0000-0000BB220000}"/>
    <cellStyle name="20% - uthevingsfarge 1 2 3 2 2_3. Chng in credit spreads" xfId="43234" xr:uid="{00000000-0005-0000-0000-0000BC220000}"/>
    <cellStyle name="20% - uthevingsfarge 1 2 3 2 3" xfId="14465" xr:uid="{00000000-0005-0000-0000-0000BD220000}"/>
    <cellStyle name="20% - uthevingsfarge 1 2 3 2 3 2" xfId="43235" xr:uid="{00000000-0005-0000-0000-0000BE220000}"/>
    <cellStyle name="20% - uthevingsfarge 1 2 3 2 3 2 2" xfId="43236" xr:uid="{00000000-0005-0000-0000-0000BF220000}"/>
    <cellStyle name="20% - uthevingsfarge 1 2 3 2 3 3" xfId="43237" xr:uid="{00000000-0005-0000-0000-0000C0220000}"/>
    <cellStyle name="20% - uthevingsfarge 1 2 3 2 3_3. Chng in credit spreads" xfId="43238" xr:uid="{00000000-0005-0000-0000-0000C1220000}"/>
    <cellStyle name="20% - uthevingsfarge 1 2 3 2 4" xfId="43239" xr:uid="{00000000-0005-0000-0000-0000C2220000}"/>
    <cellStyle name="20% - uthevingsfarge 1 2 3 2 4 2" xfId="43240" xr:uid="{00000000-0005-0000-0000-0000C3220000}"/>
    <cellStyle name="20% - uthevingsfarge 1 2 3 2 4 2 2" xfId="43241" xr:uid="{00000000-0005-0000-0000-0000C4220000}"/>
    <cellStyle name="20% - uthevingsfarge 1 2 3 2 4 3" xfId="43242" xr:uid="{00000000-0005-0000-0000-0000C5220000}"/>
    <cellStyle name="20% - uthevingsfarge 1 2 3 2 4_3. Chng in credit spreads" xfId="43243" xr:uid="{00000000-0005-0000-0000-0000C6220000}"/>
    <cellStyle name="20% - uthevingsfarge 1 2 3 2 5" xfId="43244" xr:uid="{00000000-0005-0000-0000-0000C7220000}"/>
    <cellStyle name="20% - uthevingsfarge 1 2 3 2 5 2" xfId="43245" xr:uid="{00000000-0005-0000-0000-0000C8220000}"/>
    <cellStyle name="20% - uthevingsfarge 1 2 3 2 6" xfId="43246" xr:uid="{00000000-0005-0000-0000-0000C9220000}"/>
    <cellStyle name="20% - uthevingsfarge 1 2 3 2_3. Chng in credit spreads" xfId="43247" xr:uid="{00000000-0005-0000-0000-0000CA220000}"/>
    <cellStyle name="20% - uthevingsfarge 1 2 3 3" xfId="14466" xr:uid="{00000000-0005-0000-0000-0000CB220000}"/>
    <cellStyle name="20% - uthevingsfarge 1 2 3 3 2" xfId="14467" xr:uid="{00000000-0005-0000-0000-0000CC220000}"/>
    <cellStyle name="20% - uthevingsfarge 1 2 3 3 2 2" xfId="43248" xr:uid="{00000000-0005-0000-0000-0000CD220000}"/>
    <cellStyle name="20% - uthevingsfarge 1 2 3 3 2 2 2" xfId="43249" xr:uid="{00000000-0005-0000-0000-0000CE220000}"/>
    <cellStyle name="20% - uthevingsfarge 1 2 3 3 2 3" xfId="43250" xr:uid="{00000000-0005-0000-0000-0000CF220000}"/>
    <cellStyle name="20% - uthevingsfarge 1 2 3 3 2_3. Chng in credit spreads" xfId="43251" xr:uid="{00000000-0005-0000-0000-0000D0220000}"/>
    <cellStyle name="20% - uthevingsfarge 1 2 3 3 3" xfId="14468" xr:uid="{00000000-0005-0000-0000-0000D1220000}"/>
    <cellStyle name="20% - uthevingsfarge 1 2 3 3 3 2" xfId="43252" xr:uid="{00000000-0005-0000-0000-0000D2220000}"/>
    <cellStyle name="20% - uthevingsfarge 1 2 3 3 4" xfId="43253" xr:uid="{00000000-0005-0000-0000-0000D3220000}"/>
    <cellStyle name="20% - uthevingsfarge 1 2 3 3 5" xfId="43254" xr:uid="{00000000-0005-0000-0000-0000D4220000}"/>
    <cellStyle name="20% - uthevingsfarge 1 2 3 3 6" xfId="43255" xr:uid="{00000000-0005-0000-0000-0000D5220000}"/>
    <cellStyle name="20% - uthevingsfarge 1 2 3 3_3. Chng in credit spreads" xfId="43256" xr:uid="{00000000-0005-0000-0000-0000D6220000}"/>
    <cellStyle name="20% - uthevingsfarge 1 2 3 4" xfId="14469" xr:uid="{00000000-0005-0000-0000-0000D7220000}"/>
    <cellStyle name="20% - uthevingsfarge 1 2 3 4 2" xfId="14470" xr:uid="{00000000-0005-0000-0000-0000D8220000}"/>
    <cellStyle name="20% - uthevingsfarge 1 2 3 4 2 2" xfId="43257" xr:uid="{00000000-0005-0000-0000-0000D9220000}"/>
    <cellStyle name="20% - uthevingsfarge 1 2 3 4 3" xfId="14471" xr:uid="{00000000-0005-0000-0000-0000DA220000}"/>
    <cellStyle name="20% - uthevingsfarge 1 2 3 4 4" xfId="43258" xr:uid="{00000000-0005-0000-0000-0000DB220000}"/>
    <cellStyle name="20% - uthevingsfarge 1 2 3 4 5" xfId="43259" xr:uid="{00000000-0005-0000-0000-0000DC220000}"/>
    <cellStyle name="20% - uthevingsfarge 1 2 3 4 6" xfId="43260" xr:uid="{00000000-0005-0000-0000-0000DD220000}"/>
    <cellStyle name="20% - uthevingsfarge 1 2 3 4_3. Chng in credit spreads" xfId="43261" xr:uid="{00000000-0005-0000-0000-0000DE220000}"/>
    <cellStyle name="20% - uthevingsfarge 1 2 3 5" xfId="14472" xr:uid="{00000000-0005-0000-0000-0000DF220000}"/>
    <cellStyle name="20% - uthevingsfarge 1 2 3 5 2" xfId="14473" xr:uid="{00000000-0005-0000-0000-0000E0220000}"/>
    <cellStyle name="20% - uthevingsfarge 1 2 3 5 2 2" xfId="43262" xr:uid="{00000000-0005-0000-0000-0000E1220000}"/>
    <cellStyle name="20% - uthevingsfarge 1 2 3 5 3" xfId="14474" xr:uid="{00000000-0005-0000-0000-0000E2220000}"/>
    <cellStyle name="20% - uthevingsfarge 1 2 3 5 4" xfId="43263" xr:uid="{00000000-0005-0000-0000-0000E3220000}"/>
    <cellStyle name="20% - uthevingsfarge 1 2 3 5 5" xfId="43264" xr:uid="{00000000-0005-0000-0000-0000E4220000}"/>
    <cellStyle name="20% - uthevingsfarge 1 2 3 5 6" xfId="43265" xr:uid="{00000000-0005-0000-0000-0000E5220000}"/>
    <cellStyle name="20% - uthevingsfarge 1 2 3 5_3. Chng in credit spreads" xfId="43266" xr:uid="{00000000-0005-0000-0000-0000E6220000}"/>
    <cellStyle name="20% - uthevingsfarge 1 2 3 6" xfId="14475" xr:uid="{00000000-0005-0000-0000-0000E7220000}"/>
    <cellStyle name="20% - uthevingsfarge 1 2 3 6 2" xfId="43267" xr:uid="{00000000-0005-0000-0000-0000E8220000}"/>
    <cellStyle name="20% - uthevingsfarge 1 2 3 6 2 2" xfId="43268" xr:uid="{00000000-0005-0000-0000-0000E9220000}"/>
    <cellStyle name="20% - uthevingsfarge 1 2 3 6 3" xfId="43269" xr:uid="{00000000-0005-0000-0000-0000EA220000}"/>
    <cellStyle name="20% - uthevingsfarge 1 2 3 6_3. Chng in credit spreads" xfId="43270" xr:uid="{00000000-0005-0000-0000-0000EB220000}"/>
    <cellStyle name="20% - uthevingsfarge 1 2 3 7" xfId="14476" xr:uid="{00000000-0005-0000-0000-0000EC220000}"/>
    <cellStyle name="20% - uthevingsfarge 1 2 3 7 2" xfId="43271" xr:uid="{00000000-0005-0000-0000-0000ED220000}"/>
    <cellStyle name="20% - uthevingsfarge 1 2 3 8" xfId="37241" xr:uid="{00000000-0005-0000-0000-0000EE220000}"/>
    <cellStyle name="20% - uthevingsfarge 1 2 3 9" xfId="43272" xr:uid="{00000000-0005-0000-0000-0000EF220000}"/>
    <cellStyle name="20% - uthevingsfarge 1 2 3_3. Chng in credit spreads" xfId="43273" xr:uid="{00000000-0005-0000-0000-0000F0220000}"/>
    <cellStyle name="20% - uthevingsfarge 1 2 4" xfId="14477" xr:uid="{00000000-0005-0000-0000-0000F1220000}"/>
    <cellStyle name="20% - uthevingsfarge 1 2 4 2" xfId="14478" xr:uid="{00000000-0005-0000-0000-0000F2220000}"/>
    <cellStyle name="20% - uthevingsfarge 1 2 4 2 2" xfId="14479" xr:uid="{00000000-0005-0000-0000-0000F3220000}"/>
    <cellStyle name="20% - uthevingsfarge 1 2 4 2 2 2" xfId="43274" xr:uid="{00000000-0005-0000-0000-0000F4220000}"/>
    <cellStyle name="20% - uthevingsfarge 1 2 4 2 3" xfId="43275" xr:uid="{00000000-0005-0000-0000-0000F5220000}"/>
    <cellStyle name="20% - uthevingsfarge 1 2 4 2_3. Chng in credit spreads" xfId="43276" xr:uid="{00000000-0005-0000-0000-0000F6220000}"/>
    <cellStyle name="20% - uthevingsfarge 1 2 4 3" xfId="14480" xr:uid="{00000000-0005-0000-0000-0000F7220000}"/>
    <cellStyle name="20% - uthevingsfarge 1 2 4 3 2" xfId="43277" xr:uid="{00000000-0005-0000-0000-0000F8220000}"/>
    <cellStyle name="20% - uthevingsfarge 1 2 4 3 2 2" xfId="43278" xr:uid="{00000000-0005-0000-0000-0000F9220000}"/>
    <cellStyle name="20% - uthevingsfarge 1 2 4 3 3" xfId="43279" xr:uid="{00000000-0005-0000-0000-0000FA220000}"/>
    <cellStyle name="20% - uthevingsfarge 1 2 4 3_3. Chng in credit spreads" xfId="43280" xr:uid="{00000000-0005-0000-0000-0000FB220000}"/>
    <cellStyle name="20% - uthevingsfarge 1 2 4 4" xfId="14481" xr:uid="{00000000-0005-0000-0000-0000FC220000}"/>
    <cellStyle name="20% - uthevingsfarge 1 2 4 4 2" xfId="43281" xr:uid="{00000000-0005-0000-0000-0000FD220000}"/>
    <cellStyle name="20% - uthevingsfarge 1 2 4 4 2 2" xfId="43282" xr:uid="{00000000-0005-0000-0000-0000FE220000}"/>
    <cellStyle name="20% - uthevingsfarge 1 2 4 4 3" xfId="43283" xr:uid="{00000000-0005-0000-0000-0000FF220000}"/>
    <cellStyle name="20% - uthevingsfarge 1 2 4 4_3. Chng in credit spreads" xfId="43284" xr:uid="{00000000-0005-0000-0000-000000230000}"/>
    <cellStyle name="20% - uthevingsfarge 1 2 4 5" xfId="37242" xr:uid="{00000000-0005-0000-0000-000001230000}"/>
    <cellStyle name="20% - uthevingsfarge 1 2 4 5 2" xfId="43285" xr:uid="{00000000-0005-0000-0000-000002230000}"/>
    <cellStyle name="20% - uthevingsfarge 1 2 4 6" xfId="43286" xr:uid="{00000000-0005-0000-0000-000003230000}"/>
    <cellStyle name="20% - uthevingsfarge 1 2 4 7" xfId="43287" xr:uid="{00000000-0005-0000-0000-000004230000}"/>
    <cellStyle name="20% - uthevingsfarge 1 2 4_3. Chng in credit spreads" xfId="43288" xr:uid="{00000000-0005-0000-0000-000005230000}"/>
    <cellStyle name="20% - uthevingsfarge 1 2 5" xfId="14482" xr:uid="{00000000-0005-0000-0000-000006230000}"/>
    <cellStyle name="20% - uthevingsfarge 1 2 5 2" xfId="14483" xr:uid="{00000000-0005-0000-0000-000007230000}"/>
    <cellStyle name="20% - uthevingsfarge 1 2 5 2 2" xfId="14484" xr:uid="{00000000-0005-0000-0000-000008230000}"/>
    <cellStyle name="20% - uthevingsfarge 1 2 5 2 2 2" xfId="43289" xr:uid="{00000000-0005-0000-0000-000009230000}"/>
    <cellStyle name="20% - uthevingsfarge 1 2 5 2 3" xfId="43290" xr:uid="{00000000-0005-0000-0000-00000A230000}"/>
    <cellStyle name="20% - uthevingsfarge 1 2 5 2_3. Chng in credit spreads" xfId="43291" xr:uid="{00000000-0005-0000-0000-00000B230000}"/>
    <cellStyle name="20% - uthevingsfarge 1 2 5 3" xfId="14485" xr:uid="{00000000-0005-0000-0000-00000C230000}"/>
    <cellStyle name="20% - uthevingsfarge 1 2 5 3 2" xfId="43292" xr:uid="{00000000-0005-0000-0000-00000D230000}"/>
    <cellStyle name="20% - uthevingsfarge 1 2 5 4" xfId="14486" xr:uid="{00000000-0005-0000-0000-00000E230000}"/>
    <cellStyle name="20% - uthevingsfarge 1 2 5 5" xfId="37243" xr:uid="{00000000-0005-0000-0000-00000F230000}"/>
    <cellStyle name="20% - uthevingsfarge 1 2 5 6" xfId="43293" xr:uid="{00000000-0005-0000-0000-000010230000}"/>
    <cellStyle name="20% - uthevingsfarge 1 2 5 7" xfId="43294" xr:uid="{00000000-0005-0000-0000-000011230000}"/>
    <cellStyle name="20% - uthevingsfarge 1 2 5_3. Chng in credit spreads" xfId="43295" xr:uid="{00000000-0005-0000-0000-000012230000}"/>
    <cellStyle name="20% - uthevingsfarge 1 2 6" xfId="14487" xr:uid="{00000000-0005-0000-0000-000013230000}"/>
    <cellStyle name="20% - uthevingsfarge 1 2 6 2" xfId="14488" xr:uid="{00000000-0005-0000-0000-000014230000}"/>
    <cellStyle name="20% - uthevingsfarge 1 2 6 2 2" xfId="14489" xr:uid="{00000000-0005-0000-0000-000015230000}"/>
    <cellStyle name="20% - uthevingsfarge 1 2 6 2 2 2" xfId="43296" xr:uid="{00000000-0005-0000-0000-000016230000}"/>
    <cellStyle name="20% - uthevingsfarge 1 2 6 2 3" xfId="43297" xr:uid="{00000000-0005-0000-0000-000017230000}"/>
    <cellStyle name="20% - uthevingsfarge 1 2 6 2_3. Chng in credit spreads" xfId="43298" xr:uid="{00000000-0005-0000-0000-000018230000}"/>
    <cellStyle name="20% - uthevingsfarge 1 2 6 3" xfId="14490" xr:uid="{00000000-0005-0000-0000-000019230000}"/>
    <cellStyle name="20% - uthevingsfarge 1 2 6 3 2" xfId="43299" xr:uid="{00000000-0005-0000-0000-00001A230000}"/>
    <cellStyle name="20% - uthevingsfarge 1 2 6 4" xfId="14491" xr:uid="{00000000-0005-0000-0000-00001B230000}"/>
    <cellStyle name="20% - uthevingsfarge 1 2 6 5" xfId="37244" xr:uid="{00000000-0005-0000-0000-00001C230000}"/>
    <cellStyle name="20% - uthevingsfarge 1 2 6 6" xfId="43300" xr:uid="{00000000-0005-0000-0000-00001D230000}"/>
    <cellStyle name="20% - uthevingsfarge 1 2 6 7" xfId="43301" xr:uid="{00000000-0005-0000-0000-00001E230000}"/>
    <cellStyle name="20% - uthevingsfarge 1 2 6_3. Chng in credit spreads" xfId="43302" xr:uid="{00000000-0005-0000-0000-00001F230000}"/>
    <cellStyle name="20% - uthevingsfarge 1 2 7" xfId="14492" xr:uid="{00000000-0005-0000-0000-000020230000}"/>
    <cellStyle name="20% - uthevingsfarge 1 2 7 2" xfId="14493" xr:uid="{00000000-0005-0000-0000-000021230000}"/>
    <cellStyle name="20% - uthevingsfarge 1 2 7 2 2" xfId="14494" xr:uid="{00000000-0005-0000-0000-000022230000}"/>
    <cellStyle name="20% - uthevingsfarge 1 2 7 2 3" xfId="43303" xr:uid="{00000000-0005-0000-0000-000023230000}"/>
    <cellStyle name="20% - uthevingsfarge 1 2 7 2_AVA DVA EL" xfId="14495" xr:uid="{00000000-0005-0000-0000-000024230000}"/>
    <cellStyle name="20% - uthevingsfarge 1 2 7 3" xfId="14496" xr:uid="{00000000-0005-0000-0000-000025230000}"/>
    <cellStyle name="20% - uthevingsfarge 1 2 7 4" xfId="14497" xr:uid="{00000000-0005-0000-0000-000026230000}"/>
    <cellStyle name="20% - uthevingsfarge 1 2 7 5" xfId="43304" xr:uid="{00000000-0005-0000-0000-000027230000}"/>
    <cellStyle name="20% - uthevingsfarge 1 2 7 6" xfId="43305" xr:uid="{00000000-0005-0000-0000-000028230000}"/>
    <cellStyle name="20% - uthevingsfarge 1 2 7_3. Chng in credit spreads" xfId="43306" xr:uid="{00000000-0005-0000-0000-000029230000}"/>
    <cellStyle name="20% - uthevingsfarge 1 2 8" xfId="14498" xr:uid="{00000000-0005-0000-0000-00002A230000}"/>
    <cellStyle name="20% - uthevingsfarge 1 2 8 2" xfId="14499" xr:uid="{00000000-0005-0000-0000-00002B230000}"/>
    <cellStyle name="20% - uthevingsfarge 1 2 8 2 2" xfId="43307" xr:uid="{00000000-0005-0000-0000-00002C230000}"/>
    <cellStyle name="20% - uthevingsfarge 1 2 8 3" xfId="14500" xr:uid="{00000000-0005-0000-0000-00002D230000}"/>
    <cellStyle name="20% - uthevingsfarge 1 2 8 4" xfId="43308" xr:uid="{00000000-0005-0000-0000-00002E230000}"/>
    <cellStyle name="20% - uthevingsfarge 1 2 8_3. Chng in credit spreads" xfId="43309" xr:uid="{00000000-0005-0000-0000-00002F230000}"/>
    <cellStyle name="20% - uthevingsfarge 1 2 9" xfId="14501" xr:uid="{00000000-0005-0000-0000-000030230000}"/>
    <cellStyle name="20% - uthevingsfarge 1 2 9 2" xfId="14502" xr:uid="{00000000-0005-0000-0000-000031230000}"/>
    <cellStyle name="20% - uthevingsfarge 1 2 9 3" xfId="14503" xr:uid="{00000000-0005-0000-0000-000032230000}"/>
    <cellStyle name="20% - uthevingsfarge 1 2 9_AVA DVA EL" xfId="14504" xr:uid="{00000000-0005-0000-0000-000033230000}"/>
    <cellStyle name="20% - uthevingsfarge 1 2_11" xfId="2597" xr:uid="{00000000-0005-0000-0000-000034230000}"/>
    <cellStyle name="20% - uthevingsfarge 1 20" xfId="2598" xr:uid="{00000000-0005-0000-0000-000035230000}"/>
    <cellStyle name="20% - uthevingsfarge 1 20 2" xfId="2599" xr:uid="{00000000-0005-0000-0000-000036230000}"/>
    <cellStyle name="20% - uthevingsfarge 1 20 2 2" xfId="2600" xr:uid="{00000000-0005-0000-0000-000037230000}"/>
    <cellStyle name="20% - uthevingsfarge 1 20 2 2 2" xfId="37247" xr:uid="{00000000-0005-0000-0000-000038230000}"/>
    <cellStyle name="20% - uthevingsfarge 1 20 2 2_A02" xfId="55298" xr:uid="{BAA45E2F-C301-4299-A957-49C11511C6DC}"/>
    <cellStyle name="20% - uthevingsfarge 1 20 2 3" xfId="37248" xr:uid="{00000000-0005-0000-0000-000039230000}"/>
    <cellStyle name="20% - uthevingsfarge 1 20 2 4" xfId="37249" xr:uid="{00000000-0005-0000-0000-00003A230000}"/>
    <cellStyle name="20% - uthevingsfarge 1 20 2 5" xfId="37250" xr:uid="{00000000-0005-0000-0000-00003B230000}"/>
    <cellStyle name="20% - uthevingsfarge 1 20 2 6" xfId="37246" xr:uid="{00000000-0005-0000-0000-00003C230000}"/>
    <cellStyle name="20% - uthevingsfarge 1 20 2_4 manuell" xfId="53186" xr:uid="{EF214DAA-4B64-48FC-8242-165DF9903BF6}"/>
    <cellStyle name="20% - uthevingsfarge 1 20 3" xfId="2601" xr:uid="{00000000-0005-0000-0000-00003E230000}"/>
    <cellStyle name="20% - uthevingsfarge 1 20 3 2" xfId="37251" xr:uid="{00000000-0005-0000-0000-00003F230000}"/>
    <cellStyle name="20% - uthevingsfarge 1 20 3_A02" xfId="55299" xr:uid="{B3E6DD90-1DD0-4840-A9D4-2DD350D30C7E}"/>
    <cellStyle name="20% - uthevingsfarge 1 20 4" xfId="37252" xr:uid="{00000000-0005-0000-0000-000040230000}"/>
    <cellStyle name="20% - uthevingsfarge 1 20 5" xfId="37253" xr:uid="{00000000-0005-0000-0000-000041230000}"/>
    <cellStyle name="20% - uthevingsfarge 1 20 6" xfId="37254" xr:uid="{00000000-0005-0000-0000-000042230000}"/>
    <cellStyle name="20% - uthevingsfarge 1 20 7" xfId="37245" xr:uid="{00000000-0005-0000-0000-000043230000}"/>
    <cellStyle name="20% - uthevingsfarge 1 20_4 manuell" xfId="53187" xr:uid="{38F6E898-AB4B-41DF-9658-FCF58873E8EC}"/>
    <cellStyle name="20% - uthevingsfarge 1 21" xfId="2602" xr:uid="{00000000-0005-0000-0000-000045230000}"/>
    <cellStyle name="20% - uthevingsfarge 1 21 2" xfId="2603" xr:uid="{00000000-0005-0000-0000-000046230000}"/>
    <cellStyle name="20% - uthevingsfarge 1 21 2 2" xfId="2604" xr:uid="{00000000-0005-0000-0000-000047230000}"/>
    <cellStyle name="20% - uthevingsfarge 1 21 2 2 2" xfId="37257" xr:uid="{00000000-0005-0000-0000-000048230000}"/>
    <cellStyle name="20% - uthevingsfarge 1 21 2 2_A02" xfId="55300" xr:uid="{3A0ECBBC-BA14-4A10-9C8F-5D773361F57C}"/>
    <cellStyle name="20% - uthevingsfarge 1 21 2 3" xfId="37258" xr:uid="{00000000-0005-0000-0000-000049230000}"/>
    <cellStyle name="20% - uthevingsfarge 1 21 2 4" xfId="37259" xr:uid="{00000000-0005-0000-0000-00004A230000}"/>
    <cellStyle name="20% - uthevingsfarge 1 21 2 5" xfId="37260" xr:uid="{00000000-0005-0000-0000-00004B230000}"/>
    <cellStyle name="20% - uthevingsfarge 1 21 2 6" xfId="37256" xr:uid="{00000000-0005-0000-0000-00004C230000}"/>
    <cellStyle name="20% - uthevingsfarge 1 21 2_4 manuell" xfId="53188" xr:uid="{B9637FB8-CBC1-4A81-A078-B379769334DF}"/>
    <cellStyle name="20% - uthevingsfarge 1 21 3" xfId="2605" xr:uid="{00000000-0005-0000-0000-00004E230000}"/>
    <cellStyle name="20% - uthevingsfarge 1 21 3 2" xfId="37261" xr:uid="{00000000-0005-0000-0000-00004F230000}"/>
    <cellStyle name="20% - uthevingsfarge 1 21 3_A02" xfId="55301" xr:uid="{C7B106E0-2628-40EF-9C50-D282CBDB44BE}"/>
    <cellStyle name="20% - uthevingsfarge 1 21 4" xfId="37262" xr:uid="{00000000-0005-0000-0000-000050230000}"/>
    <cellStyle name="20% - uthevingsfarge 1 21 5" xfId="37263" xr:uid="{00000000-0005-0000-0000-000051230000}"/>
    <cellStyle name="20% - uthevingsfarge 1 21 6" xfId="37264" xr:uid="{00000000-0005-0000-0000-000052230000}"/>
    <cellStyle name="20% - uthevingsfarge 1 21 7" xfId="37255" xr:uid="{00000000-0005-0000-0000-000053230000}"/>
    <cellStyle name="20% - uthevingsfarge 1 21_4 manuell" xfId="53189" xr:uid="{04B96C29-362A-4971-945D-C38BB9BA33FF}"/>
    <cellStyle name="20% - uthevingsfarge 1 22" xfId="2606" xr:uid="{00000000-0005-0000-0000-000055230000}"/>
    <cellStyle name="20% - uthevingsfarge 1 22 2" xfId="2607" xr:uid="{00000000-0005-0000-0000-000056230000}"/>
    <cellStyle name="20% - uthevingsfarge 1 22 2 2" xfId="2608" xr:uid="{00000000-0005-0000-0000-000057230000}"/>
    <cellStyle name="20% - uthevingsfarge 1 22 2 2 2" xfId="37267" xr:uid="{00000000-0005-0000-0000-000058230000}"/>
    <cellStyle name="20% - uthevingsfarge 1 22 2 2_A02" xfId="55302" xr:uid="{65083A8D-C132-41AB-B804-52F876C0E301}"/>
    <cellStyle name="20% - uthevingsfarge 1 22 2 3" xfId="37268" xr:uid="{00000000-0005-0000-0000-000059230000}"/>
    <cellStyle name="20% - uthevingsfarge 1 22 2 4" xfId="37269" xr:uid="{00000000-0005-0000-0000-00005A230000}"/>
    <cellStyle name="20% - uthevingsfarge 1 22 2 5" xfId="37270" xr:uid="{00000000-0005-0000-0000-00005B230000}"/>
    <cellStyle name="20% - uthevingsfarge 1 22 2 6" xfId="37266" xr:uid="{00000000-0005-0000-0000-00005C230000}"/>
    <cellStyle name="20% - uthevingsfarge 1 22 2_4 manuell" xfId="53190" xr:uid="{0B74B8AB-35D8-427E-AAA5-164822CAA41C}"/>
    <cellStyle name="20% - uthevingsfarge 1 22 3" xfId="2609" xr:uid="{00000000-0005-0000-0000-00005E230000}"/>
    <cellStyle name="20% - uthevingsfarge 1 22 3 2" xfId="37271" xr:uid="{00000000-0005-0000-0000-00005F230000}"/>
    <cellStyle name="20% - uthevingsfarge 1 22 3_A02" xfId="55303" xr:uid="{7853A9FE-9748-40B3-B761-07B416ACF0AC}"/>
    <cellStyle name="20% - uthevingsfarge 1 22 4" xfId="37272" xr:uid="{00000000-0005-0000-0000-000060230000}"/>
    <cellStyle name="20% - uthevingsfarge 1 22 5" xfId="37273" xr:uid="{00000000-0005-0000-0000-000061230000}"/>
    <cellStyle name="20% - uthevingsfarge 1 22 6" xfId="37274" xr:uid="{00000000-0005-0000-0000-000062230000}"/>
    <cellStyle name="20% - uthevingsfarge 1 22 7" xfId="37265" xr:uid="{00000000-0005-0000-0000-000063230000}"/>
    <cellStyle name="20% - uthevingsfarge 1 22_4 manuell" xfId="53191" xr:uid="{AADAFE76-9F87-4E07-B642-6E7214DACCB3}"/>
    <cellStyle name="20% - uthevingsfarge 1 23" xfId="2610" xr:uid="{00000000-0005-0000-0000-000065230000}"/>
    <cellStyle name="20% - uthevingsfarge 1 23 2" xfId="2611" xr:uid="{00000000-0005-0000-0000-000066230000}"/>
    <cellStyle name="20% - uthevingsfarge 1 23 2 2" xfId="2612" xr:uid="{00000000-0005-0000-0000-000067230000}"/>
    <cellStyle name="20% - uthevingsfarge 1 23 2 2 2" xfId="37277" xr:uid="{00000000-0005-0000-0000-000068230000}"/>
    <cellStyle name="20% - uthevingsfarge 1 23 2 2_A02" xfId="55304" xr:uid="{F7BA0622-1D44-4545-9FF5-6CF37F2FD3E9}"/>
    <cellStyle name="20% - uthevingsfarge 1 23 2 3" xfId="37278" xr:uid="{00000000-0005-0000-0000-000069230000}"/>
    <cellStyle name="20% - uthevingsfarge 1 23 2 4" xfId="37279" xr:uid="{00000000-0005-0000-0000-00006A230000}"/>
    <cellStyle name="20% - uthevingsfarge 1 23 2 5" xfId="37280" xr:uid="{00000000-0005-0000-0000-00006B230000}"/>
    <cellStyle name="20% - uthevingsfarge 1 23 2 6" xfId="37276" xr:uid="{00000000-0005-0000-0000-00006C230000}"/>
    <cellStyle name="20% - uthevingsfarge 1 23 2_4 manuell" xfId="53192" xr:uid="{945B2818-828F-4EBB-A891-744EE49A3D3D}"/>
    <cellStyle name="20% - uthevingsfarge 1 23 3" xfId="2613" xr:uid="{00000000-0005-0000-0000-00006E230000}"/>
    <cellStyle name="20% - uthevingsfarge 1 23 3 2" xfId="37281" xr:uid="{00000000-0005-0000-0000-00006F230000}"/>
    <cellStyle name="20% - uthevingsfarge 1 23 3_A02" xfId="55305" xr:uid="{2135C5EB-3096-48B0-98E9-2A2E210586C1}"/>
    <cellStyle name="20% - uthevingsfarge 1 23 4" xfId="37282" xr:uid="{00000000-0005-0000-0000-000070230000}"/>
    <cellStyle name="20% - uthevingsfarge 1 23 5" xfId="37283" xr:uid="{00000000-0005-0000-0000-000071230000}"/>
    <cellStyle name="20% - uthevingsfarge 1 23 6" xfId="37284" xr:uid="{00000000-0005-0000-0000-000072230000}"/>
    <cellStyle name="20% - uthevingsfarge 1 23 7" xfId="37275" xr:uid="{00000000-0005-0000-0000-000073230000}"/>
    <cellStyle name="20% - uthevingsfarge 1 23_4 manuell" xfId="53193" xr:uid="{07F197B7-381F-4035-AE76-BD5B1DD21EEA}"/>
    <cellStyle name="20% - uthevingsfarge 1 24" xfId="2614" xr:uid="{00000000-0005-0000-0000-000075230000}"/>
    <cellStyle name="20% - uthevingsfarge 1 24 2" xfId="2615" xr:uid="{00000000-0005-0000-0000-000076230000}"/>
    <cellStyle name="20% - uthevingsfarge 1 24 2 2" xfId="2616" xr:uid="{00000000-0005-0000-0000-000077230000}"/>
    <cellStyle name="20% - uthevingsfarge 1 24 2 2 2" xfId="37287" xr:uid="{00000000-0005-0000-0000-000078230000}"/>
    <cellStyle name="20% - uthevingsfarge 1 24 2 2_A02" xfId="55306" xr:uid="{EB0050E6-E200-4045-BDF7-60018B8B43C3}"/>
    <cellStyle name="20% - uthevingsfarge 1 24 2 3" xfId="37288" xr:uid="{00000000-0005-0000-0000-000079230000}"/>
    <cellStyle name="20% - uthevingsfarge 1 24 2 4" xfId="37289" xr:uid="{00000000-0005-0000-0000-00007A230000}"/>
    <cellStyle name="20% - uthevingsfarge 1 24 2 5" xfId="37290" xr:uid="{00000000-0005-0000-0000-00007B230000}"/>
    <cellStyle name="20% - uthevingsfarge 1 24 2 6" xfId="37286" xr:uid="{00000000-0005-0000-0000-00007C230000}"/>
    <cellStyle name="20% - uthevingsfarge 1 24 2_4 manuell" xfId="53194" xr:uid="{CAF3B902-FABC-4C0D-8191-798E3F79F121}"/>
    <cellStyle name="20% - uthevingsfarge 1 24 3" xfId="2617" xr:uid="{00000000-0005-0000-0000-00007E230000}"/>
    <cellStyle name="20% - uthevingsfarge 1 24 3 2" xfId="37291" xr:uid="{00000000-0005-0000-0000-00007F230000}"/>
    <cellStyle name="20% - uthevingsfarge 1 24 3_A02" xfId="55307" xr:uid="{62196D67-7E27-486F-8DE4-DA73DBFCA4B2}"/>
    <cellStyle name="20% - uthevingsfarge 1 24 4" xfId="37292" xr:uid="{00000000-0005-0000-0000-000080230000}"/>
    <cellStyle name="20% - uthevingsfarge 1 24 5" xfId="37293" xr:uid="{00000000-0005-0000-0000-000081230000}"/>
    <cellStyle name="20% - uthevingsfarge 1 24 6" xfId="37294" xr:uid="{00000000-0005-0000-0000-000082230000}"/>
    <cellStyle name="20% - uthevingsfarge 1 24 7" xfId="37285" xr:uid="{00000000-0005-0000-0000-000083230000}"/>
    <cellStyle name="20% - uthevingsfarge 1 24_4 manuell" xfId="53195" xr:uid="{3C779046-F2B0-42AD-8A40-3098C82BB1DE}"/>
    <cellStyle name="20% - uthevingsfarge 1 25" xfId="2618" xr:uid="{00000000-0005-0000-0000-000085230000}"/>
    <cellStyle name="20% - uthevingsfarge 1 25 2" xfId="2619" xr:uid="{00000000-0005-0000-0000-000086230000}"/>
    <cellStyle name="20% - uthevingsfarge 1 25 2 2" xfId="2620" xr:uid="{00000000-0005-0000-0000-000087230000}"/>
    <cellStyle name="20% - uthevingsfarge 1 25 2 2 2" xfId="37297" xr:uid="{00000000-0005-0000-0000-000088230000}"/>
    <cellStyle name="20% - uthevingsfarge 1 25 2 2_A02" xfId="55308" xr:uid="{31496715-DAC5-41D1-AF26-C68DC2A0AD4D}"/>
    <cellStyle name="20% - uthevingsfarge 1 25 2 3" xfId="37298" xr:uid="{00000000-0005-0000-0000-000089230000}"/>
    <cellStyle name="20% - uthevingsfarge 1 25 2 4" xfId="37299" xr:uid="{00000000-0005-0000-0000-00008A230000}"/>
    <cellStyle name="20% - uthevingsfarge 1 25 2 5" xfId="37300" xr:uid="{00000000-0005-0000-0000-00008B230000}"/>
    <cellStyle name="20% - uthevingsfarge 1 25 2 6" xfId="37296" xr:uid="{00000000-0005-0000-0000-00008C230000}"/>
    <cellStyle name="20% - uthevingsfarge 1 25 2_4 manuell" xfId="53196" xr:uid="{FC8FA025-BCF4-4B61-B07C-FCA978D77121}"/>
    <cellStyle name="20% - uthevingsfarge 1 25 3" xfId="2621" xr:uid="{00000000-0005-0000-0000-00008E230000}"/>
    <cellStyle name="20% - uthevingsfarge 1 25 3 2" xfId="37301" xr:uid="{00000000-0005-0000-0000-00008F230000}"/>
    <cellStyle name="20% - uthevingsfarge 1 25 3_A02" xfId="55309" xr:uid="{4C30F8D5-6BEF-47BA-96CB-08D1102F058D}"/>
    <cellStyle name="20% - uthevingsfarge 1 25 4" xfId="37302" xr:uid="{00000000-0005-0000-0000-000090230000}"/>
    <cellStyle name="20% - uthevingsfarge 1 25 5" xfId="37303" xr:uid="{00000000-0005-0000-0000-000091230000}"/>
    <cellStyle name="20% - uthevingsfarge 1 25 6" xfId="37304" xr:uid="{00000000-0005-0000-0000-000092230000}"/>
    <cellStyle name="20% - uthevingsfarge 1 25 7" xfId="37295" xr:uid="{00000000-0005-0000-0000-000093230000}"/>
    <cellStyle name="20% - uthevingsfarge 1 25_4 manuell" xfId="53197" xr:uid="{44D64E09-47A3-4811-9F8B-E24E6A0F79EF}"/>
    <cellStyle name="20% - uthevingsfarge 1 26" xfId="2622" xr:uid="{00000000-0005-0000-0000-000095230000}"/>
    <cellStyle name="20% - uthevingsfarge 1 26 2" xfId="2623" xr:uid="{00000000-0005-0000-0000-000096230000}"/>
    <cellStyle name="20% - uthevingsfarge 1 26 2 2" xfId="2624" xr:uid="{00000000-0005-0000-0000-000097230000}"/>
    <cellStyle name="20% - uthevingsfarge 1 26 2 2 2" xfId="37307" xr:uid="{00000000-0005-0000-0000-000098230000}"/>
    <cellStyle name="20% - uthevingsfarge 1 26 2 2_A02" xfId="55310" xr:uid="{32D83D10-9D4B-46DB-B20E-5DC9FCE8C719}"/>
    <cellStyle name="20% - uthevingsfarge 1 26 2 3" xfId="37308" xr:uid="{00000000-0005-0000-0000-000099230000}"/>
    <cellStyle name="20% - uthevingsfarge 1 26 2 4" xfId="37309" xr:uid="{00000000-0005-0000-0000-00009A230000}"/>
    <cellStyle name="20% - uthevingsfarge 1 26 2 5" xfId="37310" xr:uid="{00000000-0005-0000-0000-00009B230000}"/>
    <cellStyle name="20% - uthevingsfarge 1 26 2 6" xfId="37306" xr:uid="{00000000-0005-0000-0000-00009C230000}"/>
    <cellStyle name="20% - uthevingsfarge 1 26 2_4 manuell" xfId="53198" xr:uid="{D3403D38-CCB9-423E-8802-6FCD796F9A43}"/>
    <cellStyle name="20% - uthevingsfarge 1 26 3" xfId="2625" xr:uid="{00000000-0005-0000-0000-00009E230000}"/>
    <cellStyle name="20% - uthevingsfarge 1 26 3 2" xfId="37311" xr:uid="{00000000-0005-0000-0000-00009F230000}"/>
    <cellStyle name="20% - uthevingsfarge 1 26 3_A02" xfId="55311" xr:uid="{BBD91C2D-D73A-45F6-953E-2E60C33C14DF}"/>
    <cellStyle name="20% - uthevingsfarge 1 26 4" xfId="37312" xr:uid="{00000000-0005-0000-0000-0000A0230000}"/>
    <cellStyle name="20% - uthevingsfarge 1 26 5" xfId="37313" xr:uid="{00000000-0005-0000-0000-0000A1230000}"/>
    <cellStyle name="20% - uthevingsfarge 1 26 6" xfId="37314" xr:uid="{00000000-0005-0000-0000-0000A2230000}"/>
    <cellStyle name="20% - uthevingsfarge 1 26 7" xfId="37305" xr:uid="{00000000-0005-0000-0000-0000A3230000}"/>
    <cellStyle name="20% - uthevingsfarge 1 26_4 manuell" xfId="53199" xr:uid="{BF103138-23F5-4BEC-8868-7950EE3AD2DD}"/>
    <cellStyle name="20% - uthevingsfarge 1 27" xfId="2626" xr:uid="{00000000-0005-0000-0000-0000A5230000}"/>
    <cellStyle name="20% - uthevingsfarge 1 27 2" xfId="2627" xr:uid="{00000000-0005-0000-0000-0000A6230000}"/>
    <cellStyle name="20% - uthevingsfarge 1 27 2 2" xfId="2628" xr:uid="{00000000-0005-0000-0000-0000A7230000}"/>
    <cellStyle name="20% - uthevingsfarge 1 27 2 2 2" xfId="37317" xr:uid="{00000000-0005-0000-0000-0000A8230000}"/>
    <cellStyle name="20% - uthevingsfarge 1 27 2 2_A02" xfId="55312" xr:uid="{33881FCF-2D8F-4F42-80F9-916EA30B09CA}"/>
    <cellStyle name="20% - uthevingsfarge 1 27 2 3" xfId="37318" xr:uid="{00000000-0005-0000-0000-0000A9230000}"/>
    <cellStyle name="20% - uthevingsfarge 1 27 2 4" xfId="37319" xr:uid="{00000000-0005-0000-0000-0000AA230000}"/>
    <cellStyle name="20% - uthevingsfarge 1 27 2 5" xfId="37320" xr:uid="{00000000-0005-0000-0000-0000AB230000}"/>
    <cellStyle name="20% - uthevingsfarge 1 27 2 6" xfId="37316" xr:uid="{00000000-0005-0000-0000-0000AC230000}"/>
    <cellStyle name="20% - uthevingsfarge 1 27 2_4 manuell" xfId="53200" xr:uid="{43C21A3E-6C19-49EA-9931-B2EB71D0D6AB}"/>
    <cellStyle name="20% - uthevingsfarge 1 27 3" xfId="2629" xr:uid="{00000000-0005-0000-0000-0000AE230000}"/>
    <cellStyle name="20% - uthevingsfarge 1 27 3 2" xfId="37321" xr:uid="{00000000-0005-0000-0000-0000AF230000}"/>
    <cellStyle name="20% - uthevingsfarge 1 27 3_A02" xfId="55313" xr:uid="{7475F996-8871-4F96-B914-5AB208292BD3}"/>
    <cellStyle name="20% - uthevingsfarge 1 27 4" xfId="37322" xr:uid="{00000000-0005-0000-0000-0000B0230000}"/>
    <cellStyle name="20% - uthevingsfarge 1 27 5" xfId="37323" xr:uid="{00000000-0005-0000-0000-0000B1230000}"/>
    <cellStyle name="20% - uthevingsfarge 1 27 6" xfId="37324" xr:uid="{00000000-0005-0000-0000-0000B2230000}"/>
    <cellStyle name="20% - uthevingsfarge 1 27 7" xfId="37315" xr:uid="{00000000-0005-0000-0000-0000B3230000}"/>
    <cellStyle name="20% - uthevingsfarge 1 27_4 manuell" xfId="53201" xr:uid="{57CED1B1-DD58-412E-9D3B-C419702E04D5}"/>
    <cellStyle name="20% - uthevingsfarge 1 28" xfId="2630" xr:uid="{00000000-0005-0000-0000-0000B5230000}"/>
    <cellStyle name="20% - uthevingsfarge 1 28 2" xfId="2631" xr:uid="{00000000-0005-0000-0000-0000B6230000}"/>
    <cellStyle name="20% - uthevingsfarge 1 28 2 2" xfId="2632" xr:uid="{00000000-0005-0000-0000-0000B7230000}"/>
    <cellStyle name="20% - uthevingsfarge 1 28 2 2 2" xfId="37327" xr:uid="{00000000-0005-0000-0000-0000B8230000}"/>
    <cellStyle name="20% - uthevingsfarge 1 28 2 2_A02" xfId="55314" xr:uid="{992874DB-3034-42F1-B096-5DE8691E5F36}"/>
    <cellStyle name="20% - uthevingsfarge 1 28 2 3" xfId="37328" xr:uid="{00000000-0005-0000-0000-0000B9230000}"/>
    <cellStyle name="20% - uthevingsfarge 1 28 2 4" xfId="37329" xr:uid="{00000000-0005-0000-0000-0000BA230000}"/>
    <cellStyle name="20% - uthevingsfarge 1 28 2 5" xfId="37330" xr:uid="{00000000-0005-0000-0000-0000BB230000}"/>
    <cellStyle name="20% - uthevingsfarge 1 28 2 6" xfId="37326" xr:uid="{00000000-0005-0000-0000-0000BC230000}"/>
    <cellStyle name="20% - uthevingsfarge 1 28 2_4 manuell" xfId="53202" xr:uid="{CFD28D91-56BB-48B7-9624-0C7A5FCB5EAA}"/>
    <cellStyle name="20% - uthevingsfarge 1 28 3" xfId="2633" xr:uid="{00000000-0005-0000-0000-0000BE230000}"/>
    <cellStyle name="20% - uthevingsfarge 1 28 3 2" xfId="37331" xr:uid="{00000000-0005-0000-0000-0000BF230000}"/>
    <cellStyle name="20% - uthevingsfarge 1 28 3_A02" xfId="55315" xr:uid="{54E2C694-9794-4B3D-98DF-668B3DA518CC}"/>
    <cellStyle name="20% - uthevingsfarge 1 28 4" xfId="37332" xr:uid="{00000000-0005-0000-0000-0000C0230000}"/>
    <cellStyle name="20% - uthevingsfarge 1 28 5" xfId="37333" xr:uid="{00000000-0005-0000-0000-0000C1230000}"/>
    <cellStyle name="20% - uthevingsfarge 1 28 6" xfId="37334" xr:uid="{00000000-0005-0000-0000-0000C2230000}"/>
    <cellStyle name="20% - uthevingsfarge 1 28 7" xfId="37325" xr:uid="{00000000-0005-0000-0000-0000C3230000}"/>
    <cellStyle name="20% - uthevingsfarge 1 28_4 manuell" xfId="53203" xr:uid="{15930A9D-A8BF-4F0E-BA52-423D90691EAA}"/>
    <cellStyle name="20% - uthevingsfarge 1 29" xfId="2634" xr:uid="{00000000-0005-0000-0000-0000C5230000}"/>
    <cellStyle name="20% - uthevingsfarge 1 29 2" xfId="2635" xr:uid="{00000000-0005-0000-0000-0000C6230000}"/>
    <cellStyle name="20% - uthevingsfarge 1 29 2 2" xfId="2636" xr:uid="{00000000-0005-0000-0000-0000C7230000}"/>
    <cellStyle name="20% - uthevingsfarge 1 29 2 2 2" xfId="37337" xr:uid="{00000000-0005-0000-0000-0000C8230000}"/>
    <cellStyle name="20% - uthevingsfarge 1 29 2 2_A02" xfId="55316" xr:uid="{6D4633AF-AB53-42C8-BD89-0BF59F6A3FC6}"/>
    <cellStyle name="20% - uthevingsfarge 1 29 2 3" xfId="37338" xr:uid="{00000000-0005-0000-0000-0000C9230000}"/>
    <cellStyle name="20% - uthevingsfarge 1 29 2 4" xfId="37339" xr:uid="{00000000-0005-0000-0000-0000CA230000}"/>
    <cellStyle name="20% - uthevingsfarge 1 29 2 5" xfId="37340" xr:uid="{00000000-0005-0000-0000-0000CB230000}"/>
    <cellStyle name="20% - uthevingsfarge 1 29 2 6" xfId="37336" xr:uid="{00000000-0005-0000-0000-0000CC230000}"/>
    <cellStyle name="20% - uthevingsfarge 1 29 2_4 manuell" xfId="53204" xr:uid="{BB901E31-EFEF-4648-BE11-D7114C229844}"/>
    <cellStyle name="20% - uthevingsfarge 1 29 3" xfId="2637" xr:uid="{00000000-0005-0000-0000-0000CE230000}"/>
    <cellStyle name="20% - uthevingsfarge 1 29 3 2" xfId="37341" xr:uid="{00000000-0005-0000-0000-0000CF230000}"/>
    <cellStyle name="20% - uthevingsfarge 1 29 3_A02" xfId="55317" xr:uid="{80AF1EAE-1A69-4E88-A600-41BBE36DFFB7}"/>
    <cellStyle name="20% - uthevingsfarge 1 29 4" xfId="37342" xr:uid="{00000000-0005-0000-0000-0000D0230000}"/>
    <cellStyle name="20% - uthevingsfarge 1 29 5" xfId="37343" xr:uid="{00000000-0005-0000-0000-0000D1230000}"/>
    <cellStyle name="20% - uthevingsfarge 1 29 6" xfId="37344" xr:uid="{00000000-0005-0000-0000-0000D2230000}"/>
    <cellStyle name="20% - uthevingsfarge 1 29 7" xfId="37335" xr:uid="{00000000-0005-0000-0000-0000D3230000}"/>
    <cellStyle name="20% - uthevingsfarge 1 29_4 manuell" xfId="53205" xr:uid="{42FBA0E0-0B9D-46B0-9074-14365F3F2EA0}"/>
    <cellStyle name="20% - uthevingsfarge 1 3" xfId="2638" xr:uid="{00000000-0005-0000-0000-0000D5230000}"/>
    <cellStyle name="20% - uthevingsfarge 1 3 10" xfId="43310" xr:uid="{00000000-0005-0000-0000-0000D6230000}"/>
    <cellStyle name="20% - uthevingsfarge 1 3 11" xfId="43311" xr:uid="{00000000-0005-0000-0000-0000D7230000}"/>
    <cellStyle name="20% - uthevingsfarge 1 3 2" xfId="2639" xr:uid="{00000000-0005-0000-0000-0000D8230000}"/>
    <cellStyle name="20% - uthevingsfarge 1 3 2 10" xfId="43312" xr:uid="{00000000-0005-0000-0000-0000D9230000}"/>
    <cellStyle name="20% - uthevingsfarge 1 3 2 2" xfId="2640" xr:uid="{00000000-0005-0000-0000-0000DA230000}"/>
    <cellStyle name="20% - uthevingsfarge 1 3 2 2 2" xfId="14505" xr:uid="{00000000-0005-0000-0000-0000DB230000}"/>
    <cellStyle name="20% - uthevingsfarge 1 3 2 2 2 2" xfId="43313" xr:uid="{00000000-0005-0000-0000-0000DC230000}"/>
    <cellStyle name="20% - uthevingsfarge 1 3 2 2 2 2 2" xfId="43314" xr:uid="{00000000-0005-0000-0000-0000DD230000}"/>
    <cellStyle name="20% - uthevingsfarge 1 3 2 2 2 3" xfId="43315" xr:uid="{00000000-0005-0000-0000-0000DE230000}"/>
    <cellStyle name="20% - uthevingsfarge 1 3 2 2 2_3. Chng in credit spreads" xfId="43316" xr:uid="{00000000-0005-0000-0000-0000DF230000}"/>
    <cellStyle name="20% - uthevingsfarge 1 3 2 2 3" xfId="14506" xr:uid="{00000000-0005-0000-0000-0000E0230000}"/>
    <cellStyle name="20% - uthevingsfarge 1 3 2 2 3 2" xfId="43317" xr:uid="{00000000-0005-0000-0000-0000E1230000}"/>
    <cellStyle name="20% - uthevingsfarge 1 3 2 2 3 2 2" xfId="43318" xr:uid="{00000000-0005-0000-0000-0000E2230000}"/>
    <cellStyle name="20% - uthevingsfarge 1 3 2 2 3 3" xfId="43319" xr:uid="{00000000-0005-0000-0000-0000E3230000}"/>
    <cellStyle name="20% - uthevingsfarge 1 3 2 2 3_3. Chng in credit spreads" xfId="43320" xr:uid="{00000000-0005-0000-0000-0000E4230000}"/>
    <cellStyle name="20% - uthevingsfarge 1 3 2 2 4" xfId="37347" xr:uid="{00000000-0005-0000-0000-0000E5230000}"/>
    <cellStyle name="20% - uthevingsfarge 1 3 2 2 4 2" xfId="43321" xr:uid="{00000000-0005-0000-0000-0000E6230000}"/>
    <cellStyle name="20% - uthevingsfarge 1 3 2 2 5" xfId="43322" xr:uid="{00000000-0005-0000-0000-0000E7230000}"/>
    <cellStyle name="20% - uthevingsfarge 1 3 2 2 6" xfId="43323" xr:uid="{00000000-0005-0000-0000-0000E8230000}"/>
    <cellStyle name="20% - uthevingsfarge 1 3 2 2_3. Chng in credit spreads" xfId="43324" xr:uid="{00000000-0005-0000-0000-0000E9230000}"/>
    <cellStyle name="20% - uthevingsfarge 1 3 2 3" xfId="14507" xr:uid="{00000000-0005-0000-0000-0000EA230000}"/>
    <cellStyle name="20% - uthevingsfarge 1 3 2 3 2" xfId="14508" xr:uid="{00000000-0005-0000-0000-0000EB230000}"/>
    <cellStyle name="20% - uthevingsfarge 1 3 2 3 2 2" xfId="43325" xr:uid="{00000000-0005-0000-0000-0000EC230000}"/>
    <cellStyle name="20% - uthevingsfarge 1 3 2 3 3" xfId="14509" xr:uid="{00000000-0005-0000-0000-0000ED230000}"/>
    <cellStyle name="20% - uthevingsfarge 1 3 2 3 4" xfId="37348" xr:uid="{00000000-0005-0000-0000-0000EE230000}"/>
    <cellStyle name="20% - uthevingsfarge 1 3 2 3 5" xfId="43326" xr:uid="{00000000-0005-0000-0000-0000EF230000}"/>
    <cellStyle name="20% - uthevingsfarge 1 3 2 3 6" xfId="43327" xr:uid="{00000000-0005-0000-0000-0000F0230000}"/>
    <cellStyle name="20% - uthevingsfarge 1 3 2 3_3. Chng in credit spreads" xfId="43328" xr:uid="{00000000-0005-0000-0000-0000F1230000}"/>
    <cellStyle name="20% - uthevingsfarge 1 3 2 4" xfId="14510" xr:uid="{00000000-0005-0000-0000-0000F2230000}"/>
    <cellStyle name="20% - uthevingsfarge 1 3 2 4 2" xfId="14511" xr:uid="{00000000-0005-0000-0000-0000F3230000}"/>
    <cellStyle name="20% - uthevingsfarge 1 3 2 4 2 2" xfId="43329" xr:uid="{00000000-0005-0000-0000-0000F4230000}"/>
    <cellStyle name="20% - uthevingsfarge 1 3 2 4 3" xfId="14512" xr:uid="{00000000-0005-0000-0000-0000F5230000}"/>
    <cellStyle name="20% - uthevingsfarge 1 3 2 4 4" xfId="37349" xr:uid="{00000000-0005-0000-0000-0000F6230000}"/>
    <cellStyle name="20% - uthevingsfarge 1 3 2 4 5" xfId="43330" xr:uid="{00000000-0005-0000-0000-0000F7230000}"/>
    <cellStyle name="20% - uthevingsfarge 1 3 2 4 6" xfId="43331" xr:uid="{00000000-0005-0000-0000-0000F8230000}"/>
    <cellStyle name="20% - uthevingsfarge 1 3 2 4_3. Chng in credit spreads" xfId="43332" xr:uid="{00000000-0005-0000-0000-0000F9230000}"/>
    <cellStyle name="20% - uthevingsfarge 1 3 2 5" xfId="14513" xr:uid="{00000000-0005-0000-0000-0000FA230000}"/>
    <cellStyle name="20% - uthevingsfarge 1 3 2 5 2" xfId="14514" xr:uid="{00000000-0005-0000-0000-0000FB230000}"/>
    <cellStyle name="20% - uthevingsfarge 1 3 2 5 3" xfId="14515" xr:uid="{00000000-0005-0000-0000-0000FC230000}"/>
    <cellStyle name="20% - uthevingsfarge 1 3 2 5 4" xfId="37350" xr:uid="{00000000-0005-0000-0000-0000FD230000}"/>
    <cellStyle name="20% - uthevingsfarge 1 3 2 5 5" xfId="43333" xr:uid="{00000000-0005-0000-0000-0000FE230000}"/>
    <cellStyle name="20% - uthevingsfarge 1 3 2 5 6" xfId="43334" xr:uid="{00000000-0005-0000-0000-0000FF230000}"/>
    <cellStyle name="20% - uthevingsfarge 1 3 2 5_AVA DVA EL" xfId="14516" xr:uid="{00000000-0005-0000-0000-000000240000}"/>
    <cellStyle name="20% - uthevingsfarge 1 3 2 6" xfId="14517" xr:uid="{00000000-0005-0000-0000-000001240000}"/>
    <cellStyle name="20% - uthevingsfarge 1 3 2 6 2" xfId="14518" xr:uid="{00000000-0005-0000-0000-000002240000}"/>
    <cellStyle name="20% - uthevingsfarge 1 3 2 6_AVA DVA EL" xfId="14519" xr:uid="{00000000-0005-0000-0000-000003240000}"/>
    <cellStyle name="20% - uthevingsfarge 1 3 2 7" xfId="14520" xr:uid="{00000000-0005-0000-0000-000004240000}"/>
    <cellStyle name="20% - uthevingsfarge 1 3 2 8" xfId="37346" xr:uid="{00000000-0005-0000-0000-000005240000}"/>
    <cellStyle name="20% - uthevingsfarge 1 3 2 9" xfId="43335" xr:uid="{00000000-0005-0000-0000-000006240000}"/>
    <cellStyle name="20% - uthevingsfarge 1 3 2_3. Chng in credit spreads" xfId="43336" xr:uid="{00000000-0005-0000-0000-000007240000}"/>
    <cellStyle name="20% - uthevingsfarge 1 3 3" xfId="2641" xr:uid="{00000000-0005-0000-0000-000008240000}"/>
    <cellStyle name="20% - uthevingsfarge 1 3 3 2" xfId="14521" xr:uid="{00000000-0005-0000-0000-000009240000}"/>
    <cellStyle name="20% - uthevingsfarge 1 3 3 2 2" xfId="43337" xr:uid="{00000000-0005-0000-0000-00000A240000}"/>
    <cellStyle name="20% - uthevingsfarge 1 3 3 2 2 2" xfId="43338" xr:uid="{00000000-0005-0000-0000-00000B240000}"/>
    <cellStyle name="20% - uthevingsfarge 1 3 3 2 2 2 2" xfId="43339" xr:uid="{00000000-0005-0000-0000-00000C240000}"/>
    <cellStyle name="20% - uthevingsfarge 1 3 3 2 2 3" xfId="43340" xr:uid="{00000000-0005-0000-0000-00000D240000}"/>
    <cellStyle name="20% - uthevingsfarge 1 3 3 2 2_3. Chng in credit spreads" xfId="43341" xr:uid="{00000000-0005-0000-0000-00000E240000}"/>
    <cellStyle name="20% - uthevingsfarge 1 3 3 2 3" xfId="43342" xr:uid="{00000000-0005-0000-0000-00000F240000}"/>
    <cellStyle name="20% - uthevingsfarge 1 3 3 2 3 2" xfId="43343" xr:uid="{00000000-0005-0000-0000-000010240000}"/>
    <cellStyle name="20% - uthevingsfarge 1 3 3 2 3 2 2" xfId="43344" xr:uid="{00000000-0005-0000-0000-000011240000}"/>
    <cellStyle name="20% - uthevingsfarge 1 3 3 2 3 3" xfId="43345" xr:uid="{00000000-0005-0000-0000-000012240000}"/>
    <cellStyle name="20% - uthevingsfarge 1 3 3 2 3_3. Chng in credit spreads" xfId="43346" xr:uid="{00000000-0005-0000-0000-000013240000}"/>
    <cellStyle name="20% - uthevingsfarge 1 3 3 2 4" xfId="43347" xr:uid="{00000000-0005-0000-0000-000014240000}"/>
    <cellStyle name="20% - uthevingsfarge 1 3 3 2 4 2" xfId="43348" xr:uid="{00000000-0005-0000-0000-000015240000}"/>
    <cellStyle name="20% - uthevingsfarge 1 3 3 2 5" xfId="43349" xr:uid="{00000000-0005-0000-0000-000016240000}"/>
    <cellStyle name="20% - uthevingsfarge 1 3 3 2_3. Chng in credit spreads" xfId="43350" xr:uid="{00000000-0005-0000-0000-000017240000}"/>
    <cellStyle name="20% - uthevingsfarge 1 3 3 3" xfId="14522" xr:uid="{00000000-0005-0000-0000-000018240000}"/>
    <cellStyle name="20% - uthevingsfarge 1 3 3 3 2" xfId="43351" xr:uid="{00000000-0005-0000-0000-000019240000}"/>
    <cellStyle name="20% - uthevingsfarge 1 3 3 3 2 2" xfId="43352" xr:uid="{00000000-0005-0000-0000-00001A240000}"/>
    <cellStyle name="20% - uthevingsfarge 1 3 3 3 3" xfId="43353" xr:uid="{00000000-0005-0000-0000-00001B240000}"/>
    <cellStyle name="20% - uthevingsfarge 1 3 3 3_3. Chng in credit spreads" xfId="43354" xr:uid="{00000000-0005-0000-0000-00001C240000}"/>
    <cellStyle name="20% - uthevingsfarge 1 3 3 4" xfId="37351" xr:uid="{00000000-0005-0000-0000-00001D240000}"/>
    <cellStyle name="20% - uthevingsfarge 1 3 3 4 2" xfId="43355" xr:uid="{00000000-0005-0000-0000-00001E240000}"/>
    <cellStyle name="20% - uthevingsfarge 1 3 3 4 2 2" xfId="43356" xr:uid="{00000000-0005-0000-0000-00001F240000}"/>
    <cellStyle name="20% - uthevingsfarge 1 3 3 4 3" xfId="43357" xr:uid="{00000000-0005-0000-0000-000020240000}"/>
    <cellStyle name="20% - uthevingsfarge 1 3 3 4_3. Chng in credit spreads" xfId="43358" xr:uid="{00000000-0005-0000-0000-000021240000}"/>
    <cellStyle name="20% - uthevingsfarge 1 3 3 5" xfId="43359" xr:uid="{00000000-0005-0000-0000-000022240000}"/>
    <cellStyle name="20% - uthevingsfarge 1 3 3 5 2" xfId="43360" xr:uid="{00000000-0005-0000-0000-000023240000}"/>
    <cellStyle name="20% - uthevingsfarge 1 3 3 6" xfId="43361" xr:uid="{00000000-0005-0000-0000-000024240000}"/>
    <cellStyle name="20% - uthevingsfarge 1 3 3_3. Chng in credit spreads" xfId="43362" xr:uid="{00000000-0005-0000-0000-000025240000}"/>
    <cellStyle name="20% - uthevingsfarge 1 3 4" xfId="14523" xr:uid="{00000000-0005-0000-0000-000026240000}"/>
    <cellStyle name="20% - uthevingsfarge 1 3 4 2" xfId="14524" xr:uid="{00000000-0005-0000-0000-000027240000}"/>
    <cellStyle name="20% - uthevingsfarge 1 3 4 2 2" xfId="43363" xr:uid="{00000000-0005-0000-0000-000028240000}"/>
    <cellStyle name="20% - uthevingsfarge 1 3 4 2 2 2" xfId="43364" xr:uid="{00000000-0005-0000-0000-000029240000}"/>
    <cellStyle name="20% - uthevingsfarge 1 3 4 2 3" xfId="43365" xr:uid="{00000000-0005-0000-0000-00002A240000}"/>
    <cellStyle name="20% - uthevingsfarge 1 3 4 2_3. Chng in credit spreads" xfId="43366" xr:uid="{00000000-0005-0000-0000-00002B240000}"/>
    <cellStyle name="20% - uthevingsfarge 1 3 4 3" xfId="14525" xr:uid="{00000000-0005-0000-0000-00002C240000}"/>
    <cellStyle name="20% - uthevingsfarge 1 3 4 3 2" xfId="43367" xr:uid="{00000000-0005-0000-0000-00002D240000}"/>
    <cellStyle name="20% - uthevingsfarge 1 3 4 3 2 2" xfId="43368" xr:uid="{00000000-0005-0000-0000-00002E240000}"/>
    <cellStyle name="20% - uthevingsfarge 1 3 4 3 3" xfId="43369" xr:uid="{00000000-0005-0000-0000-00002F240000}"/>
    <cellStyle name="20% - uthevingsfarge 1 3 4 3_3. Chng in credit spreads" xfId="43370" xr:uid="{00000000-0005-0000-0000-000030240000}"/>
    <cellStyle name="20% - uthevingsfarge 1 3 4 4" xfId="37352" xr:uid="{00000000-0005-0000-0000-000031240000}"/>
    <cellStyle name="20% - uthevingsfarge 1 3 4 4 2" xfId="43371" xr:uid="{00000000-0005-0000-0000-000032240000}"/>
    <cellStyle name="20% - uthevingsfarge 1 3 4 5" xfId="43372" xr:uid="{00000000-0005-0000-0000-000033240000}"/>
    <cellStyle name="20% - uthevingsfarge 1 3 4 6" xfId="43373" xr:uid="{00000000-0005-0000-0000-000034240000}"/>
    <cellStyle name="20% - uthevingsfarge 1 3 4_3. Chng in credit spreads" xfId="43374" xr:uid="{00000000-0005-0000-0000-000035240000}"/>
    <cellStyle name="20% - uthevingsfarge 1 3 5" xfId="14526" xr:uid="{00000000-0005-0000-0000-000036240000}"/>
    <cellStyle name="20% - uthevingsfarge 1 3 5 2" xfId="14527" xr:uid="{00000000-0005-0000-0000-000037240000}"/>
    <cellStyle name="20% - uthevingsfarge 1 3 5 2 2" xfId="43375" xr:uid="{00000000-0005-0000-0000-000038240000}"/>
    <cellStyle name="20% - uthevingsfarge 1 3 5 3" xfId="14528" xr:uid="{00000000-0005-0000-0000-000039240000}"/>
    <cellStyle name="20% - uthevingsfarge 1 3 5 4" xfId="37353" xr:uid="{00000000-0005-0000-0000-00003A240000}"/>
    <cellStyle name="20% - uthevingsfarge 1 3 5 5" xfId="43376" xr:uid="{00000000-0005-0000-0000-00003B240000}"/>
    <cellStyle name="20% - uthevingsfarge 1 3 5 6" xfId="43377" xr:uid="{00000000-0005-0000-0000-00003C240000}"/>
    <cellStyle name="20% - uthevingsfarge 1 3 5_3. Chng in credit spreads" xfId="43378" xr:uid="{00000000-0005-0000-0000-00003D240000}"/>
    <cellStyle name="20% - uthevingsfarge 1 3 6" xfId="14529" xr:uid="{00000000-0005-0000-0000-00003E240000}"/>
    <cellStyle name="20% - uthevingsfarge 1 3 6 2" xfId="14530" xr:uid="{00000000-0005-0000-0000-00003F240000}"/>
    <cellStyle name="20% - uthevingsfarge 1 3 6 2 2" xfId="43379" xr:uid="{00000000-0005-0000-0000-000040240000}"/>
    <cellStyle name="20% - uthevingsfarge 1 3 6 3" xfId="14531" xr:uid="{00000000-0005-0000-0000-000041240000}"/>
    <cellStyle name="20% - uthevingsfarge 1 3 6 4" xfId="37354" xr:uid="{00000000-0005-0000-0000-000042240000}"/>
    <cellStyle name="20% - uthevingsfarge 1 3 6 5" xfId="43380" xr:uid="{00000000-0005-0000-0000-000043240000}"/>
    <cellStyle name="20% - uthevingsfarge 1 3 6 6" xfId="43381" xr:uid="{00000000-0005-0000-0000-000044240000}"/>
    <cellStyle name="20% - uthevingsfarge 1 3 6_3. Chng in credit spreads" xfId="43382" xr:uid="{00000000-0005-0000-0000-000045240000}"/>
    <cellStyle name="20% - uthevingsfarge 1 3 7" xfId="14532" xr:uid="{00000000-0005-0000-0000-000046240000}"/>
    <cellStyle name="20% - uthevingsfarge 1 3 7 2" xfId="14533" xr:uid="{00000000-0005-0000-0000-000047240000}"/>
    <cellStyle name="20% - uthevingsfarge 1 3 7 2 2" xfId="43383" xr:uid="{00000000-0005-0000-0000-000048240000}"/>
    <cellStyle name="20% - uthevingsfarge 1 3 7 3" xfId="43384" xr:uid="{00000000-0005-0000-0000-000049240000}"/>
    <cellStyle name="20% - uthevingsfarge 1 3 7_3. Chng in credit spreads" xfId="43385" xr:uid="{00000000-0005-0000-0000-00004A240000}"/>
    <cellStyle name="20% - uthevingsfarge 1 3 8" xfId="14534" xr:uid="{00000000-0005-0000-0000-00004B240000}"/>
    <cellStyle name="20% - uthevingsfarge 1 3 9" xfId="37345" xr:uid="{00000000-0005-0000-0000-00004C240000}"/>
    <cellStyle name="20% - uthevingsfarge 1 3_4 manuell" xfId="53206" xr:uid="{E67C8003-DE45-4E0B-8618-90A3C360C511}"/>
    <cellStyle name="20% - uthevingsfarge 1 30" xfId="2642" xr:uid="{00000000-0005-0000-0000-00004E240000}"/>
    <cellStyle name="20% - uthevingsfarge 1 30 2" xfId="2643" xr:uid="{00000000-0005-0000-0000-00004F240000}"/>
    <cellStyle name="20% - uthevingsfarge 1 30 2 2" xfId="2644" xr:uid="{00000000-0005-0000-0000-000050240000}"/>
    <cellStyle name="20% - uthevingsfarge 1 30 2 2 2" xfId="37357" xr:uid="{00000000-0005-0000-0000-000051240000}"/>
    <cellStyle name="20% - uthevingsfarge 1 30 2 2_A02" xfId="55318" xr:uid="{D27611D7-B3A6-4F5F-AE1D-85F1A4EE74E4}"/>
    <cellStyle name="20% - uthevingsfarge 1 30 2 3" xfId="37358" xr:uid="{00000000-0005-0000-0000-000052240000}"/>
    <cellStyle name="20% - uthevingsfarge 1 30 2 4" xfId="37359" xr:uid="{00000000-0005-0000-0000-000053240000}"/>
    <cellStyle name="20% - uthevingsfarge 1 30 2 5" xfId="37360" xr:uid="{00000000-0005-0000-0000-000054240000}"/>
    <cellStyle name="20% - uthevingsfarge 1 30 2 6" xfId="37356" xr:uid="{00000000-0005-0000-0000-000055240000}"/>
    <cellStyle name="20% - uthevingsfarge 1 30 2_4 manuell" xfId="53207" xr:uid="{3BD9E9B6-5D8F-463B-BC73-E30D3AB63EFF}"/>
    <cellStyle name="20% - uthevingsfarge 1 30 3" xfId="2645" xr:uid="{00000000-0005-0000-0000-000057240000}"/>
    <cellStyle name="20% - uthevingsfarge 1 30 3 2" xfId="37361" xr:uid="{00000000-0005-0000-0000-000058240000}"/>
    <cellStyle name="20% - uthevingsfarge 1 30 3_A02" xfId="55319" xr:uid="{334F880B-075D-4F59-85C2-294712348903}"/>
    <cellStyle name="20% - uthevingsfarge 1 30 4" xfId="37362" xr:uid="{00000000-0005-0000-0000-000059240000}"/>
    <cellStyle name="20% - uthevingsfarge 1 30 5" xfId="37363" xr:uid="{00000000-0005-0000-0000-00005A240000}"/>
    <cellStyle name="20% - uthevingsfarge 1 30 6" xfId="37364" xr:uid="{00000000-0005-0000-0000-00005B240000}"/>
    <cellStyle name="20% - uthevingsfarge 1 30 7" xfId="37355" xr:uid="{00000000-0005-0000-0000-00005C240000}"/>
    <cellStyle name="20% - uthevingsfarge 1 30_4 manuell" xfId="53208" xr:uid="{4B7D4428-EE62-4F18-9752-8FCA4AF309CF}"/>
    <cellStyle name="20% - uthevingsfarge 1 31" xfId="2646" xr:uid="{00000000-0005-0000-0000-00005E240000}"/>
    <cellStyle name="20% - uthevingsfarge 1 31 2" xfId="2647" xr:uid="{00000000-0005-0000-0000-00005F240000}"/>
    <cellStyle name="20% - uthevingsfarge 1 31 2 2" xfId="2648" xr:uid="{00000000-0005-0000-0000-000060240000}"/>
    <cellStyle name="20% - uthevingsfarge 1 31 2 2 2" xfId="37367" xr:uid="{00000000-0005-0000-0000-000061240000}"/>
    <cellStyle name="20% - uthevingsfarge 1 31 2 2_A02" xfId="55320" xr:uid="{1632ACAA-E6CB-4A19-BCCD-FC794C560EDF}"/>
    <cellStyle name="20% - uthevingsfarge 1 31 2 3" xfId="37368" xr:uid="{00000000-0005-0000-0000-000062240000}"/>
    <cellStyle name="20% - uthevingsfarge 1 31 2 4" xfId="37369" xr:uid="{00000000-0005-0000-0000-000063240000}"/>
    <cellStyle name="20% - uthevingsfarge 1 31 2 5" xfId="37370" xr:uid="{00000000-0005-0000-0000-000064240000}"/>
    <cellStyle name="20% - uthevingsfarge 1 31 2 6" xfId="37366" xr:uid="{00000000-0005-0000-0000-000065240000}"/>
    <cellStyle name="20% - uthevingsfarge 1 31 2_4 manuell" xfId="53209" xr:uid="{D6AEFC84-D010-4B40-8BAB-8E2E0373F7CB}"/>
    <cellStyle name="20% - uthevingsfarge 1 31 3" xfId="2649" xr:uid="{00000000-0005-0000-0000-000067240000}"/>
    <cellStyle name="20% - uthevingsfarge 1 31 3 2" xfId="37371" xr:uid="{00000000-0005-0000-0000-000068240000}"/>
    <cellStyle name="20% - uthevingsfarge 1 31 3_A02" xfId="55321" xr:uid="{809567B2-10AC-475B-AC45-0F327FEE5092}"/>
    <cellStyle name="20% - uthevingsfarge 1 31 4" xfId="37372" xr:uid="{00000000-0005-0000-0000-000069240000}"/>
    <cellStyle name="20% - uthevingsfarge 1 31 5" xfId="37373" xr:uid="{00000000-0005-0000-0000-00006A240000}"/>
    <cellStyle name="20% - uthevingsfarge 1 31 6" xfId="37374" xr:uid="{00000000-0005-0000-0000-00006B240000}"/>
    <cellStyle name="20% - uthevingsfarge 1 31 7" xfId="37365" xr:uid="{00000000-0005-0000-0000-00006C240000}"/>
    <cellStyle name="20% - uthevingsfarge 1 31_4 manuell" xfId="53210" xr:uid="{0D314EA0-1925-49C3-B5D0-0E141D224B91}"/>
    <cellStyle name="20% - uthevingsfarge 1 32" xfId="2650" xr:uid="{00000000-0005-0000-0000-00006E240000}"/>
    <cellStyle name="20% - uthevingsfarge 1 32 2" xfId="2651" xr:uid="{00000000-0005-0000-0000-00006F240000}"/>
    <cellStyle name="20% - uthevingsfarge 1 32 2 2" xfId="2652" xr:uid="{00000000-0005-0000-0000-000070240000}"/>
    <cellStyle name="20% - uthevingsfarge 1 32 2 2 2" xfId="37377" xr:uid="{00000000-0005-0000-0000-000071240000}"/>
    <cellStyle name="20% - uthevingsfarge 1 32 2 2_A02" xfId="55322" xr:uid="{8C49BA3A-00B8-45D0-B460-0DAEE0A781E0}"/>
    <cellStyle name="20% - uthevingsfarge 1 32 2 3" xfId="37378" xr:uid="{00000000-0005-0000-0000-000072240000}"/>
    <cellStyle name="20% - uthevingsfarge 1 32 2 4" xfId="37379" xr:uid="{00000000-0005-0000-0000-000073240000}"/>
    <cellStyle name="20% - uthevingsfarge 1 32 2 5" xfId="37380" xr:uid="{00000000-0005-0000-0000-000074240000}"/>
    <cellStyle name="20% - uthevingsfarge 1 32 2 6" xfId="37376" xr:uid="{00000000-0005-0000-0000-000075240000}"/>
    <cellStyle name="20% - uthevingsfarge 1 32 2_4 manuell" xfId="53211" xr:uid="{C00D53CE-DF56-47E4-B6B9-A7A09AC13197}"/>
    <cellStyle name="20% - uthevingsfarge 1 32 3" xfId="2653" xr:uid="{00000000-0005-0000-0000-000077240000}"/>
    <cellStyle name="20% - uthevingsfarge 1 32 3 2" xfId="37381" xr:uid="{00000000-0005-0000-0000-000078240000}"/>
    <cellStyle name="20% - uthevingsfarge 1 32 3_A02" xfId="55323" xr:uid="{9BC2D17F-7ADF-4E8E-AE65-23A93F4E6B3E}"/>
    <cellStyle name="20% - uthevingsfarge 1 32 4" xfId="37382" xr:uid="{00000000-0005-0000-0000-000079240000}"/>
    <cellStyle name="20% - uthevingsfarge 1 32 5" xfId="37383" xr:uid="{00000000-0005-0000-0000-00007A240000}"/>
    <cellStyle name="20% - uthevingsfarge 1 32 6" xfId="37384" xr:uid="{00000000-0005-0000-0000-00007B240000}"/>
    <cellStyle name="20% - uthevingsfarge 1 32 7" xfId="37375" xr:uid="{00000000-0005-0000-0000-00007C240000}"/>
    <cellStyle name="20% - uthevingsfarge 1 32_4 manuell" xfId="53212" xr:uid="{73FFA7BC-C630-4831-860F-FD2CC2BD072D}"/>
    <cellStyle name="20% - uthevingsfarge 1 33" xfId="2654" xr:uid="{00000000-0005-0000-0000-00007E240000}"/>
    <cellStyle name="20% - uthevingsfarge 1 33 2" xfId="2655" xr:uid="{00000000-0005-0000-0000-00007F240000}"/>
    <cellStyle name="20% - uthevingsfarge 1 33 2 2" xfId="2656" xr:uid="{00000000-0005-0000-0000-000080240000}"/>
    <cellStyle name="20% - uthevingsfarge 1 33 2 2 2" xfId="37387" xr:uid="{00000000-0005-0000-0000-000081240000}"/>
    <cellStyle name="20% - uthevingsfarge 1 33 2 2_A02" xfId="55324" xr:uid="{157BAA1B-AE16-47E8-A133-7E5F8DA653AC}"/>
    <cellStyle name="20% - uthevingsfarge 1 33 2 3" xfId="37388" xr:uid="{00000000-0005-0000-0000-000082240000}"/>
    <cellStyle name="20% - uthevingsfarge 1 33 2 4" xfId="37389" xr:uid="{00000000-0005-0000-0000-000083240000}"/>
    <cellStyle name="20% - uthevingsfarge 1 33 2 5" xfId="37390" xr:uid="{00000000-0005-0000-0000-000084240000}"/>
    <cellStyle name="20% - uthevingsfarge 1 33 2 6" xfId="37386" xr:uid="{00000000-0005-0000-0000-000085240000}"/>
    <cellStyle name="20% - uthevingsfarge 1 33 2_4 manuell" xfId="53213" xr:uid="{44F994A6-85F7-4825-9850-297EB8A093D9}"/>
    <cellStyle name="20% - uthevingsfarge 1 33 3" xfId="2657" xr:uid="{00000000-0005-0000-0000-000087240000}"/>
    <cellStyle name="20% - uthevingsfarge 1 33 3 2" xfId="37391" xr:uid="{00000000-0005-0000-0000-000088240000}"/>
    <cellStyle name="20% - uthevingsfarge 1 33 3_A02" xfId="55325" xr:uid="{830FFC05-A0BD-45D6-AE3C-7AEBF11867E7}"/>
    <cellStyle name="20% - uthevingsfarge 1 33 4" xfId="37392" xr:uid="{00000000-0005-0000-0000-000089240000}"/>
    <cellStyle name="20% - uthevingsfarge 1 33 5" xfId="37393" xr:uid="{00000000-0005-0000-0000-00008A240000}"/>
    <cellStyle name="20% - uthevingsfarge 1 33 6" xfId="37394" xr:uid="{00000000-0005-0000-0000-00008B240000}"/>
    <cellStyle name="20% - uthevingsfarge 1 33 7" xfId="37385" xr:uid="{00000000-0005-0000-0000-00008C240000}"/>
    <cellStyle name="20% - uthevingsfarge 1 33_4 manuell" xfId="53214" xr:uid="{8C2B8542-CA12-416B-A54B-AA5767A4E532}"/>
    <cellStyle name="20% - uthevingsfarge 1 34" xfId="2658" xr:uid="{00000000-0005-0000-0000-00008E240000}"/>
    <cellStyle name="20% - uthevingsfarge 1 34 2" xfId="2659" xr:uid="{00000000-0005-0000-0000-00008F240000}"/>
    <cellStyle name="20% - uthevingsfarge 1 34 2 2" xfId="2660" xr:uid="{00000000-0005-0000-0000-000090240000}"/>
    <cellStyle name="20% - uthevingsfarge 1 34 2 2 2" xfId="37397" xr:uid="{00000000-0005-0000-0000-000091240000}"/>
    <cellStyle name="20% - uthevingsfarge 1 34 2 2_A02" xfId="55326" xr:uid="{B6992A87-7710-4AA6-9FBE-A63E070A42D8}"/>
    <cellStyle name="20% - uthevingsfarge 1 34 2 3" xfId="37398" xr:uid="{00000000-0005-0000-0000-000092240000}"/>
    <cellStyle name="20% - uthevingsfarge 1 34 2 4" xfId="37399" xr:uid="{00000000-0005-0000-0000-000093240000}"/>
    <cellStyle name="20% - uthevingsfarge 1 34 2 5" xfId="37400" xr:uid="{00000000-0005-0000-0000-000094240000}"/>
    <cellStyle name="20% - uthevingsfarge 1 34 2 6" xfId="37396" xr:uid="{00000000-0005-0000-0000-000095240000}"/>
    <cellStyle name="20% - uthevingsfarge 1 34 2_4 manuell" xfId="53215" xr:uid="{5ADB35F6-AA4F-4659-9527-4C34065D927A}"/>
    <cellStyle name="20% - uthevingsfarge 1 34 3" xfId="2661" xr:uid="{00000000-0005-0000-0000-000097240000}"/>
    <cellStyle name="20% - uthevingsfarge 1 34 3 2" xfId="37401" xr:uid="{00000000-0005-0000-0000-000098240000}"/>
    <cellStyle name="20% - uthevingsfarge 1 34 3_A02" xfId="55327" xr:uid="{0AD3C5B1-C9E6-45BD-B1AD-B1CF626CDD8A}"/>
    <cellStyle name="20% - uthevingsfarge 1 34 4" xfId="37402" xr:uid="{00000000-0005-0000-0000-000099240000}"/>
    <cellStyle name="20% - uthevingsfarge 1 34 5" xfId="37403" xr:uid="{00000000-0005-0000-0000-00009A240000}"/>
    <cellStyle name="20% - uthevingsfarge 1 34 6" xfId="37404" xr:uid="{00000000-0005-0000-0000-00009B240000}"/>
    <cellStyle name="20% - uthevingsfarge 1 34 7" xfId="37395" xr:uid="{00000000-0005-0000-0000-00009C240000}"/>
    <cellStyle name="20% - uthevingsfarge 1 34_4 manuell" xfId="53216" xr:uid="{33CF08AB-A9DA-4ACE-8B41-DC117962C0FF}"/>
    <cellStyle name="20% - uthevingsfarge 1 35" xfId="2662" xr:uid="{00000000-0005-0000-0000-00009E240000}"/>
    <cellStyle name="20% - uthevingsfarge 1 35 2" xfId="2663" xr:uid="{00000000-0005-0000-0000-00009F240000}"/>
    <cellStyle name="20% - uthevingsfarge 1 35 2 2" xfId="2664" xr:uid="{00000000-0005-0000-0000-0000A0240000}"/>
    <cellStyle name="20% - uthevingsfarge 1 35 2 2 2" xfId="37407" xr:uid="{00000000-0005-0000-0000-0000A1240000}"/>
    <cellStyle name="20% - uthevingsfarge 1 35 2 2_A02" xfId="55328" xr:uid="{48617762-8412-4FB2-8AFB-E00D050EE00B}"/>
    <cellStyle name="20% - uthevingsfarge 1 35 2 3" xfId="37408" xr:uid="{00000000-0005-0000-0000-0000A2240000}"/>
    <cellStyle name="20% - uthevingsfarge 1 35 2 4" xfId="37409" xr:uid="{00000000-0005-0000-0000-0000A3240000}"/>
    <cellStyle name="20% - uthevingsfarge 1 35 2 5" xfId="37410" xr:uid="{00000000-0005-0000-0000-0000A4240000}"/>
    <cellStyle name="20% - uthevingsfarge 1 35 2 6" xfId="37406" xr:uid="{00000000-0005-0000-0000-0000A5240000}"/>
    <cellStyle name="20% - uthevingsfarge 1 35 2_4 manuell" xfId="53217" xr:uid="{32CED136-7138-4FEC-BC7E-008FF6F26BCB}"/>
    <cellStyle name="20% - uthevingsfarge 1 35 3" xfId="2665" xr:uid="{00000000-0005-0000-0000-0000A7240000}"/>
    <cellStyle name="20% - uthevingsfarge 1 35 3 2" xfId="37411" xr:uid="{00000000-0005-0000-0000-0000A8240000}"/>
    <cellStyle name="20% - uthevingsfarge 1 35 3_A02" xfId="55329" xr:uid="{49297B6E-B39E-42F9-A6E2-4AC7150C4BC4}"/>
    <cellStyle name="20% - uthevingsfarge 1 35 4" xfId="37412" xr:uid="{00000000-0005-0000-0000-0000A9240000}"/>
    <cellStyle name="20% - uthevingsfarge 1 35 5" xfId="37413" xr:uid="{00000000-0005-0000-0000-0000AA240000}"/>
    <cellStyle name="20% - uthevingsfarge 1 35 6" xfId="37414" xr:uid="{00000000-0005-0000-0000-0000AB240000}"/>
    <cellStyle name="20% - uthevingsfarge 1 35 7" xfId="37405" xr:uid="{00000000-0005-0000-0000-0000AC240000}"/>
    <cellStyle name="20% - uthevingsfarge 1 35_4 manuell" xfId="53218" xr:uid="{AC30566A-3263-481A-A3B6-017A0297B74C}"/>
    <cellStyle name="20% - uthevingsfarge 1 36" xfId="2666" xr:uid="{00000000-0005-0000-0000-0000AE240000}"/>
    <cellStyle name="20% - uthevingsfarge 1 36 2" xfId="2667" xr:uid="{00000000-0005-0000-0000-0000AF240000}"/>
    <cellStyle name="20% - uthevingsfarge 1 36 2 2" xfId="2668" xr:uid="{00000000-0005-0000-0000-0000B0240000}"/>
    <cellStyle name="20% - uthevingsfarge 1 36 2 2 2" xfId="37417" xr:uid="{00000000-0005-0000-0000-0000B1240000}"/>
    <cellStyle name="20% - uthevingsfarge 1 36 2 2_A02" xfId="55330" xr:uid="{D79BDFE8-76E6-4F13-B4CB-24A871B4DBF3}"/>
    <cellStyle name="20% - uthevingsfarge 1 36 2 3" xfId="37418" xr:uid="{00000000-0005-0000-0000-0000B2240000}"/>
    <cellStyle name="20% - uthevingsfarge 1 36 2 4" xfId="37419" xr:uid="{00000000-0005-0000-0000-0000B3240000}"/>
    <cellStyle name="20% - uthevingsfarge 1 36 2 5" xfId="37420" xr:uid="{00000000-0005-0000-0000-0000B4240000}"/>
    <cellStyle name="20% - uthevingsfarge 1 36 2 6" xfId="37416" xr:uid="{00000000-0005-0000-0000-0000B5240000}"/>
    <cellStyle name="20% - uthevingsfarge 1 36 2_4 manuell" xfId="53219" xr:uid="{B81360E8-1D43-49A4-9AA2-7292437D6A61}"/>
    <cellStyle name="20% - uthevingsfarge 1 36 3" xfId="2669" xr:uid="{00000000-0005-0000-0000-0000B7240000}"/>
    <cellStyle name="20% - uthevingsfarge 1 36 3 2" xfId="37421" xr:uid="{00000000-0005-0000-0000-0000B8240000}"/>
    <cellStyle name="20% - uthevingsfarge 1 36 3_A02" xfId="55331" xr:uid="{7AA00C97-34A8-4870-BB84-DE084142F849}"/>
    <cellStyle name="20% - uthevingsfarge 1 36 4" xfId="37422" xr:uid="{00000000-0005-0000-0000-0000B9240000}"/>
    <cellStyle name="20% - uthevingsfarge 1 36 5" xfId="37423" xr:uid="{00000000-0005-0000-0000-0000BA240000}"/>
    <cellStyle name="20% - uthevingsfarge 1 36 6" xfId="37424" xr:uid="{00000000-0005-0000-0000-0000BB240000}"/>
    <cellStyle name="20% - uthevingsfarge 1 36 7" xfId="37415" xr:uid="{00000000-0005-0000-0000-0000BC240000}"/>
    <cellStyle name="20% - uthevingsfarge 1 36_4 manuell" xfId="53220" xr:uid="{C5863AEA-4B9F-42CE-90E1-7A340AFF2410}"/>
    <cellStyle name="20% - uthevingsfarge 1 37" xfId="2670" xr:uid="{00000000-0005-0000-0000-0000BE240000}"/>
    <cellStyle name="20% - uthevingsfarge 1 37 2" xfId="2671" xr:uid="{00000000-0005-0000-0000-0000BF240000}"/>
    <cellStyle name="20% - uthevingsfarge 1 37 2 2" xfId="2672" xr:uid="{00000000-0005-0000-0000-0000C0240000}"/>
    <cellStyle name="20% - uthevingsfarge 1 37 2 2 2" xfId="37427" xr:uid="{00000000-0005-0000-0000-0000C1240000}"/>
    <cellStyle name="20% - uthevingsfarge 1 37 2 2_A02" xfId="55332" xr:uid="{B0834AAC-5634-432C-9F35-8DDFE5DE36F6}"/>
    <cellStyle name="20% - uthevingsfarge 1 37 2 3" xfId="37428" xr:uid="{00000000-0005-0000-0000-0000C2240000}"/>
    <cellStyle name="20% - uthevingsfarge 1 37 2 4" xfId="37429" xr:uid="{00000000-0005-0000-0000-0000C3240000}"/>
    <cellStyle name="20% - uthevingsfarge 1 37 2 5" xfId="37430" xr:uid="{00000000-0005-0000-0000-0000C4240000}"/>
    <cellStyle name="20% - uthevingsfarge 1 37 2 6" xfId="37426" xr:uid="{00000000-0005-0000-0000-0000C5240000}"/>
    <cellStyle name="20% - uthevingsfarge 1 37 2_4 manuell" xfId="53221" xr:uid="{647D8F48-D3E7-4CF9-AE0D-D056CA3741C0}"/>
    <cellStyle name="20% - uthevingsfarge 1 37 3" xfId="2673" xr:uid="{00000000-0005-0000-0000-0000C7240000}"/>
    <cellStyle name="20% - uthevingsfarge 1 37 3 2" xfId="37431" xr:uid="{00000000-0005-0000-0000-0000C8240000}"/>
    <cellStyle name="20% - uthevingsfarge 1 37 3_A02" xfId="55333" xr:uid="{415B46CA-968A-4DAF-B236-411E062B3AD7}"/>
    <cellStyle name="20% - uthevingsfarge 1 37 4" xfId="37432" xr:uid="{00000000-0005-0000-0000-0000C9240000}"/>
    <cellStyle name="20% - uthevingsfarge 1 37 5" xfId="37433" xr:uid="{00000000-0005-0000-0000-0000CA240000}"/>
    <cellStyle name="20% - uthevingsfarge 1 37 6" xfId="37434" xr:uid="{00000000-0005-0000-0000-0000CB240000}"/>
    <cellStyle name="20% - uthevingsfarge 1 37 7" xfId="37425" xr:uid="{00000000-0005-0000-0000-0000CC240000}"/>
    <cellStyle name="20% - uthevingsfarge 1 37_4 manuell" xfId="53222" xr:uid="{01614D71-332B-4828-B7F3-33DC4A157F14}"/>
    <cellStyle name="20% - uthevingsfarge 1 38" xfId="2674" xr:uid="{00000000-0005-0000-0000-0000CE240000}"/>
    <cellStyle name="20% - uthevingsfarge 1 38 2" xfId="2675" xr:uid="{00000000-0005-0000-0000-0000CF240000}"/>
    <cellStyle name="20% - uthevingsfarge 1 38 2 2" xfId="2676" xr:uid="{00000000-0005-0000-0000-0000D0240000}"/>
    <cellStyle name="20% - uthevingsfarge 1 38 2 2 2" xfId="37437" xr:uid="{00000000-0005-0000-0000-0000D1240000}"/>
    <cellStyle name="20% - uthevingsfarge 1 38 2 2_A02" xfId="55334" xr:uid="{B67DA909-6EB2-42D3-9E6D-1A9F4DB69715}"/>
    <cellStyle name="20% - uthevingsfarge 1 38 2 3" xfId="37438" xr:uid="{00000000-0005-0000-0000-0000D2240000}"/>
    <cellStyle name="20% - uthevingsfarge 1 38 2 4" xfId="37439" xr:uid="{00000000-0005-0000-0000-0000D3240000}"/>
    <cellStyle name="20% - uthevingsfarge 1 38 2 5" xfId="37440" xr:uid="{00000000-0005-0000-0000-0000D4240000}"/>
    <cellStyle name="20% - uthevingsfarge 1 38 2 6" xfId="37436" xr:uid="{00000000-0005-0000-0000-0000D5240000}"/>
    <cellStyle name="20% - uthevingsfarge 1 38 2_4 manuell" xfId="53223" xr:uid="{FCB2994B-ACAF-4ADA-80D7-9D350CF694FD}"/>
    <cellStyle name="20% - uthevingsfarge 1 38 3" xfId="2677" xr:uid="{00000000-0005-0000-0000-0000D7240000}"/>
    <cellStyle name="20% - uthevingsfarge 1 38 3 2" xfId="37441" xr:uid="{00000000-0005-0000-0000-0000D8240000}"/>
    <cellStyle name="20% - uthevingsfarge 1 38 3_A02" xfId="55335" xr:uid="{7846D82E-7D75-4D7A-B8FF-B9A50399AFDA}"/>
    <cellStyle name="20% - uthevingsfarge 1 38 4" xfId="37442" xr:uid="{00000000-0005-0000-0000-0000D9240000}"/>
    <cellStyle name="20% - uthevingsfarge 1 38 5" xfId="37443" xr:uid="{00000000-0005-0000-0000-0000DA240000}"/>
    <cellStyle name="20% - uthevingsfarge 1 38 6" xfId="37444" xr:uid="{00000000-0005-0000-0000-0000DB240000}"/>
    <cellStyle name="20% - uthevingsfarge 1 38 7" xfId="37435" xr:uid="{00000000-0005-0000-0000-0000DC240000}"/>
    <cellStyle name="20% - uthevingsfarge 1 38_4 manuell" xfId="53224" xr:uid="{7622A49F-3A35-4E84-B973-24133B676D59}"/>
    <cellStyle name="20% - uthevingsfarge 1 39" xfId="2678" xr:uid="{00000000-0005-0000-0000-0000DE240000}"/>
    <cellStyle name="20% - uthevingsfarge 1 39 2" xfId="2679" xr:uid="{00000000-0005-0000-0000-0000DF240000}"/>
    <cellStyle name="20% - uthevingsfarge 1 39 2 2" xfId="2680" xr:uid="{00000000-0005-0000-0000-0000E0240000}"/>
    <cellStyle name="20% - uthevingsfarge 1 39 2 2 2" xfId="37447" xr:uid="{00000000-0005-0000-0000-0000E1240000}"/>
    <cellStyle name="20% - uthevingsfarge 1 39 2 2_A02" xfId="55336" xr:uid="{618AEEEE-9587-4403-8D92-32FA2463B218}"/>
    <cellStyle name="20% - uthevingsfarge 1 39 2 3" xfId="37448" xr:uid="{00000000-0005-0000-0000-0000E2240000}"/>
    <cellStyle name="20% - uthevingsfarge 1 39 2 4" xfId="37449" xr:uid="{00000000-0005-0000-0000-0000E3240000}"/>
    <cellStyle name="20% - uthevingsfarge 1 39 2 5" xfId="37450" xr:uid="{00000000-0005-0000-0000-0000E4240000}"/>
    <cellStyle name="20% - uthevingsfarge 1 39 2 6" xfId="37446" xr:uid="{00000000-0005-0000-0000-0000E5240000}"/>
    <cellStyle name="20% - uthevingsfarge 1 39 2_4 manuell" xfId="53225" xr:uid="{44EB3B16-8162-496B-90E7-8A3EE7A99852}"/>
    <cellStyle name="20% - uthevingsfarge 1 39 3" xfId="2681" xr:uid="{00000000-0005-0000-0000-0000E7240000}"/>
    <cellStyle name="20% - uthevingsfarge 1 39 3 2" xfId="37451" xr:uid="{00000000-0005-0000-0000-0000E8240000}"/>
    <cellStyle name="20% - uthevingsfarge 1 39 3_A02" xfId="55337" xr:uid="{3721B536-048C-46CC-95F1-F879F6A54B14}"/>
    <cellStyle name="20% - uthevingsfarge 1 39 4" xfId="37452" xr:uid="{00000000-0005-0000-0000-0000E9240000}"/>
    <cellStyle name="20% - uthevingsfarge 1 39 5" xfId="37453" xr:uid="{00000000-0005-0000-0000-0000EA240000}"/>
    <cellStyle name="20% - uthevingsfarge 1 39 6" xfId="37454" xr:uid="{00000000-0005-0000-0000-0000EB240000}"/>
    <cellStyle name="20% - uthevingsfarge 1 39 7" xfId="37445" xr:uid="{00000000-0005-0000-0000-0000EC240000}"/>
    <cellStyle name="20% - uthevingsfarge 1 39_4 manuell" xfId="53226" xr:uid="{6F7912C7-4183-4518-AE50-64E2EF2E6C9E}"/>
    <cellStyle name="20% - uthevingsfarge 1 4" xfId="2682" xr:uid="{00000000-0005-0000-0000-0000EE240000}"/>
    <cellStyle name="20% - uthevingsfarge 1 4 10" xfId="43386" xr:uid="{00000000-0005-0000-0000-0000EF240000}"/>
    <cellStyle name="20% - uthevingsfarge 1 4 2" xfId="2683" xr:uid="{00000000-0005-0000-0000-0000F0240000}"/>
    <cellStyle name="20% - uthevingsfarge 1 4 2 2" xfId="2684" xr:uid="{00000000-0005-0000-0000-0000F1240000}"/>
    <cellStyle name="20% - uthevingsfarge 1 4 2 2 2" xfId="14535" xr:uid="{00000000-0005-0000-0000-0000F2240000}"/>
    <cellStyle name="20% - uthevingsfarge 1 4 2 2 2 2" xfId="43387" xr:uid="{00000000-0005-0000-0000-0000F3240000}"/>
    <cellStyle name="20% - uthevingsfarge 1 4 2 2 3" xfId="37457" xr:uid="{00000000-0005-0000-0000-0000F4240000}"/>
    <cellStyle name="20% - uthevingsfarge 1 4 2 2_3. Chng in credit spreads" xfId="43388" xr:uid="{00000000-0005-0000-0000-0000F5240000}"/>
    <cellStyle name="20% - uthevingsfarge 1 4 2 3" xfId="14536" xr:uid="{00000000-0005-0000-0000-0000F6240000}"/>
    <cellStyle name="20% - uthevingsfarge 1 4 2 3 2" xfId="37458" xr:uid="{00000000-0005-0000-0000-0000F7240000}"/>
    <cellStyle name="20% - uthevingsfarge 1 4 2 3 2 2" xfId="43389" xr:uid="{00000000-0005-0000-0000-0000F8240000}"/>
    <cellStyle name="20% - uthevingsfarge 1 4 2 3 3" xfId="43390" xr:uid="{00000000-0005-0000-0000-0000F9240000}"/>
    <cellStyle name="20% - uthevingsfarge 1 4 2 3_3. Chng in credit spreads" xfId="43391" xr:uid="{00000000-0005-0000-0000-0000FA240000}"/>
    <cellStyle name="20% - uthevingsfarge 1 4 2 4" xfId="37459" xr:uid="{00000000-0005-0000-0000-0000FB240000}"/>
    <cellStyle name="20% - uthevingsfarge 1 4 2 4 2" xfId="43392" xr:uid="{00000000-0005-0000-0000-0000FC240000}"/>
    <cellStyle name="20% - uthevingsfarge 1 4 2 5" xfId="37460" xr:uid="{00000000-0005-0000-0000-0000FD240000}"/>
    <cellStyle name="20% - uthevingsfarge 1 4 2 6" xfId="37456" xr:uid="{00000000-0005-0000-0000-0000FE240000}"/>
    <cellStyle name="20% - uthevingsfarge 1 4 2 7" xfId="43393" xr:uid="{00000000-0005-0000-0000-0000FF240000}"/>
    <cellStyle name="20% - uthevingsfarge 1 4 2 8" xfId="43394" xr:uid="{00000000-0005-0000-0000-000000250000}"/>
    <cellStyle name="20% - uthevingsfarge 1 4 2_3. Chng in credit spreads" xfId="43395" xr:uid="{00000000-0005-0000-0000-000001250000}"/>
    <cellStyle name="20% - uthevingsfarge 1 4 3" xfId="2685" xr:uid="{00000000-0005-0000-0000-000002250000}"/>
    <cellStyle name="20% - uthevingsfarge 1 4 3 2" xfId="14537" xr:uid="{00000000-0005-0000-0000-000003250000}"/>
    <cellStyle name="20% - uthevingsfarge 1 4 3 2 2" xfId="43396" xr:uid="{00000000-0005-0000-0000-000004250000}"/>
    <cellStyle name="20% - uthevingsfarge 1 4 3 3" xfId="14538" xr:uid="{00000000-0005-0000-0000-000005250000}"/>
    <cellStyle name="20% - uthevingsfarge 1 4 3 4" xfId="37461" xr:uid="{00000000-0005-0000-0000-000006250000}"/>
    <cellStyle name="20% - uthevingsfarge 1 4 3 5" xfId="43397" xr:uid="{00000000-0005-0000-0000-000007250000}"/>
    <cellStyle name="20% - uthevingsfarge 1 4 3 6" xfId="43398" xr:uid="{00000000-0005-0000-0000-000008250000}"/>
    <cellStyle name="20% - uthevingsfarge 1 4 3_3. Chng in credit spreads" xfId="43399" xr:uid="{00000000-0005-0000-0000-000009250000}"/>
    <cellStyle name="20% - uthevingsfarge 1 4 4" xfId="14539" xr:uid="{00000000-0005-0000-0000-00000A250000}"/>
    <cellStyle name="20% - uthevingsfarge 1 4 4 2" xfId="14540" xr:uid="{00000000-0005-0000-0000-00000B250000}"/>
    <cellStyle name="20% - uthevingsfarge 1 4 4 2 2" xfId="43400" xr:uid="{00000000-0005-0000-0000-00000C250000}"/>
    <cellStyle name="20% - uthevingsfarge 1 4 4 3" xfId="14541" xr:uid="{00000000-0005-0000-0000-00000D250000}"/>
    <cellStyle name="20% - uthevingsfarge 1 4 4 4" xfId="37462" xr:uid="{00000000-0005-0000-0000-00000E250000}"/>
    <cellStyle name="20% - uthevingsfarge 1 4 4 5" xfId="43401" xr:uid="{00000000-0005-0000-0000-00000F250000}"/>
    <cellStyle name="20% - uthevingsfarge 1 4 4 6" xfId="43402" xr:uid="{00000000-0005-0000-0000-000010250000}"/>
    <cellStyle name="20% - uthevingsfarge 1 4 4_3. Chng in credit spreads" xfId="43403" xr:uid="{00000000-0005-0000-0000-000011250000}"/>
    <cellStyle name="20% - uthevingsfarge 1 4 5" xfId="14542" xr:uid="{00000000-0005-0000-0000-000012250000}"/>
    <cellStyle name="20% - uthevingsfarge 1 4 5 2" xfId="14543" xr:uid="{00000000-0005-0000-0000-000013250000}"/>
    <cellStyle name="20% - uthevingsfarge 1 4 5 3" xfId="14544" xr:uid="{00000000-0005-0000-0000-000014250000}"/>
    <cellStyle name="20% - uthevingsfarge 1 4 5 4" xfId="37463" xr:uid="{00000000-0005-0000-0000-000015250000}"/>
    <cellStyle name="20% - uthevingsfarge 1 4 5 5" xfId="43404" xr:uid="{00000000-0005-0000-0000-000016250000}"/>
    <cellStyle name="20% - uthevingsfarge 1 4 5 6" xfId="43405" xr:uid="{00000000-0005-0000-0000-000017250000}"/>
    <cellStyle name="20% - uthevingsfarge 1 4 5_AVA DVA EL" xfId="14545" xr:uid="{00000000-0005-0000-0000-000018250000}"/>
    <cellStyle name="20% - uthevingsfarge 1 4 6" xfId="14546" xr:uid="{00000000-0005-0000-0000-000019250000}"/>
    <cellStyle name="20% - uthevingsfarge 1 4 6 2" xfId="14547" xr:uid="{00000000-0005-0000-0000-00001A250000}"/>
    <cellStyle name="20% - uthevingsfarge 1 4 6 3" xfId="37464" xr:uid="{00000000-0005-0000-0000-00001B250000}"/>
    <cellStyle name="20% - uthevingsfarge 1 4 6_AVA DVA EL" xfId="14548" xr:uid="{00000000-0005-0000-0000-00001C250000}"/>
    <cellStyle name="20% - uthevingsfarge 1 4 7" xfId="14549" xr:uid="{00000000-0005-0000-0000-00001D250000}"/>
    <cellStyle name="20% - uthevingsfarge 1 4 8" xfId="37455" xr:uid="{00000000-0005-0000-0000-00001E250000}"/>
    <cellStyle name="20% - uthevingsfarge 1 4 9" xfId="43406" xr:uid="{00000000-0005-0000-0000-00001F250000}"/>
    <cellStyle name="20% - uthevingsfarge 1 4_3. Chng in credit spreads" xfId="43407" xr:uid="{00000000-0005-0000-0000-000020250000}"/>
    <cellStyle name="20% - uthevingsfarge 1 40" xfId="2686" xr:uid="{00000000-0005-0000-0000-000021250000}"/>
    <cellStyle name="20% - uthevingsfarge 1 40 2" xfId="2687" xr:uid="{00000000-0005-0000-0000-000022250000}"/>
    <cellStyle name="20% - uthevingsfarge 1 40 2 2" xfId="2688" xr:uid="{00000000-0005-0000-0000-000023250000}"/>
    <cellStyle name="20% - uthevingsfarge 1 40 2 2 2" xfId="37467" xr:uid="{00000000-0005-0000-0000-000024250000}"/>
    <cellStyle name="20% - uthevingsfarge 1 40 2 2_A02" xfId="55338" xr:uid="{47401485-44DC-41F2-87D6-A9EDDA063184}"/>
    <cellStyle name="20% - uthevingsfarge 1 40 2 3" xfId="37468" xr:uid="{00000000-0005-0000-0000-000025250000}"/>
    <cellStyle name="20% - uthevingsfarge 1 40 2 4" xfId="37469" xr:uid="{00000000-0005-0000-0000-000026250000}"/>
    <cellStyle name="20% - uthevingsfarge 1 40 2 5" xfId="37470" xr:uid="{00000000-0005-0000-0000-000027250000}"/>
    <cellStyle name="20% - uthevingsfarge 1 40 2 6" xfId="37466" xr:uid="{00000000-0005-0000-0000-000028250000}"/>
    <cellStyle name="20% - uthevingsfarge 1 40 2_4 manuell" xfId="53227" xr:uid="{54E37738-E782-42A3-9D10-4853DBA7154A}"/>
    <cellStyle name="20% - uthevingsfarge 1 40 3" xfId="2689" xr:uid="{00000000-0005-0000-0000-00002A250000}"/>
    <cellStyle name="20% - uthevingsfarge 1 40 3 2" xfId="37471" xr:uid="{00000000-0005-0000-0000-00002B250000}"/>
    <cellStyle name="20% - uthevingsfarge 1 40 3_A02" xfId="55339" xr:uid="{253BA8D5-7956-4836-A396-2EBFB8726A4E}"/>
    <cellStyle name="20% - uthevingsfarge 1 40 4" xfId="37472" xr:uid="{00000000-0005-0000-0000-00002C250000}"/>
    <cellStyle name="20% - uthevingsfarge 1 40 5" xfId="37473" xr:uid="{00000000-0005-0000-0000-00002D250000}"/>
    <cellStyle name="20% - uthevingsfarge 1 40 6" xfId="37474" xr:uid="{00000000-0005-0000-0000-00002E250000}"/>
    <cellStyle name="20% - uthevingsfarge 1 40 7" xfId="37465" xr:uid="{00000000-0005-0000-0000-00002F250000}"/>
    <cellStyle name="20% - uthevingsfarge 1 40_4 manuell" xfId="53228" xr:uid="{04FF86FA-FD86-4372-9A4E-097F4ED2046C}"/>
    <cellStyle name="20% - uthevingsfarge 1 41" xfId="2690" xr:uid="{00000000-0005-0000-0000-000031250000}"/>
    <cellStyle name="20% - uthevingsfarge 1 41 2" xfId="2691" xr:uid="{00000000-0005-0000-0000-000032250000}"/>
    <cellStyle name="20% - uthevingsfarge 1 41 2 2" xfId="2692" xr:uid="{00000000-0005-0000-0000-000033250000}"/>
    <cellStyle name="20% - uthevingsfarge 1 41 2 2 2" xfId="37477" xr:uid="{00000000-0005-0000-0000-000034250000}"/>
    <cellStyle name="20% - uthevingsfarge 1 41 2 2_A02" xfId="55340" xr:uid="{D390F365-5482-4762-AC8D-B18AF5361689}"/>
    <cellStyle name="20% - uthevingsfarge 1 41 2 3" xfId="37478" xr:uid="{00000000-0005-0000-0000-000035250000}"/>
    <cellStyle name="20% - uthevingsfarge 1 41 2 4" xfId="37479" xr:uid="{00000000-0005-0000-0000-000036250000}"/>
    <cellStyle name="20% - uthevingsfarge 1 41 2 5" xfId="37480" xr:uid="{00000000-0005-0000-0000-000037250000}"/>
    <cellStyle name="20% - uthevingsfarge 1 41 2 6" xfId="37476" xr:uid="{00000000-0005-0000-0000-000038250000}"/>
    <cellStyle name="20% - uthevingsfarge 1 41 2_4 manuell" xfId="53229" xr:uid="{F753D3F9-AFDC-418D-A394-3DF727181943}"/>
    <cellStyle name="20% - uthevingsfarge 1 41 3" xfId="2693" xr:uid="{00000000-0005-0000-0000-00003A250000}"/>
    <cellStyle name="20% - uthevingsfarge 1 41 3 2" xfId="37481" xr:uid="{00000000-0005-0000-0000-00003B250000}"/>
    <cellStyle name="20% - uthevingsfarge 1 41 3_A02" xfId="55341" xr:uid="{C7A96599-463C-4AF2-977C-366D155A16E8}"/>
    <cellStyle name="20% - uthevingsfarge 1 41 4" xfId="37482" xr:uid="{00000000-0005-0000-0000-00003C250000}"/>
    <cellStyle name="20% - uthevingsfarge 1 41 5" xfId="37483" xr:uid="{00000000-0005-0000-0000-00003D250000}"/>
    <cellStyle name="20% - uthevingsfarge 1 41 6" xfId="37484" xr:uid="{00000000-0005-0000-0000-00003E250000}"/>
    <cellStyle name="20% - uthevingsfarge 1 41 7" xfId="37475" xr:uid="{00000000-0005-0000-0000-00003F250000}"/>
    <cellStyle name="20% - uthevingsfarge 1 41_4 manuell" xfId="53230" xr:uid="{B1501292-8FB8-40A9-BF01-CDE9E96F292E}"/>
    <cellStyle name="20% - uthevingsfarge 1 42" xfId="2694" xr:uid="{00000000-0005-0000-0000-000041250000}"/>
    <cellStyle name="20% - uthevingsfarge 1 42 2" xfId="2695" xr:uid="{00000000-0005-0000-0000-000042250000}"/>
    <cellStyle name="20% - uthevingsfarge 1 42 2 2" xfId="2696" xr:uid="{00000000-0005-0000-0000-000043250000}"/>
    <cellStyle name="20% - uthevingsfarge 1 42 2 2 2" xfId="37487" xr:uid="{00000000-0005-0000-0000-000044250000}"/>
    <cellStyle name="20% - uthevingsfarge 1 42 2 2_A02" xfId="55342" xr:uid="{A99A5CEF-EBCE-4229-BF05-CAEF26E151D1}"/>
    <cellStyle name="20% - uthevingsfarge 1 42 2 3" xfId="37488" xr:uid="{00000000-0005-0000-0000-000045250000}"/>
    <cellStyle name="20% - uthevingsfarge 1 42 2 4" xfId="37489" xr:uid="{00000000-0005-0000-0000-000046250000}"/>
    <cellStyle name="20% - uthevingsfarge 1 42 2 5" xfId="37490" xr:uid="{00000000-0005-0000-0000-000047250000}"/>
    <cellStyle name="20% - uthevingsfarge 1 42 2 6" xfId="37486" xr:uid="{00000000-0005-0000-0000-000048250000}"/>
    <cellStyle name="20% - uthevingsfarge 1 42 2_4 manuell" xfId="53231" xr:uid="{44677BA7-B67E-4139-8753-D9958E7AE626}"/>
    <cellStyle name="20% - uthevingsfarge 1 42 3" xfId="2697" xr:uid="{00000000-0005-0000-0000-00004A250000}"/>
    <cellStyle name="20% - uthevingsfarge 1 42 3 2" xfId="37491" xr:uid="{00000000-0005-0000-0000-00004B250000}"/>
    <cellStyle name="20% - uthevingsfarge 1 42 3_A02" xfId="55343" xr:uid="{93BBB79A-F636-4072-A7BC-4F4F521E679C}"/>
    <cellStyle name="20% - uthevingsfarge 1 42 4" xfId="37492" xr:uid="{00000000-0005-0000-0000-00004C250000}"/>
    <cellStyle name="20% - uthevingsfarge 1 42 5" xfId="37493" xr:uid="{00000000-0005-0000-0000-00004D250000}"/>
    <cellStyle name="20% - uthevingsfarge 1 42 6" xfId="37494" xr:uid="{00000000-0005-0000-0000-00004E250000}"/>
    <cellStyle name="20% - uthevingsfarge 1 42 7" xfId="37485" xr:uid="{00000000-0005-0000-0000-00004F250000}"/>
    <cellStyle name="20% - uthevingsfarge 1 42_4 manuell" xfId="53232" xr:uid="{622FE4E4-C758-4639-8EEE-97E5DD170331}"/>
    <cellStyle name="20% - uthevingsfarge 1 43" xfId="2698" xr:uid="{00000000-0005-0000-0000-000051250000}"/>
    <cellStyle name="20% - uthevingsfarge 1 43 2" xfId="2699" xr:uid="{00000000-0005-0000-0000-000052250000}"/>
    <cellStyle name="20% - uthevingsfarge 1 43 2 2" xfId="2700" xr:uid="{00000000-0005-0000-0000-000053250000}"/>
    <cellStyle name="20% - uthevingsfarge 1 43 2 2 2" xfId="37497" xr:uid="{00000000-0005-0000-0000-000054250000}"/>
    <cellStyle name="20% - uthevingsfarge 1 43 2 2_A02" xfId="55344" xr:uid="{662608E2-D26F-4277-BE6F-33B5BADDB58D}"/>
    <cellStyle name="20% - uthevingsfarge 1 43 2 3" xfId="37498" xr:uid="{00000000-0005-0000-0000-000055250000}"/>
    <cellStyle name="20% - uthevingsfarge 1 43 2 4" xfId="37499" xr:uid="{00000000-0005-0000-0000-000056250000}"/>
    <cellStyle name="20% - uthevingsfarge 1 43 2 5" xfId="37500" xr:uid="{00000000-0005-0000-0000-000057250000}"/>
    <cellStyle name="20% - uthevingsfarge 1 43 2 6" xfId="37496" xr:uid="{00000000-0005-0000-0000-000058250000}"/>
    <cellStyle name="20% - uthevingsfarge 1 43 2_4 manuell" xfId="53233" xr:uid="{551DAE9C-0304-480F-92A9-4A2233CDA0E9}"/>
    <cellStyle name="20% - uthevingsfarge 1 43 3" xfId="2701" xr:uid="{00000000-0005-0000-0000-00005A250000}"/>
    <cellStyle name="20% - uthevingsfarge 1 43 3 2" xfId="37501" xr:uid="{00000000-0005-0000-0000-00005B250000}"/>
    <cellStyle name="20% - uthevingsfarge 1 43 3_A02" xfId="55345" xr:uid="{5845BA10-95B0-4B05-B34B-CC668F4EADBE}"/>
    <cellStyle name="20% - uthevingsfarge 1 43 4" xfId="37502" xr:uid="{00000000-0005-0000-0000-00005C250000}"/>
    <cellStyle name="20% - uthevingsfarge 1 43 5" xfId="37503" xr:uid="{00000000-0005-0000-0000-00005D250000}"/>
    <cellStyle name="20% - uthevingsfarge 1 43 6" xfId="37504" xr:uid="{00000000-0005-0000-0000-00005E250000}"/>
    <cellStyle name="20% - uthevingsfarge 1 43 7" xfId="37495" xr:uid="{00000000-0005-0000-0000-00005F250000}"/>
    <cellStyle name="20% - uthevingsfarge 1 43_4 manuell" xfId="53234" xr:uid="{BAC810A9-24F7-4D20-A4F0-1FAC71D6E87B}"/>
    <cellStyle name="20% - uthevingsfarge 1 44" xfId="2702" xr:uid="{00000000-0005-0000-0000-000061250000}"/>
    <cellStyle name="20% - uthevingsfarge 1 44 2" xfId="2703" xr:uid="{00000000-0005-0000-0000-000062250000}"/>
    <cellStyle name="20% - uthevingsfarge 1 44 2 2" xfId="2704" xr:uid="{00000000-0005-0000-0000-000063250000}"/>
    <cellStyle name="20% - uthevingsfarge 1 44 2 2 2" xfId="37507" xr:uid="{00000000-0005-0000-0000-000064250000}"/>
    <cellStyle name="20% - uthevingsfarge 1 44 2 2_A02" xfId="55346" xr:uid="{6BAB827E-DBA8-4549-BD05-144ED1D9C665}"/>
    <cellStyle name="20% - uthevingsfarge 1 44 2 3" xfId="37508" xr:uid="{00000000-0005-0000-0000-000065250000}"/>
    <cellStyle name="20% - uthevingsfarge 1 44 2 4" xfId="37509" xr:uid="{00000000-0005-0000-0000-000066250000}"/>
    <cellStyle name="20% - uthevingsfarge 1 44 2 5" xfId="37510" xr:uid="{00000000-0005-0000-0000-000067250000}"/>
    <cellStyle name="20% - uthevingsfarge 1 44 2 6" xfId="37506" xr:uid="{00000000-0005-0000-0000-000068250000}"/>
    <cellStyle name="20% - uthevingsfarge 1 44 2_4 manuell" xfId="53235" xr:uid="{84008472-6094-4CDD-AC29-D98737E0BF1E}"/>
    <cellStyle name="20% - uthevingsfarge 1 44 3" xfId="2705" xr:uid="{00000000-0005-0000-0000-00006A250000}"/>
    <cellStyle name="20% - uthevingsfarge 1 44 3 2" xfId="37511" xr:uid="{00000000-0005-0000-0000-00006B250000}"/>
    <cellStyle name="20% - uthevingsfarge 1 44 3_A02" xfId="55347" xr:uid="{370ABFE6-1F5B-466E-807C-7BD72D758840}"/>
    <cellStyle name="20% - uthevingsfarge 1 44 4" xfId="37512" xr:uid="{00000000-0005-0000-0000-00006C250000}"/>
    <cellStyle name="20% - uthevingsfarge 1 44 5" xfId="37513" xr:uid="{00000000-0005-0000-0000-00006D250000}"/>
    <cellStyle name="20% - uthevingsfarge 1 44 6" xfId="37514" xr:uid="{00000000-0005-0000-0000-00006E250000}"/>
    <cellStyle name="20% - uthevingsfarge 1 44 7" xfId="37505" xr:uid="{00000000-0005-0000-0000-00006F250000}"/>
    <cellStyle name="20% - uthevingsfarge 1 44_4 manuell" xfId="53236" xr:uid="{11FB5C06-9B81-4428-B984-F5CC9351D4FF}"/>
    <cellStyle name="20% - uthevingsfarge 1 45" xfId="2706" xr:uid="{00000000-0005-0000-0000-000071250000}"/>
    <cellStyle name="20% - uthevingsfarge 1 45 2" xfId="2707" xr:uid="{00000000-0005-0000-0000-000072250000}"/>
    <cellStyle name="20% - uthevingsfarge 1 45 2 2" xfId="2708" xr:uid="{00000000-0005-0000-0000-000073250000}"/>
    <cellStyle name="20% - uthevingsfarge 1 45 2 2 2" xfId="37517" xr:uid="{00000000-0005-0000-0000-000074250000}"/>
    <cellStyle name="20% - uthevingsfarge 1 45 2 2_A02" xfId="55348" xr:uid="{97DB3BA0-8CD7-4773-B8A3-B8C3AFB855C5}"/>
    <cellStyle name="20% - uthevingsfarge 1 45 2 3" xfId="37518" xr:uid="{00000000-0005-0000-0000-000075250000}"/>
    <cellStyle name="20% - uthevingsfarge 1 45 2 4" xfId="37519" xr:uid="{00000000-0005-0000-0000-000076250000}"/>
    <cellStyle name="20% - uthevingsfarge 1 45 2 5" xfId="37520" xr:uid="{00000000-0005-0000-0000-000077250000}"/>
    <cellStyle name="20% - uthevingsfarge 1 45 2 6" xfId="37516" xr:uid="{00000000-0005-0000-0000-000078250000}"/>
    <cellStyle name="20% - uthevingsfarge 1 45 2_4 manuell" xfId="53237" xr:uid="{640741A6-3045-4C94-9C7B-86C4C754B369}"/>
    <cellStyle name="20% - uthevingsfarge 1 45 3" xfId="2709" xr:uid="{00000000-0005-0000-0000-00007A250000}"/>
    <cellStyle name="20% - uthevingsfarge 1 45 3 2" xfId="37521" xr:uid="{00000000-0005-0000-0000-00007B250000}"/>
    <cellStyle name="20% - uthevingsfarge 1 45 3_A02" xfId="55349" xr:uid="{737D34E2-FB90-4435-8898-E91B4970A720}"/>
    <cellStyle name="20% - uthevingsfarge 1 45 4" xfId="37522" xr:uid="{00000000-0005-0000-0000-00007C250000}"/>
    <cellStyle name="20% - uthevingsfarge 1 45 5" xfId="37523" xr:uid="{00000000-0005-0000-0000-00007D250000}"/>
    <cellStyle name="20% - uthevingsfarge 1 45 6" xfId="37524" xr:uid="{00000000-0005-0000-0000-00007E250000}"/>
    <cellStyle name="20% - uthevingsfarge 1 45 7" xfId="37515" xr:uid="{00000000-0005-0000-0000-00007F250000}"/>
    <cellStyle name="20% - uthevingsfarge 1 45_4 manuell" xfId="53238" xr:uid="{E6ECD540-3BAE-4DCE-B039-1E9DC624F300}"/>
    <cellStyle name="20% - uthevingsfarge 1 46" xfId="2710" xr:uid="{00000000-0005-0000-0000-000081250000}"/>
    <cellStyle name="20% - uthevingsfarge 1 46 2" xfId="2711" xr:uid="{00000000-0005-0000-0000-000082250000}"/>
    <cellStyle name="20% - uthevingsfarge 1 46 2 2" xfId="2712" xr:uid="{00000000-0005-0000-0000-000083250000}"/>
    <cellStyle name="20% - uthevingsfarge 1 46 2 2 2" xfId="37527" xr:uid="{00000000-0005-0000-0000-000084250000}"/>
    <cellStyle name="20% - uthevingsfarge 1 46 2 2_A02" xfId="55350" xr:uid="{A3103850-AEAF-4F49-9642-4EEB81BA6E23}"/>
    <cellStyle name="20% - uthevingsfarge 1 46 2 3" xfId="37528" xr:uid="{00000000-0005-0000-0000-000085250000}"/>
    <cellStyle name="20% - uthevingsfarge 1 46 2 4" xfId="37529" xr:uid="{00000000-0005-0000-0000-000086250000}"/>
    <cellStyle name="20% - uthevingsfarge 1 46 2 5" xfId="37530" xr:uid="{00000000-0005-0000-0000-000087250000}"/>
    <cellStyle name="20% - uthevingsfarge 1 46 2 6" xfId="37526" xr:uid="{00000000-0005-0000-0000-000088250000}"/>
    <cellStyle name="20% - uthevingsfarge 1 46 2_4 manuell" xfId="53239" xr:uid="{643A6204-5236-403F-A213-73D46CB7F92D}"/>
    <cellStyle name="20% - uthevingsfarge 1 46 3" xfId="2713" xr:uid="{00000000-0005-0000-0000-00008A250000}"/>
    <cellStyle name="20% - uthevingsfarge 1 46 3 2" xfId="37531" xr:uid="{00000000-0005-0000-0000-00008B250000}"/>
    <cellStyle name="20% - uthevingsfarge 1 46 3_A02" xfId="55351" xr:uid="{FB7D5D9F-6CD1-4A8D-AE24-B31AE2DF2CB4}"/>
    <cellStyle name="20% - uthevingsfarge 1 46 4" xfId="37532" xr:uid="{00000000-0005-0000-0000-00008C250000}"/>
    <cellStyle name="20% - uthevingsfarge 1 46 5" xfId="37533" xr:uid="{00000000-0005-0000-0000-00008D250000}"/>
    <cellStyle name="20% - uthevingsfarge 1 46 6" xfId="37534" xr:uid="{00000000-0005-0000-0000-00008E250000}"/>
    <cellStyle name="20% - uthevingsfarge 1 46 7" xfId="37525" xr:uid="{00000000-0005-0000-0000-00008F250000}"/>
    <cellStyle name="20% - uthevingsfarge 1 46_4 manuell" xfId="53240" xr:uid="{A16D4451-C144-4A8D-AC0B-4975FB72698F}"/>
    <cellStyle name="20% - uthevingsfarge 1 47" xfId="2714" xr:uid="{00000000-0005-0000-0000-000091250000}"/>
    <cellStyle name="20% - uthevingsfarge 1 47 2" xfId="2715" xr:uid="{00000000-0005-0000-0000-000092250000}"/>
    <cellStyle name="20% - uthevingsfarge 1 47 2 2" xfId="2716" xr:uid="{00000000-0005-0000-0000-000093250000}"/>
    <cellStyle name="20% - uthevingsfarge 1 47 2 2 2" xfId="37537" xr:uid="{00000000-0005-0000-0000-000094250000}"/>
    <cellStyle name="20% - uthevingsfarge 1 47 2 2_A02" xfId="55352" xr:uid="{2BD16D8A-3A42-488C-B5A0-5729324F7453}"/>
    <cellStyle name="20% - uthevingsfarge 1 47 2 3" xfId="37538" xr:uid="{00000000-0005-0000-0000-000095250000}"/>
    <cellStyle name="20% - uthevingsfarge 1 47 2 4" xfId="37539" xr:uid="{00000000-0005-0000-0000-000096250000}"/>
    <cellStyle name="20% - uthevingsfarge 1 47 2 5" xfId="37540" xr:uid="{00000000-0005-0000-0000-000097250000}"/>
    <cellStyle name="20% - uthevingsfarge 1 47 2 6" xfId="37536" xr:uid="{00000000-0005-0000-0000-000098250000}"/>
    <cellStyle name="20% - uthevingsfarge 1 47 2_4 manuell" xfId="53241" xr:uid="{68A00FDD-092A-4C0A-9D36-EC1939B7DDFE}"/>
    <cellStyle name="20% - uthevingsfarge 1 47 3" xfId="2717" xr:uid="{00000000-0005-0000-0000-00009A250000}"/>
    <cellStyle name="20% - uthevingsfarge 1 47 3 2" xfId="37541" xr:uid="{00000000-0005-0000-0000-00009B250000}"/>
    <cellStyle name="20% - uthevingsfarge 1 47 3_A02" xfId="55353" xr:uid="{19683576-7A74-461F-8EE1-8EBF1117C78E}"/>
    <cellStyle name="20% - uthevingsfarge 1 47 4" xfId="37542" xr:uid="{00000000-0005-0000-0000-00009C250000}"/>
    <cellStyle name="20% - uthevingsfarge 1 47 5" xfId="37543" xr:uid="{00000000-0005-0000-0000-00009D250000}"/>
    <cellStyle name="20% - uthevingsfarge 1 47 6" xfId="37544" xr:uid="{00000000-0005-0000-0000-00009E250000}"/>
    <cellStyle name="20% - uthevingsfarge 1 47 7" xfId="37535" xr:uid="{00000000-0005-0000-0000-00009F250000}"/>
    <cellStyle name="20% - uthevingsfarge 1 47_4 manuell" xfId="53242" xr:uid="{BF3D6FB5-9D0D-404E-BFC2-564B88B32253}"/>
    <cellStyle name="20% - uthevingsfarge 1 48" xfId="2718" xr:uid="{00000000-0005-0000-0000-0000A1250000}"/>
    <cellStyle name="20% - uthevingsfarge 1 48 2" xfId="2719" xr:uid="{00000000-0005-0000-0000-0000A2250000}"/>
    <cellStyle name="20% - uthevingsfarge 1 48 2 2" xfId="2720" xr:uid="{00000000-0005-0000-0000-0000A3250000}"/>
    <cellStyle name="20% - uthevingsfarge 1 48 2 2 2" xfId="37547" xr:uid="{00000000-0005-0000-0000-0000A4250000}"/>
    <cellStyle name="20% - uthevingsfarge 1 48 2 2_A02" xfId="55354" xr:uid="{CBD96DCF-831F-4C4F-A1F2-A435B70838CF}"/>
    <cellStyle name="20% - uthevingsfarge 1 48 2 3" xfId="37548" xr:uid="{00000000-0005-0000-0000-0000A5250000}"/>
    <cellStyle name="20% - uthevingsfarge 1 48 2 4" xfId="37549" xr:uid="{00000000-0005-0000-0000-0000A6250000}"/>
    <cellStyle name="20% - uthevingsfarge 1 48 2 5" xfId="37550" xr:uid="{00000000-0005-0000-0000-0000A7250000}"/>
    <cellStyle name="20% - uthevingsfarge 1 48 2 6" xfId="37546" xr:uid="{00000000-0005-0000-0000-0000A8250000}"/>
    <cellStyle name="20% - uthevingsfarge 1 48 2_4 manuell" xfId="53243" xr:uid="{C181F97D-BF98-4EDA-94A6-089635DC1D40}"/>
    <cellStyle name="20% - uthevingsfarge 1 48 3" xfId="2721" xr:uid="{00000000-0005-0000-0000-0000AA250000}"/>
    <cellStyle name="20% - uthevingsfarge 1 48 3 2" xfId="37551" xr:uid="{00000000-0005-0000-0000-0000AB250000}"/>
    <cellStyle name="20% - uthevingsfarge 1 48 3_A02" xfId="55355" xr:uid="{1E5665DC-377D-402E-AEC8-318266BA78B8}"/>
    <cellStyle name="20% - uthevingsfarge 1 48 4" xfId="37552" xr:uid="{00000000-0005-0000-0000-0000AC250000}"/>
    <cellStyle name="20% - uthevingsfarge 1 48 5" xfId="37553" xr:uid="{00000000-0005-0000-0000-0000AD250000}"/>
    <cellStyle name="20% - uthevingsfarge 1 48 6" xfId="37554" xr:uid="{00000000-0005-0000-0000-0000AE250000}"/>
    <cellStyle name="20% - uthevingsfarge 1 48 7" xfId="37545" xr:uid="{00000000-0005-0000-0000-0000AF250000}"/>
    <cellStyle name="20% - uthevingsfarge 1 48_4 manuell" xfId="53244" xr:uid="{4652F9EA-4224-48C8-AE1B-B95192129AD5}"/>
    <cellStyle name="20% - uthevingsfarge 1 49" xfId="2722" xr:uid="{00000000-0005-0000-0000-0000B1250000}"/>
    <cellStyle name="20% - uthevingsfarge 1 49 2" xfId="2723" xr:uid="{00000000-0005-0000-0000-0000B2250000}"/>
    <cellStyle name="20% - uthevingsfarge 1 49 2 2" xfId="2724" xr:uid="{00000000-0005-0000-0000-0000B3250000}"/>
    <cellStyle name="20% - uthevingsfarge 1 49 2 2 2" xfId="37557" xr:uid="{00000000-0005-0000-0000-0000B4250000}"/>
    <cellStyle name="20% - uthevingsfarge 1 49 2 2_A02" xfId="55356" xr:uid="{AA0B332F-4A5A-444F-A4C4-B2AAD700DEF1}"/>
    <cellStyle name="20% - uthevingsfarge 1 49 2 3" xfId="37558" xr:uid="{00000000-0005-0000-0000-0000B5250000}"/>
    <cellStyle name="20% - uthevingsfarge 1 49 2 4" xfId="37559" xr:uid="{00000000-0005-0000-0000-0000B6250000}"/>
    <cellStyle name="20% - uthevingsfarge 1 49 2 5" xfId="37560" xr:uid="{00000000-0005-0000-0000-0000B7250000}"/>
    <cellStyle name="20% - uthevingsfarge 1 49 2 6" xfId="37556" xr:uid="{00000000-0005-0000-0000-0000B8250000}"/>
    <cellStyle name="20% - uthevingsfarge 1 49 2_4 manuell" xfId="53245" xr:uid="{C84C48F8-5B20-4785-8046-C8E088A092F0}"/>
    <cellStyle name="20% - uthevingsfarge 1 49 3" xfId="2725" xr:uid="{00000000-0005-0000-0000-0000BA250000}"/>
    <cellStyle name="20% - uthevingsfarge 1 49 3 2" xfId="37561" xr:uid="{00000000-0005-0000-0000-0000BB250000}"/>
    <cellStyle name="20% - uthevingsfarge 1 49 3_A02" xfId="55357" xr:uid="{E69BA8EE-BDC5-4F81-BC58-D0339FE4A2CD}"/>
    <cellStyle name="20% - uthevingsfarge 1 49 4" xfId="37562" xr:uid="{00000000-0005-0000-0000-0000BC250000}"/>
    <cellStyle name="20% - uthevingsfarge 1 49 5" xfId="37563" xr:uid="{00000000-0005-0000-0000-0000BD250000}"/>
    <cellStyle name="20% - uthevingsfarge 1 49 6" xfId="37564" xr:uid="{00000000-0005-0000-0000-0000BE250000}"/>
    <cellStyle name="20% - uthevingsfarge 1 49 7" xfId="37555" xr:uid="{00000000-0005-0000-0000-0000BF250000}"/>
    <cellStyle name="20% - uthevingsfarge 1 49_4 manuell" xfId="53246" xr:uid="{C388F94B-9174-4484-AFF8-7F7A3A87FDF4}"/>
    <cellStyle name="20% - uthevingsfarge 1 5" xfId="2726" xr:uid="{00000000-0005-0000-0000-0000C1250000}"/>
    <cellStyle name="20% - uthevingsfarge 1 5 2" xfId="2727" xr:uid="{00000000-0005-0000-0000-0000C2250000}"/>
    <cellStyle name="20% - uthevingsfarge 1 5 2 2" xfId="2728" xr:uid="{00000000-0005-0000-0000-0000C3250000}"/>
    <cellStyle name="20% - uthevingsfarge 1 5 2 2 2" xfId="37567" xr:uid="{00000000-0005-0000-0000-0000C4250000}"/>
    <cellStyle name="20% - uthevingsfarge 1 5 2 2 2 2" xfId="43408" xr:uid="{00000000-0005-0000-0000-0000C5250000}"/>
    <cellStyle name="20% - uthevingsfarge 1 5 2 2 3" xfId="43409" xr:uid="{00000000-0005-0000-0000-0000C6250000}"/>
    <cellStyle name="20% - uthevingsfarge 1 5 2 2_3. Chng in credit spreads" xfId="43410" xr:uid="{00000000-0005-0000-0000-0000C7250000}"/>
    <cellStyle name="20% - uthevingsfarge 1 5 2 3" xfId="37568" xr:uid="{00000000-0005-0000-0000-0000C8250000}"/>
    <cellStyle name="20% - uthevingsfarge 1 5 2 3 2" xfId="43411" xr:uid="{00000000-0005-0000-0000-0000C9250000}"/>
    <cellStyle name="20% - uthevingsfarge 1 5 2 3 2 2" xfId="43412" xr:uid="{00000000-0005-0000-0000-0000CA250000}"/>
    <cellStyle name="20% - uthevingsfarge 1 5 2 3 3" xfId="43413" xr:uid="{00000000-0005-0000-0000-0000CB250000}"/>
    <cellStyle name="20% - uthevingsfarge 1 5 2 3_3. Chng in credit spreads" xfId="43414" xr:uid="{00000000-0005-0000-0000-0000CC250000}"/>
    <cellStyle name="20% - uthevingsfarge 1 5 2 4" xfId="37569" xr:uid="{00000000-0005-0000-0000-0000CD250000}"/>
    <cellStyle name="20% - uthevingsfarge 1 5 2 4 2" xfId="43415" xr:uid="{00000000-0005-0000-0000-0000CE250000}"/>
    <cellStyle name="20% - uthevingsfarge 1 5 2 5" xfId="37570" xr:uid="{00000000-0005-0000-0000-0000CF250000}"/>
    <cellStyle name="20% - uthevingsfarge 1 5 2 6" xfId="37566" xr:uid="{00000000-0005-0000-0000-0000D0250000}"/>
    <cellStyle name="20% - uthevingsfarge 1 5 2_3. Chng in credit spreads" xfId="43416" xr:uid="{00000000-0005-0000-0000-0000D1250000}"/>
    <cellStyle name="20% - uthevingsfarge 1 5 3" xfId="2729" xr:uid="{00000000-0005-0000-0000-0000D2250000}"/>
    <cellStyle name="20% - uthevingsfarge 1 5 3 2" xfId="14550" xr:uid="{00000000-0005-0000-0000-0000D3250000}"/>
    <cellStyle name="20% - uthevingsfarge 1 5 3 2 2" xfId="43417" xr:uid="{00000000-0005-0000-0000-0000D4250000}"/>
    <cellStyle name="20% - uthevingsfarge 1 5 3 3" xfId="37571" xr:uid="{00000000-0005-0000-0000-0000D5250000}"/>
    <cellStyle name="20% - uthevingsfarge 1 5 3_3. Chng in credit spreads" xfId="43418" xr:uid="{00000000-0005-0000-0000-0000D6250000}"/>
    <cellStyle name="20% - uthevingsfarge 1 5 4" xfId="14551" xr:uid="{00000000-0005-0000-0000-0000D7250000}"/>
    <cellStyle name="20% - uthevingsfarge 1 5 4 2" xfId="37572" xr:uid="{00000000-0005-0000-0000-0000D8250000}"/>
    <cellStyle name="20% - uthevingsfarge 1 5 4 2 2" xfId="43419" xr:uid="{00000000-0005-0000-0000-0000D9250000}"/>
    <cellStyle name="20% - uthevingsfarge 1 5 4 3" xfId="43420" xr:uid="{00000000-0005-0000-0000-0000DA250000}"/>
    <cellStyle name="20% - uthevingsfarge 1 5 4_3. Chng in credit spreads" xfId="43421" xr:uid="{00000000-0005-0000-0000-0000DB250000}"/>
    <cellStyle name="20% - uthevingsfarge 1 5 5" xfId="14552" xr:uid="{00000000-0005-0000-0000-0000DC250000}"/>
    <cellStyle name="20% - uthevingsfarge 1 5 5 2" xfId="37573" xr:uid="{00000000-0005-0000-0000-0000DD250000}"/>
    <cellStyle name="20% - uthevingsfarge 1 5 6" xfId="37574" xr:uid="{00000000-0005-0000-0000-0000DE250000}"/>
    <cellStyle name="20% - uthevingsfarge 1 5 7" xfId="37565" xr:uid="{00000000-0005-0000-0000-0000DF250000}"/>
    <cellStyle name="20% - uthevingsfarge 1 5 8" xfId="43422" xr:uid="{00000000-0005-0000-0000-0000E0250000}"/>
    <cellStyle name="20% - uthevingsfarge 1 5 9" xfId="43423" xr:uid="{00000000-0005-0000-0000-0000E1250000}"/>
    <cellStyle name="20% - uthevingsfarge 1 5_3. Chng in credit spreads" xfId="43424" xr:uid="{00000000-0005-0000-0000-0000E2250000}"/>
    <cellStyle name="20% - uthevingsfarge 1 50" xfId="2730" xr:uid="{00000000-0005-0000-0000-0000E3250000}"/>
    <cellStyle name="20% - uthevingsfarge 1 50 2" xfId="2731" xr:uid="{00000000-0005-0000-0000-0000E4250000}"/>
    <cellStyle name="20% - uthevingsfarge 1 50 2 2" xfId="2732" xr:uid="{00000000-0005-0000-0000-0000E5250000}"/>
    <cellStyle name="20% - uthevingsfarge 1 50 2 2 2" xfId="37577" xr:uid="{00000000-0005-0000-0000-0000E6250000}"/>
    <cellStyle name="20% - uthevingsfarge 1 50 2 2_A02" xfId="55358" xr:uid="{5927883C-4727-472F-8085-C85A6F68D335}"/>
    <cellStyle name="20% - uthevingsfarge 1 50 2 3" xfId="37578" xr:uid="{00000000-0005-0000-0000-0000E7250000}"/>
    <cellStyle name="20% - uthevingsfarge 1 50 2 4" xfId="37579" xr:uid="{00000000-0005-0000-0000-0000E8250000}"/>
    <cellStyle name="20% - uthevingsfarge 1 50 2 5" xfId="37580" xr:uid="{00000000-0005-0000-0000-0000E9250000}"/>
    <cellStyle name="20% - uthevingsfarge 1 50 2 6" xfId="37576" xr:uid="{00000000-0005-0000-0000-0000EA250000}"/>
    <cellStyle name="20% - uthevingsfarge 1 50 2_4 manuell" xfId="53247" xr:uid="{5734068D-5696-4F48-91EF-814A0328147D}"/>
    <cellStyle name="20% - uthevingsfarge 1 50 3" xfId="2733" xr:uid="{00000000-0005-0000-0000-0000EC250000}"/>
    <cellStyle name="20% - uthevingsfarge 1 50 3 2" xfId="37581" xr:uid="{00000000-0005-0000-0000-0000ED250000}"/>
    <cellStyle name="20% - uthevingsfarge 1 50 3_A02" xfId="55359" xr:uid="{EA845EA5-3F23-4B99-84A1-6F19A38B9A8F}"/>
    <cellStyle name="20% - uthevingsfarge 1 50 4" xfId="37582" xr:uid="{00000000-0005-0000-0000-0000EE250000}"/>
    <cellStyle name="20% - uthevingsfarge 1 50 5" xfId="37583" xr:uid="{00000000-0005-0000-0000-0000EF250000}"/>
    <cellStyle name="20% - uthevingsfarge 1 50 6" xfId="37584" xr:uid="{00000000-0005-0000-0000-0000F0250000}"/>
    <cellStyle name="20% - uthevingsfarge 1 50 7" xfId="37575" xr:uid="{00000000-0005-0000-0000-0000F1250000}"/>
    <cellStyle name="20% - uthevingsfarge 1 50_4 manuell" xfId="53248" xr:uid="{C14251AA-5071-4275-A201-1F739F167472}"/>
    <cellStyle name="20% - uthevingsfarge 1 51" xfId="2734" xr:uid="{00000000-0005-0000-0000-0000F3250000}"/>
    <cellStyle name="20% - uthevingsfarge 1 51 2" xfId="2735" xr:uid="{00000000-0005-0000-0000-0000F4250000}"/>
    <cellStyle name="20% - uthevingsfarge 1 51 2 2" xfId="2736" xr:uid="{00000000-0005-0000-0000-0000F5250000}"/>
    <cellStyle name="20% - uthevingsfarge 1 51 2 2 2" xfId="37587" xr:uid="{00000000-0005-0000-0000-0000F6250000}"/>
    <cellStyle name="20% - uthevingsfarge 1 51 2 2_A02" xfId="55360" xr:uid="{08F02BB0-846F-465F-BEA5-A1825D553AB2}"/>
    <cellStyle name="20% - uthevingsfarge 1 51 2 3" xfId="37588" xr:uid="{00000000-0005-0000-0000-0000F7250000}"/>
    <cellStyle name="20% - uthevingsfarge 1 51 2 4" xfId="37589" xr:uid="{00000000-0005-0000-0000-0000F8250000}"/>
    <cellStyle name="20% - uthevingsfarge 1 51 2 5" xfId="37590" xr:uid="{00000000-0005-0000-0000-0000F9250000}"/>
    <cellStyle name="20% - uthevingsfarge 1 51 2 6" xfId="37586" xr:uid="{00000000-0005-0000-0000-0000FA250000}"/>
    <cellStyle name="20% - uthevingsfarge 1 51 2_4 manuell" xfId="53249" xr:uid="{E508E5DD-C38A-4982-8481-C6675A6B134F}"/>
    <cellStyle name="20% - uthevingsfarge 1 51 3" xfId="2737" xr:uid="{00000000-0005-0000-0000-0000FC250000}"/>
    <cellStyle name="20% - uthevingsfarge 1 51 3 2" xfId="37591" xr:uid="{00000000-0005-0000-0000-0000FD250000}"/>
    <cellStyle name="20% - uthevingsfarge 1 51 3_A02" xfId="55361" xr:uid="{DD5FF7F6-D131-4D8D-90C8-CD823A383569}"/>
    <cellStyle name="20% - uthevingsfarge 1 51 4" xfId="37592" xr:uid="{00000000-0005-0000-0000-0000FE250000}"/>
    <cellStyle name="20% - uthevingsfarge 1 51 5" xfId="37593" xr:uid="{00000000-0005-0000-0000-0000FF250000}"/>
    <cellStyle name="20% - uthevingsfarge 1 51 6" xfId="37594" xr:uid="{00000000-0005-0000-0000-000000260000}"/>
    <cellStyle name="20% - uthevingsfarge 1 51 7" xfId="37585" xr:uid="{00000000-0005-0000-0000-000001260000}"/>
    <cellStyle name="20% - uthevingsfarge 1 51_4 manuell" xfId="53250" xr:uid="{E6F3AC60-49BF-4386-949F-CB0922BE3511}"/>
    <cellStyle name="20% - uthevingsfarge 1 52" xfId="2738" xr:uid="{00000000-0005-0000-0000-000003260000}"/>
    <cellStyle name="20% - uthevingsfarge 1 52 2" xfId="2739" xr:uid="{00000000-0005-0000-0000-000004260000}"/>
    <cellStyle name="20% - uthevingsfarge 1 52 2 2" xfId="2740" xr:uid="{00000000-0005-0000-0000-000005260000}"/>
    <cellStyle name="20% - uthevingsfarge 1 52 2 2 2" xfId="37597" xr:uid="{00000000-0005-0000-0000-000006260000}"/>
    <cellStyle name="20% - uthevingsfarge 1 52 2 2_A02" xfId="55362" xr:uid="{2EADB3A9-16D8-4F0F-86A5-EE8E07744CED}"/>
    <cellStyle name="20% - uthevingsfarge 1 52 2 3" xfId="37598" xr:uid="{00000000-0005-0000-0000-000007260000}"/>
    <cellStyle name="20% - uthevingsfarge 1 52 2 4" xfId="37599" xr:uid="{00000000-0005-0000-0000-000008260000}"/>
    <cellStyle name="20% - uthevingsfarge 1 52 2 5" xfId="37600" xr:uid="{00000000-0005-0000-0000-000009260000}"/>
    <cellStyle name="20% - uthevingsfarge 1 52 2 6" xfId="37596" xr:uid="{00000000-0005-0000-0000-00000A260000}"/>
    <cellStyle name="20% - uthevingsfarge 1 52 2_4 manuell" xfId="53251" xr:uid="{05FE9531-E1DA-4306-BA39-991D5ABD1F52}"/>
    <cellStyle name="20% - uthevingsfarge 1 52 3" xfId="2741" xr:uid="{00000000-0005-0000-0000-00000C260000}"/>
    <cellStyle name="20% - uthevingsfarge 1 52 3 2" xfId="37601" xr:uid="{00000000-0005-0000-0000-00000D260000}"/>
    <cellStyle name="20% - uthevingsfarge 1 52 3_A02" xfId="55363" xr:uid="{23141D12-231A-4C6B-8521-701AAEB18295}"/>
    <cellStyle name="20% - uthevingsfarge 1 52 4" xfId="37602" xr:uid="{00000000-0005-0000-0000-00000E260000}"/>
    <cellStyle name="20% - uthevingsfarge 1 52 5" xfId="37603" xr:uid="{00000000-0005-0000-0000-00000F260000}"/>
    <cellStyle name="20% - uthevingsfarge 1 52 6" xfId="37604" xr:uid="{00000000-0005-0000-0000-000010260000}"/>
    <cellStyle name="20% - uthevingsfarge 1 52 7" xfId="37595" xr:uid="{00000000-0005-0000-0000-000011260000}"/>
    <cellStyle name="20% - uthevingsfarge 1 52_4 manuell" xfId="53252" xr:uid="{0BFD352E-2BA8-4D38-B8F5-733EAC6E2028}"/>
    <cellStyle name="20% - uthevingsfarge 1 53" xfId="2742" xr:uid="{00000000-0005-0000-0000-000013260000}"/>
    <cellStyle name="20% - uthevingsfarge 1 53 2" xfId="2743" xr:uid="{00000000-0005-0000-0000-000014260000}"/>
    <cellStyle name="20% - uthevingsfarge 1 53 2 2" xfId="2744" xr:uid="{00000000-0005-0000-0000-000015260000}"/>
    <cellStyle name="20% - uthevingsfarge 1 53 2 2 2" xfId="37607" xr:uid="{00000000-0005-0000-0000-000016260000}"/>
    <cellStyle name="20% - uthevingsfarge 1 53 2 2_A02" xfId="55364" xr:uid="{77252382-0B23-4DCC-B8A6-5E2FD6F66B02}"/>
    <cellStyle name="20% - uthevingsfarge 1 53 2 3" xfId="37608" xr:uid="{00000000-0005-0000-0000-000017260000}"/>
    <cellStyle name="20% - uthevingsfarge 1 53 2 4" xfId="37609" xr:uid="{00000000-0005-0000-0000-000018260000}"/>
    <cellStyle name="20% - uthevingsfarge 1 53 2 5" xfId="37610" xr:uid="{00000000-0005-0000-0000-000019260000}"/>
    <cellStyle name="20% - uthevingsfarge 1 53 2 6" xfId="37606" xr:uid="{00000000-0005-0000-0000-00001A260000}"/>
    <cellStyle name="20% - uthevingsfarge 1 53 2_4 manuell" xfId="53253" xr:uid="{B7530B82-63FC-4298-AEE7-AB54A299210E}"/>
    <cellStyle name="20% - uthevingsfarge 1 53 3" xfId="2745" xr:uid="{00000000-0005-0000-0000-00001C260000}"/>
    <cellStyle name="20% - uthevingsfarge 1 53 3 2" xfId="37611" xr:uid="{00000000-0005-0000-0000-00001D260000}"/>
    <cellStyle name="20% - uthevingsfarge 1 53 3_A02" xfId="55365" xr:uid="{E4ED3564-5F9E-4640-BB04-87470A9A362D}"/>
    <cellStyle name="20% - uthevingsfarge 1 53 4" xfId="37612" xr:uid="{00000000-0005-0000-0000-00001E260000}"/>
    <cellStyle name="20% - uthevingsfarge 1 53 5" xfId="37613" xr:uid="{00000000-0005-0000-0000-00001F260000}"/>
    <cellStyle name="20% - uthevingsfarge 1 53 6" xfId="37614" xr:uid="{00000000-0005-0000-0000-000020260000}"/>
    <cellStyle name="20% - uthevingsfarge 1 53 7" xfId="37605" xr:uid="{00000000-0005-0000-0000-000021260000}"/>
    <cellStyle name="20% - uthevingsfarge 1 53_4 manuell" xfId="53254" xr:uid="{695B3BBF-B987-42D3-98B1-B7125F49C85E}"/>
    <cellStyle name="20% - uthevingsfarge 1 54" xfId="2746" xr:uid="{00000000-0005-0000-0000-000023260000}"/>
    <cellStyle name="20% - uthevingsfarge 1 54 2" xfId="2747" xr:uid="{00000000-0005-0000-0000-000024260000}"/>
    <cellStyle name="20% - uthevingsfarge 1 54 2 2" xfId="2748" xr:uid="{00000000-0005-0000-0000-000025260000}"/>
    <cellStyle name="20% - uthevingsfarge 1 54 2 2 2" xfId="37617" xr:uid="{00000000-0005-0000-0000-000026260000}"/>
    <cellStyle name="20% - uthevingsfarge 1 54 2 2_A02" xfId="55366" xr:uid="{606D4043-7808-45BE-9655-81A24478456D}"/>
    <cellStyle name="20% - uthevingsfarge 1 54 2 3" xfId="37618" xr:uid="{00000000-0005-0000-0000-000027260000}"/>
    <cellStyle name="20% - uthevingsfarge 1 54 2 4" xfId="37619" xr:uid="{00000000-0005-0000-0000-000028260000}"/>
    <cellStyle name="20% - uthevingsfarge 1 54 2 5" xfId="37620" xr:uid="{00000000-0005-0000-0000-000029260000}"/>
    <cellStyle name="20% - uthevingsfarge 1 54 2 6" xfId="37616" xr:uid="{00000000-0005-0000-0000-00002A260000}"/>
    <cellStyle name="20% - uthevingsfarge 1 54 2_4 manuell" xfId="53255" xr:uid="{7EAB0668-C65F-4808-AF71-B86F16F4EE35}"/>
    <cellStyle name="20% - uthevingsfarge 1 54 3" xfId="2749" xr:uid="{00000000-0005-0000-0000-00002C260000}"/>
    <cellStyle name="20% - uthevingsfarge 1 54 3 2" xfId="37621" xr:uid="{00000000-0005-0000-0000-00002D260000}"/>
    <cellStyle name="20% - uthevingsfarge 1 54 3_A02" xfId="55367" xr:uid="{71DA3EFA-E8D4-4581-968A-BDB2805F853D}"/>
    <cellStyle name="20% - uthevingsfarge 1 54 4" xfId="37622" xr:uid="{00000000-0005-0000-0000-00002E260000}"/>
    <cellStyle name="20% - uthevingsfarge 1 54 5" xfId="37623" xr:uid="{00000000-0005-0000-0000-00002F260000}"/>
    <cellStyle name="20% - uthevingsfarge 1 54 6" xfId="37624" xr:uid="{00000000-0005-0000-0000-000030260000}"/>
    <cellStyle name="20% - uthevingsfarge 1 54 7" xfId="37615" xr:uid="{00000000-0005-0000-0000-000031260000}"/>
    <cellStyle name="20% - uthevingsfarge 1 54_4 manuell" xfId="53256" xr:uid="{EA22093B-73BE-49DE-951C-991F06FFA9F0}"/>
    <cellStyle name="20% - uthevingsfarge 1 55" xfId="2750" xr:uid="{00000000-0005-0000-0000-000033260000}"/>
    <cellStyle name="20% - uthevingsfarge 1 55 2" xfId="2751" xr:uid="{00000000-0005-0000-0000-000034260000}"/>
    <cellStyle name="20% - uthevingsfarge 1 55 2 2" xfId="2752" xr:uid="{00000000-0005-0000-0000-000035260000}"/>
    <cellStyle name="20% - uthevingsfarge 1 55 2 2 2" xfId="37627" xr:uid="{00000000-0005-0000-0000-000036260000}"/>
    <cellStyle name="20% - uthevingsfarge 1 55 2 2_A02" xfId="55368" xr:uid="{CE86BB85-B7A7-465C-ABAD-E30535B7197E}"/>
    <cellStyle name="20% - uthevingsfarge 1 55 2 3" xfId="37628" xr:uid="{00000000-0005-0000-0000-000037260000}"/>
    <cellStyle name="20% - uthevingsfarge 1 55 2 4" xfId="37629" xr:uid="{00000000-0005-0000-0000-000038260000}"/>
    <cellStyle name="20% - uthevingsfarge 1 55 2 5" xfId="37630" xr:uid="{00000000-0005-0000-0000-000039260000}"/>
    <cellStyle name="20% - uthevingsfarge 1 55 2 6" xfId="37626" xr:uid="{00000000-0005-0000-0000-00003A260000}"/>
    <cellStyle name="20% - uthevingsfarge 1 55 2_4 manuell" xfId="53257" xr:uid="{BF288006-9774-4EA9-BCD4-65C6081379C9}"/>
    <cellStyle name="20% - uthevingsfarge 1 55 3" xfId="2753" xr:uid="{00000000-0005-0000-0000-00003C260000}"/>
    <cellStyle name="20% - uthevingsfarge 1 55 3 2" xfId="37631" xr:uid="{00000000-0005-0000-0000-00003D260000}"/>
    <cellStyle name="20% - uthevingsfarge 1 55 3_A02" xfId="55369" xr:uid="{798D1363-BA9E-403F-95A0-8C39D5409D04}"/>
    <cellStyle name="20% - uthevingsfarge 1 55 4" xfId="37632" xr:uid="{00000000-0005-0000-0000-00003E260000}"/>
    <cellStyle name="20% - uthevingsfarge 1 55 5" xfId="37633" xr:uid="{00000000-0005-0000-0000-00003F260000}"/>
    <cellStyle name="20% - uthevingsfarge 1 55 6" xfId="37634" xr:uid="{00000000-0005-0000-0000-000040260000}"/>
    <cellStyle name="20% - uthevingsfarge 1 55 7" xfId="37625" xr:uid="{00000000-0005-0000-0000-000041260000}"/>
    <cellStyle name="20% - uthevingsfarge 1 55_4 manuell" xfId="53258" xr:uid="{ED799593-8F8B-455B-98D3-1D5B78F621DD}"/>
    <cellStyle name="20% - uthevingsfarge 1 56" xfId="2754" xr:uid="{00000000-0005-0000-0000-000043260000}"/>
    <cellStyle name="20% - uthevingsfarge 1 56 2" xfId="2755" xr:uid="{00000000-0005-0000-0000-000044260000}"/>
    <cellStyle name="20% - uthevingsfarge 1 56 2 2" xfId="2756" xr:uid="{00000000-0005-0000-0000-000045260000}"/>
    <cellStyle name="20% - uthevingsfarge 1 56 2 2 2" xfId="37637" xr:uid="{00000000-0005-0000-0000-000046260000}"/>
    <cellStyle name="20% - uthevingsfarge 1 56 2 2_A02" xfId="55370" xr:uid="{795DA903-C0C6-4438-B384-7E28290AA295}"/>
    <cellStyle name="20% - uthevingsfarge 1 56 2 3" xfId="37638" xr:uid="{00000000-0005-0000-0000-000047260000}"/>
    <cellStyle name="20% - uthevingsfarge 1 56 2 4" xfId="37639" xr:uid="{00000000-0005-0000-0000-000048260000}"/>
    <cellStyle name="20% - uthevingsfarge 1 56 2 5" xfId="37640" xr:uid="{00000000-0005-0000-0000-000049260000}"/>
    <cellStyle name="20% - uthevingsfarge 1 56 2 6" xfId="37636" xr:uid="{00000000-0005-0000-0000-00004A260000}"/>
    <cellStyle name="20% - uthevingsfarge 1 56 2_4 manuell" xfId="53259" xr:uid="{72BB6D62-06B3-4E43-B74E-2E38F46FB965}"/>
    <cellStyle name="20% - uthevingsfarge 1 56 3" xfId="2757" xr:uid="{00000000-0005-0000-0000-00004C260000}"/>
    <cellStyle name="20% - uthevingsfarge 1 56 3 2" xfId="37641" xr:uid="{00000000-0005-0000-0000-00004D260000}"/>
    <cellStyle name="20% - uthevingsfarge 1 56 3_A02" xfId="55371" xr:uid="{F214286D-04D3-49C5-BFD5-F8151FD39B34}"/>
    <cellStyle name="20% - uthevingsfarge 1 56 4" xfId="37642" xr:uid="{00000000-0005-0000-0000-00004E260000}"/>
    <cellStyle name="20% - uthevingsfarge 1 56 5" xfId="37643" xr:uid="{00000000-0005-0000-0000-00004F260000}"/>
    <cellStyle name="20% - uthevingsfarge 1 56 6" xfId="37644" xr:uid="{00000000-0005-0000-0000-000050260000}"/>
    <cellStyle name="20% - uthevingsfarge 1 56 7" xfId="37635" xr:uid="{00000000-0005-0000-0000-000051260000}"/>
    <cellStyle name="20% - uthevingsfarge 1 56_4 manuell" xfId="53260" xr:uid="{01467DED-7AEF-47B2-A720-671161AC5B1D}"/>
    <cellStyle name="20% - uthevingsfarge 1 57" xfId="2758" xr:uid="{00000000-0005-0000-0000-000053260000}"/>
    <cellStyle name="20% - uthevingsfarge 1 57 2" xfId="2759" xr:uid="{00000000-0005-0000-0000-000054260000}"/>
    <cellStyle name="20% - uthevingsfarge 1 57 2 2" xfId="2760" xr:uid="{00000000-0005-0000-0000-000055260000}"/>
    <cellStyle name="20% - uthevingsfarge 1 57 2 2 2" xfId="37647" xr:uid="{00000000-0005-0000-0000-000056260000}"/>
    <cellStyle name="20% - uthevingsfarge 1 57 2 2_A02" xfId="55372" xr:uid="{83F6F22D-65D1-4829-ABB1-CA5A86034785}"/>
    <cellStyle name="20% - uthevingsfarge 1 57 2 3" xfId="37648" xr:uid="{00000000-0005-0000-0000-000057260000}"/>
    <cellStyle name="20% - uthevingsfarge 1 57 2 4" xfId="37649" xr:uid="{00000000-0005-0000-0000-000058260000}"/>
    <cellStyle name="20% - uthevingsfarge 1 57 2 5" xfId="37650" xr:uid="{00000000-0005-0000-0000-000059260000}"/>
    <cellStyle name="20% - uthevingsfarge 1 57 2 6" xfId="37646" xr:uid="{00000000-0005-0000-0000-00005A260000}"/>
    <cellStyle name="20% - uthevingsfarge 1 57 2_4 manuell" xfId="53261" xr:uid="{282DDFCA-8B79-4A7F-BC37-2F159696B150}"/>
    <cellStyle name="20% - uthevingsfarge 1 57 3" xfId="2761" xr:uid="{00000000-0005-0000-0000-00005C260000}"/>
    <cellStyle name="20% - uthevingsfarge 1 57 3 2" xfId="37651" xr:uid="{00000000-0005-0000-0000-00005D260000}"/>
    <cellStyle name="20% - uthevingsfarge 1 57 3_A02" xfId="55373" xr:uid="{16A463EA-ED9D-4F3B-B41C-2487153BD628}"/>
    <cellStyle name="20% - uthevingsfarge 1 57 4" xfId="37652" xr:uid="{00000000-0005-0000-0000-00005E260000}"/>
    <cellStyle name="20% - uthevingsfarge 1 57 5" xfId="37653" xr:uid="{00000000-0005-0000-0000-00005F260000}"/>
    <cellStyle name="20% - uthevingsfarge 1 57 6" xfId="37654" xr:uid="{00000000-0005-0000-0000-000060260000}"/>
    <cellStyle name="20% - uthevingsfarge 1 57 7" xfId="37645" xr:uid="{00000000-0005-0000-0000-000061260000}"/>
    <cellStyle name="20% - uthevingsfarge 1 57_4 manuell" xfId="53262" xr:uid="{D47E8DB0-39EE-47E8-8CC4-41F54AFDD7AB}"/>
    <cellStyle name="20% - uthevingsfarge 1 58" xfId="2762" xr:uid="{00000000-0005-0000-0000-000063260000}"/>
    <cellStyle name="20% - uthevingsfarge 1 58 2" xfId="2763" xr:uid="{00000000-0005-0000-0000-000064260000}"/>
    <cellStyle name="20% - uthevingsfarge 1 58 2 2" xfId="2764" xr:uid="{00000000-0005-0000-0000-000065260000}"/>
    <cellStyle name="20% - uthevingsfarge 1 58 2 2 2" xfId="37657" xr:uid="{00000000-0005-0000-0000-000066260000}"/>
    <cellStyle name="20% - uthevingsfarge 1 58 2 2_A02" xfId="55374" xr:uid="{2767D520-0615-4BC9-9A85-0DA1186F4627}"/>
    <cellStyle name="20% - uthevingsfarge 1 58 2 3" xfId="37658" xr:uid="{00000000-0005-0000-0000-000067260000}"/>
    <cellStyle name="20% - uthevingsfarge 1 58 2 4" xfId="37659" xr:uid="{00000000-0005-0000-0000-000068260000}"/>
    <cellStyle name="20% - uthevingsfarge 1 58 2 5" xfId="37660" xr:uid="{00000000-0005-0000-0000-000069260000}"/>
    <cellStyle name="20% - uthevingsfarge 1 58 2 6" xfId="37656" xr:uid="{00000000-0005-0000-0000-00006A260000}"/>
    <cellStyle name="20% - uthevingsfarge 1 58 2_4 manuell" xfId="53263" xr:uid="{3BD1714B-ACE1-4F22-B56F-7FB6A0D014DD}"/>
    <cellStyle name="20% - uthevingsfarge 1 58 3" xfId="2765" xr:uid="{00000000-0005-0000-0000-00006C260000}"/>
    <cellStyle name="20% - uthevingsfarge 1 58 3 2" xfId="37661" xr:uid="{00000000-0005-0000-0000-00006D260000}"/>
    <cellStyle name="20% - uthevingsfarge 1 58 3_A02" xfId="55375" xr:uid="{5390A37B-13F3-431C-800C-8DC4F55D6CD3}"/>
    <cellStyle name="20% - uthevingsfarge 1 58 4" xfId="37662" xr:uid="{00000000-0005-0000-0000-00006E260000}"/>
    <cellStyle name="20% - uthevingsfarge 1 58 5" xfId="37663" xr:uid="{00000000-0005-0000-0000-00006F260000}"/>
    <cellStyle name="20% - uthevingsfarge 1 58 6" xfId="37664" xr:uid="{00000000-0005-0000-0000-000070260000}"/>
    <cellStyle name="20% - uthevingsfarge 1 58 7" xfId="37655" xr:uid="{00000000-0005-0000-0000-000071260000}"/>
    <cellStyle name="20% - uthevingsfarge 1 58_4 manuell" xfId="53264" xr:uid="{CBC029A7-A838-48DF-B896-21DA7D77293C}"/>
    <cellStyle name="20% - uthevingsfarge 1 59" xfId="2766" xr:uid="{00000000-0005-0000-0000-000073260000}"/>
    <cellStyle name="20% - uthevingsfarge 1 59 2" xfId="2767" xr:uid="{00000000-0005-0000-0000-000074260000}"/>
    <cellStyle name="20% - uthevingsfarge 1 59 2 2" xfId="2768" xr:uid="{00000000-0005-0000-0000-000075260000}"/>
    <cellStyle name="20% - uthevingsfarge 1 59 2 2 2" xfId="37667" xr:uid="{00000000-0005-0000-0000-000076260000}"/>
    <cellStyle name="20% - uthevingsfarge 1 59 2 2_A02" xfId="55376" xr:uid="{E63A8733-6F43-44A5-9D5D-209E550F6790}"/>
    <cellStyle name="20% - uthevingsfarge 1 59 2 3" xfId="37668" xr:uid="{00000000-0005-0000-0000-000077260000}"/>
    <cellStyle name="20% - uthevingsfarge 1 59 2 4" xfId="37669" xr:uid="{00000000-0005-0000-0000-000078260000}"/>
    <cellStyle name="20% - uthevingsfarge 1 59 2 5" xfId="37670" xr:uid="{00000000-0005-0000-0000-000079260000}"/>
    <cellStyle name="20% - uthevingsfarge 1 59 2 6" xfId="37666" xr:uid="{00000000-0005-0000-0000-00007A260000}"/>
    <cellStyle name="20% - uthevingsfarge 1 59 2_4 manuell" xfId="53265" xr:uid="{A16707F7-5013-4025-9F22-2575E2D56E7D}"/>
    <cellStyle name="20% - uthevingsfarge 1 59 3" xfId="2769" xr:uid="{00000000-0005-0000-0000-00007C260000}"/>
    <cellStyle name="20% - uthevingsfarge 1 59 3 2" xfId="37671" xr:uid="{00000000-0005-0000-0000-00007D260000}"/>
    <cellStyle name="20% - uthevingsfarge 1 59 3_A02" xfId="55377" xr:uid="{6B691E7C-D051-4E94-BE92-A4B2254DD32C}"/>
    <cellStyle name="20% - uthevingsfarge 1 59 4" xfId="37672" xr:uid="{00000000-0005-0000-0000-00007E260000}"/>
    <cellStyle name="20% - uthevingsfarge 1 59 5" xfId="37673" xr:uid="{00000000-0005-0000-0000-00007F260000}"/>
    <cellStyle name="20% - uthevingsfarge 1 59 6" xfId="37674" xr:uid="{00000000-0005-0000-0000-000080260000}"/>
    <cellStyle name="20% - uthevingsfarge 1 59 7" xfId="37665" xr:uid="{00000000-0005-0000-0000-000081260000}"/>
    <cellStyle name="20% - uthevingsfarge 1 59_4 manuell" xfId="53266" xr:uid="{E6CFB639-FF49-4535-895B-1DDAEF7E5D2B}"/>
    <cellStyle name="20% - uthevingsfarge 1 6" xfId="2770" xr:uid="{00000000-0005-0000-0000-000083260000}"/>
    <cellStyle name="20% - uthevingsfarge 1 6 2" xfId="2771" xr:uid="{00000000-0005-0000-0000-000084260000}"/>
    <cellStyle name="20% - uthevingsfarge 1 6 2 2" xfId="2772" xr:uid="{00000000-0005-0000-0000-000085260000}"/>
    <cellStyle name="20% - uthevingsfarge 1 6 2 2 2" xfId="37677" xr:uid="{00000000-0005-0000-0000-000086260000}"/>
    <cellStyle name="20% - uthevingsfarge 1 6 2 2_A02" xfId="55378" xr:uid="{D6F36E35-B2EC-4B1D-8ADD-BC0246D554F2}"/>
    <cellStyle name="20% - uthevingsfarge 1 6 2 3" xfId="37678" xr:uid="{00000000-0005-0000-0000-000087260000}"/>
    <cellStyle name="20% - uthevingsfarge 1 6 2 4" xfId="37679" xr:uid="{00000000-0005-0000-0000-000088260000}"/>
    <cellStyle name="20% - uthevingsfarge 1 6 2 5" xfId="37680" xr:uid="{00000000-0005-0000-0000-000089260000}"/>
    <cellStyle name="20% - uthevingsfarge 1 6 2 6" xfId="37676" xr:uid="{00000000-0005-0000-0000-00008A260000}"/>
    <cellStyle name="20% - uthevingsfarge 1 6 2_3. Chng in credit spreads" xfId="43425" xr:uid="{00000000-0005-0000-0000-00008B260000}"/>
    <cellStyle name="20% - uthevingsfarge 1 6 3" xfId="2773" xr:uid="{00000000-0005-0000-0000-00008C260000}"/>
    <cellStyle name="20% - uthevingsfarge 1 6 3 2" xfId="14553" xr:uid="{00000000-0005-0000-0000-00008D260000}"/>
    <cellStyle name="20% - uthevingsfarge 1 6 3 2 2" xfId="43426" xr:uid="{00000000-0005-0000-0000-00008E260000}"/>
    <cellStyle name="20% - uthevingsfarge 1 6 3 3" xfId="37681" xr:uid="{00000000-0005-0000-0000-00008F260000}"/>
    <cellStyle name="20% - uthevingsfarge 1 6 3_3. Chng in credit spreads" xfId="43427" xr:uid="{00000000-0005-0000-0000-000090260000}"/>
    <cellStyle name="20% - uthevingsfarge 1 6 4" xfId="14554" xr:uid="{00000000-0005-0000-0000-000091260000}"/>
    <cellStyle name="20% - uthevingsfarge 1 6 4 2" xfId="37682" xr:uid="{00000000-0005-0000-0000-000092260000}"/>
    <cellStyle name="20% - uthevingsfarge 1 6 5" xfId="14555" xr:uid="{00000000-0005-0000-0000-000093260000}"/>
    <cellStyle name="20% - uthevingsfarge 1 6 5 2" xfId="37683" xr:uid="{00000000-0005-0000-0000-000094260000}"/>
    <cellStyle name="20% - uthevingsfarge 1 6 6" xfId="37684" xr:uid="{00000000-0005-0000-0000-000095260000}"/>
    <cellStyle name="20% - uthevingsfarge 1 6 7" xfId="37675" xr:uid="{00000000-0005-0000-0000-000096260000}"/>
    <cellStyle name="20% - uthevingsfarge 1 6 8" xfId="43428" xr:uid="{00000000-0005-0000-0000-000097260000}"/>
    <cellStyle name="20% - uthevingsfarge 1 6 9" xfId="43429" xr:uid="{00000000-0005-0000-0000-000098260000}"/>
    <cellStyle name="20% - uthevingsfarge 1 6_3. Chng in credit spreads" xfId="43430" xr:uid="{00000000-0005-0000-0000-000099260000}"/>
    <cellStyle name="20% - uthevingsfarge 1 60" xfId="14556" xr:uid="{00000000-0005-0000-0000-00009A260000}"/>
    <cellStyle name="20% - uthevingsfarge 1 60 2" xfId="14557" xr:uid="{00000000-0005-0000-0000-00009B260000}"/>
    <cellStyle name="20% - uthevingsfarge 1 60 2 2" xfId="36529" xr:uid="{00000000-0005-0000-0000-00009C260000}"/>
    <cellStyle name="20% - uthevingsfarge 1 60 3" xfId="14558" xr:uid="{00000000-0005-0000-0000-00009D260000}"/>
    <cellStyle name="20% - uthevingsfarge 1 60 4" xfId="36293" xr:uid="{00000000-0005-0000-0000-00009E260000}"/>
    <cellStyle name="20% - uthevingsfarge 1 60_AVA DVA EL" xfId="14559" xr:uid="{00000000-0005-0000-0000-00009F260000}"/>
    <cellStyle name="20% - uthevingsfarge 1 61" xfId="14560" xr:uid="{00000000-0005-0000-0000-0000A0260000}"/>
    <cellStyle name="20% - uthevingsfarge 1 61 2" xfId="14561" xr:uid="{00000000-0005-0000-0000-0000A1260000}"/>
    <cellStyle name="20% - uthevingsfarge 1 61 2 2" xfId="36550" xr:uid="{00000000-0005-0000-0000-0000A2260000}"/>
    <cellStyle name="20% - uthevingsfarge 1 61 3" xfId="14562" xr:uid="{00000000-0005-0000-0000-0000A3260000}"/>
    <cellStyle name="20% - uthevingsfarge 1 61 4" xfId="36319" xr:uid="{00000000-0005-0000-0000-0000A4260000}"/>
    <cellStyle name="20% - uthevingsfarge 1 61_AVA DVA EL" xfId="14563" xr:uid="{00000000-0005-0000-0000-0000A5260000}"/>
    <cellStyle name="20% - uthevingsfarge 1 62" xfId="14564" xr:uid="{00000000-0005-0000-0000-0000A6260000}"/>
    <cellStyle name="20% - uthevingsfarge 1 62 2" xfId="14565" xr:uid="{00000000-0005-0000-0000-0000A7260000}"/>
    <cellStyle name="20% - uthevingsfarge 1 62 2 2" xfId="36549" xr:uid="{00000000-0005-0000-0000-0000A8260000}"/>
    <cellStyle name="20% - uthevingsfarge 1 62 3" xfId="36317" xr:uid="{00000000-0005-0000-0000-0000A9260000}"/>
    <cellStyle name="20% - uthevingsfarge 1 62_AVA DVA EL" xfId="14566" xr:uid="{00000000-0005-0000-0000-0000AA260000}"/>
    <cellStyle name="20% - uthevingsfarge 1 63" xfId="14567" xr:uid="{00000000-0005-0000-0000-0000AB260000}"/>
    <cellStyle name="20% - uthevingsfarge 1 63 2" xfId="36503" xr:uid="{00000000-0005-0000-0000-0000AC260000}"/>
    <cellStyle name="20% - uthevingsfarge 1 64" xfId="14568" xr:uid="{00000000-0005-0000-0000-0000AD260000}"/>
    <cellStyle name="20% - uthevingsfarge 1 64 2" xfId="36582" xr:uid="{00000000-0005-0000-0000-0000AE260000}"/>
    <cellStyle name="20% - uthevingsfarge 1 65" xfId="14569" xr:uid="{00000000-0005-0000-0000-0000AF260000}"/>
    <cellStyle name="20% - uthevingsfarge 1 65 2" xfId="36473" xr:uid="{00000000-0005-0000-0000-0000B0260000}"/>
    <cellStyle name="20% - uthevingsfarge 1 66" xfId="14570" xr:uid="{00000000-0005-0000-0000-0000B1260000}"/>
    <cellStyle name="20% - uthevingsfarge 1 66 2" xfId="36568" xr:uid="{00000000-0005-0000-0000-0000B2260000}"/>
    <cellStyle name="20% - uthevingsfarge 1 67" xfId="36519" xr:uid="{00000000-0005-0000-0000-0000B3260000}"/>
    <cellStyle name="20% - uthevingsfarge 1 68" xfId="43431" xr:uid="{00000000-0005-0000-0000-0000B4260000}"/>
    <cellStyle name="20% - uthevingsfarge 1 69" xfId="43432" xr:uid="{00000000-0005-0000-0000-0000B5260000}"/>
    <cellStyle name="20% - uthevingsfarge 1 7" xfId="2774" xr:uid="{00000000-0005-0000-0000-0000B6260000}"/>
    <cellStyle name="20% - uthevingsfarge 1 7 2" xfId="2775" xr:uid="{00000000-0005-0000-0000-0000B7260000}"/>
    <cellStyle name="20% - uthevingsfarge 1 7 2 2" xfId="2776" xr:uid="{00000000-0005-0000-0000-0000B8260000}"/>
    <cellStyle name="20% - uthevingsfarge 1 7 2 2 2" xfId="37687" xr:uid="{00000000-0005-0000-0000-0000B9260000}"/>
    <cellStyle name="20% - uthevingsfarge 1 7 2 2_A02" xfId="55379" xr:uid="{2D500BD6-629D-449C-AD7E-A348B32E2DAE}"/>
    <cellStyle name="20% - uthevingsfarge 1 7 2 3" xfId="37688" xr:uid="{00000000-0005-0000-0000-0000BA260000}"/>
    <cellStyle name="20% - uthevingsfarge 1 7 2 4" xfId="37689" xr:uid="{00000000-0005-0000-0000-0000BB260000}"/>
    <cellStyle name="20% - uthevingsfarge 1 7 2 5" xfId="37690" xr:uid="{00000000-0005-0000-0000-0000BC260000}"/>
    <cellStyle name="20% - uthevingsfarge 1 7 2 6" xfId="37686" xr:uid="{00000000-0005-0000-0000-0000BD260000}"/>
    <cellStyle name="20% - uthevingsfarge 1 7 2_4 manuell" xfId="53267" xr:uid="{05F04167-57C7-4B81-9DA0-551319CE2615}"/>
    <cellStyle name="20% - uthevingsfarge 1 7 3" xfId="2777" xr:uid="{00000000-0005-0000-0000-0000BF260000}"/>
    <cellStyle name="20% - uthevingsfarge 1 7 3 2" xfId="14571" xr:uid="{00000000-0005-0000-0000-0000C0260000}"/>
    <cellStyle name="20% - uthevingsfarge 1 7 3 3" xfId="37691" xr:uid="{00000000-0005-0000-0000-0000C1260000}"/>
    <cellStyle name="20% - uthevingsfarge 1 7 3_A02" xfId="55380" xr:uid="{26CEB6FE-0129-4EDC-A8E2-0B80E6BDFAFE}"/>
    <cellStyle name="20% - uthevingsfarge 1 7 4" xfId="14572" xr:uid="{00000000-0005-0000-0000-0000C3260000}"/>
    <cellStyle name="20% - uthevingsfarge 1 7 4 2" xfId="37692" xr:uid="{00000000-0005-0000-0000-0000C4260000}"/>
    <cellStyle name="20% - uthevingsfarge 1 7 5" xfId="14573" xr:uid="{00000000-0005-0000-0000-0000C5260000}"/>
    <cellStyle name="20% - uthevingsfarge 1 7 5 2" xfId="37693" xr:uid="{00000000-0005-0000-0000-0000C6260000}"/>
    <cellStyle name="20% - uthevingsfarge 1 7 6" xfId="37694" xr:uid="{00000000-0005-0000-0000-0000C7260000}"/>
    <cellStyle name="20% - uthevingsfarge 1 7 7" xfId="37685" xr:uid="{00000000-0005-0000-0000-0000C8260000}"/>
    <cellStyle name="20% - uthevingsfarge 1 7 8" xfId="43433" xr:uid="{00000000-0005-0000-0000-0000C9260000}"/>
    <cellStyle name="20% - uthevingsfarge 1 7_3. Chng in credit spreads" xfId="43434" xr:uid="{00000000-0005-0000-0000-0000CA260000}"/>
    <cellStyle name="20% - uthevingsfarge 1 70" xfId="43435" xr:uid="{00000000-0005-0000-0000-0000CB260000}"/>
    <cellStyle name="20% - uthevingsfarge 1 71" xfId="43436" xr:uid="{00000000-0005-0000-0000-0000CC260000}"/>
    <cellStyle name="20% - uthevingsfarge 1 72" xfId="43437" xr:uid="{00000000-0005-0000-0000-0000CD260000}"/>
    <cellStyle name="20% - uthevingsfarge 1 73" xfId="43438" xr:uid="{00000000-0005-0000-0000-0000CE260000}"/>
    <cellStyle name="20% - uthevingsfarge 1 74" xfId="43439" xr:uid="{00000000-0005-0000-0000-0000CF260000}"/>
    <cellStyle name="20% - uthevingsfarge 1 8" xfId="2778" xr:uid="{00000000-0005-0000-0000-0000D0260000}"/>
    <cellStyle name="20% - uthevingsfarge 1 8 2" xfId="2779" xr:uid="{00000000-0005-0000-0000-0000D1260000}"/>
    <cellStyle name="20% - uthevingsfarge 1 8 2 2" xfId="2780" xr:uid="{00000000-0005-0000-0000-0000D2260000}"/>
    <cellStyle name="20% - uthevingsfarge 1 8 2 2 2" xfId="37697" xr:uid="{00000000-0005-0000-0000-0000D3260000}"/>
    <cellStyle name="20% - uthevingsfarge 1 8 2 2_A02" xfId="55381" xr:uid="{67888661-78FF-435B-A63E-4338134373E0}"/>
    <cellStyle name="20% - uthevingsfarge 1 8 2 3" xfId="37698" xr:uid="{00000000-0005-0000-0000-0000D4260000}"/>
    <cellStyle name="20% - uthevingsfarge 1 8 2 4" xfId="37699" xr:uid="{00000000-0005-0000-0000-0000D5260000}"/>
    <cellStyle name="20% - uthevingsfarge 1 8 2 5" xfId="37700" xr:uid="{00000000-0005-0000-0000-0000D6260000}"/>
    <cellStyle name="20% - uthevingsfarge 1 8 2 6" xfId="37696" xr:uid="{00000000-0005-0000-0000-0000D7260000}"/>
    <cellStyle name="20% - uthevingsfarge 1 8 2_4 manuell" xfId="53268" xr:uid="{10B7C549-D17A-407D-8C70-82D70CBA5FAE}"/>
    <cellStyle name="20% - uthevingsfarge 1 8 3" xfId="2781" xr:uid="{00000000-0005-0000-0000-0000D9260000}"/>
    <cellStyle name="20% - uthevingsfarge 1 8 3 2" xfId="37701" xr:uid="{00000000-0005-0000-0000-0000DA260000}"/>
    <cellStyle name="20% - uthevingsfarge 1 8 3_A02" xfId="55382" xr:uid="{CCF68A5C-E74D-49E1-AA28-5EB13D3F02DD}"/>
    <cellStyle name="20% - uthevingsfarge 1 8 4" xfId="37702" xr:uid="{00000000-0005-0000-0000-0000DB260000}"/>
    <cellStyle name="20% - uthevingsfarge 1 8 5" xfId="37703" xr:uid="{00000000-0005-0000-0000-0000DC260000}"/>
    <cellStyle name="20% - uthevingsfarge 1 8 6" xfId="37704" xr:uid="{00000000-0005-0000-0000-0000DD260000}"/>
    <cellStyle name="20% - uthevingsfarge 1 8 7" xfId="37695" xr:uid="{00000000-0005-0000-0000-0000DE260000}"/>
    <cellStyle name="20% - uthevingsfarge 1 8_3. Chng in credit spreads" xfId="43440" xr:uid="{00000000-0005-0000-0000-0000DF260000}"/>
    <cellStyle name="20% - uthevingsfarge 1 9" xfId="2782" xr:uid="{00000000-0005-0000-0000-0000E0260000}"/>
    <cellStyle name="20% - uthevingsfarge 1 9 2" xfId="2783" xr:uid="{00000000-0005-0000-0000-0000E1260000}"/>
    <cellStyle name="20% - uthevingsfarge 1 9 2 2" xfId="2784" xr:uid="{00000000-0005-0000-0000-0000E2260000}"/>
    <cellStyle name="20% - uthevingsfarge 1 9 2 2 2" xfId="37707" xr:uid="{00000000-0005-0000-0000-0000E3260000}"/>
    <cellStyle name="20% - uthevingsfarge 1 9 2 2_A02" xfId="55383" xr:uid="{7883A43E-B652-482C-9F56-2D3CDD979F7B}"/>
    <cellStyle name="20% - uthevingsfarge 1 9 2 3" xfId="37708" xr:uid="{00000000-0005-0000-0000-0000E4260000}"/>
    <cellStyle name="20% - uthevingsfarge 1 9 2 4" xfId="37709" xr:uid="{00000000-0005-0000-0000-0000E5260000}"/>
    <cellStyle name="20% - uthevingsfarge 1 9 2 5" xfId="37710" xr:uid="{00000000-0005-0000-0000-0000E6260000}"/>
    <cellStyle name="20% - uthevingsfarge 1 9 2 6" xfId="37706" xr:uid="{00000000-0005-0000-0000-0000E7260000}"/>
    <cellStyle name="20% - uthevingsfarge 1 9 2_4 manuell" xfId="53269" xr:uid="{6B409386-63C7-4504-A3AD-E92C15723FE7}"/>
    <cellStyle name="20% - uthevingsfarge 1 9 3" xfId="2785" xr:uid="{00000000-0005-0000-0000-0000E9260000}"/>
    <cellStyle name="20% - uthevingsfarge 1 9 3 2" xfId="37711" xr:uid="{00000000-0005-0000-0000-0000EA260000}"/>
    <cellStyle name="20% - uthevingsfarge 1 9 3_A02" xfId="55384" xr:uid="{07E8BAC1-92F7-49DE-A709-BCE5A1543218}"/>
    <cellStyle name="20% - uthevingsfarge 1 9 4" xfId="37712" xr:uid="{00000000-0005-0000-0000-0000EB260000}"/>
    <cellStyle name="20% - uthevingsfarge 1 9 5" xfId="37713" xr:uid="{00000000-0005-0000-0000-0000EC260000}"/>
    <cellStyle name="20% - uthevingsfarge 1 9 6" xfId="37714" xr:uid="{00000000-0005-0000-0000-0000ED260000}"/>
    <cellStyle name="20% - uthevingsfarge 1 9 7" xfId="37705" xr:uid="{00000000-0005-0000-0000-0000EE260000}"/>
    <cellStyle name="20% - uthevingsfarge 1 9_4 manuell" xfId="53270" xr:uid="{4252D706-84EE-4905-AE51-5B83DDEF9619}"/>
    <cellStyle name="20% - uthevingsfarge 1_4 manuell" xfId="53271" xr:uid="{FD44A7B4-8067-4B0B-89EC-9F814E33330A}"/>
    <cellStyle name="20% - uthevingsfarge 2" xfId="36168" xr:uid="{00000000-0005-0000-0000-0000F1260000}"/>
    <cellStyle name="20% - uthevingsfarge 2 10" xfId="2786" xr:uid="{00000000-0005-0000-0000-0000F2260000}"/>
    <cellStyle name="20% - uthevingsfarge 2 10 2" xfId="2787" xr:uid="{00000000-0005-0000-0000-0000F3260000}"/>
    <cellStyle name="20% - uthevingsfarge 2 10 2 2" xfId="2788" xr:uid="{00000000-0005-0000-0000-0000F4260000}"/>
    <cellStyle name="20% - uthevingsfarge 2 10 2 2 2" xfId="37717" xr:uid="{00000000-0005-0000-0000-0000F5260000}"/>
    <cellStyle name="20% - uthevingsfarge 2 10 2 2_A02" xfId="55385" xr:uid="{0F0BCE21-BE8F-4820-822C-E1E4FC8E1113}"/>
    <cellStyle name="20% - uthevingsfarge 2 10 2 3" xfId="37718" xr:uid="{00000000-0005-0000-0000-0000F6260000}"/>
    <cellStyle name="20% - uthevingsfarge 2 10 2 4" xfId="37719" xr:uid="{00000000-0005-0000-0000-0000F7260000}"/>
    <cellStyle name="20% - uthevingsfarge 2 10 2 5" xfId="37720" xr:uid="{00000000-0005-0000-0000-0000F8260000}"/>
    <cellStyle name="20% - uthevingsfarge 2 10 2 6" xfId="37716" xr:uid="{00000000-0005-0000-0000-0000F9260000}"/>
    <cellStyle name="20% - uthevingsfarge 2 10 2_4 manuell" xfId="53272" xr:uid="{B8B6AA45-7749-439B-A6EA-B1B7D5329685}"/>
    <cellStyle name="20% - uthevingsfarge 2 10 3" xfId="2789" xr:uid="{00000000-0005-0000-0000-0000FB260000}"/>
    <cellStyle name="20% - uthevingsfarge 2 10 3 2" xfId="37721" xr:uid="{00000000-0005-0000-0000-0000FC260000}"/>
    <cellStyle name="20% - uthevingsfarge 2 10 3_A02" xfId="55386" xr:uid="{1B7741FC-D851-4F9A-8B59-EB6A1138ED68}"/>
    <cellStyle name="20% - uthevingsfarge 2 10 4" xfId="37722" xr:uid="{00000000-0005-0000-0000-0000FD260000}"/>
    <cellStyle name="20% - uthevingsfarge 2 10 5" xfId="37723" xr:uid="{00000000-0005-0000-0000-0000FE260000}"/>
    <cellStyle name="20% - uthevingsfarge 2 10 6" xfId="37724" xr:uid="{00000000-0005-0000-0000-0000FF260000}"/>
    <cellStyle name="20% - uthevingsfarge 2 10 7" xfId="37715" xr:uid="{00000000-0005-0000-0000-000000270000}"/>
    <cellStyle name="20% - uthevingsfarge 2 10_4 manuell" xfId="53273" xr:uid="{6F2A72B1-60B9-4C9B-AAC0-3F862E009763}"/>
    <cellStyle name="20% - uthevingsfarge 2 11" xfId="2790" xr:uid="{00000000-0005-0000-0000-000002270000}"/>
    <cellStyle name="20% - uthevingsfarge 2 11 2" xfId="2791" xr:uid="{00000000-0005-0000-0000-000003270000}"/>
    <cellStyle name="20% - uthevingsfarge 2 11 2 2" xfId="2792" xr:uid="{00000000-0005-0000-0000-000004270000}"/>
    <cellStyle name="20% - uthevingsfarge 2 11 2 2 2" xfId="37727" xr:uid="{00000000-0005-0000-0000-000005270000}"/>
    <cellStyle name="20% - uthevingsfarge 2 11 2 2_A02" xfId="55387" xr:uid="{144BB468-6E63-4127-AEB7-249CE8A84F61}"/>
    <cellStyle name="20% - uthevingsfarge 2 11 2 3" xfId="37728" xr:uid="{00000000-0005-0000-0000-000006270000}"/>
    <cellStyle name="20% - uthevingsfarge 2 11 2 4" xfId="37729" xr:uid="{00000000-0005-0000-0000-000007270000}"/>
    <cellStyle name="20% - uthevingsfarge 2 11 2 5" xfId="37730" xr:uid="{00000000-0005-0000-0000-000008270000}"/>
    <cellStyle name="20% - uthevingsfarge 2 11 2 6" xfId="37726" xr:uid="{00000000-0005-0000-0000-000009270000}"/>
    <cellStyle name="20% - uthevingsfarge 2 11 2_4 manuell" xfId="53274" xr:uid="{52BE4A1C-91EE-4B9C-A53E-38C5BB5FE4B5}"/>
    <cellStyle name="20% - uthevingsfarge 2 11 3" xfId="2793" xr:uid="{00000000-0005-0000-0000-00000B270000}"/>
    <cellStyle name="20% - uthevingsfarge 2 11 3 2" xfId="37731" xr:uid="{00000000-0005-0000-0000-00000C270000}"/>
    <cellStyle name="20% - uthevingsfarge 2 11 3_A02" xfId="55388" xr:uid="{0BD62B99-FAD6-4F35-827B-F93A4C569F76}"/>
    <cellStyle name="20% - uthevingsfarge 2 11 4" xfId="37732" xr:uid="{00000000-0005-0000-0000-00000D270000}"/>
    <cellStyle name="20% - uthevingsfarge 2 11 5" xfId="37733" xr:uid="{00000000-0005-0000-0000-00000E270000}"/>
    <cellStyle name="20% - uthevingsfarge 2 11 6" xfId="37734" xr:uid="{00000000-0005-0000-0000-00000F270000}"/>
    <cellStyle name="20% - uthevingsfarge 2 11 7" xfId="37725" xr:uid="{00000000-0005-0000-0000-000010270000}"/>
    <cellStyle name="20% - uthevingsfarge 2 11_4 manuell" xfId="53275" xr:uid="{D70D39BB-EB4D-4089-B510-75DB6B169D76}"/>
    <cellStyle name="20% - uthevingsfarge 2 12" xfId="2794" xr:uid="{00000000-0005-0000-0000-000012270000}"/>
    <cellStyle name="20% - uthevingsfarge 2 12 2" xfId="2795" xr:uid="{00000000-0005-0000-0000-000013270000}"/>
    <cellStyle name="20% - uthevingsfarge 2 12 2 2" xfId="2796" xr:uid="{00000000-0005-0000-0000-000014270000}"/>
    <cellStyle name="20% - uthevingsfarge 2 12 2 2 2" xfId="37737" xr:uid="{00000000-0005-0000-0000-000015270000}"/>
    <cellStyle name="20% - uthevingsfarge 2 12 2 2_A02" xfId="55389" xr:uid="{F1C80584-7044-4AE0-AAE6-93D1902DBFD3}"/>
    <cellStyle name="20% - uthevingsfarge 2 12 2 3" xfId="37738" xr:uid="{00000000-0005-0000-0000-000016270000}"/>
    <cellStyle name="20% - uthevingsfarge 2 12 2 4" xfId="37739" xr:uid="{00000000-0005-0000-0000-000017270000}"/>
    <cellStyle name="20% - uthevingsfarge 2 12 2 5" xfId="37740" xr:uid="{00000000-0005-0000-0000-000018270000}"/>
    <cellStyle name="20% - uthevingsfarge 2 12 2 6" xfId="37736" xr:uid="{00000000-0005-0000-0000-000019270000}"/>
    <cellStyle name="20% - uthevingsfarge 2 12 2_4 manuell" xfId="53276" xr:uid="{DFAFD066-3429-4571-B9E9-216F69AC29A9}"/>
    <cellStyle name="20% - uthevingsfarge 2 12 3" xfId="2797" xr:uid="{00000000-0005-0000-0000-00001B270000}"/>
    <cellStyle name="20% - uthevingsfarge 2 12 3 2" xfId="37741" xr:uid="{00000000-0005-0000-0000-00001C270000}"/>
    <cellStyle name="20% - uthevingsfarge 2 12 3_A02" xfId="55390" xr:uid="{E1404975-2892-44C5-92C6-3ADC71A4FAB3}"/>
    <cellStyle name="20% - uthevingsfarge 2 12 4" xfId="37742" xr:uid="{00000000-0005-0000-0000-00001D270000}"/>
    <cellStyle name="20% - uthevingsfarge 2 12 5" xfId="37743" xr:uid="{00000000-0005-0000-0000-00001E270000}"/>
    <cellStyle name="20% - uthevingsfarge 2 12 6" xfId="37744" xr:uid="{00000000-0005-0000-0000-00001F270000}"/>
    <cellStyle name="20% - uthevingsfarge 2 12 7" xfId="37735" xr:uid="{00000000-0005-0000-0000-000020270000}"/>
    <cellStyle name="20% - uthevingsfarge 2 12_4 manuell" xfId="53277" xr:uid="{C4E9EE9C-9361-4209-AE3A-EFE4F6937BB8}"/>
    <cellStyle name="20% - uthevingsfarge 2 13" xfId="2798" xr:uid="{00000000-0005-0000-0000-000022270000}"/>
    <cellStyle name="20% - uthevingsfarge 2 13 2" xfId="2799" xr:uid="{00000000-0005-0000-0000-000023270000}"/>
    <cellStyle name="20% - uthevingsfarge 2 13 2 2" xfId="2800" xr:uid="{00000000-0005-0000-0000-000024270000}"/>
    <cellStyle name="20% - uthevingsfarge 2 13 2 2 2" xfId="37747" xr:uid="{00000000-0005-0000-0000-000025270000}"/>
    <cellStyle name="20% - uthevingsfarge 2 13 2 2_A02" xfId="55391" xr:uid="{A1D393F8-6423-4F44-8291-9EF4DA13F4FA}"/>
    <cellStyle name="20% - uthevingsfarge 2 13 2 3" xfId="37748" xr:uid="{00000000-0005-0000-0000-000026270000}"/>
    <cellStyle name="20% - uthevingsfarge 2 13 2 4" xfId="37749" xr:uid="{00000000-0005-0000-0000-000027270000}"/>
    <cellStyle name="20% - uthevingsfarge 2 13 2 5" xfId="37750" xr:uid="{00000000-0005-0000-0000-000028270000}"/>
    <cellStyle name="20% - uthevingsfarge 2 13 2 6" xfId="37746" xr:uid="{00000000-0005-0000-0000-000029270000}"/>
    <cellStyle name="20% - uthevingsfarge 2 13 2_4 manuell" xfId="53278" xr:uid="{1641AA43-EA40-43F7-B09E-959BA6B1D95C}"/>
    <cellStyle name="20% - uthevingsfarge 2 13 3" xfId="2801" xr:uid="{00000000-0005-0000-0000-00002B270000}"/>
    <cellStyle name="20% - uthevingsfarge 2 13 3 2" xfId="37751" xr:uid="{00000000-0005-0000-0000-00002C270000}"/>
    <cellStyle name="20% - uthevingsfarge 2 13 3_A02" xfId="55392" xr:uid="{ECEF4E69-B9ED-4D3E-9817-2DB7696D2A37}"/>
    <cellStyle name="20% - uthevingsfarge 2 13 4" xfId="37752" xr:uid="{00000000-0005-0000-0000-00002D270000}"/>
    <cellStyle name="20% - uthevingsfarge 2 13 5" xfId="37753" xr:uid="{00000000-0005-0000-0000-00002E270000}"/>
    <cellStyle name="20% - uthevingsfarge 2 13 6" xfId="37754" xr:uid="{00000000-0005-0000-0000-00002F270000}"/>
    <cellStyle name="20% - uthevingsfarge 2 13 7" xfId="37745" xr:uid="{00000000-0005-0000-0000-000030270000}"/>
    <cellStyle name="20% - uthevingsfarge 2 13_4 manuell" xfId="53279" xr:uid="{7E65B6DF-EF08-4D00-B767-4CA5EEA0D14B}"/>
    <cellStyle name="20% - uthevingsfarge 2 14" xfId="2802" xr:uid="{00000000-0005-0000-0000-000032270000}"/>
    <cellStyle name="20% - uthevingsfarge 2 14 2" xfId="2803" xr:uid="{00000000-0005-0000-0000-000033270000}"/>
    <cellStyle name="20% - uthevingsfarge 2 14 2 2" xfId="2804" xr:uid="{00000000-0005-0000-0000-000034270000}"/>
    <cellStyle name="20% - uthevingsfarge 2 14 2 2 2" xfId="37757" xr:uid="{00000000-0005-0000-0000-000035270000}"/>
    <cellStyle name="20% - uthevingsfarge 2 14 2 2_A02" xfId="55393" xr:uid="{994975A7-37F4-4994-B27C-2BCE892A73B2}"/>
    <cellStyle name="20% - uthevingsfarge 2 14 2 3" xfId="37758" xr:uid="{00000000-0005-0000-0000-000036270000}"/>
    <cellStyle name="20% - uthevingsfarge 2 14 2 4" xfId="37759" xr:uid="{00000000-0005-0000-0000-000037270000}"/>
    <cellStyle name="20% - uthevingsfarge 2 14 2 5" xfId="37760" xr:uid="{00000000-0005-0000-0000-000038270000}"/>
    <cellStyle name="20% - uthevingsfarge 2 14 2 6" xfId="37756" xr:uid="{00000000-0005-0000-0000-000039270000}"/>
    <cellStyle name="20% - uthevingsfarge 2 14 2_4 manuell" xfId="53280" xr:uid="{5802556B-F7C0-4D6E-9EDB-AF2D4C665E70}"/>
    <cellStyle name="20% - uthevingsfarge 2 14 3" xfId="2805" xr:uid="{00000000-0005-0000-0000-00003B270000}"/>
    <cellStyle name="20% - uthevingsfarge 2 14 3 2" xfId="37761" xr:uid="{00000000-0005-0000-0000-00003C270000}"/>
    <cellStyle name="20% - uthevingsfarge 2 14 3_A02" xfId="55394" xr:uid="{74562AAA-8888-4BB8-A724-6309DF97A5B6}"/>
    <cellStyle name="20% - uthevingsfarge 2 14 4" xfId="37762" xr:uid="{00000000-0005-0000-0000-00003D270000}"/>
    <cellStyle name="20% - uthevingsfarge 2 14 5" xfId="37763" xr:uid="{00000000-0005-0000-0000-00003E270000}"/>
    <cellStyle name="20% - uthevingsfarge 2 14 6" xfId="37764" xr:uid="{00000000-0005-0000-0000-00003F270000}"/>
    <cellStyle name="20% - uthevingsfarge 2 14 7" xfId="37755" xr:uid="{00000000-0005-0000-0000-000040270000}"/>
    <cellStyle name="20% - uthevingsfarge 2 14_4 manuell" xfId="53281" xr:uid="{537A6FEF-51A4-429C-9713-C9E89DA81860}"/>
    <cellStyle name="20% - uthevingsfarge 2 15" xfId="2806" xr:uid="{00000000-0005-0000-0000-000042270000}"/>
    <cellStyle name="20% - uthevingsfarge 2 15 2" xfId="2807" xr:uid="{00000000-0005-0000-0000-000043270000}"/>
    <cellStyle name="20% - uthevingsfarge 2 15 2 2" xfId="2808" xr:uid="{00000000-0005-0000-0000-000044270000}"/>
    <cellStyle name="20% - uthevingsfarge 2 15 2 2 2" xfId="37767" xr:uid="{00000000-0005-0000-0000-000045270000}"/>
    <cellStyle name="20% - uthevingsfarge 2 15 2 2_A02" xfId="55395" xr:uid="{76C9454E-61CD-42FC-8EDC-BB7606531CC2}"/>
    <cellStyle name="20% - uthevingsfarge 2 15 2 3" xfId="37768" xr:uid="{00000000-0005-0000-0000-000046270000}"/>
    <cellStyle name="20% - uthevingsfarge 2 15 2 4" xfId="37769" xr:uid="{00000000-0005-0000-0000-000047270000}"/>
    <cellStyle name="20% - uthevingsfarge 2 15 2 5" xfId="37770" xr:uid="{00000000-0005-0000-0000-000048270000}"/>
    <cellStyle name="20% - uthevingsfarge 2 15 2 6" xfId="37766" xr:uid="{00000000-0005-0000-0000-000049270000}"/>
    <cellStyle name="20% - uthevingsfarge 2 15 2_4 manuell" xfId="53282" xr:uid="{53B41D1F-42FE-4A33-B268-54C0B8ABB7C7}"/>
    <cellStyle name="20% - uthevingsfarge 2 15 3" xfId="2809" xr:uid="{00000000-0005-0000-0000-00004B270000}"/>
    <cellStyle name="20% - uthevingsfarge 2 15 3 2" xfId="37771" xr:uid="{00000000-0005-0000-0000-00004C270000}"/>
    <cellStyle name="20% - uthevingsfarge 2 15 3_A02" xfId="55396" xr:uid="{ED462F9D-DE42-450A-8FED-8AF66A028837}"/>
    <cellStyle name="20% - uthevingsfarge 2 15 4" xfId="37772" xr:uid="{00000000-0005-0000-0000-00004D270000}"/>
    <cellStyle name="20% - uthevingsfarge 2 15 5" xfId="37773" xr:uid="{00000000-0005-0000-0000-00004E270000}"/>
    <cellStyle name="20% - uthevingsfarge 2 15 6" xfId="37774" xr:uid="{00000000-0005-0000-0000-00004F270000}"/>
    <cellStyle name="20% - uthevingsfarge 2 15 7" xfId="37765" xr:uid="{00000000-0005-0000-0000-000050270000}"/>
    <cellStyle name="20% - uthevingsfarge 2 15_4 manuell" xfId="53283" xr:uid="{DD056062-0FD9-4D48-8A72-779837EB3643}"/>
    <cellStyle name="20% - uthevingsfarge 2 16" xfId="2810" xr:uid="{00000000-0005-0000-0000-000052270000}"/>
    <cellStyle name="20% - uthevingsfarge 2 16 2" xfId="2811" xr:uid="{00000000-0005-0000-0000-000053270000}"/>
    <cellStyle name="20% - uthevingsfarge 2 16 2 2" xfId="2812" xr:uid="{00000000-0005-0000-0000-000054270000}"/>
    <cellStyle name="20% - uthevingsfarge 2 16 2 2 2" xfId="37777" xr:uid="{00000000-0005-0000-0000-000055270000}"/>
    <cellStyle name="20% - uthevingsfarge 2 16 2 2_A02" xfId="55397" xr:uid="{6BDBA457-9DC9-4FDC-885D-28FB452BADF3}"/>
    <cellStyle name="20% - uthevingsfarge 2 16 2 3" xfId="37778" xr:uid="{00000000-0005-0000-0000-000056270000}"/>
    <cellStyle name="20% - uthevingsfarge 2 16 2 4" xfId="37779" xr:uid="{00000000-0005-0000-0000-000057270000}"/>
    <cellStyle name="20% - uthevingsfarge 2 16 2 5" xfId="37780" xr:uid="{00000000-0005-0000-0000-000058270000}"/>
    <cellStyle name="20% - uthevingsfarge 2 16 2 6" xfId="37776" xr:uid="{00000000-0005-0000-0000-000059270000}"/>
    <cellStyle name="20% - uthevingsfarge 2 16 2_4 manuell" xfId="53284" xr:uid="{5B0A727F-9AC8-4B02-AE87-D447BDF2E94D}"/>
    <cellStyle name="20% - uthevingsfarge 2 16 3" xfId="2813" xr:uid="{00000000-0005-0000-0000-00005B270000}"/>
    <cellStyle name="20% - uthevingsfarge 2 16 3 2" xfId="37781" xr:uid="{00000000-0005-0000-0000-00005C270000}"/>
    <cellStyle name="20% - uthevingsfarge 2 16 3_A02" xfId="55398" xr:uid="{BD17BB85-6615-42CD-B660-56B22C72AFCD}"/>
    <cellStyle name="20% - uthevingsfarge 2 16 4" xfId="37782" xr:uid="{00000000-0005-0000-0000-00005D270000}"/>
    <cellStyle name="20% - uthevingsfarge 2 16 5" xfId="37783" xr:uid="{00000000-0005-0000-0000-00005E270000}"/>
    <cellStyle name="20% - uthevingsfarge 2 16 6" xfId="37784" xr:uid="{00000000-0005-0000-0000-00005F270000}"/>
    <cellStyle name="20% - uthevingsfarge 2 16 7" xfId="37775" xr:uid="{00000000-0005-0000-0000-000060270000}"/>
    <cellStyle name="20% - uthevingsfarge 2 16_4 manuell" xfId="53285" xr:uid="{40914542-F8D0-4B37-B03F-07E34D341BF2}"/>
    <cellStyle name="20% - uthevingsfarge 2 17" xfId="2814" xr:uid="{00000000-0005-0000-0000-000062270000}"/>
    <cellStyle name="20% - uthevingsfarge 2 17 2" xfId="2815" xr:uid="{00000000-0005-0000-0000-000063270000}"/>
    <cellStyle name="20% - uthevingsfarge 2 17 2 2" xfId="2816" xr:uid="{00000000-0005-0000-0000-000064270000}"/>
    <cellStyle name="20% - uthevingsfarge 2 17 2 2 2" xfId="37787" xr:uid="{00000000-0005-0000-0000-000065270000}"/>
    <cellStyle name="20% - uthevingsfarge 2 17 2 2_A02" xfId="55399" xr:uid="{B19797D2-4EA3-4901-9B66-D420360FACCF}"/>
    <cellStyle name="20% - uthevingsfarge 2 17 2 3" xfId="37788" xr:uid="{00000000-0005-0000-0000-000066270000}"/>
    <cellStyle name="20% - uthevingsfarge 2 17 2 4" xfId="37789" xr:uid="{00000000-0005-0000-0000-000067270000}"/>
    <cellStyle name="20% - uthevingsfarge 2 17 2 5" xfId="37790" xr:uid="{00000000-0005-0000-0000-000068270000}"/>
    <cellStyle name="20% - uthevingsfarge 2 17 2 6" xfId="37786" xr:uid="{00000000-0005-0000-0000-000069270000}"/>
    <cellStyle name="20% - uthevingsfarge 2 17 2_4 manuell" xfId="53286" xr:uid="{A43EAC9E-B7A8-45E8-800D-EFB7459976E5}"/>
    <cellStyle name="20% - uthevingsfarge 2 17 3" xfId="2817" xr:uid="{00000000-0005-0000-0000-00006B270000}"/>
    <cellStyle name="20% - uthevingsfarge 2 17 3 2" xfId="37791" xr:uid="{00000000-0005-0000-0000-00006C270000}"/>
    <cellStyle name="20% - uthevingsfarge 2 17 3_A02" xfId="55400" xr:uid="{2CB6F31F-4561-4E30-99BD-1F31E7324E51}"/>
    <cellStyle name="20% - uthevingsfarge 2 17 4" xfId="37792" xr:uid="{00000000-0005-0000-0000-00006D270000}"/>
    <cellStyle name="20% - uthevingsfarge 2 17 5" xfId="37793" xr:uid="{00000000-0005-0000-0000-00006E270000}"/>
    <cellStyle name="20% - uthevingsfarge 2 17 6" xfId="37794" xr:uid="{00000000-0005-0000-0000-00006F270000}"/>
    <cellStyle name="20% - uthevingsfarge 2 17 7" xfId="37785" xr:uid="{00000000-0005-0000-0000-000070270000}"/>
    <cellStyle name="20% - uthevingsfarge 2 17_4 manuell" xfId="53287" xr:uid="{2C41F04F-D3DC-4D86-9935-8F2E1027A584}"/>
    <cellStyle name="20% - uthevingsfarge 2 18" xfId="2818" xr:uid="{00000000-0005-0000-0000-000072270000}"/>
    <cellStyle name="20% - uthevingsfarge 2 18 2" xfId="2819" xr:uid="{00000000-0005-0000-0000-000073270000}"/>
    <cellStyle name="20% - uthevingsfarge 2 18 2 2" xfId="2820" xr:uid="{00000000-0005-0000-0000-000074270000}"/>
    <cellStyle name="20% - uthevingsfarge 2 18 2 2 2" xfId="37797" xr:uid="{00000000-0005-0000-0000-000075270000}"/>
    <cellStyle name="20% - uthevingsfarge 2 18 2 2_A02" xfId="55401" xr:uid="{70614FCC-A143-49F8-9B53-F5A45273BC0C}"/>
    <cellStyle name="20% - uthevingsfarge 2 18 2 3" xfId="37798" xr:uid="{00000000-0005-0000-0000-000076270000}"/>
    <cellStyle name="20% - uthevingsfarge 2 18 2 4" xfId="37799" xr:uid="{00000000-0005-0000-0000-000077270000}"/>
    <cellStyle name="20% - uthevingsfarge 2 18 2 5" xfId="37800" xr:uid="{00000000-0005-0000-0000-000078270000}"/>
    <cellStyle name="20% - uthevingsfarge 2 18 2 6" xfId="37796" xr:uid="{00000000-0005-0000-0000-000079270000}"/>
    <cellStyle name="20% - uthevingsfarge 2 18 2_4 manuell" xfId="53288" xr:uid="{C9CA32FD-A182-4AB1-BAB8-A26651485FF1}"/>
    <cellStyle name="20% - uthevingsfarge 2 18 3" xfId="2821" xr:uid="{00000000-0005-0000-0000-00007B270000}"/>
    <cellStyle name="20% - uthevingsfarge 2 18 3 2" xfId="37801" xr:uid="{00000000-0005-0000-0000-00007C270000}"/>
    <cellStyle name="20% - uthevingsfarge 2 18 3_A02" xfId="55402" xr:uid="{4AC09FCB-C436-467A-BAC9-EF64587AB5FF}"/>
    <cellStyle name="20% - uthevingsfarge 2 18 4" xfId="37802" xr:uid="{00000000-0005-0000-0000-00007D270000}"/>
    <cellStyle name="20% - uthevingsfarge 2 18 5" xfId="37803" xr:uid="{00000000-0005-0000-0000-00007E270000}"/>
    <cellStyle name="20% - uthevingsfarge 2 18 6" xfId="37804" xr:uid="{00000000-0005-0000-0000-00007F270000}"/>
    <cellStyle name="20% - uthevingsfarge 2 18 7" xfId="37795" xr:uid="{00000000-0005-0000-0000-000080270000}"/>
    <cellStyle name="20% - uthevingsfarge 2 18_4 manuell" xfId="53289" xr:uid="{324E8561-11DB-4E8A-A592-A02C667D8464}"/>
    <cellStyle name="20% - uthevingsfarge 2 19" xfId="2822" xr:uid="{00000000-0005-0000-0000-000082270000}"/>
    <cellStyle name="20% - uthevingsfarge 2 19 2" xfId="2823" xr:uid="{00000000-0005-0000-0000-000083270000}"/>
    <cellStyle name="20% - uthevingsfarge 2 19 2 2" xfId="2824" xr:uid="{00000000-0005-0000-0000-000084270000}"/>
    <cellStyle name="20% - uthevingsfarge 2 19 2 2 2" xfId="37807" xr:uid="{00000000-0005-0000-0000-000085270000}"/>
    <cellStyle name="20% - uthevingsfarge 2 19 2 2_A02" xfId="55403" xr:uid="{7D859192-ECB9-465E-AE9E-5BF4D9ED71E0}"/>
    <cellStyle name="20% - uthevingsfarge 2 19 2 3" xfId="37808" xr:uid="{00000000-0005-0000-0000-000086270000}"/>
    <cellStyle name="20% - uthevingsfarge 2 19 2 4" xfId="37809" xr:uid="{00000000-0005-0000-0000-000087270000}"/>
    <cellStyle name="20% - uthevingsfarge 2 19 2 5" xfId="37810" xr:uid="{00000000-0005-0000-0000-000088270000}"/>
    <cellStyle name="20% - uthevingsfarge 2 19 2 6" xfId="37806" xr:uid="{00000000-0005-0000-0000-000089270000}"/>
    <cellStyle name="20% - uthevingsfarge 2 19 2_4 manuell" xfId="53290" xr:uid="{16C2EEA0-E948-47E0-8C3E-C20DD026C5DF}"/>
    <cellStyle name="20% - uthevingsfarge 2 19 3" xfId="2825" xr:uid="{00000000-0005-0000-0000-00008B270000}"/>
    <cellStyle name="20% - uthevingsfarge 2 19 3 2" xfId="37811" xr:uid="{00000000-0005-0000-0000-00008C270000}"/>
    <cellStyle name="20% - uthevingsfarge 2 19 3_A02" xfId="55404" xr:uid="{A7C05212-0657-41A6-A713-07A1086A128E}"/>
    <cellStyle name="20% - uthevingsfarge 2 19 4" xfId="37812" xr:uid="{00000000-0005-0000-0000-00008D270000}"/>
    <cellStyle name="20% - uthevingsfarge 2 19 5" xfId="37813" xr:uid="{00000000-0005-0000-0000-00008E270000}"/>
    <cellStyle name="20% - uthevingsfarge 2 19 6" xfId="37814" xr:uid="{00000000-0005-0000-0000-00008F270000}"/>
    <cellStyle name="20% - uthevingsfarge 2 19 7" xfId="37805" xr:uid="{00000000-0005-0000-0000-000090270000}"/>
    <cellStyle name="20% - uthevingsfarge 2 19_4 manuell" xfId="53291" xr:uid="{567AF242-E7EA-46FA-B3EB-ACB9C07D7DC7}"/>
    <cellStyle name="20% - uthevingsfarge 2 2" xfId="2826" xr:uid="{00000000-0005-0000-0000-000092270000}"/>
    <cellStyle name="20% - uthevingsfarge 2 2 10" xfId="14574" xr:uid="{00000000-0005-0000-0000-000093270000}"/>
    <cellStyle name="20% - uthevingsfarge 2 2 10 2" xfId="14575" xr:uid="{00000000-0005-0000-0000-000094270000}"/>
    <cellStyle name="20% - uthevingsfarge 2 2 10 3" xfId="14576" xr:uid="{00000000-0005-0000-0000-000095270000}"/>
    <cellStyle name="20% - uthevingsfarge 2 2 10_AVA DVA EL" xfId="14577" xr:uid="{00000000-0005-0000-0000-000096270000}"/>
    <cellStyle name="20% - uthevingsfarge 2 2 11" xfId="14578" xr:uid="{00000000-0005-0000-0000-000097270000}"/>
    <cellStyle name="20% - uthevingsfarge 2 2 12" xfId="14579" xr:uid="{00000000-0005-0000-0000-000098270000}"/>
    <cellStyle name="20% - uthevingsfarge 2 2 13" xfId="43441" xr:uid="{00000000-0005-0000-0000-000099270000}"/>
    <cellStyle name="20% - uthevingsfarge 2 2 14" xfId="43442" xr:uid="{00000000-0005-0000-0000-00009A270000}"/>
    <cellStyle name="20% - uthevingsfarge 2 2 15" xfId="43443" xr:uid="{00000000-0005-0000-0000-00009B270000}"/>
    <cellStyle name="20% - uthevingsfarge 2 2 16" xfId="43444" xr:uid="{00000000-0005-0000-0000-00009C270000}"/>
    <cellStyle name="20% - uthevingsfarge 2 2 2" xfId="2827" xr:uid="{00000000-0005-0000-0000-00009D270000}"/>
    <cellStyle name="20% - uthevingsfarge 2 2 2 10" xfId="43445" xr:uid="{00000000-0005-0000-0000-00009E270000}"/>
    <cellStyle name="20% - uthevingsfarge 2 2 2 11" xfId="43446" xr:uid="{00000000-0005-0000-0000-00009F270000}"/>
    <cellStyle name="20% - uthevingsfarge 2 2 2 2" xfId="2828" xr:uid="{00000000-0005-0000-0000-0000A0270000}"/>
    <cellStyle name="20% - uthevingsfarge 2 2 2 2 10" xfId="43447" xr:uid="{00000000-0005-0000-0000-0000A1270000}"/>
    <cellStyle name="20% - uthevingsfarge 2 2 2 2 2" xfId="14580" xr:uid="{00000000-0005-0000-0000-0000A2270000}"/>
    <cellStyle name="20% - uthevingsfarge 2 2 2 2 2 2" xfId="14581" xr:uid="{00000000-0005-0000-0000-0000A3270000}"/>
    <cellStyle name="20% - uthevingsfarge 2 2 2 2 2 2 2" xfId="43448" xr:uid="{00000000-0005-0000-0000-0000A4270000}"/>
    <cellStyle name="20% - uthevingsfarge 2 2 2 2 2 2 2 2" xfId="43449" xr:uid="{00000000-0005-0000-0000-0000A5270000}"/>
    <cellStyle name="20% - uthevingsfarge 2 2 2 2 2 2 3" xfId="43450" xr:uid="{00000000-0005-0000-0000-0000A6270000}"/>
    <cellStyle name="20% - uthevingsfarge 2 2 2 2 2 2_3. Chng in credit spreads" xfId="43451" xr:uid="{00000000-0005-0000-0000-0000A7270000}"/>
    <cellStyle name="20% - uthevingsfarge 2 2 2 2 2 3" xfId="14582" xr:uid="{00000000-0005-0000-0000-0000A8270000}"/>
    <cellStyle name="20% - uthevingsfarge 2 2 2 2 2 3 2" xfId="43452" xr:uid="{00000000-0005-0000-0000-0000A9270000}"/>
    <cellStyle name="20% - uthevingsfarge 2 2 2 2 2 4" xfId="43453" xr:uid="{00000000-0005-0000-0000-0000AA270000}"/>
    <cellStyle name="20% - uthevingsfarge 2 2 2 2 2 5" xfId="43454" xr:uid="{00000000-0005-0000-0000-0000AB270000}"/>
    <cellStyle name="20% - uthevingsfarge 2 2 2 2 2 6" xfId="43455" xr:uid="{00000000-0005-0000-0000-0000AC270000}"/>
    <cellStyle name="20% - uthevingsfarge 2 2 2 2 2_3. Chng in credit spreads" xfId="43456" xr:uid="{00000000-0005-0000-0000-0000AD270000}"/>
    <cellStyle name="20% - uthevingsfarge 2 2 2 2 3" xfId="14583" xr:uid="{00000000-0005-0000-0000-0000AE270000}"/>
    <cellStyle name="20% - uthevingsfarge 2 2 2 2 3 2" xfId="14584" xr:uid="{00000000-0005-0000-0000-0000AF270000}"/>
    <cellStyle name="20% - uthevingsfarge 2 2 2 2 3 2 2" xfId="43457" xr:uid="{00000000-0005-0000-0000-0000B0270000}"/>
    <cellStyle name="20% - uthevingsfarge 2 2 2 2 3 2 2 2" xfId="43458" xr:uid="{00000000-0005-0000-0000-0000B1270000}"/>
    <cellStyle name="20% - uthevingsfarge 2 2 2 2 3 2 3" xfId="43459" xr:uid="{00000000-0005-0000-0000-0000B2270000}"/>
    <cellStyle name="20% - uthevingsfarge 2 2 2 2 3 2_3. Chng in credit spreads" xfId="43460" xr:uid="{00000000-0005-0000-0000-0000B3270000}"/>
    <cellStyle name="20% - uthevingsfarge 2 2 2 2 3 3" xfId="14585" xr:uid="{00000000-0005-0000-0000-0000B4270000}"/>
    <cellStyle name="20% - uthevingsfarge 2 2 2 2 3 3 2" xfId="43461" xr:uid="{00000000-0005-0000-0000-0000B5270000}"/>
    <cellStyle name="20% - uthevingsfarge 2 2 2 2 3 4" xfId="43462" xr:uid="{00000000-0005-0000-0000-0000B6270000}"/>
    <cellStyle name="20% - uthevingsfarge 2 2 2 2 3 5" xfId="43463" xr:uid="{00000000-0005-0000-0000-0000B7270000}"/>
    <cellStyle name="20% - uthevingsfarge 2 2 2 2 3 6" xfId="43464" xr:uid="{00000000-0005-0000-0000-0000B8270000}"/>
    <cellStyle name="20% - uthevingsfarge 2 2 2 2 3_3. Chng in credit spreads" xfId="43465" xr:uid="{00000000-0005-0000-0000-0000B9270000}"/>
    <cellStyle name="20% - uthevingsfarge 2 2 2 2 4" xfId="14586" xr:uid="{00000000-0005-0000-0000-0000BA270000}"/>
    <cellStyle name="20% - uthevingsfarge 2 2 2 2 4 2" xfId="14587" xr:uid="{00000000-0005-0000-0000-0000BB270000}"/>
    <cellStyle name="20% - uthevingsfarge 2 2 2 2 4 2 2" xfId="43466" xr:uid="{00000000-0005-0000-0000-0000BC270000}"/>
    <cellStyle name="20% - uthevingsfarge 2 2 2 2 4 3" xfId="14588" xr:uid="{00000000-0005-0000-0000-0000BD270000}"/>
    <cellStyle name="20% - uthevingsfarge 2 2 2 2 4 4" xfId="43467" xr:uid="{00000000-0005-0000-0000-0000BE270000}"/>
    <cellStyle name="20% - uthevingsfarge 2 2 2 2 4 5" xfId="43468" xr:uid="{00000000-0005-0000-0000-0000BF270000}"/>
    <cellStyle name="20% - uthevingsfarge 2 2 2 2 4 6" xfId="43469" xr:uid="{00000000-0005-0000-0000-0000C0270000}"/>
    <cellStyle name="20% - uthevingsfarge 2 2 2 2 4_3. Chng in credit spreads" xfId="43470" xr:uid="{00000000-0005-0000-0000-0000C1270000}"/>
    <cellStyle name="20% - uthevingsfarge 2 2 2 2 5" xfId="14589" xr:uid="{00000000-0005-0000-0000-0000C2270000}"/>
    <cellStyle name="20% - uthevingsfarge 2 2 2 2 5 2" xfId="14590" xr:uid="{00000000-0005-0000-0000-0000C3270000}"/>
    <cellStyle name="20% - uthevingsfarge 2 2 2 2 5 2 2" xfId="43471" xr:uid="{00000000-0005-0000-0000-0000C4270000}"/>
    <cellStyle name="20% - uthevingsfarge 2 2 2 2 5 3" xfId="14591" xr:uid="{00000000-0005-0000-0000-0000C5270000}"/>
    <cellStyle name="20% - uthevingsfarge 2 2 2 2 5 4" xfId="43472" xr:uid="{00000000-0005-0000-0000-0000C6270000}"/>
    <cellStyle name="20% - uthevingsfarge 2 2 2 2 5 5" xfId="43473" xr:uid="{00000000-0005-0000-0000-0000C7270000}"/>
    <cellStyle name="20% - uthevingsfarge 2 2 2 2 5_3. Chng in credit spreads" xfId="43474" xr:uid="{00000000-0005-0000-0000-0000C8270000}"/>
    <cellStyle name="20% - uthevingsfarge 2 2 2 2 6" xfId="14592" xr:uid="{00000000-0005-0000-0000-0000C9270000}"/>
    <cellStyle name="20% - uthevingsfarge 2 2 2 2 6 2" xfId="43475" xr:uid="{00000000-0005-0000-0000-0000CA270000}"/>
    <cellStyle name="20% - uthevingsfarge 2 2 2 2 7" xfId="14593" xr:uid="{00000000-0005-0000-0000-0000CB270000}"/>
    <cellStyle name="20% - uthevingsfarge 2 2 2 2 8" xfId="37816" xr:uid="{00000000-0005-0000-0000-0000CC270000}"/>
    <cellStyle name="20% - uthevingsfarge 2 2 2 2 9" xfId="43476" xr:uid="{00000000-0005-0000-0000-0000CD270000}"/>
    <cellStyle name="20% - uthevingsfarge 2 2 2 2_3. Chng in credit spreads" xfId="43477" xr:uid="{00000000-0005-0000-0000-0000CE270000}"/>
    <cellStyle name="20% - uthevingsfarge 2 2 2 3" xfId="14594" xr:uid="{00000000-0005-0000-0000-0000CF270000}"/>
    <cellStyle name="20% - uthevingsfarge 2 2 2 3 2" xfId="14595" xr:uid="{00000000-0005-0000-0000-0000D0270000}"/>
    <cellStyle name="20% - uthevingsfarge 2 2 2 3 2 2" xfId="43478" xr:uid="{00000000-0005-0000-0000-0000D1270000}"/>
    <cellStyle name="20% - uthevingsfarge 2 2 2 3 2 2 2" xfId="43479" xr:uid="{00000000-0005-0000-0000-0000D2270000}"/>
    <cellStyle name="20% - uthevingsfarge 2 2 2 3 2 3" xfId="43480" xr:uid="{00000000-0005-0000-0000-0000D3270000}"/>
    <cellStyle name="20% - uthevingsfarge 2 2 2 3 2_3. Chng in credit spreads" xfId="43481" xr:uid="{00000000-0005-0000-0000-0000D4270000}"/>
    <cellStyle name="20% - uthevingsfarge 2 2 2 3 3" xfId="14596" xr:uid="{00000000-0005-0000-0000-0000D5270000}"/>
    <cellStyle name="20% - uthevingsfarge 2 2 2 3 3 2" xfId="43482" xr:uid="{00000000-0005-0000-0000-0000D6270000}"/>
    <cellStyle name="20% - uthevingsfarge 2 2 2 3 4" xfId="37817" xr:uid="{00000000-0005-0000-0000-0000D7270000}"/>
    <cellStyle name="20% - uthevingsfarge 2 2 2 3 5" xfId="43483" xr:uid="{00000000-0005-0000-0000-0000D8270000}"/>
    <cellStyle name="20% - uthevingsfarge 2 2 2 3 6" xfId="43484" xr:uid="{00000000-0005-0000-0000-0000D9270000}"/>
    <cellStyle name="20% - uthevingsfarge 2 2 2 3_3. Chng in credit spreads" xfId="43485" xr:uid="{00000000-0005-0000-0000-0000DA270000}"/>
    <cellStyle name="20% - uthevingsfarge 2 2 2 4" xfId="14597" xr:uid="{00000000-0005-0000-0000-0000DB270000}"/>
    <cellStyle name="20% - uthevingsfarge 2 2 2 4 2" xfId="14598" xr:uid="{00000000-0005-0000-0000-0000DC270000}"/>
    <cellStyle name="20% - uthevingsfarge 2 2 2 4 2 2" xfId="43486" xr:uid="{00000000-0005-0000-0000-0000DD270000}"/>
    <cellStyle name="20% - uthevingsfarge 2 2 2 4 2 2 2" xfId="43487" xr:uid="{00000000-0005-0000-0000-0000DE270000}"/>
    <cellStyle name="20% - uthevingsfarge 2 2 2 4 2 3" xfId="43488" xr:uid="{00000000-0005-0000-0000-0000DF270000}"/>
    <cellStyle name="20% - uthevingsfarge 2 2 2 4 2_3. Chng in credit spreads" xfId="43489" xr:uid="{00000000-0005-0000-0000-0000E0270000}"/>
    <cellStyle name="20% - uthevingsfarge 2 2 2 4 3" xfId="14599" xr:uid="{00000000-0005-0000-0000-0000E1270000}"/>
    <cellStyle name="20% - uthevingsfarge 2 2 2 4 3 2" xfId="43490" xr:uid="{00000000-0005-0000-0000-0000E2270000}"/>
    <cellStyle name="20% - uthevingsfarge 2 2 2 4 4" xfId="37818" xr:uid="{00000000-0005-0000-0000-0000E3270000}"/>
    <cellStyle name="20% - uthevingsfarge 2 2 2 4 5" xfId="43491" xr:uid="{00000000-0005-0000-0000-0000E4270000}"/>
    <cellStyle name="20% - uthevingsfarge 2 2 2 4 6" xfId="43492" xr:uid="{00000000-0005-0000-0000-0000E5270000}"/>
    <cellStyle name="20% - uthevingsfarge 2 2 2 4_3. Chng in credit spreads" xfId="43493" xr:uid="{00000000-0005-0000-0000-0000E6270000}"/>
    <cellStyle name="20% - uthevingsfarge 2 2 2 5" xfId="14600" xr:uid="{00000000-0005-0000-0000-0000E7270000}"/>
    <cellStyle name="20% - uthevingsfarge 2 2 2 5 2" xfId="14601" xr:uid="{00000000-0005-0000-0000-0000E8270000}"/>
    <cellStyle name="20% - uthevingsfarge 2 2 2 5 2 2" xfId="43494" xr:uid="{00000000-0005-0000-0000-0000E9270000}"/>
    <cellStyle name="20% - uthevingsfarge 2 2 2 5 2 2 2" xfId="43495" xr:uid="{00000000-0005-0000-0000-0000EA270000}"/>
    <cellStyle name="20% - uthevingsfarge 2 2 2 5 2 3" xfId="43496" xr:uid="{00000000-0005-0000-0000-0000EB270000}"/>
    <cellStyle name="20% - uthevingsfarge 2 2 2 5 2_3. Chng in credit spreads" xfId="43497" xr:uid="{00000000-0005-0000-0000-0000EC270000}"/>
    <cellStyle name="20% - uthevingsfarge 2 2 2 5 3" xfId="14602" xr:uid="{00000000-0005-0000-0000-0000ED270000}"/>
    <cellStyle name="20% - uthevingsfarge 2 2 2 5 3 2" xfId="43498" xr:uid="{00000000-0005-0000-0000-0000EE270000}"/>
    <cellStyle name="20% - uthevingsfarge 2 2 2 5 4" xfId="37819" xr:uid="{00000000-0005-0000-0000-0000EF270000}"/>
    <cellStyle name="20% - uthevingsfarge 2 2 2 5 5" xfId="43499" xr:uid="{00000000-0005-0000-0000-0000F0270000}"/>
    <cellStyle name="20% - uthevingsfarge 2 2 2 5 6" xfId="43500" xr:uid="{00000000-0005-0000-0000-0000F1270000}"/>
    <cellStyle name="20% - uthevingsfarge 2 2 2 5_3. Chng in credit spreads" xfId="43501" xr:uid="{00000000-0005-0000-0000-0000F2270000}"/>
    <cellStyle name="20% - uthevingsfarge 2 2 2 6" xfId="14603" xr:uid="{00000000-0005-0000-0000-0000F3270000}"/>
    <cellStyle name="20% - uthevingsfarge 2 2 2 6 2" xfId="14604" xr:uid="{00000000-0005-0000-0000-0000F4270000}"/>
    <cellStyle name="20% - uthevingsfarge 2 2 2 6 2 2" xfId="43502" xr:uid="{00000000-0005-0000-0000-0000F5270000}"/>
    <cellStyle name="20% - uthevingsfarge 2 2 2 6 3" xfId="14605" xr:uid="{00000000-0005-0000-0000-0000F6270000}"/>
    <cellStyle name="20% - uthevingsfarge 2 2 2 6 4" xfId="43503" xr:uid="{00000000-0005-0000-0000-0000F7270000}"/>
    <cellStyle name="20% - uthevingsfarge 2 2 2 6 5" xfId="43504" xr:uid="{00000000-0005-0000-0000-0000F8270000}"/>
    <cellStyle name="20% - uthevingsfarge 2 2 2 6 6" xfId="43505" xr:uid="{00000000-0005-0000-0000-0000F9270000}"/>
    <cellStyle name="20% - uthevingsfarge 2 2 2 6_3. Chng in credit spreads" xfId="43506" xr:uid="{00000000-0005-0000-0000-0000FA270000}"/>
    <cellStyle name="20% - uthevingsfarge 2 2 2 7" xfId="14606" xr:uid="{00000000-0005-0000-0000-0000FB270000}"/>
    <cellStyle name="20% - uthevingsfarge 2 2 2 7 2" xfId="43507" xr:uid="{00000000-0005-0000-0000-0000FC270000}"/>
    <cellStyle name="20% - uthevingsfarge 2 2 2 8" xfId="37815" xr:uid="{00000000-0005-0000-0000-0000FD270000}"/>
    <cellStyle name="20% - uthevingsfarge 2 2 2 9" xfId="43508" xr:uid="{00000000-0005-0000-0000-0000FE270000}"/>
    <cellStyle name="20% - uthevingsfarge 2 2 2_3. Chng in credit spreads" xfId="43509" xr:uid="{00000000-0005-0000-0000-0000FF270000}"/>
    <cellStyle name="20% - uthevingsfarge 2 2 3" xfId="12447" xr:uid="{00000000-0005-0000-0000-000000280000}"/>
    <cellStyle name="20% - uthevingsfarge 2 2 3 10" xfId="43510" xr:uid="{00000000-0005-0000-0000-000001280000}"/>
    <cellStyle name="20% - uthevingsfarge 2 2 3 2" xfId="14607" xr:uid="{00000000-0005-0000-0000-000002280000}"/>
    <cellStyle name="20% - uthevingsfarge 2 2 3 2 2" xfId="14608" xr:uid="{00000000-0005-0000-0000-000003280000}"/>
    <cellStyle name="20% - uthevingsfarge 2 2 3 2 2 2" xfId="43511" xr:uid="{00000000-0005-0000-0000-000004280000}"/>
    <cellStyle name="20% - uthevingsfarge 2 2 3 2 2 2 2" xfId="43512" xr:uid="{00000000-0005-0000-0000-000005280000}"/>
    <cellStyle name="20% - uthevingsfarge 2 2 3 2 2 3" xfId="43513" xr:uid="{00000000-0005-0000-0000-000006280000}"/>
    <cellStyle name="20% - uthevingsfarge 2 2 3 2 2_3. Chng in credit spreads" xfId="43514" xr:uid="{00000000-0005-0000-0000-000007280000}"/>
    <cellStyle name="20% - uthevingsfarge 2 2 3 2 3" xfId="14609" xr:uid="{00000000-0005-0000-0000-000008280000}"/>
    <cellStyle name="20% - uthevingsfarge 2 2 3 2 3 2" xfId="43515" xr:uid="{00000000-0005-0000-0000-000009280000}"/>
    <cellStyle name="20% - uthevingsfarge 2 2 3 2 3 2 2" xfId="43516" xr:uid="{00000000-0005-0000-0000-00000A280000}"/>
    <cellStyle name="20% - uthevingsfarge 2 2 3 2 3 3" xfId="43517" xr:uid="{00000000-0005-0000-0000-00000B280000}"/>
    <cellStyle name="20% - uthevingsfarge 2 2 3 2 3_3. Chng in credit spreads" xfId="43518" xr:uid="{00000000-0005-0000-0000-00000C280000}"/>
    <cellStyle name="20% - uthevingsfarge 2 2 3 2 4" xfId="43519" xr:uid="{00000000-0005-0000-0000-00000D280000}"/>
    <cellStyle name="20% - uthevingsfarge 2 2 3 2 4 2" xfId="43520" xr:uid="{00000000-0005-0000-0000-00000E280000}"/>
    <cellStyle name="20% - uthevingsfarge 2 2 3 2 4 2 2" xfId="43521" xr:uid="{00000000-0005-0000-0000-00000F280000}"/>
    <cellStyle name="20% - uthevingsfarge 2 2 3 2 4 3" xfId="43522" xr:uid="{00000000-0005-0000-0000-000010280000}"/>
    <cellStyle name="20% - uthevingsfarge 2 2 3 2 4_3. Chng in credit spreads" xfId="43523" xr:uid="{00000000-0005-0000-0000-000011280000}"/>
    <cellStyle name="20% - uthevingsfarge 2 2 3 2 5" xfId="43524" xr:uid="{00000000-0005-0000-0000-000012280000}"/>
    <cellStyle name="20% - uthevingsfarge 2 2 3 2 5 2" xfId="43525" xr:uid="{00000000-0005-0000-0000-000013280000}"/>
    <cellStyle name="20% - uthevingsfarge 2 2 3 2 6" xfId="43526" xr:uid="{00000000-0005-0000-0000-000014280000}"/>
    <cellStyle name="20% - uthevingsfarge 2 2 3 2_3. Chng in credit spreads" xfId="43527" xr:uid="{00000000-0005-0000-0000-000015280000}"/>
    <cellStyle name="20% - uthevingsfarge 2 2 3 3" xfId="14610" xr:uid="{00000000-0005-0000-0000-000016280000}"/>
    <cellStyle name="20% - uthevingsfarge 2 2 3 3 2" xfId="14611" xr:uid="{00000000-0005-0000-0000-000017280000}"/>
    <cellStyle name="20% - uthevingsfarge 2 2 3 3 2 2" xfId="43528" xr:uid="{00000000-0005-0000-0000-000018280000}"/>
    <cellStyle name="20% - uthevingsfarge 2 2 3 3 2 2 2" xfId="43529" xr:uid="{00000000-0005-0000-0000-000019280000}"/>
    <cellStyle name="20% - uthevingsfarge 2 2 3 3 2 3" xfId="43530" xr:uid="{00000000-0005-0000-0000-00001A280000}"/>
    <cellStyle name="20% - uthevingsfarge 2 2 3 3 2_3. Chng in credit spreads" xfId="43531" xr:uid="{00000000-0005-0000-0000-00001B280000}"/>
    <cellStyle name="20% - uthevingsfarge 2 2 3 3 3" xfId="14612" xr:uid="{00000000-0005-0000-0000-00001C280000}"/>
    <cellStyle name="20% - uthevingsfarge 2 2 3 3 3 2" xfId="43532" xr:uid="{00000000-0005-0000-0000-00001D280000}"/>
    <cellStyle name="20% - uthevingsfarge 2 2 3 3 4" xfId="43533" xr:uid="{00000000-0005-0000-0000-00001E280000}"/>
    <cellStyle name="20% - uthevingsfarge 2 2 3 3 5" xfId="43534" xr:uid="{00000000-0005-0000-0000-00001F280000}"/>
    <cellStyle name="20% - uthevingsfarge 2 2 3 3 6" xfId="43535" xr:uid="{00000000-0005-0000-0000-000020280000}"/>
    <cellStyle name="20% - uthevingsfarge 2 2 3 3_3. Chng in credit spreads" xfId="43536" xr:uid="{00000000-0005-0000-0000-000021280000}"/>
    <cellStyle name="20% - uthevingsfarge 2 2 3 4" xfId="14613" xr:uid="{00000000-0005-0000-0000-000022280000}"/>
    <cellStyle name="20% - uthevingsfarge 2 2 3 4 2" xfId="14614" xr:uid="{00000000-0005-0000-0000-000023280000}"/>
    <cellStyle name="20% - uthevingsfarge 2 2 3 4 2 2" xfId="43537" xr:uid="{00000000-0005-0000-0000-000024280000}"/>
    <cellStyle name="20% - uthevingsfarge 2 2 3 4 3" xfId="14615" xr:uid="{00000000-0005-0000-0000-000025280000}"/>
    <cellStyle name="20% - uthevingsfarge 2 2 3 4 4" xfId="43538" xr:uid="{00000000-0005-0000-0000-000026280000}"/>
    <cellStyle name="20% - uthevingsfarge 2 2 3 4 5" xfId="43539" xr:uid="{00000000-0005-0000-0000-000027280000}"/>
    <cellStyle name="20% - uthevingsfarge 2 2 3 4 6" xfId="43540" xr:uid="{00000000-0005-0000-0000-000028280000}"/>
    <cellStyle name="20% - uthevingsfarge 2 2 3 4_3. Chng in credit spreads" xfId="43541" xr:uid="{00000000-0005-0000-0000-000029280000}"/>
    <cellStyle name="20% - uthevingsfarge 2 2 3 5" xfId="14616" xr:uid="{00000000-0005-0000-0000-00002A280000}"/>
    <cellStyle name="20% - uthevingsfarge 2 2 3 5 2" xfId="14617" xr:uid="{00000000-0005-0000-0000-00002B280000}"/>
    <cellStyle name="20% - uthevingsfarge 2 2 3 5 2 2" xfId="43542" xr:uid="{00000000-0005-0000-0000-00002C280000}"/>
    <cellStyle name="20% - uthevingsfarge 2 2 3 5 3" xfId="14618" xr:uid="{00000000-0005-0000-0000-00002D280000}"/>
    <cellStyle name="20% - uthevingsfarge 2 2 3 5 4" xfId="43543" xr:uid="{00000000-0005-0000-0000-00002E280000}"/>
    <cellStyle name="20% - uthevingsfarge 2 2 3 5 5" xfId="43544" xr:uid="{00000000-0005-0000-0000-00002F280000}"/>
    <cellStyle name="20% - uthevingsfarge 2 2 3 5 6" xfId="43545" xr:uid="{00000000-0005-0000-0000-000030280000}"/>
    <cellStyle name="20% - uthevingsfarge 2 2 3 5_3. Chng in credit spreads" xfId="43546" xr:uid="{00000000-0005-0000-0000-000031280000}"/>
    <cellStyle name="20% - uthevingsfarge 2 2 3 6" xfId="14619" xr:uid="{00000000-0005-0000-0000-000032280000}"/>
    <cellStyle name="20% - uthevingsfarge 2 2 3 6 2" xfId="43547" xr:uid="{00000000-0005-0000-0000-000033280000}"/>
    <cellStyle name="20% - uthevingsfarge 2 2 3 6 2 2" xfId="43548" xr:uid="{00000000-0005-0000-0000-000034280000}"/>
    <cellStyle name="20% - uthevingsfarge 2 2 3 6 3" xfId="43549" xr:uid="{00000000-0005-0000-0000-000035280000}"/>
    <cellStyle name="20% - uthevingsfarge 2 2 3 6_3. Chng in credit spreads" xfId="43550" xr:uid="{00000000-0005-0000-0000-000036280000}"/>
    <cellStyle name="20% - uthevingsfarge 2 2 3 7" xfId="14620" xr:uid="{00000000-0005-0000-0000-000037280000}"/>
    <cellStyle name="20% - uthevingsfarge 2 2 3 7 2" xfId="43551" xr:uid="{00000000-0005-0000-0000-000038280000}"/>
    <cellStyle name="20% - uthevingsfarge 2 2 3 8" xfId="37820" xr:uid="{00000000-0005-0000-0000-000039280000}"/>
    <cellStyle name="20% - uthevingsfarge 2 2 3 9" xfId="43552" xr:uid="{00000000-0005-0000-0000-00003A280000}"/>
    <cellStyle name="20% - uthevingsfarge 2 2 3_3. Chng in credit spreads" xfId="43553" xr:uid="{00000000-0005-0000-0000-00003B280000}"/>
    <cellStyle name="20% - uthevingsfarge 2 2 4" xfId="14621" xr:uid="{00000000-0005-0000-0000-00003C280000}"/>
    <cellStyle name="20% - uthevingsfarge 2 2 4 2" xfId="14622" xr:uid="{00000000-0005-0000-0000-00003D280000}"/>
    <cellStyle name="20% - uthevingsfarge 2 2 4 2 2" xfId="14623" xr:uid="{00000000-0005-0000-0000-00003E280000}"/>
    <cellStyle name="20% - uthevingsfarge 2 2 4 2 2 2" xfId="43554" xr:uid="{00000000-0005-0000-0000-00003F280000}"/>
    <cellStyle name="20% - uthevingsfarge 2 2 4 2 3" xfId="43555" xr:uid="{00000000-0005-0000-0000-000040280000}"/>
    <cellStyle name="20% - uthevingsfarge 2 2 4 2_3. Chng in credit spreads" xfId="43556" xr:uid="{00000000-0005-0000-0000-000041280000}"/>
    <cellStyle name="20% - uthevingsfarge 2 2 4 3" xfId="14624" xr:uid="{00000000-0005-0000-0000-000042280000}"/>
    <cellStyle name="20% - uthevingsfarge 2 2 4 3 2" xfId="43557" xr:uid="{00000000-0005-0000-0000-000043280000}"/>
    <cellStyle name="20% - uthevingsfarge 2 2 4 3 2 2" xfId="43558" xr:uid="{00000000-0005-0000-0000-000044280000}"/>
    <cellStyle name="20% - uthevingsfarge 2 2 4 3 3" xfId="43559" xr:uid="{00000000-0005-0000-0000-000045280000}"/>
    <cellStyle name="20% - uthevingsfarge 2 2 4 3_3. Chng in credit spreads" xfId="43560" xr:uid="{00000000-0005-0000-0000-000046280000}"/>
    <cellStyle name="20% - uthevingsfarge 2 2 4 4" xfId="14625" xr:uid="{00000000-0005-0000-0000-000047280000}"/>
    <cellStyle name="20% - uthevingsfarge 2 2 4 4 2" xfId="43561" xr:uid="{00000000-0005-0000-0000-000048280000}"/>
    <cellStyle name="20% - uthevingsfarge 2 2 4 4 2 2" xfId="43562" xr:uid="{00000000-0005-0000-0000-000049280000}"/>
    <cellStyle name="20% - uthevingsfarge 2 2 4 4 3" xfId="43563" xr:uid="{00000000-0005-0000-0000-00004A280000}"/>
    <cellStyle name="20% - uthevingsfarge 2 2 4 4_3. Chng in credit spreads" xfId="43564" xr:uid="{00000000-0005-0000-0000-00004B280000}"/>
    <cellStyle name="20% - uthevingsfarge 2 2 4 5" xfId="37821" xr:uid="{00000000-0005-0000-0000-00004C280000}"/>
    <cellStyle name="20% - uthevingsfarge 2 2 4 5 2" xfId="43565" xr:uid="{00000000-0005-0000-0000-00004D280000}"/>
    <cellStyle name="20% - uthevingsfarge 2 2 4 6" xfId="43566" xr:uid="{00000000-0005-0000-0000-00004E280000}"/>
    <cellStyle name="20% - uthevingsfarge 2 2 4 7" xfId="43567" xr:uid="{00000000-0005-0000-0000-00004F280000}"/>
    <cellStyle name="20% - uthevingsfarge 2 2 4_3. Chng in credit spreads" xfId="43568" xr:uid="{00000000-0005-0000-0000-000050280000}"/>
    <cellStyle name="20% - uthevingsfarge 2 2 5" xfId="14626" xr:uid="{00000000-0005-0000-0000-000051280000}"/>
    <cellStyle name="20% - uthevingsfarge 2 2 5 2" xfId="14627" xr:uid="{00000000-0005-0000-0000-000052280000}"/>
    <cellStyle name="20% - uthevingsfarge 2 2 5 2 2" xfId="14628" xr:uid="{00000000-0005-0000-0000-000053280000}"/>
    <cellStyle name="20% - uthevingsfarge 2 2 5 2 2 2" xfId="43569" xr:uid="{00000000-0005-0000-0000-000054280000}"/>
    <cellStyle name="20% - uthevingsfarge 2 2 5 2 3" xfId="43570" xr:uid="{00000000-0005-0000-0000-000055280000}"/>
    <cellStyle name="20% - uthevingsfarge 2 2 5 2_3. Chng in credit spreads" xfId="43571" xr:uid="{00000000-0005-0000-0000-000056280000}"/>
    <cellStyle name="20% - uthevingsfarge 2 2 5 3" xfId="14629" xr:uid="{00000000-0005-0000-0000-000057280000}"/>
    <cellStyle name="20% - uthevingsfarge 2 2 5 3 2" xfId="43572" xr:uid="{00000000-0005-0000-0000-000058280000}"/>
    <cellStyle name="20% - uthevingsfarge 2 2 5 4" xfId="14630" xr:uid="{00000000-0005-0000-0000-000059280000}"/>
    <cellStyle name="20% - uthevingsfarge 2 2 5 5" xfId="37822" xr:uid="{00000000-0005-0000-0000-00005A280000}"/>
    <cellStyle name="20% - uthevingsfarge 2 2 5 6" xfId="43573" xr:uid="{00000000-0005-0000-0000-00005B280000}"/>
    <cellStyle name="20% - uthevingsfarge 2 2 5 7" xfId="43574" xr:uid="{00000000-0005-0000-0000-00005C280000}"/>
    <cellStyle name="20% - uthevingsfarge 2 2 5_3. Chng in credit spreads" xfId="43575" xr:uid="{00000000-0005-0000-0000-00005D280000}"/>
    <cellStyle name="20% - uthevingsfarge 2 2 6" xfId="14631" xr:uid="{00000000-0005-0000-0000-00005E280000}"/>
    <cellStyle name="20% - uthevingsfarge 2 2 6 2" xfId="14632" xr:uid="{00000000-0005-0000-0000-00005F280000}"/>
    <cellStyle name="20% - uthevingsfarge 2 2 6 2 2" xfId="14633" xr:uid="{00000000-0005-0000-0000-000060280000}"/>
    <cellStyle name="20% - uthevingsfarge 2 2 6 2 2 2" xfId="43576" xr:uid="{00000000-0005-0000-0000-000061280000}"/>
    <cellStyle name="20% - uthevingsfarge 2 2 6 2 3" xfId="43577" xr:uid="{00000000-0005-0000-0000-000062280000}"/>
    <cellStyle name="20% - uthevingsfarge 2 2 6 2_3. Chng in credit spreads" xfId="43578" xr:uid="{00000000-0005-0000-0000-000063280000}"/>
    <cellStyle name="20% - uthevingsfarge 2 2 6 3" xfId="14634" xr:uid="{00000000-0005-0000-0000-000064280000}"/>
    <cellStyle name="20% - uthevingsfarge 2 2 6 3 2" xfId="43579" xr:uid="{00000000-0005-0000-0000-000065280000}"/>
    <cellStyle name="20% - uthevingsfarge 2 2 6 4" xfId="14635" xr:uid="{00000000-0005-0000-0000-000066280000}"/>
    <cellStyle name="20% - uthevingsfarge 2 2 6 5" xfId="37823" xr:uid="{00000000-0005-0000-0000-000067280000}"/>
    <cellStyle name="20% - uthevingsfarge 2 2 6 6" xfId="43580" xr:uid="{00000000-0005-0000-0000-000068280000}"/>
    <cellStyle name="20% - uthevingsfarge 2 2 6 7" xfId="43581" xr:uid="{00000000-0005-0000-0000-000069280000}"/>
    <cellStyle name="20% - uthevingsfarge 2 2 6_3. Chng in credit spreads" xfId="43582" xr:uid="{00000000-0005-0000-0000-00006A280000}"/>
    <cellStyle name="20% - uthevingsfarge 2 2 7" xfId="14636" xr:uid="{00000000-0005-0000-0000-00006B280000}"/>
    <cellStyle name="20% - uthevingsfarge 2 2 7 2" xfId="14637" xr:uid="{00000000-0005-0000-0000-00006C280000}"/>
    <cellStyle name="20% - uthevingsfarge 2 2 7 2 2" xfId="14638" xr:uid="{00000000-0005-0000-0000-00006D280000}"/>
    <cellStyle name="20% - uthevingsfarge 2 2 7 2 3" xfId="43583" xr:uid="{00000000-0005-0000-0000-00006E280000}"/>
    <cellStyle name="20% - uthevingsfarge 2 2 7 2_AVA DVA EL" xfId="14639" xr:uid="{00000000-0005-0000-0000-00006F280000}"/>
    <cellStyle name="20% - uthevingsfarge 2 2 7 3" xfId="14640" xr:uid="{00000000-0005-0000-0000-000070280000}"/>
    <cellStyle name="20% - uthevingsfarge 2 2 7 4" xfId="14641" xr:uid="{00000000-0005-0000-0000-000071280000}"/>
    <cellStyle name="20% - uthevingsfarge 2 2 7 5" xfId="43584" xr:uid="{00000000-0005-0000-0000-000072280000}"/>
    <cellStyle name="20% - uthevingsfarge 2 2 7 6" xfId="43585" xr:uid="{00000000-0005-0000-0000-000073280000}"/>
    <cellStyle name="20% - uthevingsfarge 2 2 7_3. Chng in credit spreads" xfId="43586" xr:uid="{00000000-0005-0000-0000-000074280000}"/>
    <cellStyle name="20% - uthevingsfarge 2 2 8" xfId="14642" xr:uid="{00000000-0005-0000-0000-000075280000}"/>
    <cellStyle name="20% - uthevingsfarge 2 2 8 2" xfId="14643" xr:uid="{00000000-0005-0000-0000-000076280000}"/>
    <cellStyle name="20% - uthevingsfarge 2 2 8 2 2" xfId="43587" xr:uid="{00000000-0005-0000-0000-000077280000}"/>
    <cellStyle name="20% - uthevingsfarge 2 2 8 3" xfId="14644" xr:uid="{00000000-0005-0000-0000-000078280000}"/>
    <cellStyle name="20% - uthevingsfarge 2 2 8 4" xfId="43588" xr:uid="{00000000-0005-0000-0000-000079280000}"/>
    <cellStyle name="20% - uthevingsfarge 2 2 8_3. Chng in credit spreads" xfId="43589" xr:uid="{00000000-0005-0000-0000-00007A280000}"/>
    <cellStyle name="20% - uthevingsfarge 2 2 9" xfId="14645" xr:uid="{00000000-0005-0000-0000-00007B280000}"/>
    <cellStyle name="20% - uthevingsfarge 2 2 9 2" xfId="14646" xr:uid="{00000000-0005-0000-0000-00007C280000}"/>
    <cellStyle name="20% - uthevingsfarge 2 2 9 3" xfId="14647" xr:uid="{00000000-0005-0000-0000-00007D280000}"/>
    <cellStyle name="20% - uthevingsfarge 2 2 9_AVA DVA EL" xfId="14648" xr:uid="{00000000-0005-0000-0000-00007E280000}"/>
    <cellStyle name="20% - uthevingsfarge 2 2_11" xfId="2829" xr:uid="{00000000-0005-0000-0000-00007F280000}"/>
    <cellStyle name="20% - uthevingsfarge 2 20" xfId="2830" xr:uid="{00000000-0005-0000-0000-000080280000}"/>
    <cellStyle name="20% - uthevingsfarge 2 20 2" xfId="2831" xr:uid="{00000000-0005-0000-0000-000081280000}"/>
    <cellStyle name="20% - uthevingsfarge 2 20 2 2" xfId="2832" xr:uid="{00000000-0005-0000-0000-000082280000}"/>
    <cellStyle name="20% - uthevingsfarge 2 20 2 2 2" xfId="37826" xr:uid="{00000000-0005-0000-0000-000083280000}"/>
    <cellStyle name="20% - uthevingsfarge 2 20 2 2_A02" xfId="55405" xr:uid="{D61969E1-A466-4E57-AE3B-B250AFC9D27E}"/>
    <cellStyle name="20% - uthevingsfarge 2 20 2 3" xfId="37827" xr:uid="{00000000-0005-0000-0000-000084280000}"/>
    <cellStyle name="20% - uthevingsfarge 2 20 2 4" xfId="37828" xr:uid="{00000000-0005-0000-0000-000085280000}"/>
    <cellStyle name="20% - uthevingsfarge 2 20 2 5" xfId="37829" xr:uid="{00000000-0005-0000-0000-000086280000}"/>
    <cellStyle name="20% - uthevingsfarge 2 20 2 6" xfId="37825" xr:uid="{00000000-0005-0000-0000-000087280000}"/>
    <cellStyle name="20% - uthevingsfarge 2 20 2_4 manuell" xfId="53292" xr:uid="{E00BD261-F3ED-4F6D-8B86-4D62CAEC9AC5}"/>
    <cellStyle name="20% - uthevingsfarge 2 20 3" xfId="2833" xr:uid="{00000000-0005-0000-0000-000089280000}"/>
    <cellStyle name="20% - uthevingsfarge 2 20 3 2" xfId="37830" xr:uid="{00000000-0005-0000-0000-00008A280000}"/>
    <cellStyle name="20% - uthevingsfarge 2 20 3_A02" xfId="55406" xr:uid="{9FB71F3E-AEA0-4C88-8386-F20584ECB410}"/>
    <cellStyle name="20% - uthevingsfarge 2 20 4" xfId="37831" xr:uid="{00000000-0005-0000-0000-00008B280000}"/>
    <cellStyle name="20% - uthevingsfarge 2 20 5" xfId="37832" xr:uid="{00000000-0005-0000-0000-00008C280000}"/>
    <cellStyle name="20% - uthevingsfarge 2 20 6" xfId="37833" xr:uid="{00000000-0005-0000-0000-00008D280000}"/>
    <cellStyle name="20% - uthevingsfarge 2 20 7" xfId="37824" xr:uid="{00000000-0005-0000-0000-00008E280000}"/>
    <cellStyle name="20% - uthevingsfarge 2 20_4 manuell" xfId="53293" xr:uid="{2D048699-6F78-4DCE-9C38-9F85CE145EE8}"/>
    <cellStyle name="20% - uthevingsfarge 2 21" xfId="2834" xr:uid="{00000000-0005-0000-0000-000090280000}"/>
    <cellStyle name="20% - uthevingsfarge 2 21 2" xfId="2835" xr:uid="{00000000-0005-0000-0000-000091280000}"/>
    <cellStyle name="20% - uthevingsfarge 2 21 2 2" xfId="2836" xr:uid="{00000000-0005-0000-0000-000092280000}"/>
    <cellStyle name="20% - uthevingsfarge 2 21 2 2 2" xfId="37836" xr:uid="{00000000-0005-0000-0000-000093280000}"/>
    <cellStyle name="20% - uthevingsfarge 2 21 2 2_A02" xfId="55407" xr:uid="{2308EAB1-6C65-4013-A675-7EBA857A47A4}"/>
    <cellStyle name="20% - uthevingsfarge 2 21 2 3" xfId="37837" xr:uid="{00000000-0005-0000-0000-000094280000}"/>
    <cellStyle name="20% - uthevingsfarge 2 21 2 4" xfId="37838" xr:uid="{00000000-0005-0000-0000-000095280000}"/>
    <cellStyle name="20% - uthevingsfarge 2 21 2 5" xfId="37839" xr:uid="{00000000-0005-0000-0000-000096280000}"/>
    <cellStyle name="20% - uthevingsfarge 2 21 2 6" xfId="37835" xr:uid="{00000000-0005-0000-0000-000097280000}"/>
    <cellStyle name="20% - uthevingsfarge 2 21 2_4 manuell" xfId="53294" xr:uid="{AD10E504-CD18-4C2D-A937-A25F96983B04}"/>
    <cellStyle name="20% - uthevingsfarge 2 21 3" xfId="2837" xr:uid="{00000000-0005-0000-0000-000099280000}"/>
    <cellStyle name="20% - uthevingsfarge 2 21 3 2" xfId="37840" xr:uid="{00000000-0005-0000-0000-00009A280000}"/>
    <cellStyle name="20% - uthevingsfarge 2 21 3_A02" xfId="55408" xr:uid="{6A68CA82-C693-4B10-AF09-85ACC911DA63}"/>
    <cellStyle name="20% - uthevingsfarge 2 21 4" xfId="37841" xr:uid="{00000000-0005-0000-0000-00009B280000}"/>
    <cellStyle name="20% - uthevingsfarge 2 21 5" xfId="37842" xr:uid="{00000000-0005-0000-0000-00009C280000}"/>
    <cellStyle name="20% - uthevingsfarge 2 21 6" xfId="37843" xr:uid="{00000000-0005-0000-0000-00009D280000}"/>
    <cellStyle name="20% - uthevingsfarge 2 21 7" xfId="37834" xr:uid="{00000000-0005-0000-0000-00009E280000}"/>
    <cellStyle name="20% - uthevingsfarge 2 21_4 manuell" xfId="53295" xr:uid="{151162B6-957D-4EB6-B993-7B9177A3D378}"/>
    <cellStyle name="20% - uthevingsfarge 2 22" xfId="2838" xr:uid="{00000000-0005-0000-0000-0000A0280000}"/>
    <cellStyle name="20% - uthevingsfarge 2 22 2" xfId="2839" xr:uid="{00000000-0005-0000-0000-0000A1280000}"/>
    <cellStyle name="20% - uthevingsfarge 2 22 2 2" xfId="2840" xr:uid="{00000000-0005-0000-0000-0000A2280000}"/>
    <cellStyle name="20% - uthevingsfarge 2 22 2 2 2" xfId="37846" xr:uid="{00000000-0005-0000-0000-0000A3280000}"/>
    <cellStyle name="20% - uthevingsfarge 2 22 2 2_A02" xfId="55409" xr:uid="{55CAC7F5-7979-44BC-B284-CC4E2ED4827E}"/>
    <cellStyle name="20% - uthevingsfarge 2 22 2 3" xfId="37847" xr:uid="{00000000-0005-0000-0000-0000A4280000}"/>
    <cellStyle name="20% - uthevingsfarge 2 22 2 4" xfId="37848" xr:uid="{00000000-0005-0000-0000-0000A5280000}"/>
    <cellStyle name="20% - uthevingsfarge 2 22 2 5" xfId="37849" xr:uid="{00000000-0005-0000-0000-0000A6280000}"/>
    <cellStyle name="20% - uthevingsfarge 2 22 2 6" xfId="37845" xr:uid="{00000000-0005-0000-0000-0000A7280000}"/>
    <cellStyle name="20% - uthevingsfarge 2 22 2_4 manuell" xfId="53296" xr:uid="{F170B289-0239-404F-902E-4863671A00B6}"/>
    <cellStyle name="20% - uthevingsfarge 2 22 3" xfId="2841" xr:uid="{00000000-0005-0000-0000-0000A9280000}"/>
    <cellStyle name="20% - uthevingsfarge 2 22 3 2" xfId="37850" xr:uid="{00000000-0005-0000-0000-0000AA280000}"/>
    <cellStyle name="20% - uthevingsfarge 2 22 3_A02" xfId="55410" xr:uid="{C9870762-E30C-42B4-A225-C7C33B28BE8A}"/>
    <cellStyle name="20% - uthevingsfarge 2 22 4" xfId="37851" xr:uid="{00000000-0005-0000-0000-0000AB280000}"/>
    <cellStyle name="20% - uthevingsfarge 2 22 5" xfId="37852" xr:uid="{00000000-0005-0000-0000-0000AC280000}"/>
    <cellStyle name="20% - uthevingsfarge 2 22 6" xfId="37853" xr:uid="{00000000-0005-0000-0000-0000AD280000}"/>
    <cellStyle name="20% - uthevingsfarge 2 22 7" xfId="37844" xr:uid="{00000000-0005-0000-0000-0000AE280000}"/>
    <cellStyle name="20% - uthevingsfarge 2 22_4 manuell" xfId="53297" xr:uid="{D3667412-5319-4B4D-B1F0-8CEA703F7E5A}"/>
    <cellStyle name="20% - uthevingsfarge 2 23" xfId="2842" xr:uid="{00000000-0005-0000-0000-0000B0280000}"/>
    <cellStyle name="20% - uthevingsfarge 2 23 2" xfId="2843" xr:uid="{00000000-0005-0000-0000-0000B1280000}"/>
    <cellStyle name="20% - uthevingsfarge 2 23 2 2" xfId="2844" xr:uid="{00000000-0005-0000-0000-0000B2280000}"/>
    <cellStyle name="20% - uthevingsfarge 2 23 2 2 2" xfId="37856" xr:uid="{00000000-0005-0000-0000-0000B3280000}"/>
    <cellStyle name="20% - uthevingsfarge 2 23 2 2_A02" xfId="55411" xr:uid="{CAAFD152-4EFB-488A-9DDB-78C601812665}"/>
    <cellStyle name="20% - uthevingsfarge 2 23 2 3" xfId="37857" xr:uid="{00000000-0005-0000-0000-0000B4280000}"/>
    <cellStyle name="20% - uthevingsfarge 2 23 2 4" xfId="37858" xr:uid="{00000000-0005-0000-0000-0000B5280000}"/>
    <cellStyle name="20% - uthevingsfarge 2 23 2 5" xfId="37859" xr:uid="{00000000-0005-0000-0000-0000B6280000}"/>
    <cellStyle name="20% - uthevingsfarge 2 23 2 6" xfId="37855" xr:uid="{00000000-0005-0000-0000-0000B7280000}"/>
    <cellStyle name="20% - uthevingsfarge 2 23 2_4 manuell" xfId="53298" xr:uid="{A15F4510-630C-45EA-A54B-CB8D96F674B2}"/>
    <cellStyle name="20% - uthevingsfarge 2 23 3" xfId="2845" xr:uid="{00000000-0005-0000-0000-0000B9280000}"/>
    <cellStyle name="20% - uthevingsfarge 2 23 3 2" xfId="37860" xr:uid="{00000000-0005-0000-0000-0000BA280000}"/>
    <cellStyle name="20% - uthevingsfarge 2 23 3_A02" xfId="55412" xr:uid="{91A36F1D-3966-4317-9ADE-3E5E4F2D6F04}"/>
    <cellStyle name="20% - uthevingsfarge 2 23 4" xfId="37861" xr:uid="{00000000-0005-0000-0000-0000BB280000}"/>
    <cellStyle name="20% - uthevingsfarge 2 23 5" xfId="37862" xr:uid="{00000000-0005-0000-0000-0000BC280000}"/>
    <cellStyle name="20% - uthevingsfarge 2 23 6" xfId="37863" xr:uid="{00000000-0005-0000-0000-0000BD280000}"/>
    <cellStyle name="20% - uthevingsfarge 2 23 7" xfId="37854" xr:uid="{00000000-0005-0000-0000-0000BE280000}"/>
    <cellStyle name="20% - uthevingsfarge 2 23_4 manuell" xfId="53299" xr:uid="{B77BAD16-B53A-460B-82B4-49CE9BB60068}"/>
    <cellStyle name="20% - uthevingsfarge 2 24" xfId="2846" xr:uid="{00000000-0005-0000-0000-0000C0280000}"/>
    <cellStyle name="20% - uthevingsfarge 2 24 2" xfId="2847" xr:uid="{00000000-0005-0000-0000-0000C1280000}"/>
    <cellStyle name="20% - uthevingsfarge 2 24 2 2" xfId="2848" xr:uid="{00000000-0005-0000-0000-0000C2280000}"/>
    <cellStyle name="20% - uthevingsfarge 2 24 2 2 2" xfId="37866" xr:uid="{00000000-0005-0000-0000-0000C3280000}"/>
    <cellStyle name="20% - uthevingsfarge 2 24 2 2_A02" xfId="55413" xr:uid="{E8930898-3A34-41AD-97D6-41C70ACC8C4F}"/>
    <cellStyle name="20% - uthevingsfarge 2 24 2 3" xfId="37867" xr:uid="{00000000-0005-0000-0000-0000C4280000}"/>
    <cellStyle name="20% - uthevingsfarge 2 24 2 4" xfId="37868" xr:uid="{00000000-0005-0000-0000-0000C5280000}"/>
    <cellStyle name="20% - uthevingsfarge 2 24 2 5" xfId="37869" xr:uid="{00000000-0005-0000-0000-0000C6280000}"/>
    <cellStyle name="20% - uthevingsfarge 2 24 2 6" xfId="37865" xr:uid="{00000000-0005-0000-0000-0000C7280000}"/>
    <cellStyle name="20% - uthevingsfarge 2 24 2_4 manuell" xfId="53300" xr:uid="{D920885B-2D48-476E-A127-A60D700803F8}"/>
    <cellStyle name="20% - uthevingsfarge 2 24 3" xfId="2849" xr:uid="{00000000-0005-0000-0000-0000C9280000}"/>
    <cellStyle name="20% - uthevingsfarge 2 24 3 2" xfId="37870" xr:uid="{00000000-0005-0000-0000-0000CA280000}"/>
    <cellStyle name="20% - uthevingsfarge 2 24 3_A02" xfId="55414" xr:uid="{16BBF491-D6BA-450E-87C2-2A0844B3B8C7}"/>
    <cellStyle name="20% - uthevingsfarge 2 24 4" xfId="37871" xr:uid="{00000000-0005-0000-0000-0000CB280000}"/>
    <cellStyle name="20% - uthevingsfarge 2 24 5" xfId="37872" xr:uid="{00000000-0005-0000-0000-0000CC280000}"/>
    <cellStyle name="20% - uthevingsfarge 2 24 6" xfId="37873" xr:uid="{00000000-0005-0000-0000-0000CD280000}"/>
    <cellStyle name="20% - uthevingsfarge 2 24 7" xfId="37864" xr:uid="{00000000-0005-0000-0000-0000CE280000}"/>
    <cellStyle name="20% - uthevingsfarge 2 24_4 manuell" xfId="53301" xr:uid="{A0B525D9-98C2-4C6A-939D-434CAC2FA8DA}"/>
    <cellStyle name="20% - uthevingsfarge 2 25" xfId="2850" xr:uid="{00000000-0005-0000-0000-0000D0280000}"/>
    <cellStyle name="20% - uthevingsfarge 2 25 2" xfId="2851" xr:uid="{00000000-0005-0000-0000-0000D1280000}"/>
    <cellStyle name="20% - uthevingsfarge 2 25 2 2" xfId="2852" xr:uid="{00000000-0005-0000-0000-0000D2280000}"/>
    <cellStyle name="20% - uthevingsfarge 2 25 2 2 2" xfId="37876" xr:uid="{00000000-0005-0000-0000-0000D3280000}"/>
    <cellStyle name="20% - uthevingsfarge 2 25 2 2_A02" xfId="55415" xr:uid="{CEF8F5B9-727F-4BD3-A045-3D80AFD21512}"/>
    <cellStyle name="20% - uthevingsfarge 2 25 2 3" xfId="37877" xr:uid="{00000000-0005-0000-0000-0000D4280000}"/>
    <cellStyle name="20% - uthevingsfarge 2 25 2 4" xfId="37878" xr:uid="{00000000-0005-0000-0000-0000D5280000}"/>
    <cellStyle name="20% - uthevingsfarge 2 25 2 5" xfId="37879" xr:uid="{00000000-0005-0000-0000-0000D6280000}"/>
    <cellStyle name="20% - uthevingsfarge 2 25 2 6" xfId="37875" xr:uid="{00000000-0005-0000-0000-0000D7280000}"/>
    <cellStyle name="20% - uthevingsfarge 2 25 2_4 manuell" xfId="53302" xr:uid="{2FA6DF41-43F3-482B-90DA-DA945CF40AEA}"/>
    <cellStyle name="20% - uthevingsfarge 2 25 3" xfId="2853" xr:uid="{00000000-0005-0000-0000-0000D9280000}"/>
    <cellStyle name="20% - uthevingsfarge 2 25 3 2" xfId="37880" xr:uid="{00000000-0005-0000-0000-0000DA280000}"/>
    <cellStyle name="20% - uthevingsfarge 2 25 3_A02" xfId="55416" xr:uid="{A27C7E10-921C-4B03-A4EF-C254B176256E}"/>
    <cellStyle name="20% - uthevingsfarge 2 25 4" xfId="37881" xr:uid="{00000000-0005-0000-0000-0000DB280000}"/>
    <cellStyle name="20% - uthevingsfarge 2 25 5" xfId="37882" xr:uid="{00000000-0005-0000-0000-0000DC280000}"/>
    <cellStyle name="20% - uthevingsfarge 2 25 6" xfId="37883" xr:uid="{00000000-0005-0000-0000-0000DD280000}"/>
    <cellStyle name="20% - uthevingsfarge 2 25 7" xfId="37874" xr:uid="{00000000-0005-0000-0000-0000DE280000}"/>
    <cellStyle name="20% - uthevingsfarge 2 25_4 manuell" xfId="53303" xr:uid="{91F8FD35-EC2F-44AD-9308-633172628AEC}"/>
    <cellStyle name="20% - uthevingsfarge 2 26" xfId="2854" xr:uid="{00000000-0005-0000-0000-0000E0280000}"/>
    <cellStyle name="20% - uthevingsfarge 2 26 2" xfId="2855" xr:uid="{00000000-0005-0000-0000-0000E1280000}"/>
    <cellStyle name="20% - uthevingsfarge 2 26 2 2" xfId="2856" xr:uid="{00000000-0005-0000-0000-0000E2280000}"/>
    <cellStyle name="20% - uthevingsfarge 2 26 2 2 2" xfId="37886" xr:uid="{00000000-0005-0000-0000-0000E3280000}"/>
    <cellStyle name="20% - uthevingsfarge 2 26 2 2_A02" xfId="55417" xr:uid="{DDEA9206-F623-448B-9348-461A051A3C7D}"/>
    <cellStyle name="20% - uthevingsfarge 2 26 2 3" xfId="37887" xr:uid="{00000000-0005-0000-0000-0000E4280000}"/>
    <cellStyle name="20% - uthevingsfarge 2 26 2 4" xfId="37888" xr:uid="{00000000-0005-0000-0000-0000E5280000}"/>
    <cellStyle name="20% - uthevingsfarge 2 26 2 5" xfId="37889" xr:uid="{00000000-0005-0000-0000-0000E6280000}"/>
    <cellStyle name="20% - uthevingsfarge 2 26 2 6" xfId="37885" xr:uid="{00000000-0005-0000-0000-0000E7280000}"/>
    <cellStyle name="20% - uthevingsfarge 2 26 2_4 manuell" xfId="53304" xr:uid="{442F437A-8654-4DDB-920B-CB296E693B2A}"/>
    <cellStyle name="20% - uthevingsfarge 2 26 3" xfId="2857" xr:uid="{00000000-0005-0000-0000-0000E9280000}"/>
    <cellStyle name="20% - uthevingsfarge 2 26 3 2" xfId="37890" xr:uid="{00000000-0005-0000-0000-0000EA280000}"/>
    <cellStyle name="20% - uthevingsfarge 2 26 3_A02" xfId="55418" xr:uid="{0B8F3880-0317-4556-8EC8-0FA20C8764E7}"/>
    <cellStyle name="20% - uthevingsfarge 2 26 4" xfId="37891" xr:uid="{00000000-0005-0000-0000-0000EB280000}"/>
    <cellStyle name="20% - uthevingsfarge 2 26 5" xfId="37892" xr:uid="{00000000-0005-0000-0000-0000EC280000}"/>
    <cellStyle name="20% - uthevingsfarge 2 26 6" xfId="37893" xr:uid="{00000000-0005-0000-0000-0000ED280000}"/>
    <cellStyle name="20% - uthevingsfarge 2 26 7" xfId="37884" xr:uid="{00000000-0005-0000-0000-0000EE280000}"/>
    <cellStyle name="20% - uthevingsfarge 2 26_4 manuell" xfId="53305" xr:uid="{79A9AC75-09FE-455A-B96E-5609A5F47FE2}"/>
    <cellStyle name="20% - uthevingsfarge 2 27" xfId="2858" xr:uid="{00000000-0005-0000-0000-0000F0280000}"/>
    <cellStyle name="20% - uthevingsfarge 2 27 2" xfId="2859" xr:uid="{00000000-0005-0000-0000-0000F1280000}"/>
    <cellStyle name="20% - uthevingsfarge 2 27 2 2" xfId="2860" xr:uid="{00000000-0005-0000-0000-0000F2280000}"/>
    <cellStyle name="20% - uthevingsfarge 2 27 2 2 2" xfId="37896" xr:uid="{00000000-0005-0000-0000-0000F3280000}"/>
    <cellStyle name="20% - uthevingsfarge 2 27 2 2_A02" xfId="55419" xr:uid="{C50EFAE5-9FDC-420D-8D1B-C8A405874450}"/>
    <cellStyle name="20% - uthevingsfarge 2 27 2 3" xfId="37897" xr:uid="{00000000-0005-0000-0000-0000F4280000}"/>
    <cellStyle name="20% - uthevingsfarge 2 27 2 4" xfId="37898" xr:uid="{00000000-0005-0000-0000-0000F5280000}"/>
    <cellStyle name="20% - uthevingsfarge 2 27 2 5" xfId="37899" xr:uid="{00000000-0005-0000-0000-0000F6280000}"/>
    <cellStyle name="20% - uthevingsfarge 2 27 2 6" xfId="37895" xr:uid="{00000000-0005-0000-0000-0000F7280000}"/>
    <cellStyle name="20% - uthevingsfarge 2 27 2_4 manuell" xfId="53306" xr:uid="{16DD6539-9525-4442-A7A6-75240EC11BE2}"/>
    <cellStyle name="20% - uthevingsfarge 2 27 3" xfId="2861" xr:uid="{00000000-0005-0000-0000-0000F9280000}"/>
    <cellStyle name="20% - uthevingsfarge 2 27 3 2" xfId="37900" xr:uid="{00000000-0005-0000-0000-0000FA280000}"/>
    <cellStyle name="20% - uthevingsfarge 2 27 3_A02" xfId="55420" xr:uid="{70C23DE2-5464-49DA-91A6-E6FE5C8AA7BA}"/>
    <cellStyle name="20% - uthevingsfarge 2 27 4" xfId="37901" xr:uid="{00000000-0005-0000-0000-0000FB280000}"/>
    <cellStyle name="20% - uthevingsfarge 2 27 5" xfId="37902" xr:uid="{00000000-0005-0000-0000-0000FC280000}"/>
    <cellStyle name="20% - uthevingsfarge 2 27 6" xfId="37903" xr:uid="{00000000-0005-0000-0000-0000FD280000}"/>
    <cellStyle name="20% - uthevingsfarge 2 27 7" xfId="37894" xr:uid="{00000000-0005-0000-0000-0000FE280000}"/>
    <cellStyle name="20% - uthevingsfarge 2 27_4 manuell" xfId="53307" xr:uid="{D60E9DB0-6958-4742-ACCC-E3F8CB6DC19C}"/>
    <cellStyle name="20% - uthevingsfarge 2 28" xfId="2862" xr:uid="{00000000-0005-0000-0000-000000290000}"/>
    <cellStyle name="20% - uthevingsfarge 2 28 2" xfId="2863" xr:uid="{00000000-0005-0000-0000-000001290000}"/>
    <cellStyle name="20% - uthevingsfarge 2 28 2 2" xfId="2864" xr:uid="{00000000-0005-0000-0000-000002290000}"/>
    <cellStyle name="20% - uthevingsfarge 2 28 2 2 2" xfId="37906" xr:uid="{00000000-0005-0000-0000-000003290000}"/>
    <cellStyle name="20% - uthevingsfarge 2 28 2 2_A02" xfId="55421" xr:uid="{C292F2C2-5CE2-4E52-9879-4D2E193C4068}"/>
    <cellStyle name="20% - uthevingsfarge 2 28 2 3" xfId="37907" xr:uid="{00000000-0005-0000-0000-000004290000}"/>
    <cellStyle name="20% - uthevingsfarge 2 28 2 4" xfId="37908" xr:uid="{00000000-0005-0000-0000-000005290000}"/>
    <cellStyle name="20% - uthevingsfarge 2 28 2 5" xfId="37909" xr:uid="{00000000-0005-0000-0000-000006290000}"/>
    <cellStyle name="20% - uthevingsfarge 2 28 2 6" xfId="37905" xr:uid="{00000000-0005-0000-0000-000007290000}"/>
    <cellStyle name="20% - uthevingsfarge 2 28 2_4 manuell" xfId="53308" xr:uid="{EF476505-5D96-43F0-AA38-DA605EA8EC94}"/>
    <cellStyle name="20% - uthevingsfarge 2 28 3" xfId="2865" xr:uid="{00000000-0005-0000-0000-000009290000}"/>
    <cellStyle name="20% - uthevingsfarge 2 28 3 2" xfId="37910" xr:uid="{00000000-0005-0000-0000-00000A290000}"/>
    <cellStyle name="20% - uthevingsfarge 2 28 3_A02" xfId="55422" xr:uid="{39FC59C2-1931-497A-BC0B-E27ECC9D200A}"/>
    <cellStyle name="20% - uthevingsfarge 2 28 4" xfId="37911" xr:uid="{00000000-0005-0000-0000-00000B290000}"/>
    <cellStyle name="20% - uthevingsfarge 2 28 5" xfId="37912" xr:uid="{00000000-0005-0000-0000-00000C290000}"/>
    <cellStyle name="20% - uthevingsfarge 2 28 6" xfId="37913" xr:uid="{00000000-0005-0000-0000-00000D290000}"/>
    <cellStyle name="20% - uthevingsfarge 2 28 7" xfId="37904" xr:uid="{00000000-0005-0000-0000-00000E290000}"/>
    <cellStyle name="20% - uthevingsfarge 2 28_4 manuell" xfId="53309" xr:uid="{EB2040BC-05BB-4E88-AD38-D3F2E2126D8E}"/>
    <cellStyle name="20% - uthevingsfarge 2 29" xfId="2866" xr:uid="{00000000-0005-0000-0000-000010290000}"/>
    <cellStyle name="20% - uthevingsfarge 2 29 2" xfId="2867" xr:uid="{00000000-0005-0000-0000-000011290000}"/>
    <cellStyle name="20% - uthevingsfarge 2 29 2 2" xfId="2868" xr:uid="{00000000-0005-0000-0000-000012290000}"/>
    <cellStyle name="20% - uthevingsfarge 2 29 2 2 2" xfId="37916" xr:uid="{00000000-0005-0000-0000-000013290000}"/>
    <cellStyle name="20% - uthevingsfarge 2 29 2 2_A02" xfId="55423" xr:uid="{FFB18892-D5C3-4BC0-896C-0247669D884C}"/>
    <cellStyle name="20% - uthevingsfarge 2 29 2 3" xfId="37917" xr:uid="{00000000-0005-0000-0000-000014290000}"/>
    <cellStyle name="20% - uthevingsfarge 2 29 2 4" xfId="37918" xr:uid="{00000000-0005-0000-0000-000015290000}"/>
    <cellStyle name="20% - uthevingsfarge 2 29 2 5" xfId="37919" xr:uid="{00000000-0005-0000-0000-000016290000}"/>
    <cellStyle name="20% - uthevingsfarge 2 29 2 6" xfId="37915" xr:uid="{00000000-0005-0000-0000-000017290000}"/>
    <cellStyle name="20% - uthevingsfarge 2 29 2_4 manuell" xfId="53310" xr:uid="{C99FEF2F-FC53-458A-A2EF-13793EDEE45A}"/>
    <cellStyle name="20% - uthevingsfarge 2 29 3" xfId="2869" xr:uid="{00000000-0005-0000-0000-000019290000}"/>
    <cellStyle name="20% - uthevingsfarge 2 29 3 2" xfId="37920" xr:uid="{00000000-0005-0000-0000-00001A290000}"/>
    <cellStyle name="20% - uthevingsfarge 2 29 3_A02" xfId="55424" xr:uid="{5ED6B5D6-09DE-4861-BF9D-4729E0D52655}"/>
    <cellStyle name="20% - uthevingsfarge 2 29 4" xfId="37921" xr:uid="{00000000-0005-0000-0000-00001B290000}"/>
    <cellStyle name="20% - uthevingsfarge 2 29 5" xfId="37922" xr:uid="{00000000-0005-0000-0000-00001C290000}"/>
    <cellStyle name="20% - uthevingsfarge 2 29 6" xfId="37923" xr:uid="{00000000-0005-0000-0000-00001D290000}"/>
    <cellStyle name="20% - uthevingsfarge 2 29 7" xfId="37914" xr:uid="{00000000-0005-0000-0000-00001E290000}"/>
    <cellStyle name="20% - uthevingsfarge 2 29_4 manuell" xfId="53311" xr:uid="{0B413E96-AEA8-4913-84EB-CD1186F19BFA}"/>
    <cellStyle name="20% - uthevingsfarge 2 3" xfId="2870" xr:uid="{00000000-0005-0000-0000-000020290000}"/>
    <cellStyle name="20% - uthevingsfarge 2 3 10" xfId="43590" xr:uid="{00000000-0005-0000-0000-000021290000}"/>
    <cellStyle name="20% - uthevingsfarge 2 3 11" xfId="43591" xr:uid="{00000000-0005-0000-0000-000022290000}"/>
    <cellStyle name="20% - uthevingsfarge 2 3 2" xfId="2871" xr:uid="{00000000-0005-0000-0000-000023290000}"/>
    <cellStyle name="20% - uthevingsfarge 2 3 2 10" xfId="43592" xr:uid="{00000000-0005-0000-0000-000024290000}"/>
    <cellStyle name="20% - uthevingsfarge 2 3 2 2" xfId="2872" xr:uid="{00000000-0005-0000-0000-000025290000}"/>
    <cellStyle name="20% - uthevingsfarge 2 3 2 2 2" xfId="14649" xr:uid="{00000000-0005-0000-0000-000026290000}"/>
    <cellStyle name="20% - uthevingsfarge 2 3 2 2 2 2" xfId="43593" xr:uid="{00000000-0005-0000-0000-000027290000}"/>
    <cellStyle name="20% - uthevingsfarge 2 3 2 2 2 2 2" xfId="43594" xr:uid="{00000000-0005-0000-0000-000028290000}"/>
    <cellStyle name="20% - uthevingsfarge 2 3 2 2 2 3" xfId="43595" xr:uid="{00000000-0005-0000-0000-000029290000}"/>
    <cellStyle name="20% - uthevingsfarge 2 3 2 2 2_3. Chng in credit spreads" xfId="43596" xr:uid="{00000000-0005-0000-0000-00002A290000}"/>
    <cellStyle name="20% - uthevingsfarge 2 3 2 2 3" xfId="14650" xr:uid="{00000000-0005-0000-0000-00002B290000}"/>
    <cellStyle name="20% - uthevingsfarge 2 3 2 2 3 2" xfId="43597" xr:uid="{00000000-0005-0000-0000-00002C290000}"/>
    <cellStyle name="20% - uthevingsfarge 2 3 2 2 3 2 2" xfId="43598" xr:uid="{00000000-0005-0000-0000-00002D290000}"/>
    <cellStyle name="20% - uthevingsfarge 2 3 2 2 3 3" xfId="43599" xr:uid="{00000000-0005-0000-0000-00002E290000}"/>
    <cellStyle name="20% - uthevingsfarge 2 3 2 2 3_3. Chng in credit spreads" xfId="43600" xr:uid="{00000000-0005-0000-0000-00002F290000}"/>
    <cellStyle name="20% - uthevingsfarge 2 3 2 2 4" xfId="37926" xr:uid="{00000000-0005-0000-0000-000030290000}"/>
    <cellStyle name="20% - uthevingsfarge 2 3 2 2 4 2" xfId="43601" xr:uid="{00000000-0005-0000-0000-000031290000}"/>
    <cellStyle name="20% - uthevingsfarge 2 3 2 2 5" xfId="43602" xr:uid="{00000000-0005-0000-0000-000032290000}"/>
    <cellStyle name="20% - uthevingsfarge 2 3 2 2 6" xfId="43603" xr:uid="{00000000-0005-0000-0000-000033290000}"/>
    <cellStyle name="20% - uthevingsfarge 2 3 2 2_3. Chng in credit spreads" xfId="43604" xr:uid="{00000000-0005-0000-0000-000034290000}"/>
    <cellStyle name="20% - uthevingsfarge 2 3 2 3" xfId="14651" xr:uid="{00000000-0005-0000-0000-000035290000}"/>
    <cellStyle name="20% - uthevingsfarge 2 3 2 3 2" xfId="14652" xr:uid="{00000000-0005-0000-0000-000036290000}"/>
    <cellStyle name="20% - uthevingsfarge 2 3 2 3 2 2" xfId="43605" xr:uid="{00000000-0005-0000-0000-000037290000}"/>
    <cellStyle name="20% - uthevingsfarge 2 3 2 3 3" xfId="14653" xr:uid="{00000000-0005-0000-0000-000038290000}"/>
    <cellStyle name="20% - uthevingsfarge 2 3 2 3 4" xfId="37927" xr:uid="{00000000-0005-0000-0000-000039290000}"/>
    <cellStyle name="20% - uthevingsfarge 2 3 2 3 5" xfId="43606" xr:uid="{00000000-0005-0000-0000-00003A290000}"/>
    <cellStyle name="20% - uthevingsfarge 2 3 2 3 6" xfId="43607" xr:uid="{00000000-0005-0000-0000-00003B290000}"/>
    <cellStyle name="20% - uthevingsfarge 2 3 2 3_3. Chng in credit spreads" xfId="43608" xr:uid="{00000000-0005-0000-0000-00003C290000}"/>
    <cellStyle name="20% - uthevingsfarge 2 3 2 4" xfId="14654" xr:uid="{00000000-0005-0000-0000-00003D290000}"/>
    <cellStyle name="20% - uthevingsfarge 2 3 2 4 2" xfId="14655" xr:uid="{00000000-0005-0000-0000-00003E290000}"/>
    <cellStyle name="20% - uthevingsfarge 2 3 2 4 2 2" xfId="43609" xr:uid="{00000000-0005-0000-0000-00003F290000}"/>
    <cellStyle name="20% - uthevingsfarge 2 3 2 4 3" xfId="14656" xr:uid="{00000000-0005-0000-0000-000040290000}"/>
    <cellStyle name="20% - uthevingsfarge 2 3 2 4 4" xfId="37928" xr:uid="{00000000-0005-0000-0000-000041290000}"/>
    <cellStyle name="20% - uthevingsfarge 2 3 2 4 5" xfId="43610" xr:uid="{00000000-0005-0000-0000-000042290000}"/>
    <cellStyle name="20% - uthevingsfarge 2 3 2 4 6" xfId="43611" xr:uid="{00000000-0005-0000-0000-000043290000}"/>
    <cellStyle name="20% - uthevingsfarge 2 3 2 4_3. Chng in credit spreads" xfId="43612" xr:uid="{00000000-0005-0000-0000-000044290000}"/>
    <cellStyle name="20% - uthevingsfarge 2 3 2 5" xfId="14657" xr:uid="{00000000-0005-0000-0000-000045290000}"/>
    <cellStyle name="20% - uthevingsfarge 2 3 2 5 2" xfId="14658" xr:uid="{00000000-0005-0000-0000-000046290000}"/>
    <cellStyle name="20% - uthevingsfarge 2 3 2 5 3" xfId="14659" xr:uid="{00000000-0005-0000-0000-000047290000}"/>
    <cellStyle name="20% - uthevingsfarge 2 3 2 5 4" xfId="37929" xr:uid="{00000000-0005-0000-0000-000048290000}"/>
    <cellStyle name="20% - uthevingsfarge 2 3 2 5 5" xfId="43613" xr:uid="{00000000-0005-0000-0000-000049290000}"/>
    <cellStyle name="20% - uthevingsfarge 2 3 2 5 6" xfId="43614" xr:uid="{00000000-0005-0000-0000-00004A290000}"/>
    <cellStyle name="20% - uthevingsfarge 2 3 2 5_AVA DVA EL" xfId="14660" xr:uid="{00000000-0005-0000-0000-00004B290000}"/>
    <cellStyle name="20% - uthevingsfarge 2 3 2 6" xfId="14661" xr:uid="{00000000-0005-0000-0000-00004C290000}"/>
    <cellStyle name="20% - uthevingsfarge 2 3 2 6 2" xfId="14662" xr:uid="{00000000-0005-0000-0000-00004D290000}"/>
    <cellStyle name="20% - uthevingsfarge 2 3 2 6_AVA DVA EL" xfId="14663" xr:uid="{00000000-0005-0000-0000-00004E290000}"/>
    <cellStyle name="20% - uthevingsfarge 2 3 2 7" xfId="14664" xr:uid="{00000000-0005-0000-0000-00004F290000}"/>
    <cellStyle name="20% - uthevingsfarge 2 3 2 8" xfId="37925" xr:uid="{00000000-0005-0000-0000-000050290000}"/>
    <cellStyle name="20% - uthevingsfarge 2 3 2 9" xfId="43615" xr:uid="{00000000-0005-0000-0000-000051290000}"/>
    <cellStyle name="20% - uthevingsfarge 2 3 2_3. Chng in credit spreads" xfId="43616" xr:uid="{00000000-0005-0000-0000-000052290000}"/>
    <cellStyle name="20% - uthevingsfarge 2 3 3" xfId="2873" xr:uid="{00000000-0005-0000-0000-000053290000}"/>
    <cellStyle name="20% - uthevingsfarge 2 3 3 2" xfId="14665" xr:uid="{00000000-0005-0000-0000-000054290000}"/>
    <cellStyle name="20% - uthevingsfarge 2 3 3 2 2" xfId="43617" xr:uid="{00000000-0005-0000-0000-000055290000}"/>
    <cellStyle name="20% - uthevingsfarge 2 3 3 2 2 2" xfId="43618" xr:uid="{00000000-0005-0000-0000-000056290000}"/>
    <cellStyle name="20% - uthevingsfarge 2 3 3 2 2 2 2" xfId="43619" xr:uid="{00000000-0005-0000-0000-000057290000}"/>
    <cellStyle name="20% - uthevingsfarge 2 3 3 2 2 3" xfId="43620" xr:uid="{00000000-0005-0000-0000-000058290000}"/>
    <cellStyle name="20% - uthevingsfarge 2 3 3 2 2_3. Chng in credit spreads" xfId="43621" xr:uid="{00000000-0005-0000-0000-000059290000}"/>
    <cellStyle name="20% - uthevingsfarge 2 3 3 2 3" xfId="43622" xr:uid="{00000000-0005-0000-0000-00005A290000}"/>
    <cellStyle name="20% - uthevingsfarge 2 3 3 2 3 2" xfId="43623" xr:uid="{00000000-0005-0000-0000-00005B290000}"/>
    <cellStyle name="20% - uthevingsfarge 2 3 3 2 3 2 2" xfId="43624" xr:uid="{00000000-0005-0000-0000-00005C290000}"/>
    <cellStyle name="20% - uthevingsfarge 2 3 3 2 3 3" xfId="43625" xr:uid="{00000000-0005-0000-0000-00005D290000}"/>
    <cellStyle name="20% - uthevingsfarge 2 3 3 2 3_3. Chng in credit spreads" xfId="43626" xr:uid="{00000000-0005-0000-0000-00005E290000}"/>
    <cellStyle name="20% - uthevingsfarge 2 3 3 2 4" xfId="43627" xr:uid="{00000000-0005-0000-0000-00005F290000}"/>
    <cellStyle name="20% - uthevingsfarge 2 3 3 2 4 2" xfId="43628" xr:uid="{00000000-0005-0000-0000-000060290000}"/>
    <cellStyle name="20% - uthevingsfarge 2 3 3 2 5" xfId="43629" xr:uid="{00000000-0005-0000-0000-000061290000}"/>
    <cellStyle name="20% - uthevingsfarge 2 3 3 2_3. Chng in credit spreads" xfId="43630" xr:uid="{00000000-0005-0000-0000-000062290000}"/>
    <cellStyle name="20% - uthevingsfarge 2 3 3 3" xfId="14666" xr:uid="{00000000-0005-0000-0000-000063290000}"/>
    <cellStyle name="20% - uthevingsfarge 2 3 3 3 2" xfId="43631" xr:uid="{00000000-0005-0000-0000-000064290000}"/>
    <cellStyle name="20% - uthevingsfarge 2 3 3 3 2 2" xfId="43632" xr:uid="{00000000-0005-0000-0000-000065290000}"/>
    <cellStyle name="20% - uthevingsfarge 2 3 3 3 3" xfId="43633" xr:uid="{00000000-0005-0000-0000-000066290000}"/>
    <cellStyle name="20% - uthevingsfarge 2 3 3 3_3. Chng in credit spreads" xfId="43634" xr:uid="{00000000-0005-0000-0000-000067290000}"/>
    <cellStyle name="20% - uthevingsfarge 2 3 3 4" xfId="37930" xr:uid="{00000000-0005-0000-0000-000068290000}"/>
    <cellStyle name="20% - uthevingsfarge 2 3 3 4 2" xfId="43635" xr:uid="{00000000-0005-0000-0000-000069290000}"/>
    <cellStyle name="20% - uthevingsfarge 2 3 3 4 2 2" xfId="43636" xr:uid="{00000000-0005-0000-0000-00006A290000}"/>
    <cellStyle name="20% - uthevingsfarge 2 3 3 4 3" xfId="43637" xr:uid="{00000000-0005-0000-0000-00006B290000}"/>
    <cellStyle name="20% - uthevingsfarge 2 3 3 4_3. Chng in credit spreads" xfId="43638" xr:uid="{00000000-0005-0000-0000-00006C290000}"/>
    <cellStyle name="20% - uthevingsfarge 2 3 3 5" xfId="43639" xr:uid="{00000000-0005-0000-0000-00006D290000}"/>
    <cellStyle name="20% - uthevingsfarge 2 3 3 5 2" xfId="43640" xr:uid="{00000000-0005-0000-0000-00006E290000}"/>
    <cellStyle name="20% - uthevingsfarge 2 3 3 6" xfId="43641" xr:uid="{00000000-0005-0000-0000-00006F290000}"/>
    <cellStyle name="20% - uthevingsfarge 2 3 3_3. Chng in credit spreads" xfId="43642" xr:uid="{00000000-0005-0000-0000-000070290000}"/>
    <cellStyle name="20% - uthevingsfarge 2 3 4" xfId="14667" xr:uid="{00000000-0005-0000-0000-000071290000}"/>
    <cellStyle name="20% - uthevingsfarge 2 3 4 2" xfId="14668" xr:uid="{00000000-0005-0000-0000-000072290000}"/>
    <cellStyle name="20% - uthevingsfarge 2 3 4 2 2" xfId="43643" xr:uid="{00000000-0005-0000-0000-000073290000}"/>
    <cellStyle name="20% - uthevingsfarge 2 3 4 2 2 2" xfId="43644" xr:uid="{00000000-0005-0000-0000-000074290000}"/>
    <cellStyle name="20% - uthevingsfarge 2 3 4 2 3" xfId="43645" xr:uid="{00000000-0005-0000-0000-000075290000}"/>
    <cellStyle name="20% - uthevingsfarge 2 3 4 2_3. Chng in credit spreads" xfId="43646" xr:uid="{00000000-0005-0000-0000-000076290000}"/>
    <cellStyle name="20% - uthevingsfarge 2 3 4 3" xfId="14669" xr:uid="{00000000-0005-0000-0000-000077290000}"/>
    <cellStyle name="20% - uthevingsfarge 2 3 4 3 2" xfId="43647" xr:uid="{00000000-0005-0000-0000-000078290000}"/>
    <cellStyle name="20% - uthevingsfarge 2 3 4 3 2 2" xfId="43648" xr:uid="{00000000-0005-0000-0000-000079290000}"/>
    <cellStyle name="20% - uthevingsfarge 2 3 4 3 3" xfId="43649" xr:uid="{00000000-0005-0000-0000-00007A290000}"/>
    <cellStyle name="20% - uthevingsfarge 2 3 4 3_3. Chng in credit spreads" xfId="43650" xr:uid="{00000000-0005-0000-0000-00007B290000}"/>
    <cellStyle name="20% - uthevingsfarge 2 3 4 4" xfId="37931" xr:uid="{00000000-0005-0000-0000-00007C290000}"/>
    <cellStyle name="20% - uthevingsfarge 2 3 4 4 2" xfId="43651" xr:uid="{00000000-0005-0000-0000-00007D290000}"/>
    <cellStyle name="20% - uthevingsfarge 2 3 4 5" xfId="43652" xr:uid="{00000000-0005-0000-0000-00007E290000}"/>
    <cellStyle name="20% - uthevingsfarge 2 3 4 6" xfId="43653" xr:uid="{00000000-0005-0000-0000-00007F290000}"/>
    <cellStyle name="20% - uthevingsfarge 2 3 4_3. Chng in credit spreads" xfId="43654" xr:uid="{00000000-0005-0000-0000-000080290000}"/>
    <cellStyle name="20% - uthevingsfarge 2 3 5" xfId="14670" xr:uid="{00000000-0005-0000-0000-000081290000}"/>
    <cellStyle name="20% - uthevingsfarge 2 3 5 2" xfId="14671" xr:uid="{00000000-0005-0000-0000-000082290000}"/>
    <cellStyle name="20% - uthevingsfarge 2 3 5 2 2" xfId="43655" xr:uid="{00000000-0005-0000-0000-000083290000}"/>
    <cellStyle name="20% - uthevingsfarge 2 3 5 3" xfId="14672" xr:uid="{00000000-0005-0000-0000-000084290000}"/>
    <cellStyle name="20% - uthevingsfarge 2 3 5 4" xfId="37932" xr:uid="{00000000-0005-0000-0000-000085290000}"/>
    <cellStyle name="20% - uthevingsfarge 2 3 5 5" xfId="43656" xr:uid="{00000000-0005-0000-0000-000086290000}"/>
    <cellStyle name="20% - uthevingsfarge 2 3 5 6" xfId="43657" xr:uid="{00000000-0005-0000-0000-000087290000}"/>
    <cellStyle name="20% - uthevingsfarge 2 3 5_3. Chng in credit spreads" xfId="43658" xr:uid="{00000000-0005-0000-0000-000088290000}"/>
    <cellStyle name="20% - uthevingsfarge 2 3 6" xfId="14673" xr:uid="{00000000-0005-0000-0000-000089290000}"/>
    <cellStyle name="20% - uthevingsfarge 2 3 6 2" xfId="14674" xr:uid="{00000000-0005-0000-0000-00008A290000}"/>
    <cellStyle name="20% - uthevingsfarge 2 3 6 2 2" xfId="43659" xr:uid="{00000000-0005-0000-0000-00008B290000}"/>
    <cellStyle name="20% - uthevingsfarge 2 3 6 3" xfId="14675" xr:uid="{00000000-0005-0000-0000-00008C290000}"/>
    <cellStyle name="20% - uthevingsfarge 2 3 6 4" xfId="37933" xr:uid="{00000000-0005-0000-0000-00008D290000}"/>
    <cellStyle name="20% - uthevingsfarge 2 3 6 5" xfId="43660" xr:uid="{00000000-0005-0000-0000-00008E290000}"/>
    <cellStyle name="20% - uthevingsfarge 2 3 6 6" xfId="43661" xr:uid="{00000000-0005-0000-0000-00008F290000}"/>
    <cellStyle name="20% - uthevingsfarge 2 3 6_3. Chng in credit spreads" xfId="43662" xr:uid="{00000000-0005-0000-0000-000090290000}"/>
    <cellStyle name="20% - uthevingsfarge 2 3 7" xfId="14676" xr:uid="{00000000-0005-0000-0000-000091290000}"/>
    <cellStyle name="20% - uthevingsfarge 2 3 7 2" xfId="14677" xr:uid="{00000000-0005-0000-0000-000092290000}"/>
    <cellStyle name="20% - uthevingsfarge 2 3 7 2 2" xfId="43663" xr:uid="{00000000-0005-0000-0000-000093290000}"/>
    <cellStyle name="20% - uthevingsfarge 2 3 7 3" xfId="43664" xr:uid="{00000000-0005-0000-0000-000094290000}"/>
    <cellStyle name="20% - uthevingsfarge 2 3 7_3. Chng in credit spreads" xfId="43665" xr:uid="{00000000-0005-0000-0000-000095290000}"/>
    <cellStyle name="20% - uthevingsfarge 2 3 8" xfId="14678" xr:uid="{00000000-0005-0000-0000-000096290000}"/>
    <cellStyle name="20% - uthevingsfarge 2 3 9" xfId="37924" xr:uid="{00000000-0005-0000-0000-000097290000}"/>
    <cellStyle name="20% - uthevingsfarge 2 3_4 manuell" xfId="53312" xr:uid="{A4822C12-903E-400A-A2DA-F61A2D6644DA}"/>
    <cellStyle name="20% - uthevingsfarge 2 30" xfId="2874" xr:uid="{00000000-0005-0000-0000-000099290000}"/>
    <cellStyle name="20% - uthevingsfarge 2 30 2" xfId="2875" xr:uid="{00000000-0005-0000-0000-00009A290000}"/>
    <cellStyle name="20% - uthevingsfarge 2 30 2 2" xfId="2876" xr:uid="{00000000-0005-0000-0000-00009B290000}"/>
    <cellStyle name="20% - uthevingsfarge 2 30 2 2 2" xfId="37936" xr:uid="{00000000-0005-0000-0000-00009C290000}"/>
    <cellStyle name="20% - uthevingsfarge 2 30 2 2_A02" xfId="55425" xr:uid="{6BB0CF29-38EE-4C83-9451-64AFBBD90064}"/>
    <cellStyle name="20% - uthevingsfarge 2 30 2 3" xfId="37937" xr:uid="{00000000-0005-0000-0000-00009D290000}"/>
    <cellStyle name="20% - uthevingsfarge 2 30 2 4" xfId="37938" xr:uid="{00000000-0005-0000-0000-00009E290000}"/>
    <cellStyle name="20% - uthevingsfarge 2 30 2 5" xfId="37939" xr:uid="{00000000-0005-0000-0000-00009F290000}"/>
    <cellStyle name="20% - uthevingsfarge 2 30 2 6" xfId="37935" xr:uid="{00000000-0005-0000-0000-0000A0290000}"/>
    <cellStyle name="20% - uthevingsfarge 2 30 2_4 manuell" xfId="53313" xr:uid="{12C84E5A-9453-4B9A-8D0F-2C7575BFD222}"/>
    <cellStyle name="20% - uthevingsfarge 2 30 3" xfId="2877" xr:uid="{00000000-0005-0000-0000-0000A2290000}"/>
    <cellStyle name="20% - uthevingsfarge 2 30 3 2" xfId="37940" xr:uid="{00000000-0005-0000-0000-0000A3290000}"/>
    <cellStyle name="20% - uthevingsfarge 2 30 3_A02" xfId="55426" xr:uid="{D08435A7-9611-42C7-9847-9BF04A17C46A}"/>
    <cellStyle name="20% - uthevingsfarge 2 30 4" xfId="37941" xr:uid="{00000000-0005-0000-0000-0000A4290000}"/>
    <cellStyle name="20% - uthevingsfarge 2 30 5" xfId="37942" xr:uid="{00000000-0005-0000-0000-0000A5290000}"/>
    <cellStyle name="20% - uthevingsfarge 2 30 6" xfId="37943" xr:uid="{00000000-0005-0000-0000-0000A6290000}"/>
    <cellStyle name="20% - uthevingsfarge 2 30 7" xfId="37934" xr:uid="{00000000-0005-0000-0000-0000A7290000}"/>
    <cellStyle name="20% - uthevingsfarge 2 30_4 manuell" xfId="53314" xr:uid="{C6FC9DB1-A490-4A6B-9EDD-D95E0CF323B5}"/>
    <cellStyle name="20% - uthevingsfarge 2 31" xfId="2878" xr:uid="{00000000-0005-0000-0000-0000A9290000}"/>
    <cellStyle name="20% - uthevingsfarge 2 31 2" xfId="2879" xr:uid="{00000000-0005-0000-0000-0000AA290000}"/>
    <cellStyle name="20% - uthevingsfarge 2 31 2 2" xfId="2880" xr:uid="{00000000-0005-0000-0000-0000AB290000}"/>
    <cellStyle name="20% - uthevingsfarge 2 31 2 2 2" xfId="37946" xr:uid="{00000000-0005-0000-0000-0000AC290000}"/>
    <cellStyle name="20% - uthevingsfarge 2 31 2 2_A02" xfId="55427" xr:uid="{3ABA90EA-E980-427A-B63D-4404714B1ED4}"/>
    <cellStyle name="20% - uthevingsfarge 2 31 2 3" xfId="37947" xr:uid="{00000000-0005-0000-0000-0000AD290000}"/>
    <cellStyle name="20% - uthevingsfarge 2 31 2 4" xfId="37948" xr:uid="{00000000-0005-0000-0000-0000AE290000}"/>
    <cellStyle name="20% - uthevingsfarge 2 31 2 5" xfId="37949" xr:uid="{00000000-0005-0000-0000-0000AF290000}"/>
    <cellStyle name="20% - uthevingsfarge 2 31 2 6" xfId="37945" xr:uid="{00000000-0005-0000-0000-0000B0290000}"/>
    <cellStyle name="20% - uthevingsfarge 2 31 2_4 manuell" xfId="53315" xr:uid="{092D092D-B716-423D-9618-A0F20658DEAA}"/>
    <cellStyle name="20% - uthevingsfarge 2 31 3" xfId="2881" xr:uid="{00000000-0005-0000-0000-0000B2290000}"/>
    <cellStyle name="20% - uthevingsfarge 2 31 3 2" xfId="37950" xr:uid="{00000000-0005-0000-0000-0000B3290000}"/>
    <cellStyle name="20% - uthevingsfarge 2 31 3_A02" xfId="55428" xr:uid="{D520A8CC-8CE8-4E73-BD72-C54DCE700DC8}"/>
    <cellStyle name="20% - uthevingsfarge 2 31 4" xfId="37951" xr:uid="{00000000-0005-0000-0000-0000B4290000}"/>
    <cellStyle name="20% - uthevingsfarge 2 31 5" xfId="37952" xr:uid="{00000000-0005-0000-0000-0000B5290000}"/>
    <cellStyle name="20% - uthevingsfarge 2 31 6" xfId="37953" xr:uid="{00000000-0005-0000-0000-0000B6290000}"/>
    <cellStyle name="20% - uthevingsfarge 2 31 7" xfId="37944" xr:uid="{00000000-0005-0000-0000-0000B7290000}"/>
    <cellStyle name="20% - uthevingsfarge 2 31_4 manuell" xfId="53316" xr:uid="{D21CDC1A-A147-4529-BA10-E4E985EC38DE}"/>
    <cellStyle name="20% - uthevingsfarge 2 32" xfId="2882" xr:uid="{00000000-0005-0000-0000-0000B9290000}"/>
    <cellStyle name="20% - uthevingsfarge 2 32 2" xfId="2883" xr:uid="{00000000-0005-0000-0000-0000BA290000}"/>
    <cellStyle name="20% - uthevingsfarge 2 32 2 2" xfId="2884" xr:uid="{00000000-0005-0000-0000-0000BB290000}"/>
    <cellStyle name="20% - uthevingsfarge 2 32 2 2 2" xfId="37956" xr:uid="{00000000-0005-0000-0000-0000BC290000}"/>
    <cellStyle name="20% - uthevingsfarge 2 32 2 2_A02" xfId="55429" xr:uid="{3DD76BA8-ED5C-4D79-918F-A6957590B7A3}"/>
    <cellStyle name="20% - uthevingsfarge 2 32 2 3" xfId="37957" xr:uid="{00000000-0005-0000-0000-0000BD290000}"/>
    <cellStyle name="20% - uthevingsfarge 2 32 2 4" xfId="37958" xr:uid="{00000000-0005-0000-0000-0000BE290000}"/>
    <cellStyle name="20% - uthevingsfarge 2 32 2 5" xfId="37959" xr:uid="{00000000-0005-0000-0000-0000BF290000}"/>
    <cellStyle name="20% - uthevingsfarge 2 32 2 6" xfId="37955" xr:uid="{00000000-0005-0000-0000-0000C0290000}"/>
    <cellStyle name="20% - uthevingsfarge 2 32 2_4 manuell" xfId="53317" xr:uid="{615B8CF9-F38A-409D-9096-A4FF0E593149}"/>
    <cellStyle name="20% - uthevingsfarge 2 32 3" xfId="2885" xr:uid="{00000000-0005-0000-0000-0000C2290000}"/>
    <cellStyle name="20% - uthevingsfarge 2 32 3 2" xfId="37960" xr:uid="{00000000-0005-0000-0000-0000C3290000}"/>
    <cellStyle name="20% - uthevingsfarge 2 32 3_A02" xfId="55430" xr:uid="{44CC919F-FDA2-4F8C-B4E1-43FC697BA8DF}"/>
    <cellStyle name="20% - uthevingsfarge 2 32 4" xfId="37961" xr:uid="{00000000-0005-0000-0000-0000C4290000}"/>
    <cellStyle name="20% - uthevingsfarge 2 32 5" xfId="37962" xr:uid="{00000000-0005-0000-0000-0000C5290000}"/>
    <cellStyle name="20% - uthevingsfarge 2 32 6" xfId="37963" xr:uid="{00000000-0005-0000-0000-0000C6290000}"/>
    <cellStyle name="20% - uthevingsfarge 2 32 7" xfId="37954" xr:uid="{00000000-0005-0000-0000-0000C7290000}"/>
    <cellStyle name="20% - uthevingsfarge 2 32_4 manuell" xfId="53318" xr:uid="{6914F121-5A12-40B6-B921-8F96FC7A8626}"/>
    <cellStyle name="20% - uthevingsfarge 2 33" xfId="2886" xr:uid="{00000000-0005-0000-0000-0000C9290000}"/>
    <cellStyle name="20% - uthevingsfarge 2 33 2" xfId="2887" xr:uid="{00000000-0005-0000-0000-0000CA290000}"/>
    <cellStyle name="20% - uthevingsfarge 2 33 2 2" xfId="2888" xr:uid="{00000000-0005-0000-0000-0000CB290000}"/>
    <cellStyle name="20% - uthevingsfarge 2 33 2 2 2" xfId="37966" xr:uid="{00000000-0005-0000-0000-0000CC290000}"/>
    <cellStyle name="20% - uthevingsfarge 2 33 2 2_A02" xfId="55431" xr:uid="{31DD6978-217F-48E5-BB92-3A98661A65DF}"/>
    <cellStyle name="20% - uthevingsfarge 2 33 2 3" xfId="37967" xr:uid="{00000000-0005-0000-0000-0000CD290000}"/>
    <cellStyle name="20% - uthevingsfarge 2 33 2 4" xfId="37968" xr:uid="{00000000-0005-0000-0000-0000CE290000}"/>
    <cellStyle name="20% - uthevingsfarge 2 33 2 5" xfId="37969" xr:uid="{00000000-0005-0000-0000-0000CF290000}"/>
    <cellStyle name="20% - uthevingsfarge 2 33 2 6" xfId="37965" xr:uid="{00000000-0005-0000-0000-0000D0290000}"/>
    <cellStyle name="20% - uthevingsfarge 2 33 2_4 manuell" xfId="53319" xr:uid="{3AB416CF-9693-4332-B19B-642D46F4BD08}"/>
    <cellStyle name="20% - uthevingsfarge 2 33 3" xfId="2889" xr:uid="{00000000-0005-0000-0000-0000D2290000}"/>
    <cellStyle name="20% - uthevingsfarge 2 33 3 2" xfId="37970" xr:uid="{00000000-0005-0000-0000-0000D3290000}"/>
    <cellStyle name="20% - uthevingsfarge 2 33 3_A02" xfId="55432" xr:uid="{83C73275-9F0C-4F5A-920F-516061BB9B4B}"/>
    <cellStyle name="20% - uthevingsfarge 2 33 4" xfId="37971" xr:uid="{00000000-0005-0000-0000-0000D4290000}"/>
    <cellStyle name="20% - uthevingsfarge 2 33 5" xfId="37972" xr:uid="{00000000-0005-0000-0000-0000D5290000}"/>
    <cellStyle name="20% - uthevingsfarge 2 33 6" xfId="37973" xr:uid="{00000000-0005-0000-0000-0000D6290000}"/>
    <cellStyle name="20% - uthevingsfarge 2 33 7" xfId="37964" xr:uid="{00000000-0005-0000-0000-0000D7290000}"/>
    <cellStyle name="20% - uthevingsfarge 2 33_4 manuell" xfId="53320" xr:uid="{3AA8B650-E122-4AD4-95A6-6B2CE0EE8F15}"/>
    <cellStyle name="20% - uthevingsfarge 2 34" xfId="2890" xr:uid="{00000000-0005-0000-0000-0000D9290000}"/>
    <cellStyle name="20% - uthevingsfarge 2 34 2" xfId="2891" xr:uid="{00000000-0005-0000-0000-0000DA290000}"/>
    <cellStyle name="20% - uthevingsfarge 2 34 2 2" xfId="2892" xr:uid="{00000000-0005-0000-0000-0000DB290000}"/>
    <cellStyle name="20% - uthevingsfarge 2 34 2 2 2" xfId="37976" xr:uid="{00000000-0005-0000-0000-0000DC290000}"/>
    <cellStyle name="20% - uthevingsfarge 2 34 2 2_A02" xfId="55433" xr:uid="{8CD11552-A0B2-4C33-8F75-D6006C054CE7}"/>
    <cellStyle name="20% - uthevingsfarge 2 34 2 3" xfId="37977" xr:uid="{00000000-0005-0000-0000-0000DD290000}"/>
    <cellStyle name="20% - uthevingsfarge 2 34 2 4" xfId="37978" xr:uid="{00000000-0005-0000-0000-0000DE290000}"/>
    <cellStyle name="20% - uthevingsfarge 2 34 2 5" xfId="37979" xr:uid="{00000000-0005-0000-0000-0000DF290000}"/>
    <cellStyle name="20% - uthevingsfarge 2 34 2 6" xfId="37975" xr:uid="{00000000-0005-0000-0000-0000E0290000}"/>
    <cellStyle name="20% - uthevingsfarge 2 34 2_4 manuell" xfId="53321" xr:uid="{0A950228-6DD1-4762-B043-6823E3347E71}"/>
    <cellStyle name="20% - uthevingsfarge 2 34 3" xfId="2893" xr:uid="{00000000-0005-0000-0000-0000E2290000}"/>
    <cellStyle name="20% - uthevingsfarge 2 34 3 2" xfId="37980" xr:uid="{00000000-0005-0000-0000-0000E3290000}"/>
    <cellStyle name="20% - uthevingsfarge 2 34 3_A02" xfId="55434" xr:uid="{0E9CBCBB-879B-4874-A4A2-05697B90CA29}"/>
    <cellStyle name="20% - uthevingsfarge 2 34 4" xfId="37981" xr:uid="{00000000-0005-0000-0000-0000E4290000}"/>
    <cellStyle name="20% - uthevingsfarge 2 34 5" xfId="37982" xr:uid="{00000000-0005-0000-0000-0000E5290000}"/>
    <cellStyle name="20% - uthevingsfarge 2 34 6" xfId="37983" xr:uid="{00000000-0005-0000-0000-0000E6290000}"/>
    <cellStyle name="20% - uthevingsfarge 2 34 7" xfId="37974" xr:uid="{00000000-0005-0000-0000-0000E7290000}"/>
    <cellStyle name="20% - uthevingsfarge 2 34_4 manuell" xfId="53322" xr:uid="{90DDA5AF-4011-4F71-8BD7-A97875F08C0E}"/>
    <cellStyle name="20% - uthevingsfarge 2 35" xfId="2894" xr:uid="{00000000-0005-0000-0000-0000E9290000}"/>
    <cellStyle name="20% - uthevingsfarge 2 35 2" xfId="2895" xr:uid="{00000000-0005-0000-0000-0000EA290000}"/>
    <cellStyle name="20% - uthevingsfarge 2 35 2 2" xfId="2896" xr:uid="{00000000-0005-0000-0000-0000EB290000}"/>
    <cellStyle name="20% - uthevingsfarge 2 35 2 2 2" xfId="37986" xr:uid="{00000000-0005-0000-0000-0000EC290000}"/>
    <cellStyle name="20% - uthevingsfarge 2 35 2 2_A02" xfId="55435" xr:uid="{CEA83F24-C877-48BF-8DC5-A7E53ED1EEA1}"/>
    <cellStyle name="20% - uthevingsfarge 2 35 2 3" xfId="37987" xr:uid="{00000000-0005-0000-0000-0000ED290000}"/>
    <cellStyle name="20% - uthevingsfarge 2 35 2 4" xfId="37988" xr:uid="{00000000-0005-0000-0000-0000EE290000}"/>
    <cellStyle name="20% - uthevingsfarge 2 35 2 5" xfId="37989" xr:uid="{00000000-0005-0000-0000-0000EF290000}"/>
    <cellStyle name="20% - uthevingsfarge 2 35 2 6" xfId="37985" xr:uid="{00000000-0005-0000-0000-0000F0290000}"/>
    <cellStyle name="20% - uthevingsfarge 2 35 2_4 manuell" xfId="53323" xr:uid="{5405251D-DCE2-4D7D-BE19-20FDDE4AE552}"/>
    <cellStyle name="20% - uthevingsfarge 2 35 3" xfId="2897" xr:uid="{00000000-0005-0000-0000-0000F2290000}"/>
    <cellStyle name="20% - uthevingsfarge 2 35 3 2" xfId="37990" xr:uid="{00000000-0005-0000-0000-0000F3290000}"/>
    <cellStyle name="20% - uthevingsfarge 2 35 3_A02" xfId="55436" xr:uid="{6F9CDD23-0BE9-48F9-9D2E-C6749C839074}"/>
    <cellStyle name="20% - uthevingsfarge 2 35 4" xfId="37991" xr:uid="{00000000-0005-0000-0000-0000F4290000}"/>
    <cellStyle name="20% - uthevingsfarge 2 35 5" xfId="37992" xr:uid="{00000000-0005-0000-0000-0000F5290000}"/>
    <cellStyle name="20% - uthevingsfarge 2 35 6" xfId="37993" xr:uid="{00000000-0005-0000-0000-0000F6290000}"/>
    <cellStyle name="20% - uthevingsfarge 2 35 7" xfId="37984" xr:uid="{00000000-0005-0000-0000-0000F7290000}"/>
    <cellStyle name="20% - uthevingsfarge 2 35_4 manuell" xfId="53324" xr:uid="{0F6A17CF-7AF0-43B8-B223-776F5292C4F1}"/>
    <cellStyle name="20% - uthevingsfarge 2 36" xfId="2898" xr:uid="{00000000-0005-0000-0000-0000F9290000}"/>
    <cellStyle name="20% - uthevingsfarge 2 36 2" xfId="2899" xr:uid="{00000000-0005-0000-0000-0000FA290000}"/>
    <cellStyle name="20% - uthevingsfarge 2 36 2 2" xfId="2900" xr:uid="{00000000-0005-0000-0000-0000FB290000}"/>
    <cellStyle name="20% - uthevingsfarge 2 36 2 2 2" xfId="37996" xr:uid="{00000000-0005-0000-0000-0000FC290000}"/>
    <cellStyle name="20% - uthevingsfarge 2 36 2 2_A02" xfId="55437" xr:uid="{DF4086CE-FD9F-4CAF-9B98-D69B41194435}"/>
    <cellStyle name="20% - uthevingsfarge 2 36 2 3" xfId="37997" xr:uid="{00000000-0005-0000-0000-0000FD290000}"/>
    <cellStyle name="20% - uthevingsfarge 2 36 2 4" xfId="37998" xr:uid="{00000000-0005-0000-0000-0000FE290000}"/>
    <cellStyle name="20% - uthevingsfarge 2 36 2 5" xfId="37999" xr:uid="{00000000-0005-0000-0000-0000FF290000}"/>
    <cellStyle name="20% - uthevingsfarge 2 36 2 6" xfId="37995" xr:uid="{00000000-0005-0000-0000-0000002A0000}"/>
    <cellStyle name="20% - uthevingsfarge 2 36 2_4 manuell" xfId="53325" xr:uid="{3E003150-1F4B-408F-80C7-3628843DC02A}"/>
    <cellStyle name="20% - uthevingsfarge 2 36 3" xfId="2901" xr:uid="{00000000-0005-0000-0000-0000022A0000}"/>
    <cellStyle name="20% - uthevingsfarge 2 36 3 2" xfId="38000" xr:uid="{00000000-0005-0000-0000-0000032A0000}"/>
    <cellStyle name="20% - uthevingsfarge 2 36 3_A02" xfId="55438" xr:uid="{9FBCE1E6-2028-46E0-A0A8-3F837D02D34D}"/>
    <cellStyle name="20% - uthevingsfarge 2 36 4" xfId="38001" xr:uid="{00000000-0005-0000-0000-0000042A0000}"/>
    <cellStyle name="20% - uthevingsfarge 2 36 5" xfId="38002" xr:uid="{00000000-0005-0000-0000-0000052A0000}"/>
    <cellStyle name="20% - uthevingsfarge 2 36 6" xfId="38003" xr:uid="{00000000-0005-0000-0000-0000062A0000}"/>
    <cellStyle name="20% - uthevingsfarge 2 36 7" xfId="37994" xr:uid="{00000000-0005-0000-0000-0000072A0000}"/>
    <cellStyle name="20% - uthevingsfarge 2 36_4 manuell" xfId="53326" xr:uid="{6B06B582-CA03-4517-A0EE-D45C1C540DC5}"/>
    <cellStyle name="20% - uthevingsfarge 2 37" xfId="2902" xr:uid="{00000000-0005-0000-0000-0000092A0000}"/>
    <cellStyle name="20% - uthevingsfarge 2 37 2" xfId="2903" xr:uid="{00000000-0005-0000-0000-00000A2A0000}"/>
    <cellStyle name="20% - uthevingsfarge 2 37 2 2" xfId="2904" xr:uid="{00000000-0005-0000-0000-00000B2A0000}"/>
    <cellStyle name="20% - uthevingsfarge 2 37 2 2 2" xfId="38006" xr:uid="{00000000-0005-0000-0000-00000C2A0000}"/>
    <cellStyle name="20% - uthevingsfarge 2 37 2 2_A02" xfId="55439" xr:uid="{6B1F18B8-62C9-44FE-9537-7CA45D415920}"/>
    <cellStyle name="20% - uthevingsfarge 2 37 2 3" xfId="38007" xr:uid="{00000000-0005-0000-0000-00000D2A0000}"/>
    <cellStyle name="20% - uthevingsfarge 2 37 2 4" xfId="38008" xr:uid="{00000000-0005-0000-0000-00000E2A0000}"/>
    <cellStyle name="20% - uthevingsfarge 2 37 2 5" xfId="38009" xr:uid="{00000000-0005-0000-0000-00000F2A0000}"/>
    <cellStyle name="20% - uthevingsfarge 2 37 2 6" xfId="38005" xr:uid="{00000000-0005-0000-0000-0000102A0000}"/>
    <cellStyle name="20% - uthevingsfarge 2 37 2_4 manuell" xfId="53327" xr:uid="{4E157FC6-E2E1-4E73-9515-FE31C1F65F48}"/>
    <cellStyle name="20% - uthevingsfarge 2 37 3" xfId="2905" xr:uid="{00000000-0005-0000-0000-0000122A0000}"/>
    <cellStyle name="20% - uthevingsfarge 2 37 3 2" xfId="38010" xr:uid="{00000000-0005-0000-0000-0000132A0000}"/>
    <cellStyle name="20% - uthevingsfarge 2 37 3_A02" xfId="55440" xr:uid="{3C7D3213-35B1-4342-8EBA-3D38E710003E}"/>
    <cellStyle name="20% - uthevingsfarge 2 37 4" xfId="38011" xr:uid="{00000000-0005-0000-0000-0000142A0000}"/>
    <cellStyle name="20% - uthevingsfarge 2 37 5" xfId="38012" xr:uid="{00000000-0005-0000-0000-0000152A0000}"/>
    <cellStyle name="20% - uthevingsfarge 2 37 6" xfId="38013" xr:uid="{00000000-0005-0000-0000-0000162A0000}"/>
    <cellStyle name="20% - uthevingsfarge 2 37 7" xfId="38004" xr:uid="{00000000-0005-0000-0000-0000172A0000}"/>
    <cellStyle name="20% - uthevingsfarge 2 37_4 manuell" xfId="53328" xr:uid="{76BBD0B6-3222-4979-B1A6-5A978C750034}"/>
    <cellStyle name="20% - uthevingsfarge 2 38" xfId="2906" xr:uid="{00000000-0005-0000-0000-0000192A0000}"/>
    <cellStyle name="20% - uthevingsfarge 2 38 2" xfId="2907" xr:uid="{00000000-0005-0000-0000-00001A2A0000}"/>
    <cellStyle name="20% - uthevingsfarge 2 38 2 2" xfId="2908" xr:uid="{00000000-0005-0000-0000-00001B2A0000}"/>
    <cellStyle name="20% - uthevingsfarge 2 38 2 2 2" xfId="38016" xr:uid="{00000000-0005-0000-0000-00001C2A0000}"/>
    <cellStyle name="20% - uthevingsfarge 2 38 2 2_A02" xfId="55441" xr:uid="{20C392AA-2B71-4FFA-8DD9-4C58B0DCEEE3}"/>
    <cellStyle name="20% - uthevingsfarge 2 38 2 3" xfId="38017" xr:uid="{00000000-0005-0000-0000-00001D2A0000}"/>
    <cellStyle name="20% - uthevingsfarge 2 38 2 4" xfId="38018" xr:uid="{00000000-0005-0000-0000-00001E2A0000}"/>
    <cellStyle name="20% - uthevingsfarge 2 38 2 5" xfId="38019" xr:uid="{00000000-0005-0000-0000-00001F2A0000}"/>
    <cellStyle name="20% - uthevingsfarge 2 38 2 6" xfId="38015" xr:uid="{00000000-0005-0000-0000-0000202A0000}"/>
    <cellStyle name="20% - uthevingsfarge 2 38 2_4 manuell" xfId="53329" xr:uid="{3A176B97-F54D-430E-BF2C-4A4DC53AABBA}"/>
    <cellStyle name="20% - uthevingsfarge 2 38 3" xfId="2909" xr:uid="{00000000-0005-0000-0000-0000222A0000}"/>
    <cellStyle name="20% - uthevingsfarge 2 38 3 2" xfId="38020" xr:uid="{00000000-0005-0000-0000-0000232A0000}"/>
    <cellStyle name="20% - uthevingsfarge 2 38 3_A02" xfId="55442" xr:uid="{6462E644-03FC-4CF4-9160-8E1034389006}"/>
    <cellStyle name="20% - uthevingsfarge 2 38 4" xfId="38021" xr:uid="{00000000-0005-0000-0000-0000242A0000}"/>
    <cellStyle name="20% - uthevingsfarge 2 38 5" xfId="38022" xr:uid="{00000000-0005-0000-0000-0000252A0000}"/>
    <cellStyle name="20% - uthevingsfarge 2 38 6" xfId="38023" xr:uid="{00000000-0005-0000-0000-0000262A0000}"/>
    <cellStyle name="20% - uthevingsfarge 2 38 7" xfId="38014" xr:uid="{00000000-0005-0000-0000-0000272A0000}"/>
    <cellStyle name="20% - uthevingsfarge 2 38_4 manuell" xfId="53330" xr:uid="{FFDD5D49-6A9D-4164-B8DA-945DC1C751D3}"/>
    <cellStyle name="20% - uthevingsfarge 2 39" xfId="2910" xr:uid="{00000000-0005-0000-0000-0000292A0000}"/>
    <cellStyle name="20% - uthevingsfarge 2 39 2" xfId="2911" xr:uid="{00000000-0005-0000-0000-00002A2A0000}"/>
    <cellStyle name="20% - uthevingsfarge 2 39 2 2" xfId="2912" xr:uid="{00000000-0005-0000-0000-00002B2A0000}"/>
    <cellStyle name="20% - uthevingsfarge 2 39 2 2 2" xfId="38026" xr:uid="{00000000-0005-0000-0000-00002C2A0000}"/>
    <cellStyle name="20% - uthevingsfarge 2 39 2 2_A02" xfId="55443" xr:uid="{78F667D9-6440-4F7B-A6AD-4A6271808BF9}"/>
    <cellStyle name="20% - uthevingsfarge 2 39 2 3" xfId="38027" xr:uid="{00000000-0005-0000-0000-00002D2A0000}"/>
    <cellStyle name="20% - uthevingsfarge 2 39 2 4" xfId="38028" xr:uid="{00000000-0005-0000-0000-00002E2A0000}"/>
    <cellStyle name="20% - uthevingsfarge 2 39 2 5" xfId="38029" xr:uid="{00000000-0005-0000-0000-00002F2A0000}"/>
    <cellStyle name="20% - uthevingsfarge 2 39 2 6" xfId="38025" xr:uid="{00000000-0005-0000-0000-0000302A0000}"/>
    <cellStyle name="20% - uthevingsfarge 2 39 2_4 manuell" xfId="53331" xr:uid="{BDC6CEA6-81FD-47AF-8918-9AF14AC257D8}"/>
    <cellStyle name="20% - uthevingsfarge 2 39 3" xfId="2913" xr:uid="{00000000-0005-0000-0000-0000322A0000}"/>
    <cellStyle name="20% - uthevingsfarge 2 39 3 2" xfId="38030" xr:uid="{00000000-0005-0000-0000-0000332A0000}"/>
    <cellStyle name="20% - uthevingsfarge 2 39 3_A02" xfId="55444" xr:uid="{F1BE73D6-1AF8-407D-89BE-761F5F2FBF78}"/>
    <cellStyle name="20% - uthevingsfarge 2 39 4" xfId="38031" xr:uid="{00000000-0005-0000-0000-0000342A0000}"/>
    <cellStyle name="20% - uthevingsfarge 2 39 5" xfId="38032" xr:uid="{00000000-0005-0000-0000-0000352A0000}"/>
    <cellStyle name="20% - uthevingsfarge 2 39 6" xfId="38033" xr:uid="{00000000-0005-0000-0000-0000362A0000}"/>
    <cellStyle name="20% - uthevingsfarge 2 39 7" xfId="38024" xr:uid="{00000000-0005-0000-0000-0000372A0000}"/>
    <cellStyle name="20% - uthevingsfarge 2 39_4 manuell" xfId="53332" xr:uid="{520871DF-FC7A-4833-9C13-CA453F74D06A}"/>
    <cellStyle name="20% - uthevingsfarge 2 4" xfId="2914" xr:uid="{00000000-0005-0000-0000-0000392A0000}"/>
    <cellStyle name="20% - uthevingsfarge 2 4 10" xfId="43666" xr:uid="{00000000-0005-0000-0000-00003A2A0000}"/>
    <cellStyle name="20% - uthevingsfarge 2 4 2" xfId="2915" xr:uid="{00000000-0005-0000-0000-00003B2A0000}"/>
    <cellStyle name="20% - uthevingsfarge 2 4 2 2" xfId="2916" xr:uid="{00000000-0005-0000-0000-00003C2A0000}"/>
    <cellStyle name="20% - uthevingsfarge 2 4 2 2 2" xfId="14679" xr:uid="{00000000-0005-0000-0000-00003D2A0000}"/>
    <cellStyle name="20% - uthevingsfarge 2 4 2 2 2 2" xfId="43667" xr:uid="{00000000-0005-0000-0000-00003E2A0000}"/>
    <cellStyle name="20% - uthevingsfarge 2 4 2 2 3" xfId="38036" xr:uid="{00000000-0005-0000-0000-00003F2A0000}"/>
    <cellStyle name="20% - uthevingsfarge 2 4 2 2_3. Chng in credit spreads" xfId="43668" xr:uid="{00000000-0005-0000-0000-0000402A0000}"/>
    <cellStyle name="20% - uthevingsfarge 2 4 2 3" xfId="14680" xr:uid="{00000000-0005-0000-0000-0000412A0000}"/>
    <cellStyle name="20% - uthevingsfarge 2 4 2 3 2" xfId="38037" xr:uid="{00000000-0005-0000-0000-0000422A0000}"/>
    <cellStyle name="20% - uthevingsfarge 2 4 2 3 2 2" xfId="43669" xr:uid="{00000000-0005-0000-0000-0000432A0000}"/>
    <cellStyle name="20% - uthevingsfarge 2 4 2 3 3" xfId="43670" xr:uid="{00000000-0005-0000-0000-0000442A0000}"/>
    <cellStyle name="20% - uthevingsfarge 2 4 2 3_3. Chng in credit spreads" xfId="43671" xr:uid="{00000000-0005-0000-0000-0000452A0000}"/>
    <cellStyle name="20% - uthevingsfarge 2 4 2 4" xfId="38038" xr:uid="{00000000-0005-0000-0000-0000462A0000}"/>
    <cellStyle name="20% - uthevingsfarge 2 4 2 4 2" xfId="43672" xr:uid="{00000000-0005-0000-0000-0000472A0000}"/>
    <cellStyle name="20% - uthevingsfarge 2 4 2 5" xfId="38039" xr:uid="{00000000-0005-0000-0000-0000482A0000}"/>
    <cellStyle name="20% - uthevingsfarge 2 4 2 6" xfId="38035" xr:uid="{00000000-0005-0000-0000-0000492A0000}"/>
    <cellStyle name="20% - uthevingsfarge 2 4 2 7" xfId="43673" xr:uid="{00000000-0005-0000-0000-00004A2A0000}"/>
    <cellStyle name="20% - uthevingsfarge 2 4 2 8" xfId="43674" xr:uid="{00000000-0005-0000-0000-00004B2A0000}"/>
    <cellStyle name="20% - uthevingsfarge 2 4 2_3. Chng in credit spreads" xfId="43675" xr:uid="{00000000-0005-0000-0000-00004C2A0000}"/>
    <cellStyle name="20% - uthevingsfarge 2 4 3" xfId="2917" xr:uid="{00000000-0005-0000-0000-00004D2A0000}"/>
    <cellStyle name="20% - uthevingsfarge 2 4 3 2" xfId="14681" xr:uid="{00000000-0005-0000-0000-00004E2A0000}"/>
    <cellStyle name="20% - uthevingsfarge 2 4 3 2 2" xfId="43676" xr:uid="{00000000-0005-0000-0000-00004F2A0000}"/>
    <cellStyle name="20% - uthevingsfarge 2 4 3 3" xfId="14682" xr:uid="{00000000-0005-0000-0000-0000502A0000}"/>
    <cellStyle name="20% - uthevingsfarge 2 4 3 4" xfId="38040" xr:uid="{00000000-0005-0000-0000-0000512A0000}"/>
    <cellStyle name="20% - uthevingsfarge 2 4 3 5" xfId="43677" xr:uid="{00000000-0005-0000-0000-0000522A0000}"/>
    <cellStyle name="20% - uthevingsfarge 2 4 3 6" xfId="43678" xr:uid="{00000000-0005-0000-0000-0000532A0000}"/>
    <cellStyle name="20% - uthevingsfarge 2 4 3_3. Chng in credit spreads" xfId="43679" xr:uid="{00000000-0005-0000-0000-0000542A0000}"/>
    <cellStyle name="20% - uthevingsfarge 2 4 4" xfId="14683" xr:uid="{00000000-0005-0000-0000-0000552A0000}"/>
    <cellStyle name="20% - uthevingsfarge 2 4 4 2" xfId="14684" xr:uid="{00000000-0005-0000-0000-0000562A0000}"/>
    <cellStyle name="20% - uthevingsfarge 2 4 4 2 2" xfId="43680" xr:uid="{00000000-0005-0000-0000-0000572A0000}"/>
    <cellStyle name="20% - uthevingsfarge 2 4 4 3" xfId="14685" xr:uid="{00000000-0005-0000-0000-0000582A0000}"/>
    <cellStyle name="20% - uthevingsfarge 2 4 4 4" xfId="38041" xr:uid="{00000000-0005-0000-0000-0000592A0000}"/>
    <cellStyle name="20% - uthevingsfarge 2 4 4 5" xfId="43681" xr:uid="{00000000-0005-0000-0000-00005A2A0000}"/>
    <cellStyle name="20% - uthevingsfarge 2 4 4 6" xfId="43682" xr:uid="{00000000-0005-0000-0000-00005B2A0000}"/>
    <cellStyle name="20% - uthevingsfarge 2 4 4_3. Chng in credit spreads" xfId="43683" xr:uid="{00000000-0005-0000-0000-00005C2A0000}"/>
    <cellStyle name="20% - uthevingsfarge 2 4 5" xfId="14686" xr:uid="{00000000-0005-0000-0000-00005D2A0000}"/>
    <cellStyle name="20% - uthevingsfarge 2 4 5 2" xfId="14687" xr:uid="{00000000-0005-0000-0000-00005E2A0000}"/>
    <cellStyle name="20% - uthevingsfarge 2 4 5 3" xfId="14688" xr:uid="{00000000-0005-0000-0000-00005F2A0000}"/>
    <cellStyle name="20% - uthevingsfarge 2 4 5 4" xfId="38042" xr:uid="{00000000-0005-0000-0000-0000602A0000}"/>
    <cellStyle name="20% - uthevingsfarge 2 4 5 5" xfId="43684" xr:uid="{00000000-0005-0000-0000-0000612A0000}"/>
    <cellStyle name="20% - uthevingsfarge 2 4 5 6" xfId="43685" xr:uid="{00000000-0005-0000-0000-0000622A0000}"/>
    <cellStyle name="20% - uthevingsfarge 2 4 5_AVA DVA EL" xfId="14689" xr:uid="{00000000-0005-0000-0000-0000632A0000}"/>
    <cellStyle name="20% - uthevingsfarge 2 4 6" xfId="14690" xr:uid="{00000000-0005-0000-0000-0000642A0000}"/>
    <cellStyle name="20% - uthevingsfarge 2 4 6 2" xfId="14691" xr:uid="{00000000-0005-0000-0000-0000652A0000}"/>
    <cellStyle name="20% - uthevingsfarge 2 4 6 3" xfId="38043" xr:uid="{00000000-0005-0000-0000-0000662A0000}"/>
    <cellStyle name="20% - uthevingsfarge 2 4 6_AVA DVA EL" xfId="14692" xr:uid="{00000000-0005-0000-0000-0000672A0000}"/>
    <cellStyle name="20% - uthevingsfarge 2 4 7" xfId="14693" xr:uid="{00000000-0005-0000-0000-0000682A0000}"/>
    <cellStyle name="20% - uthevingsfarge 2 4 8" xfId="38034" xr:uid="{00000000-0005-0000-0000-0000692A0000}"/>
    <cellStyle name="20% - uthevingsfarge 2 4 9" xfId="43686" xr:uid="{00000000-0005-0000-0000-00006A2A0000}"/>
    <cellStyle name="20% - uthevingsfarge 2 4_3. Chng in credit spreads" xfId="43687" xr:uid="{00000000-0005-0000-0000-00006B2A0000}"/>
    <cellStyle name="20% - uthevingsfarge 2 40" xfId="2918" xr:uid="{00000000-0005-0000-0000-00006C2A0000}"/>
    <cellStyle name="20% - uthevingsfarge 2 40 2" xfId="2919" xr:uid="{00000000-0005-0000-0000-00006D2A0000}"/>
    <cellStyle name="20% - uthevingsfarge 2 40 2 2" xfId="2920" xr:uid="{00000000-0005-0000-0000-00006E2A0000}"/>
    <cellStyle name="20% - uthevingsfarge 2 40 2 2 2" xfId="38046" xr:uid="{00000000-0005-0000-0000-00006F2A0000}"/>
    <cellStyle name="20% - uthevingsfarge 2 40 2 2_A02" xfId="55445" xr:uid="{4C106A29-6C28-492D-94C1-0874003EDC32}"/>
    <cellStyle name="20% - uthevingsfarge 2 40 2 3" xfId="38047" xr:uid="{00000000-0005-0000-0000-0000702A0000}"/>
    <cellStyle name="20% - uthevingsfarge 2 40 2 4" xfId="38048" xr:uid="{00000000-0005-0000-0000-0000712A0000}"/>
    <cellStyle name="20% - uthevingsfarge 2 40 2 5" xfId="38049" xr:uid="{00000000-0005-0000-0000-0000722A0000}"/>
    <cellStyle name="20% - uthevingsfarge 2 40 2 6" xfId="38045" xr:uid="{00000000-0005-0000-0000-0000732A0000}"/>
    <cellStyle name="20% - uthevingsfarge 2 40 2_4 manuell" xfId="53333" xr:uid="{BAF0A62A-BB8B-4544-BC4E-9D95AD0CF1B6}"/>
    <cellStyle name="20% - uthevingsfarge 2 40 3" xfId="2921" xr:uid="{00000000-0005-0000-0000-0000752A0000}"/>
    <cellStyle name="20% - uthevingsfarge 2 40 3 2" xfId="38050" xr:uid="{00000000-0005-0000-0000-0000762A0000}"/>
    <cellStyle name="20% - uthevingsfarge 2 40 3_A02" xfId="55446" xr:uid="{0177E362-47AE-4273-8A32-5E45D653AA70}"/>
    <cellStyle name="20% - uthevingsfarge 2 40 4" xfId="38051" xr:uid="{00000000-0005-0000-0000-0000772A0000}"/>
    <cellStyle name="20% - uthevingsfarge 2 40 5" xfId="38052" xr:uid="{00000000-0005-0000-0000-0000782A0000}"/>
    <cellStyle name="20% - uthevingsfarge 2 40 6" xfId="38053" xr:uid="{00000000-0005-0000-0000-0000792A0000}"/>
    <cellStyle name="20% - uthevingsfarge 2 40 7" xfId="38044" xr:uid="{00000000-0005-0000-0000-00007A2A0000}"/>
    <cellStyle name="20% - uthevingsfarge 2 40_4 manuell" xfId="53334" xr:uid="{8750EBF3-ACBA-48E1-BAA6-F4D72A0A3B2A}"/>
    <cellStyle name="20% - uthevingsfarge 2 41" xfId="2922" xr:uid="{00000000-0005-0000-0000-00007C2A0000}"/>
    <cellStyle name="20% - uthevingsfarge 2 41 2" xfId="2923" xr:uid="{00000000-0005-0000-0000-00007D2A0000}"/>
    <cellStyle name="20% - uthevingsfarge 2 41 2 2" xfId="2924" xr:uid="{00000000-0005-0000-0000-00007E2A0000}"/>
    <cellStyle name="20% - uthevingsfarge 2 41 2 2 2" xfId="38056" xr:uid="{00000000-0005-0000-0000-00007F2A0000}"/>
    <cellStyle name="20% - uthevingsfarge 2 41 2 2_A02" xfId="55447" xr:uid="{6B2A569B-42F0-484C-8C8F-DADA25C0B2DB}"/>
    <cellStyle name="20% - uthevingsfarge 2 41 2 3" xfId="38057" xr:uid="{00000000-0005-0000-0000-0000802A0000}"/>
    <cellStyle name="20% - uthevingsfarge 2 41 2 4" xfId="38058" xr:uid="{00000000-0005-0000-0000-0000812A0000}"/>
    <cellStyle name="20% - uthevingsfarge 2 41 2 5" xfId="38059" xr:uid="{00000000-0005-0000-0000-0000822A0000}"/>
    <cellStyle name="20% - uthevingsfarge 2 41 2 6" xfId="38055" xr:uid="{00000000-0005-0000-0000-0000832A0000}"/>
    <cellStyle name="20% - uthevingsfarge 2 41 2_4 manuell" xfId="53335" xr:uid="{3973A15E-7C1B-4A1B-928B-419D00A8A237}"/>
    <cellStyle name="20% - uthevingsfarge 2 41 3" xfId="2925" xr:uid="{00000000-0005-0000-0000-0000852A0000}"/>
    <cellStyle name="20% - uthevingsfarge 2 41 3 2" xfId="38060" xr:uid="{00000000-0005-0000-0000-0000862A0000}"/>
    <cellStyle name="20% - uthevingsfarge 2 41 3_A02" xfId="55448" xr:uid="{83CA7D19-8443-4D2D-8782-6398EBAC6FE7}"/>
    <cellStyle name="20% - uthevingsfarge 2 41 4" xfId="38061" xr:uid="{00000000-0005-0000-0000-0000872A0000}"/>
    <cellStyle name="20% - uthevingsfarge 2 41 5" xfId="38062" xr:uid="{00000000-0005-0000-0000-0000882A0000}"/>
    <cellStyle name="20% - uthevingsfarge 2 41 6" xfId="38063" xr:uid="{00000000-0005-0000-0000-0000892A0000}"/>
    <cellStyle name="20% - uthevingsfarge 2 41 7" xfId="38054" xr:uid="{00000000-0005-0000-0000-00008A2A0000}"/>
    <cellStyle name="20% - uthevingsfarge 2 41_4 manuell" xfId="53336" xr:uid="{520A6AFF-DE3B-4783-B4C5-C81237D60DEC}"/>
    <cellStyle name="20% - uthevingsfarge 2 42" xfId="2926" xr:uid="{00000000-0005-0000-0000-00008C2A0000}"/>
    <cellStyle name="20% - uthevingsfarge 2 42 2" xfId="2927" xr:uid="{00000000-0005-0000-0000-00008D2A0000}"/>
    <cellStyle name="20% - uthevingsfarge 2 42 2 2" xfId="2928" xr:uid="{00000000-0005-0000-0000-00008E2A0000}"/>
    <cellStyle name="20% - uthevingsfarge 2 42 2 2 2" xfId="38066" xr:uid="{00000000-0005-0000-0000-00008F2A0000}"/>
    <cellStyle name="20% - uthevingsfarge 2 42 2 2_A02" xfId="55449" xr:uid="{3C765B3C-FD52-4E49-833D-2DCB7A2A4689}"/>
    <cellStyle name="20% - uthevingsfarge 2 42 2 3" xfId="38067" xr:uid="{00000000-0005-0000-0000-0000902A0000}"/>
    <cellStyle name="20% - uthevingsfarge 2 42 2 4" xfId="38068" xr:uid="{00000000-0005-0000-0000-0000912A0000}"/>
    <cellStyle name="20% - uthevingsfarge 2 42 2 5" xfId="38069" xr:uid="{00000000-0005-0000-0000-0000922A0000}"/>
    <cellStyle name="20% - uthevingsfarge 2 42 2 6" xfId="38065" xr:uid="{00000000-0005-0000-0000-0000932A0000}"/>
    <cellStyle name="20% - uthevingsfarge 2 42 2_4 manuell" xfId="53337" xr:uid="{372AC28B-6E59-4691-BD04-03F51F438697}"/>
    <cellStyle name="20% - uthevingsfarge 2 42 3" xfId="2929" xr:uid="{00000000-0005-0000-0000-0000952A0000}"/>
    <cellStyle name="20% - uthevingsfarge 2 42 3 2" xfId="38070" xr:uid="{00000000-0005-0000-0000-0000962A0000}"/>
    <cellStyle name="20% - uthevingsfarge 2 42 3_A02" xfId="55450" xr:uid="{C63DFA6C-4C29-4E5C-8E0B-F96C422E8F6A}"/>
    <cellStyle name="20% - uthevingsfarge 2 42 4" xfId="38071" xr:uid="{00000000-0005-0000-0000-0000972A0000}"/>
    <cellStyle name="20% - uthevingsfarge 2 42 5" xfId="38072" xr:uid="{00000000-0005-0000-0000-0000982A0000}"/>
    <cellStyle name="20% - uthevingsfarge 2 42 6" xfId="38073" xr:uid="{00000000-0005-0000-0000-0000992A0000}"/>
    <cellStyle name="20% - uthevingsfarge 2 42 7" xfId="38064" xr:uid="{00000000-0005-0000-0000-00009A2A0000}"/>
    <cellStyle name="20% - uthevingsfarge 2 42_4 manuell" xfId="53338" xr:uid="{FAD57AF7-33BA-4ECE-875B-B7EC3B88102F}"/>
    <cellStyle name="20% - uthevingsfarge 2 43" xfId="2930" xr:uid="{00000000-0005-0000-0000-00009C2A0000}"/>
    <cellStyle name="20% - uthevingsfarge 2 43 2" xfId="2931" xr:uid="{00000000-0005-0000-0000-00009D2A0000}"/>
    <cellStyle name="20% - uthevingsfarge 2 43 2 2" xfId="2932" xr:uid="{00000000-0005-0000-0000-00009E2A0000}"/>
    <cellStyle name="20% - uthevingsfarge 2 43 2 2 2" xfId="38076" xr:uid="{00000000-0005-0000-0000-00009F2A0000}"/>
    <cellStyle name="20% - uthevingsfarge 2 43 2 2_A02" xfId="55451" xr:uid="{5F61BA03-64B7-4FCB-B280-D7B141F8F40F}"/>
    <cellStyle name="20% - uthevingsfarge 2 43 2 3" xfId="38077" xr:uid="{00000000-0005-0000-0000-0000A02A0000}"/>
    <cellStyle name="20% - uthevingsfarge 2 43 2 4" xfId="38078" xr:uid="{00000000-0005-0000-0000-0000A12A0000}"/>
    <cellStyle name="20% - uthevingsfarge 2 43 2 5" xfId="38079" xr:uid="{00000000-0005-0000-0000-0000A22A0000}"/>
    <cellStyle name="20% - uthevingsfarge 2 43 2 6" xfId="38075" xr:uid="{00000000-0005-0000-0000-0000A32A0000}"/>
    <cellStyle name="20% - uthevingsfarge 2 43 2_4 manuell" xfId="53339" xr:uid="{47C7B209-792D-472B-9127-1B3E99188082}"/>
    <cellStyle name="20% - uthevingsfarge 2 43 3" xfId="2933" xr:uid="{00000000-0005-0000-0000-0000A52A0000}"/>
    <cellStyle name="20% - uthevingsfarge 2 43 3 2" xfId="38080" xr:uid="{00000000-0005-0000-0000-0000A62A0000}"/>
    <cellStyle name="20% - uthevingsfarge 2 43 3_A02" xfId="55452" xr:uid="{25A7641C-1B04-4A76-88B0-48F52A648532}"/>
    <cellStyle name="20% - uthevingsfarge 2 43 4" xfId="38081" xr:uid="{00000000-0005-0000-0000-0000A72A0000}"/>
    <cellStyle name="20% - uthevingsfarge 2 43 5" xfId="38082" xr:uid="{00000000-0005-0000-0000-0000A82A0000}"/>
    <cellStyle name="20% - uthevingsfarge 2 43 6" xfId="38083" xr:uid="{00000000-0005-0000-0000-0000A92A0000}"/>
    <cellStyle name="20% - uthevingsfarge 2 43 7" xfId="38074" xr:uid="{00000000-0005-0000-0000-0000AA2A0000}"/>
    <cellStyle name="20% - uthevingsfarge 2 43_4 manuell" xfId="53340" xr:uid="{F5E04AD4-0D55-46B8-B9DD-7C42F53F121D}"/>
    <cellStyle name="20% - uthevingsfarge 2 44" xfId="2934" xr:uid="{00000000-0005-0000-0000-0000AC2A0000}"/>
    <cellStyle name="20% - uthevingsfarge 2 44 2" xfId="2935" xr:uid="{00000000-0005-0000-0000-0000AD2A0000}"/>
    <cellStyle name="20% - uthevingsfarge 2 44 2 2" xfId="2936" xr:uid="{00000000-0005-0000-0000-0000AE2A0000}"/>
    <cellStyle name="20% - uthevingsfarge 2 44 2 2 2" xfId="38086" xr:uid="{00000000-0005-0000-0000-0000AF2A0000}"/>
    <cellStyle name="20% - uthevingsfarge 2 44 2 2_A02" xfId="55453" xr:uid="{99580014-59B9-4B45-A7E6-222BE8233AB0}"/>
    <cellStyle name="20% - uthevingsfarge 2 44 2 3" xfId="38087" xr:uid="{00000000-0005-0000-0000-0000B02A0000}"/>
    <cellStyle name="20% - uthevingsfarge 2 44 2 4" xfId="38088" xr:uid="{00000000-0005-0000-0000-0000B12A0000}"/>
    <cellStyle name="20% - uthevingsfarge 2 44 2 5" xfId="38089" xr:uid="{00000000-0005-0000-0000-0000B22A0000}"/>
    <cellStyle name="20% - uthevingsfarge 2 44 2 6" xfId="38085" xr:uid="{00000000-0005-0000-0000-0000B32A0000}"/>
    <cellStyle name="20% - uthevingsfarge 2 44 2_4 manuell" xfId="53341" xr:uid="{37E209B0-B3F1-4A9A-A945-744EBC119D5D}"/>
    <cellStyle name="20% - uthevingsfarge 2 44 3" xfId="2937" xr:uid="{00000000-0005-0000-0000-0000B52A0000}"/>
    <cellStyle name="20% - uthevingsfarge 2 44 3 2" xfId="38090" xr:uid="{00000000-0005-0000-0000-0000B62A0000}"/>
    <cellStyle name="20% - uthevingsfarge 2 44 3_A02" xfId="55454" xr:uid="{903C8D31-E374-49EE-BEEC-AA0EB9668B7C}"/>
    <cellStyle name="20% - uthevingsfarge 2 44 4" xfId="38091" xr:uid="{00000000-0005-0000-0000-0000B72A0000}"/>
    <cellStyle name="20% - uthevingsfarge 2 44 5" xfId="38092" xr:uid="{00000000-0005-0000-0000-0000B82A0000}"/>
    <cellStyle name="20% - uthevingsfarge 2 44 6" xfId="38093" xr:uid="{00000000-0005-0000-0000-0000B92A0000}"/>
    <cellStyle name="20% - uthevingsfarge 2 44 7" xfId="38084" xr:uid="{00000000-0005-0000-0000-0000BA2A0000}"/>
    <cellStyle name="20% - uthevingsfarge 2 44_4 manuell" xfId="53342" xr:uid="{23FFBD26-5CF3-4480-A740-D0F5CA5B26F1}"/>
    <cellStyle name="20% - uthevingsfarge 2 45" xfId="2938" xr:uid="{00000000-0005-0000-0000-0000BC2A0000}"/>
    <cellStyle name="20% - uthevingsfarge 2 45 2" xfId="2939" xr:uid="{00000000-0005-0000-0000-0000BD2A0000}"/>
    <cellStyle name="20% - uthevingsfarge 2 45 2 2" xfId="2940" xr:uid="{00000000-0005-0000-0000-0000BE2A0000}"/>
    <cellStyle name="20% - uthevingsfarge 2 45 2 2 2" xfId="38096" xr:uid="{00000000-0005-0000-0000-0000BF2A0000}"/>
    <cellStyle name="20% - uthevingsfarge 2 45 2 2_A02" xfId="55455" xr:uid="{9D1133D2-FB8B-4C90-A264-860CA7CF12E6}"/>
    <cellStyle name="20% - uthevingsfarge 2 45 2 3" xfId="38097" xr:uid="{00000000-0005-0000-0000-0000C02A0000}"/>
    <cellStyle name="20% - uthevingsfarge 2 45 2 4" xfId="38098" xr:uid="{00000000-0005-0000-0000-0000C12A0000}"/>
    <cellStyle name="20% - uthevingsfarge 2 45 2 5" xfId="38099" xr:uid="{00000000-0005-0000-0000-0000C22A0000}"/>
    <cellStyle name="20% - uthevingsfarge 2 45 2 6" xfId="38095" xr:uid="{00000000-0005-0000-0000-0000C32A0000}"/>
    <cellStyle name="20% - uthevingsfarge 2 45 2_4 manuell" xfId="53343" xr:uid="{DA70D548-2C53-4175-8237-60453B5EB84F}"/>
    <cellStyle name="20% - uthevingsfarge 2 45 3" xfId="2941" xr:uid="{00000000-0005-0000-0000-0000C52A0000}"/>
    <cellStyle name="20% - uthevingsfarge 2 45 3 2" xfId="38100" xr:uid="{00000000-0005-0000-0000-0000C62A0000}"/>
    <cellStyle name="20% - uthevingsfarge 2 45 3_A02" xfId="55456" xr:uid="{82F58568-5168-4197-9637-BB2F2CAABD25}"/>
    <cellStyle name="20% - uthevingsfarge 2 45 4" xfId="38101" xr:uid="{00000000-0005-0000-0000-0000C72A0000}"/>
    <cellStyle name="20% - uthevingsfarge 2 45 5" xfId="38102" xr:uid="{00000000-0005-0000-0000-0000C82A0000}"/>
    <cellStyle name="20% - uthevingsfarge 2 45 6" xfId="38103" xr:uid="{00000000-0005-0000-0000-0000C92A0000}"/>
    <cellStyle name="20% - uthevingsfarge 2 45 7" xfId="38094" xr:uid="{00000000-0005-0000-0000-0000CA2A0000}"/>
    <cellStyle name="20% - uthevingsfarge 2 45_4 manuell" xfId="53344" xr:uid="{E8F8581F-443E-452A-86D1-4661CCECB8CB}"/>
    <cellStyle name="20% - uthevingsfarge 2 46" xfId="2942" xr:uid="{00000000-0005-0000-0000-0000CC2A0000}"/>
    <cellStyle name="20% - uthevingsfarge 2 46 2" xfId="2943" xr:uid="{00000000-0005-0000-0000-0000CD2A0000}"/>
    <cellStyle name="20% - uthevingsfarge 2 46 2 2" xfId="2944" xr:uid="{00000000-0005-0000-0000-0000CE2A0000}"/>
    <cellStyle name="20% - uthevingsfarge 2 46 2 2 2" xfId="38106" xr:uid="{00000000-0005-0000-0000-0000CF2A0000}"/>
    <cellStyle name="20% - uthevingsfarge 2 46 2 2_A02" xfId="55457" xr:uid="{89028A58-1673-44D3-81A2-43D6E95E9EF1}"/>
    <cellStyle name="20% - uthevingsfarge 2 46 2 3" xfId="38107" xr:uid="{00000000-0005-0000-0000-0000D02A0000}"/>
    <cellStyle name="20% - uthevingsfarge 2 46 2 4" xfId="38108" xr:uid="{00000000-0005-0000-0000-0000D12A0000}"/>
    <cellStyle name="20% - uthevingsfarge 2 46 2 5" xfId="38109" xr:uid="{00000000-0005-0000-0000-0000D22A0000}"/>
    <cellStyle name="20% - uthevingsfarge 2 46 2 6" xfId="38105" xr:uid="{00000000-0005-0000-0000-0000D32A0000}"/>
    <cellStyle name="20% - uthevingsfarge 2 46 2_4 manuell" xfId="53345" xr:uid="{8AE82B11-625F-4432-B774-C91B93A222FE}"/>
    <cellStyle name="20% - uthevingsfarge 2 46 3" xfId="2945" xr:uid="{00000000-0005-0000-0000-0000D52A0000}"/>
    <cellStyle name="20% - uthevingsfarge 2 46 3 2" xfId="38110" xr:uid="{00000000-0005-0000-0000-0000D62A0000}"/>
    <cellStyle name="20% - uthevingsfarge 2 46 3_A02" xfId="55458" xr:uid="{BB70D354-1537-49C0-BE73-EC9B1A30F1CD}"/>
    <cellStyle name="20% - uthevingsfarge 2 46 4" xfId="38111" xr:uid="{00000000-0005-0000-0000-0000D72A0000}"/>
    <cellStyle name="20% - uthevingsfarge 2 46 5" xfId="38112" xr:uid="{00000000-0005-0000-0000-0000D82A0000}"/>
    <cellStyle name="20% - uthevingsfarge 2 46 6" xfId="38113" xr:uid="{00000000-0005-0000-0000-0000D92A0000}"/>
    <cellStyle name="20% - uthevingsfarge 2 46 7" xfId="38104" xr:uid="{00000000-0005-0000-0000-0000DA2A0000}"/>
    <cellStyle name="20% - uthevingsfarge 2 46_4 manuell" xfId="53346" xr:uid="{A625DFE5-0E88-4661-9BB7-0AB36AE07D1C}"/>
    <cellStyle name="20% - uthevingsfarge 2 47" xfId="2946" xr:uid="{00000000-0005-0000-0000-0000DC2A0000}"/>
    <cellStyle name="20% - uthevingsfarge 2 47 2" xfId="2947" xr:uid="{00000000-0005-0000-0000-0000DD2A0000}"/>
    <cellStyle name="20% - uthevingsfarge 2 47 2 2" xfId="2948" xr:uid="{00000000-0005-0000-0000-0000DE2A0000}"/>
    <cellStyle name="20% - uthevingsfarge 2 47 2 2 2" xfId="38116" xr:uid="{00000000-0005-0000-0000-0000DF2A0000}"/>
    <cellStyle name="20% - uthevingsfarge 2 47 2 2_A02" xfId="55459" xr:uid="{4351F280-5BCB-4542-BF86-F8206FC69C4B}"/>
    <cellStyle name="20% - uthevingsfarge 2 47 2 3" xfId="38117" xr:uid="{00000000-0005-0000-0000-0000E02A0000}"/>
    <cellStyle name="20% - uthevingsfarge 2 47 2 4" xfId="38118" xr:uid="{00000000-0005-0000-0000-0000E12A0000}"/>
    <cellStyle name="20% - uthevingsfarge 2 47 2 5" xfId="38119" xr:uid="{00000000-0005-0000-0000-0000E22A0000}"/>
    <cellStyle name="20% - uthevingsfarge 2 47 2 6" xfId="38115" xr:uid="{00000000-0005-0000-0000-0000E32A0000}"/>
    <cellStyle name="20% - uthevingsfarge 2 47 2_4 manuell" xfId="53347" xr:uid="{F5EDB906-9FCB-49F1-847A-5EAA410BC2AF}"/>
    <cellStyle name="20% - uthevingsfarge 2 47 3" xfId="2949" xr:uid="{00000000-0005-0000-0000-0000E52A0000}"/>
    <cellStyle name="20% - uthevingsfarge 2 47 3 2" xfId="38120" xr:uid="{00000000-0005-0000-0000-0000E62A0000}"/>
    <cellStyle name="20% - uthevingsfarge 2 47 3_A02" xfId="55460" xr:uid="{4239BAB1-85A2-4264-98F1-32CA6DEB19AA}"/>
    <cellStyle name="20% - uthevingsfarge 2 47 4" xfId="38121" xr:uid="{00000000-0005-0000-0000-0000E72A0000}"/>
    <cellStyle name="20% - uthevingsfarge 2 47 5" xfId="38122" xr:uid="{00000000-0005-0000-0000-0000E82A0000}"/>
    <cellStyle name="20% - uthevingsfarge 2 47 6" xfId="38123" xr:uid="{00000000-0005-0000-0000-0000E92A0000}"/>
    <cellStyle name="20% - uthevingsfarge 2 47 7" xfId="38114" xr:uid="{00000000-0005-0000-0000-0000EA2A0000}"/>
    <cellStyle name="20% - uthevingsfarge 2 47_4 manuell" xfId="53348" xr:uid="{A6CE609F-08E8-4D60-AAD7-0F2DDD0B68A8}"/>
    <cellStyle name="20% - uthevingsfarge 2 48" xfId="2950" xr:uid="{00000000-0005-0000-0000-0000EC2A0000}"/>
    <cellStyle name="20% - uthevingsfarge 2 48 2" xfId="2951" xr:uid="{00000000-0005-0000-0000-0000ED2A0000}"/>
    <cellStyle name="20% - uthevingsfarge 2 48 2 2" xfId="2952" xr:uid="{00000000-0005-0000-0000-0000EE2A0000}"/>
    <cellStyle name="20% - uthevingsfarge 2 48 2 2 2" xfId="38126" xr:uid="{00000000-0005-0000-0000-0000EF2A0000}"/>
    <cellStyle name="20% - uthevingsfarge 2 48 2 2_A02" xfId="55461" xr:uid="{A4D3AFE7-BDCC-4BE7-B28D-CCB1B6FFC5C8}"/>
    <cellStyle name="20% - uthevingsfarge 2 48 2 3" xfId="38127" xr:uid="{00000000-0005-0000-0000-0000F02A0000}"/>
    <cellStyle name="20% - uthevingsfarge 2 48 2 4" xfId="38128" xr:uid="{00000000-0005-0000-0000-0000F12A0000}"/>
    <cellStyle name="20% - uthevingsfarge 2 48 2 5" xfId="38129" xr:uid="{00000000-0005-0000-0000-0000F22A0000}"/>
    <cellStyle name="20% - uthevingsfarge 2 48 2 6" xfId="38125" xr:uid="{00000000-0005-0000-0000-0000F32A0000}"/>
    <cellStyle name="20% - uthevingsfarge 2 48 2_4 manuell" xfId="53349" xr:uid="{640DA820-6BD2-4B83-A35A-32E2138AFDA5}"/>
    <cellStyle name="20% - uthevingsfarge 2 48 3" xfId="2953" xr:uid="{00000000-0005-0000-0000-0000F52A0000}"/>
    <cellStyle name="20% - uthevingsfarge 2 48 3 2" xfId="38130" xr:uid="{00000000-0005-0000-0000-0000F62A0000}"/>
    <cellStyle name="20% - uthevingsfarge 2 48 3_A02" xfId="55462" xr:uid="{3B45DD61-7D93-4C59-89AE-BC9CC2B90E90}"/>
    <cellStyle name="20% - uthevingsfarge 2 48 4" xfId="38131" xr:uid="{00000000-0005-0000-0000-0000F72A0000}"/>
    <cellStyle name="20% - uthevingsfarge 2 48 5" xfId="38132" xr:uid="{00000000-0005-0000-0000-0000F82A0000}"/>
    <cellStyle name="20% - uthevingsfarge 2 48 6" xfId="38133" xr:uid="{00000000-0005-0000-0000-0000F92A0000}"/>
    <cellStyle name="20% - uthevingsfarge 2 48 7" xfId="38124" xr:uid="{00000000-0005-0000-0000-0000FA2A0000}"/>
    <cellStyle name="20% - uthevingsfarge 2 48_4 manuell" xfId="53350" xr:uid="{CC1E0D66-8687-44A1-AA7B-5E4A33947AB0}"/>
    <cellStyle name="20% - uthevingsfarge 2 49" xfId="2954" xr:uid="{00000000-0005-0000-0000-0000FC2A0000}"/>
    <cellStyle name="20% - uthevingsfarge 2 49 2" xfId="2955" xr:uid="{00000000-0005-0000-0000-0000FD2A0000}"/>
    <cellStyle name="20% - uthevingsfarge 2 49 2 2" xfId="2956" xr:uid="{00000000-0005-0000-0000-0000FE2A0000}"/>
    <cellStyle name="20% - uthevingsfarge 2 49 2 2 2" xfId="38136" xr:uid="{00000000-0005-0000-0000-0000FF2A0000}"/>
    <cellStyle name="20% - uthevingsfarge 2 49 2 2_A02" xfId="55463" xr:uid="{85C7D511-789B-4238-8287-EFD2BD7DF28C}"/>
    <cellStyle name="20% - uthevingsfarge 2 49 2 3" xfId="38137" xr:uid="{00000000-0005-0000-0000-0000002B0000}"/>
    <cellStyle name="20% - uthevingsfarge 2 49 2 4" xfId="38138" xr:uid="{00000000-0005-0000-0000-0000012B0000}"/>
    <cellStyle name="20% - uthevingsfarge 2 49 2 5" xfId="38139" xr:uid="{00000000-0005-0000-0000-0000022B0000}"/>
    <cellStyle name="20% - uthevingsfarge 2 49 2 6" xfId="38135" xr:uid="{00000000-0005-0000-0000-0000032B0000}"/>
    <cellStyle name="20% - uthevingsfarge 2 49 2_4 manuell" xfId="53351" xr:uid="{5D9F8078-1A74-4971-BC53-7EB6614E83C9}"/>
    <cellStyle name="20% - uthevingsfarge 2 49 3" xfId="2957" xr:uid="{00000000-0005-0000-0000-0000052B0000}"/>
    <cellStyle name="20% - uthevingsfarge 2 49 3 2" xfId="38140" xr:uid="{00000000-0005-0000-0000-0000062B0000}"/>
    <cellStyle name="20% - uthevingsfarge 2 49 3_A02" xfId="55464" xr:uid="{82278C8F-FF55-4AEC-B57A-B40FEA208371}"/>
    <cellStyle name="20% - uthevingsfarge 2 49 4" xfId="38141" xr:uid="{00000000-0005-0000-0000-0000072B0000}"/>
    <cellStyle name="20% - uthevingsfarge 2 49 5" xfId="38142" xr:uid="{00000000-0005-0000-0000-0000082B0000}"/>
    <cellStyle name="20% - uthevingsfarge 2 49 6" xfId="38143" xr:uid="{00000000-0005-0000-0000-0000092B0000}"/>
    <cellStyle name="20% - uthevingsfarge 2 49 7" xfId="38134" xr:uid="{00000000-0005-0000-0000-00000A2B0000}"/>
    <cellStyle name="20% - uthevingsfarge 2 49_4 manuell" xfId="53352" xr:uid="{EA8F34EE-BA52-4FEF-A2D2-10B1D30F01CF}"/>
    <cellStyle name="20% - uthevingsfarge 2 5" xfId="2958" xr:uid="{00000000-0005-0000-0000-00000C2B0000}"/>
    <cellStyle name="20% - uthevingsfarge 2 5 2" xfId="2959" xr:uid="{00000000-0005-0000-0000-00000D2B0000}"/>
    <cellStyle name="20% - uthevingsfarge 2 5 2 2" xfId="2960" xr:uid="{00000000-0005-0000-0000-00000E2B0000}"/>
    <cellStyle name="20% - uthevingsfarge 2 5 2 2 2" xfId="38146" xr:uid="{00000000-0005-0000-0000-00000F2B0000}"/>
    <cellStyle name="20% - uthevingsfarge 2 5 2 2 2 2" xfId="43688" xr:uid="{00000000-0005-0000-0000-0000102B0000}"/>
    <cellStyle name="20% - uthevingsfarge 2 5 2 2 3" xfId="43689" xr:uid="{00000000-0005-0000-0000-0000112B0000}"/>
    <cellStyle name="20% - uthevingsfarge 2 5 2 2_3. Chng in credit spreads" xfId="43690" xr:uid="{00000000-0005-0000-0000-0000122B0000}"/>
    <cellStyle name="20% - uthevingsfarge 2 5 2 3" xfId="38147" xr:uid="{00000000-0005-0000-0000-0000132B0000}"/>
    <cellStyle name="20% - uthevingsfarge 2 5 2 3 2" xfId="43691" xr:uid="{00000000-0005-0000-0000-0000142B0000}"/>
    <cellStyle name="20% - uthevingsfarge 2 5 2 3 2 2" xfId="43692" xr:uid="{00000000-0005-0000-0000-0000152B0000}"/>
    <cellStyle name="20% - uthevingsfarge 2 5 2 3 3" xfId="43693" xr:uid="{00000000-0005-0000-0000-0000162B0000}"/>
    <cellStyle name="20% - uthevingsfarge 2 5 2 3_3. Chng in credit spreads" xfId="43694" xr:uid="{00000000-0005-0000-0000-0000172B0000}"/>
    <cellStyle name="20% - uthevingsfarge 2 5 2 4" xfId="38148" xr:uid="{00000000-0005-0000-0000-0000182B0000}"/>
    <cellStyle name="20% - uthevingsfarge 2 5 2 4 2" xfId="43695" xr:uid="{00000000-0005-0000-0000-0000192B0000}"/>
    <cellStyle name="20% - uthevingsfarge 2 5 2 5" xfId="38149" xr:uid="{00000000-0005-0000-0000-00001A2B0000}"/>
    <cellStyle name="20% - uthevingsfarge 2 5 2 6" xfId="38145" xr:uid="{00000000-0005-0000-0000-00001B2B0000}"/>
    <cellStyle name="20% - uthevingsfarge 2 5 2_3. Chng in credit spreads" xfId="43696" xr:uid="{00000000-0005-0000-0000-00001C2B0000}"/>
    <cellStyle name="20% - uthevingsfarge 2 5 3" xfId="2961" xr:uid="{00000000-0005-0000-0000-00001D2B0000}"/>
    <cellStyle name="20% - uthevingsfarge 2 5 3 2" xfId="14694" xr:uid="{00000000-0005-0000-0000-00001E2B0000}"/>
    <cellStyle name="20% - uthevingsfarge 2 5 3 2 2" xfId="43697" xr:uid="{00000000-0005-0000-0000-00001F2B0000}"/>
    <cellStyle name="20% - uthevingsfarge 2 5 3 3" xfId="38150" xr:uid="{00000000-0005-0000-0000-0000202B0000}"/>
    <cellStyle name="20% - uthevingsfarge 2 5 3_3. Chng in credit spreads" xfId="43698" xr:uid="{00000000-0005-0000-0000-0000212B0000}"/>
    <cellStyle name="20% - uthevingsfarge 2 5 4" xfId="14695" xr:uid="{00000000-0005-0000-0000-0000222B0000}"/>
    <cellStyle name="20% - uthevingsfarge 2 5 4 2" xfId="38151" xr:uid="{00000000-0005-0000-0000-0000232B0000}"/>
    <cellStyle name="20% - uthevingsfarge 2 5 4 2 2" xfId="43699" xr:uid="{00000000-0005-0000-0000-0000242B0000}"/>
    <cellStyle name="20% - uthevingsfarge 2 5 4 3" xfId="43700" xr:uid="{00000000-0005-0000-0000-0000252B0000}"/>
    <cellStyle name="20% - uthevingsfarge 2 5 4_3. Chng in credit spreads" xfId="43701" xr:uid="{00000000-0005-0000-0000-0000262B0000}"/>
    <cellStyle name="20% - uthevingsfarge 2 5 5" xfId="14696" xr:uid="{00000000-0005-0000-0000-0000272B0000}"/>
    <cellStyle name="20% - uthevingsfarge 2 5 5 2" xfId="38152" xr:uid="{00000000-0005-0000-0000-0000282B0000}"/>
    <cellStyle name="20% - uthevingsfarge 2 5 6" xfId="38153" xr:uid="{00000000-0005-0000-0000-0000292B0000}"/>
    <cellStyle name="20% - uthevingsfarge 2 5 7" xfId="38144" xr:uid="{00000000-0005-0000-0000-00002A2B0000}"/>
    <cellStyle name="20% - uthevingsfarge 2 5 8" xfId="43702" xr:uid="{00000000-0005-0000-0000-00002B2B0000}"/>
    <cellStyle name="20% - uthevingsfarge 2 5 9" xfId="43703" xr:uid="{00000000-0005-0000-0000-00002C2B0000}"/>
    <cellStyle name="20% - uthevingsfarge 2 5_3. Chng in credit spreads" xfId="43704" xr:uid="{00000000-0005-0000-0000-00002D2B0000}"/>
    <cellStyle name="20% - uthevingsfarge 2 50" xfId="2962" xr:uid="{00000000-0005-0000-0000-00002E2B0000}"/>
    <cellStyle name="20% - uthevingsfarge 2 50 2" xfId="2963" xr:uid="{00000000-0005-0000-0000-00002F2B0000}"/>
    <cellStyle name="20% - uthevingsfarge 2 50 2 2" xfId="2964" xr:uid="{00000000-0005-0000-0000-0000302B0000}"/>
    <cellStyle name="20% - uthevingsfarge 2 50 2 2 2" xfId="38156" xr:uid="{00000000-0005-0000-0000-0000312B0000}"/>
    <cellStyle name="20% - uthevingsfarge 2 50 2 2_A02" xfId="55465" xr:uid="{EB61F420-5267-427D-B4D9-D5020C164A49}"/>
    <cellStyle name="20% - uthevingsfarge 2 50 2 3" xfId="38157" xr:uid="{00000000-0005-0000-0000-0000322B0000}"/>
    <cellStyle name="20% - uthevingsfarge 2 50 2 4" xfId="38158" xr:uid="{00000000-0005-0000-0000-0000332B0000}"/>
    <cellStyle name="20% - uthevingsfarge 2 50 2 5" xfId="38159" xr:uid="{00000000-0005-0000-0000-0000342B0000}"/>
    <cellStyle name="20% - uthevingsfarge 2 50 2 6" xfId="38155" xr:uid="{00000000-0005-0000-0000-0000352B0000}"/>
    <cellStyle name="20% - uthevingsfarge 2 50 2_4 manuell" xfId="53353" xr:uid="{D0633E03-DB5D-4B1F-A0FC-5848AC3C901D}"/>
    <cellStyle name="20% - uthevingsfarge 2 50 3" xfId="2965" xr:uid="{00000000-0005-0000-0000-0000372B0000}"/>
    <cellStyle name="20% - uthevingsfarge 2 50 3 2" xfId="38160" xr:uid="{00000000-0005-0000-0000-0000382B0000}"/>
    <cellStyle name="20% - uthevingsfarge 2 50 3_A02" xfId="55466" xr:uid="{1E64CF92-CC63-422A-8AEA-480B4C392F7E}"/>
    <cellStyle name="20% - uthevingsfarge 2 50 4" xfId="38161" xr:uid="{00000000-0005-0000-0000-0000392B0000}"/>
    <cellStyle name="20% - uthevingsfarge 2 50 5" xfId="38162" xr:uid="{00000000-0005-0000-0000-00003A2B0000}"/>
    <cellStyle name="20% - uthevingsfarge 2 50 6" xfId="38163" xr:uid="{00000000-0005-0000-0000-00003B2B0000}"/>
    <cellStyle name="20% - uthevingsfarge 2 50 7" xfId="38154" xr:uid="{00000000-0005-0000-0000-00003C2B0000}"/>
    <cellStyle name="20% - uthevingsfarge 2 50_4 manuell" xfId="53354" xr:uid="{7F8D6F99-90D6-40C4-B6C1-D94B14B029F1}"/>
    <cellStyle name="20% - uthevingsfarge 2 51" xfId="2966" xr:uid="{00000000-0005-0000-0000-00003E2B0000}"/>
    <cellStyle name="20% - uthevingsfarge 2 51 2" xfId="2967" xr:uid="{00000000-0005-0000-0000-00003F2B0000}"/>
    <cellStyle name="20% - uthevingsfarge 2 51 2 2" xfId="2968" xr:uid="{00000000-0005-0000-0000-0000402B0000}"/>
    <cellStyle name="20% - uthevingsfarge 2 51 2 2 2" xfId="38166" xr:uid="{00000000-0005-0000-0000-0000412B0000}"/>
    <cellStyle name="20% - uthevingsfarge 2 51 2 2_A02" xfId="55467" xr:uid="{7AE68654-C38A-486C-B677-16C00F52E69F}"/>
    <cellStyle name="20% - uthevingsfarge 2 51 2 3" xfId="38167" xr:uid="{00000000-0005-0000-0000-0000422B0000}"/>
    <cellStyle name="20% - uthevingsfarge 2 51 2 4" xfId="38168" xr:uid="{00000000-0005-0000-0000-0000432B0000}"/>
    <cellStyle name="20% - uthevingsfarge 2 51 2 5" xfId="38169" xr:uid="{00000000-0005-0000-0000-0000442B0000}"/>
    <cellStyle name="20% - uthevingsfarge 2 51 2 6" xfId="38165" xr:uid="{00000000-0005-0000-0000-0000452B0000}"/>
    <cellStyle name="20% - uthevingsfarge 2 51 2_4 manuell" xfId="53355" xr:uid="{54A87025-10FD-4FFC-BDEA-13851146B88B}"/>
    <cellStyle name="20% - uthevingsfarge 2 51 3" xfId="2969" xr:uid="{00000000-0005-0000-0000-0000472B0000}"/>
    <cellStyle name="20% - uthevingsfarge 2 51 3 2" xfId="38170" xr:uid="{00000000-0005-0000-0000-0000482B0000}"/>
    <cellStyle name="20% - uthevingsfarge 2 51 3_A02" xfId="55468" xr:uid="{CC9EAFD0-6A01-4C83-875C-97CC49EEDCA2}"/>
    <cellStyle name="20% - uthevingsfarge 2 51 4" xfId="38171" xr:uid="{00000000-0005-0000-0000-0000492B0000}"/>
    <cellStyle name="20% - uthevingsfarge 2 51 5" xfId="38172" xr:uid="{00000000-0005-0000-0000-00004A2B0000}"/>
    <cellStyle name="20% - uthevingsfarge 2 51 6" xfId="38173" xr:uid="{00000000-0005-0000-0000-00004B2B0000}"/>
    <cellStyle name="20% - uthevingsfarge 2 51 7" xfId="38164" xr:uid="{00000000-0005-0000-0000-00004C2B0000}"/>
    <cellStyle name="20% - uthevingsfarge 2 51_4 manuell" xfId="53356" xr:uid="{482233D5-77B8-435F-B90B-D0D8B9A8A98D}"/>
    <cellStyle name="20% - uthevingsfarge 2 52" xfId="2970" xr:uid="{00000000-0005-0000-0000-00004E2B0000}"/>
    <cellStyle name="20% - uthevingsfarge 2 52 2" xfId="2971" xr:uid="{00000000-0005-0000-0000-00004F2B0000}"/>
    <cellStyle name="20% - uthevingsfarge 2 52 2 2" xfId="2972" xr:uid="{00000000-0005-0000-0000-0000502B0000}"/>
    <cellStyle name="20% - uthevingsfarge 2 52 2 2 2" xfId="38176" xr:uid="{00000000-0005-0000-0000-0000512B0000}"/>
    <cellStyle name="20% - uthevingsfarge 2 52 2 2_A02" xfId="55469" xr:uid="{D4D316A1-DAC6-4A79-8E78-B86BB53AD6CF}"/>
    <cellStyle name="20% - uthevingsfarge 2 52 2 3" xfId="38177" xr:uid="{00000000-0005-0000-0000-0000522B0000}"/>
    <cellStyle name="20% - uthevingsfarge 2 52 2 4" xfId="38178" xr:uid="{00000000-0005-0000-0000-0000532B0000}"/>
    <cellStyle name="20% - uthevingsfarge 2 52 2 5" xfId="38179" xr:uid="{00000000-0005-0000-0000-0000542B0000}"/>
    <cellStyle name="20% - uthevingsfarge 2 52 2 6" xfId="38175" xr:uid="{00000000-0005-0000-0000-0000552B0000}"/>
    <cellStyle name="20% - uthevingsfarge 2 52 2_4 manuell" xfId="53357" xr:uid="{2F731BE5-73E2-44DC-8F9D-74BBF5D2C4F7}"/>
    <cellStyle name="20% - uthevingsfarge 2 52 3" xfId="2973" xr:uid="{00000000-0005-0000-0000-0000572B0000}"/>
    <cellStyle name="20% - uthevingsfarge 2 52 3 2" xfId="38180" xr:uid="{00000000-0005-0000-0000-0000582B0000}"/>
    <cellStyle name="20% - uthevingsfarge 2 52 3_A02" xfId="55470" xr:uid="{7B7CAF69-3B8C-428A-BFA9-AF6512FF408D}"/>
    <cellStyle name="20% - uthevingsfarge 2 52 4" xfId="38181" xr:uid="{00000000-0005-0000-0000-0000592B0000}"/>
    <cellStyle name="20% - uthevingsfarge 2 52 5" xfId="38182" xr:uid="{00000000-0005-0000-0000-00005A2B0000}"/>
    <cellStyle name="20% - uthevingsfarge 2 52 6" xfId="38183" xr:uid="{00000000-0005-0000-0000-00005B2B0000}"/>
    <cellStyle name="20% - uthevingsfarge 2 52 7" xfId="38174" xr:uid="{00000000-0005-0000-0000-00005C2B0000}"/>
    <cellStyle name="20% - uthevingsfarge 2 52_4 manuell" xfId="53358" xr:uid="{6A1BDCE6-8F82-4DE9-A41B-FF6A3015BF3F}"/>
    <cellStyle name="20% - uthevingsfarge 2 53" xfId="2974" xr:uid="{00000000-0005-0000-0000-00005E2B0000}"/>
    <cellStyle name="20% - uthevingsfarge 2 53 2" xfId="2975" xr:uid="{00000000-0005-0000-0000-00005F2B0000}"/>
    <cellStyle name="20% - uthevingsfarge 2 53 2 2" xfId="2976" xr:uid="{00000000-0005-0000-0000-0000602B0000}"/>
    <cellStyle name="20% - uthevingsfarge 2 53 2 2 2" xfId="38186" xr:uid="{00000000-0005-0000-0000-0000612B0000}"/>
    <cellStyle name="20% - uthevingsfarge 2 53 2 2_A02" xfId="55471" xr:uid="{DF0E666D-AD27-4086-8FA3-36F65AF4B066}"/>
    <cellStyle name="20% - uthevingsfarge 2 53 2 3" xfId="38187" xr:uid="{00000000-0005-0000-0000-0000622B0000}"/>
    <cellStyle name="20% - uthevingsfarge 2 53 2 4" xfId="38188" xr:uid="{00000000-0005-0000-0000-0000632B0000}"/>
    <cellStyle name="20% - uthevingsfarge 2 53 2 5" xfId="38189" xr:uid="{00000000-0005-0000-0000-0000642B0000}"/>
    <cellStyle name="20% - uthevingsfarge 2 53 2 6" xfId="38185" xr:uid="{00000000-0005-0000-0000-0000652B0000}"/>
    <cellStyle name="20% - uthevingsfarge 2 53 2_4 manuell" xfId="53359" xr:uid="{69B8098F-536F-4A76-AB8D-A8C04440A204}"/>
    <cellStyle name="20% - uthevingsfarge 2 53 3" xfId="2977" xr:uid="{00000000-0005-0000-0000-0000672B0000}"/>
    <cellStyle name="20% - uthevingsfarge 2 53 3 2" xfId="38190" xr:uid="{00000000-0005-0000-0000-0000682B0000}"/>
    <cellStyle name="20% - uthevingsfarge 2 53 3_A02" xfId="55472" xr:uid="{722DC9A9-3909-46D6-8555-3CC617FE5899}"/>
    <cellStyle name="20% - uthevingsfarge 2 53 4" xfId="38191" xr:uid="{00000000-0005-0000-0000-0000692B0000}"/>
    <cellStyle name="20% - uthevingsfarge 2 53 5" xfId="38192" xr:uid="{00000000-0005-0000-0000-00006A2B0000}"/>
    <cellStyle name="20% - uthevingsfarge 2 53 6" xfId="38193" xr:uid="{00000000-0005-0000-0000-00006B2B0000}"/>
    <cellStyle name="20% - uthevingsfarge 2 53 7" xfId="38184" xr:uid="{00000000-0005-0000-0000-00006C2B0000}"/>
    <cellStyle name="20% - uthevingsfarge 2 53_4 manuell" xfId="53360" xr:uid="{4440D010-C003-4E90-8A11-4A4030EC3E3B}"/>
    <cellStyle name="20% - uthevingsfarge 2 54" xfId="2978" xr:uid="{00000000-0005-0000-0000-00006E2B0000}"/>
    <cellStyle name="20% - uthevingsfarge 2 54 2" xfId="2979" xr:uid="{00000000-0005-0000-0000-00006F2B0000}"/>
    <cellStyle name="20% - uthevingsfarge 2 54 2 2" xfId="2980" xr:uid="{00000000-0005-0000-0000-0000702B0000}"/>
    <cellStyle name="20% - uthevingsfarge 2 54 2 2 2" xfId="38196" xr:uid="{00000000-0005-0000-0000-0000712B0000}"/>
    <cellStyle name="20% - uthevingsfarge 2 54 2 2_A02" xfId="55473" xr:uid="{036BD663-2C21-484E-98CD-BC7138710B39}"/>
    <cellStyle name="20% - uthevingsfarge 2 54 2 3" xfId="38197" xr:uid="{00000000-0005-0000-0000-0000722B0000}"/>
    <cellStyle name="20% - uthevingsfarge 2 54 2 4" xfId="38198" xr:uid="{00000000-0005-0000-0000-0000732B0000}"/>
    <cellStyle name="20% - uthevingsfarge 2 54 2 5" xfId="38199" xr:uid="{00000000-0005-0000-0000-0000742B0000}"/>
    <cellStyle name="20% - uthevingsfarge 2 54 2 6" xfId="38195" xr:uid="{00000000-0005-0000-0000-0000752B0000}"/>
    <cellStyle name="20% - uthevingsfarge 2 54 2_4 manuell" xfId="53361" xr:uid="{E43F7F96-EBCD-403C-A9A3-E442C7635575}"/>
    <cellStyle name="20% - uthevingsfarge 2 54 3" xfId="2981" xr:uid="{00000000-0005-0000-0000-0000772B0000}"/>
    <cellStyle name="20% - uthevingsfarge 2 54 3 2" xfId="38200" xr:uid="{00000000-0005-0000-0000-0000782B0000}"/>
    <cellStyle name="20% - uthevingsfarge 2 54 3_A02" xfId="55474" xr:uid="{705FABA0-A01A-4CF4-BFF2-4243416C88B9}"/>
    <cellStyle name="20% - uthevingsfarge 2 54 4" xfId="38201" xr:uid="{00000000-0005-0000-0000-0000792B0000}"/>
    <cellStyle name="20% - uthevingsfarge 2 54 5" xfId="38202" xr:uid="{00000000-0005-0000-0000-00007A2B0000}"/>
    <cellStyle name="20% - uthevingsfarge 2 54 6" xfId="38203" xr:uid="{00000000-0005-0000-0000-00007B2B0000}"/>
    <cellStyle name="20% - uthevingsfarge 2 54 7" xfId="38194" xr:uid="{00000000-0005-0000-0000-00007C2B0000}"/>
    <cellStyle name="20% - uthevingsfarge 2 54_4 manuell" xfId="53362" xr:uid="{1D16F631-268D-4548-8166-18487599BB66}"/>
    <cellStyle name="20% - uthevingsfarge 2 55" xfId="2982" xr:uid="{00000000-0005-0000-0000-00007E2B0000}"/>
    <cellStyle name="20% - uthevingsfarge 2 55 2" xfId="2983" xr:uid="{00000000-0005-0000-0000-00007F2B0000}"/>
    <cellStyle name="20% - uthevingsfarge 2 55 2 2" xfId="2984" xr:uid="{00000000-0005-0000-0000-0000802B0000}"/>
    <cellStyle name="20% - uthevingsfarge 2 55 2 2 2" xfId="38206" xr:uid="{00000000-0005-0000-0000-0000812B0000}"/>
    <cellStyle name="20% - uthevingsfarge 2 55 2 2_A02" xfId="55475" xr:uid="{8A2BAF20-F113-4B0C-9192-83290DABD403}"/>
    <cellStyle name="20% - uthevingsfarge 2 55 2 3" xfId="38207" xr:uid="{00000000-0005-0000-0000-0000822B0000}"/>
    <cellStyle name="20% - uthevingsfarge 2 55 2 4" xfId="38208" xr:uid="{00000000-0005-0000-0000-0000832B0000}"/>
    <cellStyle name="20% - uthevingsfarge 2 55 2 5" xfId="38209" xr:uid="{00000000-0005-0000-0000-0000842B0000}"/>
    <cellStyle name="20% - uthevingsfarge 2 55 2 6" xfId="38205" xr:uid="{00000000-0005-0000-0000-0000852B0000}"/>
    <cellStyle name="20% - uthevingsfarge 2 55 2_4 manuell" xfId="53363" xr:uid="{1B79F7F6-AF6F-4C4A-8A6D-582D8F19E752}"/>
    <cellStyle name="20% - uthevingsfarge 2 55 3" xfId="2985" xr:uid="{00000000-0005-0000-0000-0000872B0000}"/>
    <cellStyle name="20% - uthevingsfarge 2 55 3 2" xfId="38210" xr:uid="{00000000-0005-0000-0000-0000882B0000}"/>
    <cellStyle name="20% - uthevingsfarge 2 55 3_A02" xfId="55476" xr:uid="{078E1269-3445-4462-9506-790E286CF981}"/>
    <cellStyle name="20% - uthevingsfarge 2 55 4" xfId="38211" xr:uid="{00000000-0005-0000-0000-0000892B0000}"/>
    <cellStyle name="20% - uthevingsfarge 2 55 5" xfId="38212" xr:uid="{00000000-0005-0000-0000-00008A2B0000}"/>
    <cellStyle name="20% - uthevingsfarge 2 55 6" xfId="38213" xr:uid="{00000000-0005-0000-0000-00008B2B0000}"/>
    <cellStyle name="20% - uthevingsfarge 2 55 7" xfId="38204" xr:uid="{00000000-0005-0000-0000-00008C2B0000}"/>
    <cellStyle name="20% - uthevingsfarge 2 55_4 manuell" xfId="53364" xr:uid="{B111D5DD-A4B3-46DD-934F-EE18DA5CF0DF}"/>
    <cellStyle name="20% - uthevingsfarge 2 56" xfId="2986" xr:uid="{00000000-0005-0000-0000-00008E2B0000}"/>
    <cellStyle name="20% - uthevingsfarge 2 56 2" xfId="2987" xr:uid="{00000000-0005-0000-0000-00008F2B0000}"/>
    <cellStyle name="20% - uthevingsfarge 2 56 2 2" xfId="2988" xr:uid="{00000000-0005-0000-0000-0000902B0000}"/>
    <cellStyle name="20% - uthevingsfarge 2 56 2 2 2" xfId="38216" xr:uid="{00000000-0005-0000-0000-0000912B0000}"/>
    <cellStyle name="20% - uthevingsfarge 2 56 2 2_A02" xfId="55477" xr:uid="{905448E3-E813-44B6-9EA9-4B8048DEFE17}"/>
    <cellStyle name="20% - uthevingsfarge 2 56 2 3" xfId="38217" xr:uid="{00000000-0005-0000-0000-0000922B0000}"/>
    <cellStyle name="20% - uthevingsfarge 2 56 2 4" xfId="38218" xr:uid="{00000000-0005-0000-0000-0000932B0000}"/>
    <cellStyle name="20% - uthevingsfarge 2 56 2 5" xfId="38219" xr:uid="{00000000-0005-0000-0000-0000942B0000}"/>
    <cellStyle name="20% - uthevingsfarge 2 56 2 6" xfId="38215" xr:uid="{00000000-0005-0000-0000-0000952B0000}"/>
    <cellStyle name="20% - uthevingsfarge 2 56 2_4 manuell" xfId="53365" xr:uid="{5BBDAC22-367D-4840-A9C8-CF46D0A08EB6}"/>
    <cellStyle name="20% - uthevingsfarge 2 56 3" xfId="2989" xr:uid="{00000000-0005-0000-0000-0000972B0000}"/>
    <cellStyle name="20% - uthevingsfarge 2 56 3 2" xfId="38220" xr:uid="{00000000-0005-0000-0000-0000982B0000}"/>
    <cellStyle name="20% - uthevingsfarge 2 56 3_A02" xfId="55478" xr:uid="{EA0560D7-AB7B-4797-87EE-76823D5CC4A7}"/>
    <cellStyle name="20% - uthevingsfarge 2 56 4" xfId="38221" xr:uid="{00000000-0005-0000-0000-0000992B0000}"/>
    <cellStyle name="20% - uthevingsfarge 2 56 5" xfId="38222" xr:uid="{00000000-0005-0000-0000-00009A2B0000}"/>
    <cellStyle name="20% - uthevingsfarge 2 56 6" xfId="38223" xr:uid="{00000000-0005-0000-0000-00009B2B0000}"/>
    <cellStyle name="20% - uthevingsfarge 2 56 7" xfId="38214" xr:uid="{00000000-0005-0000-0000-00009C2B0000}"/>
    <cellStyle name="20% - uthevingsfarge 2 56_4 manuell" xfId="53366" xr:uid="{18872E63-150B-4674-8C6E-1F64C5504BB4}"/>
    <cellStyle name="20% - uthevingsfarge 2 57" xfId="2990" xr:uid="{00000000-0005-0000-0000-00009E2B0000}"/>
    <cellStyle name="20% - uthevingsfarge 2 57 2" xfId="2991" xr:uid="{00000000-0005-0000-0000-00009F2B0000}"/>
    <cellStyle name="20% - uthevingsfarge 2 57 2 2" xfId="2992" xr:uid="{00000000-0005-0000-0000-0000A02B0000}"/>
    <cellStyle name="20% - uthevingsfarge 2 57 2 2 2" xfId="38226" xr:uid="{00000000-0005-0000-0000-0000A12B0000}"/>
    <cellStyle name="20% - uthevingsfarge 2 57 2 2_A02" xfId="55479" xr:uid="{F2524235-B660-4DD5-AB2B-591701C09597}"/>
    <cellStyle name="20% - uthevingsfarge 2 57 2 3" xfId="38227" xr:uid="{00000000-0005-0000-0000-0000A22B0000}"/>
    <cellStyle name="20% - uthevingsfarge 2 57 2 4" xfId="38228" xr:uid="{00000000-0005-0000-0000-0000A32B0000}"/>
    <cellStyle name="20% - uthevingsfarge 2 57 2 5" xfId="38229" xr:uid="{00000000-0005-0000-0000-0000A42B0000}"/>
    <cellStyle name="20% - uthevingsfarge 2 57 2 6" xfId="38225" xr:uid="{00000000-0005-0000-0000-0000A52B0000}"/>
    <cellStyle name="20% - uthevingsfarge 2 57 2_4 manuell" xfId="53367" xr:uid="{D27AB9A9-3BEF-4B81-AFB7-11D9ACA574C7}"/>
    <cellStyle name="20% - uthevingsfarge 2 57 3" xfId="2993" xr:uid="{00000000-0005-0000-0000-0000A72B0000}"/>
    <cellStyle name="20% - uthevingsfarge 2 57 3 2" xfId="38230" xr:uid="{00000000-0005-0000-0000-0000A82B0000}"/>
    <cellStyle name="20% - uthevingsfarge 2 57 3_A02" xfId="55480" xr:uid="{14492281-AF52-47E0-A54E-146DA7B1F21E}"/>
    <cellStyle name="20% - uthevingsfarge 2 57 4" xfId="38231" xr:uid="{00000000-0005-0000-0000-0000A92B0000}"/>
    <cellStyle name="20% - uthevingsfarge 2 57 5" xfId="38232" xr:uid="{00000000-0005-0000-0000-0000AA2B0000}"/>
    <cellStyle name="20% - uthevingsfarge 2 57 6" xfId="38233" xr:uid="{00000000-0005-0000-0000-0000AB2B0000}"/>
    <cellStyle name="20% - uthevingsfarge 2 57 7" xfId="38224" xr:uid="{00000000-0005-0000-0000-0000AC2B0000}"/>
    <cellStyle name="20% - uthevingsfarge 2 57_4 manuell" xfId="53368" xr:uid="{1D40E725-D008-41BE-A64D-4C18A5BFECD7}"/>
    <cellStyle name="20% - uthevingsfarge 2 58" xfId="2994" xr:uid="{00000000-0005-0000-0000-0000AE2B0000}"/>
    <cellStyle name="20% - uthevingsfarge 2 58 2" xfId="2995" xr:uid="{00000000-0005-0000-0000-0000AF2B0000}"/>
    <cellStyle name="20% - uthevingsfarge 2 58 2 2" xfId="2996" xr:uid="{00000000-0005-0000-0000-0000B02B0000}"/>
    <cellStyle name="20% - uthevingsfarge 2 58 2 2 2" xfId="38236" xr:uid="{00000000-0005-0000-0000-0000B12B0000}"/>
    <cellStyle name="20% - uthevingsfarge 2 58 2 2_A02" xfId="55481" xr:uid="{E7488010-BD61-4633-941E-0F4A603E7EED}"/>
    <cellStyle name="20% - uthevingsfarge 2 58 2 3" xfId="38237" xr:uid="{00000000-0005-0000-0000-0000B22B0000}"/>
    <cellStyle name="20% - uthevingsfarge 2 58 2 4" xfId="38238" xr:uid="{00000000-0005-0000-0000-0000B32B0000}"/>
    <cellStyle name="20% - uthevingsfarge 2 58 2 5" xfId="38239" xr:uid="{00000000-0005-0000-0000-0000B42B0000}"/>
    <cellStyle name="20% - uthevingsfarge 2 58 2 6" xfId="38235" xr:uid="{00000000-0005-0000-0000-0000B52B0000}"/>
    <cellStyle name="20% - uthevingsfarge 2 58 2_4 manuell" xfId="53369" xr:uid="{A46DE2FF-604B-4C7F-AE19-9C78CDF08ADB}"/>
    <cellStyle name="20% - uthevingsfarge 2 58 3" xfId="2997" xr:uid="{00000000-0005-0000-0000-0000B72B0000}"/>
    <cellStyle name="20% - uthevingsfarge 2 58 3 2" xfId="38240" xr:uid="{00000000-0005-0000-0000-0000B82B0000}"/>
    <cellStyle name="20% - uthevingsfarge 2 58 3_A02" xfId="55482" xr:uid="{92C0E0FA-0EEE-4975-A6D8-08EAD9F7A7F0}"/>
    <cellStyle name="20% - uthevingsfarge 2 58 4" xfId="38241" xr:uid="{00000000-0005-0000-0000-0000B92B0000}"/>
    <cellStyle name="20% - uthevingsfarge 2 58 5" xfId="38242" xr:uid="{00000000-0005-0000-0000-0000BA2B0000}"/>
    <cellStyle name="20% - uthevingsfarge 2 58 6" xfId="38243" xr:uid="{00000000-0005-0000-0000-0000BB2B0000}"/>
    <cellStyle name="20% - uthevingsfarge 2 58 7" xfId="38234" xr:uid="{00000000-0005-0000-0000-0000BC2B0000}"/>
    <cellStyle name="20% - uthevingsfarge 2 58_4 manuell" xfId="53370" xr:uid="{D6AF5925-9DF1-4EF6-8806-0FF119A82C4F}"/>
    <cellStyle name="20% - uthevingsfarge 2 59" xfId="2998" xr:uid="{00000000-0005-0000-0000-0000BE2B0000}"/>
    <cellStyle name="20% - uthevingsfarge 2 59 2" xfId="2999" xr:uid="{00000000-0005-0000-0000-0000BF2B0000}"/>
    <cellStyle name="20% - uthevingsfarge 2 59 2 2" xfId="3000" xr:uid="{00000000-0005-0000-0000-0000C02B0000}"/>
    <cellStyle name="20% - uthevingsfarge 2 59 2 2 2" xfId="38246" xr:uid="{00000000-0005-0000-0000-0000C12B0000}"/>
    <cellStyle name="20% - uthevingsfarge 2 59 2 2_A02" xfId="55483" xr:uid="{F6ACEFCF-543B-4A8E-B607-EC10C21D5840}"/>
    <cellStyle name="20% - uthevingsfarge 2 59 2 3" xfId="38247" xr:uid="{00000000-0005-0000-0000-0000C22B0000}"/>
    <cellStyle name="20% - uthevingsfarge 2 59 2 4" xfId="38248" xr:uid="{00000000-0005-0000-0000-0000C32B0000}"/>
    <cellStyle name="20% - uthevingsfarge 2 59 2 5" xfId="38249" xr:uid="{00000000-0005-0000-0000-0000C42B0000}"/>
    <cellStyle name="20% - uthevingsfarge 2 59 2 6" xfId="38245" xr:uid="{00000000-0005-0000-0000-0000C52B0000}"/>
    <cellStyle name="20% - uthevingsfarge 2 59 2_4 manuell" xfId="53371" xr:uid="{C6F32037-91BF-47D2-8217-DD49A0F3077A}"/>
    <cellStyle name="20% - uthevingsfarge 2 59 3" xfId="3001" xr:uid="{00000000-0005-0000-0000-0000C72B0000}"/>
    <cellStyle name="20% - uthevingsfarge 2 59 3 2" xfId="38250" xr:uid="{00000000-0005-0000-0000-0000C82B0000}"/>
    <cellStyle name="20% - uthevingsfarge 2 59 3_A02" xfId="55484" xr:uid="{5361FD37-37B8-4228-9B50-CF1970EC154F}"/>
    <cellStyle name="20% - uthevingsfarge 2 59 4" xfId="38251" xr:uid="{00000000-0005-0000-0000-0000C92B0000}"/>
    <cellStyle name="20% - uthevingsfarge 2 59 5" xfId="38252" xr:uid="{00000000-0005-0000-0000-0000CA2B0000}"/>
    <cellStyle name="20% - uthevingsfarge 2 59 6" xfId="38253" xr:uid="{00000000-0005-0000-0000-0000CB2B0000}"/>
    <cellStyle name="20% - uthevingsfarge 2 59 7" xfId="38244" xr:uid="{00000000-0005-0000-0000-0000CC2B0000}"/>
    <cellStyle name="20% - uthevingsfarge 2 59_4 manuell" xfId="53372" xr:uid="{7F6C8075-7324-40FF-BFBB-69438571D74C}"/>
    <cellStyle name="20% - uthevingsfarge 2 6" xfId="3002" xr:uid="{00000000-0005-0000-0000-0000CE2B0000}"/>
    <cellStyle name="20% - uthevingsfarge 2 6 2" xfId="3003" xr:uid="{00000000-0005-0000-0000-0000CF2B0000}"/>
    <cellStyle name="20% - uthevingsfarge 2 6 2 2" xfId="3004" xr:uid="{00000000-0005-0000-0000-0000D02B0000}"/>
    <cellStyle name="20% - uthevingsfarge 2 6 2 2 2" xfId="38256" xr:uid="{00000000-0005-0000-0000-0000D12B0000}"/>
    <cellStyle name="20% - uthevingsfarge 2 6 2 2_A02" xfId="55485" xr:uid="{6D0AA04E-0B9E-4CB9-933D-6313E0B986EF}"/>
    <cellStyle name="20% - uthevingsfarge 2 6 2 3" xfId="38257" xr:uid="{00000000-0005-0000-0000-0000D22B0000}"/>
    <cellStyle name="20% - uthevingsfarge 2 6 2 4" xfId="38258" xr:uid="{00000000-0005-0000-0000-0000D32B0000}"/>
    <cellStyle name="20% - uthevingsfarge 2 6 2 5" xfId="38259" xr:uid="{00000000-0005-0000-0000-0000D42B0000}"/>
    <cellStyle name="20% - uthevingsfarge 2 6 2 6" xfId="38255" xr:uid="{00000000-0005-0000-0000-0000D52B0000}"/>
    <cellStyle name="20% - uthevingsfarge 2 6 2_3. Chng in credit spreads" xfId="43705" xr:uid="{00000000-0005-0000-0000-0000D62B0000}"/>
    <cellStyle name="20% - uthevingsfarge 2 6 3" xfId="3005" xr:uid="{00000000-0005-0000-0000-0000D72B0000}"/>
    <cellStyle name="20% - uthevingsfarge 2 6 3 2" xfId="14697" xr:uid="{00000000-0005-0000-0000-0000D82B0000}"/>
    <cellStyle name="20% - uthevingsfarge 2 6 3 2 2" xfId="43706" xr:uid="{00000000-0005-0000-0000-0000D92B0000}"/>
    <cellStyle name="20% - uthevingsfarge 2 6 3 3" xfId="38260" xr:uid="{00000000-0005-0000-0000-0000DA2B0000}"/>
    <cellStyle name="20% - uthevingsfarge 2 6 3_3. Chng in credit spreads" xfId="43707" xr:uid="{00000000-0005-0000-0000-0000DB2B0000}"/>
    <cellStyle name="20% - uthevingsfarge 2 6 4" xfId="14698" xr:uid="{00000000-0005-0000-0000-0000DC2B0000}"/>
    <cellStyle name="20% - uthevingsfarge 2 6 4 2" xfId="38261" xr:uid="{00000000-0005-0000-0000-0000DD2B0000}"/>
    <cellStyle name="20% - uthevingsfarge 2 6 5" xfId="14699" xr:uid="{00000000-0005-0000-0000-0000DE2B0000}"/>
    <cellStyle name="20% - uthevingsfarge 2 6 5 2" xfId="38262" xr:uid="{00000000-0005-0000-0000-0000DF2B0000}"/>
    <cellStyle name="20% - uthevingsfarge 2 6 6" xfId="38263" xr:uid="{00000000-0005-0000-0000-0000E02B0000}"/>
    <cellStyle name="20% - uthevingsfarge 2 6 7" xfId="38254" xr:uid="{00000000-0005-0000-0000-0000E12B0000}"/>
    <cellStyle name="20% - uthevingsfarge 2 6 8" xfId="43708" xr:uid="{00000000-0005-0000-0000-0000E22B0000}"/>
    <cellStyle name="20% - uthevingsfarge 2 6 9" xfId="43709" xr:uid="{00000000-0005-0000-0000-0000E32B0000}"/>
    <cellStyle name="20% - uthevingsfarge 2 6_3. Chng in credit spreads" xfId="43710" xr:uid="{00000000-0005-0000-0000-0000E42B0000}"/>
    <cellStyle name="20% - uthevingsfarge 2 60" xfId="14700" xr:uid="{00000000-0005-0000-0000-0000E52B0000}"/>
    <cellStyle name="20% - uthevingsfarge 2 60 2" xfId="14701" xr:uid="{00000000-0005-0000-0000-0000E62B0000}"/>
    <cellStyle name="20% - uthevingsfarge 2 60 2 2" xfId="36530" xr:uid="{00000000-0005-0000-0000-0000E72B0000}"/>
    <cellStyle name="20% - uthevingsfarge 2 60 3" xfId="14702" xr:uid="{00000000-0005-0000-0000-0000E82B0000}"/>
    <cellStyle name="20% - uthevingsfarge 2 60 4" xfId="36294" xr:uid="{00000000-0005-0000-0000-0000E92B0000}"/>
    <cellStyle name="20% - uthevingsfarge 2 60_AVA DVA EL" xfId="14703" xr:uid="{00000000-0005-0000-0000-0000EA2B0000}"/>
    <cellStyle name="20% - uthevingsfarge 2 61" xfId="14704" xr:uid="{00000000-0005-0000-0000-0000EB2B0000}"/>
    <cellStyle name="20% - uthevingsfarge 2 61 2" xfId="14705" xr:uid="{00000000-0005-0000-0000-0000EC2B0000}"/>
    <cellStyle name="20% - uthevingsfarge 2 61 2 2" xfId="36551" xr:uid="{00000000-0005-0000-0000-0000ED2B0000}"/>
    <cellStyle name="20% - uthevingsfarge 2 61 3" xfId="14706" xr:uid="{00000000-0005-0000-0000-0000EE2B0000}"/>
    <cellStyle name="20% - uthevingsfarge 2 61 4" xfId="36320" xr:uid="{00000000-0005-0000-0000-0000EF2B0000}"/>
    <cellStyle name="20% - uthevingsfarge 2 61_AVA DVA EL" xfId="14707" xr:uid="{00000000-0005-0000-0000-0000F02B0000}"/>
    <cellStyle name="20% - uthevingsfarge 2 62" xfId="14708" xr:uid="{00000000-0005-0000-0000-0000F12B0000}"/>
    <cellStyle name="20% - uthevingsfarge 2 62 2" xfId="14709" xr:uid="{00000000-0005-0000-0000-0000F22B0000}"/>
    <cellStyle name="20% - uthevingsfarge 2 62 2 2" xfId="36527" xr:uid="{00000000-0005-0000-0000-0000F32B0000}"/>
    <cellStyle name="20% - uthevingsfarge 2 62 3" xfId="36258" xr:uid="{00000000-0005-0000-0000-0000F42B0000}"/>
    <cellStyle name="20% - uthevingsfarge 2 62_AVA DVA EL" xfId="14710" xr:uid="{00000000-0005-0000-0000-0000F52B0000}"/>
    <cellStyle name="20% - uthevingsfarge 2 63" xfId="14711" xr:uid="{00000000-0005-0000-0000-0000F62B0000}"/>
    <cellStyle name="20% - uthevingsfarge 2 63 2" xfId="36504" xr:uid="{00000000-0005-0000-0000-0000F72B0000}"/>
    <cellStyle name="20% - uthevingsfarge 2 64" xfId="14712" xr:uid="{00000000-0005-0000-0000-0000F82B0000}"/>
    <cellStyle name="20% - uthevingsfarge 2 64 2" xfId="36583" xr:uid="{00000000-0005-0000-0000-0000F92B0000}"/>
    <cellStyle name="20% - uthevingsfarge 2 65" xfId="14713" xr:uid="{00000000-0005-0000-0000-0000FA2B0000}"/>
    <cellStyle name="20% - uthevingsfarge 2 65 2" xfId="36474" xr:uid="{00000000-0005-0000-0000-0000FB2B0000}"/>
    <cellStyle name="20% - uthevingsfarge 2 66" xfId="14714" xr:uid="{00000000-0005-0000-0000-0000FC2B0000}"/>
    <cellStyle name="20% - uthevingsfarge 2 66 2" xfId="36569" xr:uid="{00000000-0005-0000-0000-0000FD2B0000}"/>
    <cellStyle name="20% - uthevingsfarge 2 67" xfId="36543" xr:uid="{00000000-0005-0000-0000-0000FE2B0000}"/>
    <cellStyle name="20% - uthevingsfarge 2 68" xfId="43711" xr:uid="{00000000-0005-0000-0000-0000FF2B0000}"/>
    <cellStyle name="20% - uthevingsfarge 2 69" xfId="43712" xr:uid="{00000000-0005-0000-0000-0000002C0000}"/>
    <cellStyle name="20% - uthevingsfarge 2 7" xfId="3006" xr:uid="{00000000-0005-0000-0000-0000012C0000}"/>
    <cellStyle name="20% - uthevingsfarge 2 7 2" xfId="3007" xr:uid="{00000000-0005-0000-0000-0000022C0000}"/>
    <cellStyle name="20% - uthevingsfarge 2 7 2 2" xfId="3008" xr:uid="{00000000-0005-0000-0000-0000032C0000}"/>
    <cellStyle name="20% - uthevingsfarge 2 7 2 2 2" xfId="38266" xr:uid="{00000000-0005-0000-0000-0000042C0000}"/>
    <cellStyle name="20% - uthevingsfarge 2 7 2 2_A02" xfId="55486" xr:uid="{4506A141-E9FA-425A-9351-8F351F06A723}"/>
    <cellStyle name="20% - uthevingsfarge 2 7 2 3" xfId="38267" xr:uid="{00000000-0005-0000-0000-0000052C0000}"/>
    <cellStyle name="20% - uthevingsfarge 2 7 2 4" xfId="38268" xr:uid="{00000000-0005-0000-0000-0000062C0000}"/>
    <cellStyle name="20% - uthevingsfarge 2 7 2 5" xfId="38269" xr:uid="{00000000-0005-0000-0000-0000072C0000}"/>
    <cellStyle name="20% - uthevingsfarge 2 7 2 6" xfId="38265" xr:uid="{00000000-0005-0000-0000-0000082C0000}"/>
    <cellStyle name="20% - uthevingsfarge 2 7 2_4 manuell" xfId="53373" xr:uid="{5FA55B01-765C-473E-AFB8-8528AD1C3D1A}"/>
    <cellStyle name="20% - uthevingsfarge 2 7 3" xfId="3009" xr:uid="{00000000-0005-0000-0000-00000A2C0000}"/>
    <cellStyle name="20% - uthevingsfarge 2 7 3 2" xfId="14715" xr:uid="{00000000-0005-0000-0000-00000B2C0000}"/>
    <cellStyle name="20% - uthevingsfarge 2 7 3 3" xfId="38270" xr:uid="{00000000-0005-0000-0000-00000C2C0000}"/>
    <cellStyle name="20% - uthevingsfarge 2 7 3_A02" xfId="55487" xr:uid="{CE73E94D-A5A6-41F1-93B6-0360D949BBDA}"/>
    <cellStyle name="20% - uthevingsfarge 2 7 4" xfId="14716" xr:uid="{00000000-0005-0000-0000-00000E2C0000}"/>
    <cellStyle name="20% - uthevingsfarge 2 7 4 2" xfId="38271" xr:uid="{00000000-0005-0000-0000-00000F2C0000}"/>
    <cellStyle name="20% - uthevingsfarge 2 7 5" xfId="14717" xr:uid="{00000000-0005-0000-0000-0000102C0000}"/>
    <cellStyle name="20% - uthevingsfarge 2 7 5 2" xfId="38272" xr:uid="{00000000-0005-0000-0000-0000112C0000}"/>
    <cellStyle name="20% - uthevingsfarge 2 7 6" xfId="38273" xr:uid="{00000000-0005-0000-0000-0000122C0000}"/>
    <cellStyle name="20% - uthevingsfarge 2 7 7" xfId="38264" xr:uid="{00000000-0005-0000-0000-0000132C0000}"/>
    <cellStyle name="20% - uthevingsfarge 2 7 8" xfId="43713" xr:uid="{00000000-0005-0000-0000-0000142C0000}"/>
    <cellStyle name="20% - uthevingsfarge 2 7_3. Chng in credit spreads" xfId="43714" xr:uid="{00000000-0005-0000-0000-0000152C0000}"/>
    <cellStyle name="20% - uthevingsfarge 2 70" xfId="43715" xr:uid="{00000000-0005-0000-0000-0000162C0000}"/>
    <cellStyle name="20% - uthevingsfarge 2 71" xfId="43716" xr:uid="{00000000-0005-0000-0000-0000172C0000}"/>
    <cellStyle name="20% - uthevingsfarge 2 72" xfId="43717" xr:uid="{00000000-0005-0000-0000-0000182C0000}"/>
    <cellStyle name="20% - uthevingsfarge 2 73" xfId="43718" xr:uid="{00000000-0005-0000-0000-0000192C0000}"/>
    <cellStyle name="20% - uthevingsfarge 2 74" xfId="43719" xr:uid="{00000000-0005-0000-0000-00001A2C0000}"/>
    <cellStyle name="20% - uthevingsfarge 2 8" xfId="3010" xr:uid="{00000000-0005-0000-0000-00001B2C0000}"/>
    <cellStyle name="20% - uthevingsfarge 2 8 2" xfId="3011" xr:uid="{00000000-0005-0000-0000-00001C2C0000}"/>
    <cellStyle name="20% - uthevingsfarge 2 8 2 2" xfId="3012" xr:uid="{00000000-0005-0000-0000-00001D2C0000}"/>
    <cellStyle name="20% - uthevingsfarge 2 8 2 2 2" xfId="38276" xr:uid="{00000000-0005-0000-0000-00001E2C0000}"/>
    <cellStyle name="20% - uthevingsfarge 2 8 2 2_A02" xfId="55488" xr:uid="{7EBBAFB9-50B2-447E-9376-290CD1F171F8}"/>
    <cellStyle name="20% - uthevingsfarge 2 8 2 3" xfId="38277" xr:uid="{00000000-0005-0000-0000-00001F2C0000}"/>
    <cellStyle name="20% - uthevingsfarge 2 8 2 4" xfId="38278" xr:uid="{00000000-0005-0000-0000-0000202C0000}"/>
    <cellStyle name="20% - uthevingsfarge 2 8 2 5" xfId="38279" xr:uid="{00000000-0005-0000-0000-0000212C0000}"/>
    <cellStyle name="20% - uthevingsfarge 2 8 2 6" xfId="38275" xr:uid="{00000000-0005-0000-0000-0000222C0000}"/>
    <cellStyle name="20% - uthevingsfarge 2 8 2_4 manuell" xfId="53374" xr:uid="{5FAF0217-5CE7-412F-924C-15F2A1463D04}"/>
    <cellStyle name="20% - uthevingsfarge 2 8 3" xfId="3013" xr:uid="{00000000-0005-0000-0000-0000242C0000}"/>
    <cellStyle name="20% - uthevingsfarge 2 8 3 2" xfId="38280" xr:uid="{00000000-0005-0000-0000-0000252C0000}"/>
    <cellStyle name="20% - uthevingsfarge 2 8 3_A02" xfId="55489" xr:uid="{66E622AE-B48D-4DD4-8754-4E04FD0292D1}"/>
    <cellStyle name="20% - uthevingsfarge 2 8 4" xfId="38281" xr:uid="{00000000-0005-0000-0000-0000262C0000}"/>
    <cellStyle name="20% - uthevingsfarge 2 8 5" xfId="38282" xr:uid="{00000000-0005-0000-0000-0000272C0000}"/>
    <cellStyle name="20% - uthevingsfarge 2 8 6" xfId="38283" xr:uid="{00000000-0005-0000-0000-0000282C0000}"/>
    <cellStyle name="20% - uthevingsfarge 2 8 7" xfId="38274" xr:uid="{00000000-0005-0000-0000-0000292C0000}"/>
    <cellStyle name="20% - uthevingsfarge 2 8_3. Chng in credit spreads" xfId="43720" xr:uid="{00000000-0005-0000-0000-00002A2C0000}"/>
    <cellStyle name="20% - uthevingsfarge 2 9" xfId="3014" xr:uid="{00000000-0005-0000-0000-00002B2C0000}"/>
    <cellStyle name="20% - uthevingsfarge 2 9 2" xfId="3015" xr:uid="{00000000-0005-0000-0000-00002C2C0000}"/>
    <cellStyle name="20% - uthevingsfarge 2 9 2 2" xfId="3016" xr:uid="{00000000-0005-0000-0000-00002D2C0000}"/>
    <cellStyle name="20% - uthevingsfarge 2 9 2 2 2" xfId="38286" xr:uid="{00000000-0005-0000-0000-00002E2C0000}"/>
    <cellStyle name="20% - uthevingsfarge 2 9 2 2_A02" xfId="55490" xr:uid="{44E34A53-9E8E-489E-89DF-D34308F81B86}"/>
    <cellStyle name="20% - uthevingsfarge 2 9 2 3" xfId="38287" xr:uid="{00000000-0005-0000-0000-00002F2C0000}"/>
    <cellStyle name="20% - uthevingsfarge 2 9 2 4" xfId="38288" xr:uid="{00000000-0005-0000-0000-0000302C0000}"/>
    <cellStyle name="20% - uthevingsfarge 2 9 2 5" xfId="38289" xr:uid="{00000000-0005-0000-0000-0000312C0000}"/>
    <cellStyle name="20% - uthevingsfarge 2 9 2 6" xfId="38285" xr:uid="{00000000-0005-0000-0000-0000322C0000}"/>
    <cellStyle name="20% - uthevingsfarge 2 9 2_4 manuell" xfId="53375" xr:uid="{A8060B7F-8FE4-466F-B315-D1742D832D63}"/>
    <cellStyle name="20% - uthevingsfarge 2 9 3" xfId="3017" xr:uid="{00000000-0005-0000-0000-0000342C0000}"/>
    <cellStyle name="20% - uthevingsfarge 2 9 3 2" xfId="38290" xr:uid="{00000000-0005-0000-0000-0000352C0000}"/>
    <cellStyle name="20% - uthevingsfarge 2 9 3_A02" xfId="55491" xr:uid="{44D5E97D-2F76-40C7-B235-5D4E9F3F9EDF}"/>
    <cellStyle name="20% - uthevingsfarge 2 9 4" xfId="38291" xr:uid="{00000000-0005-0000-0000-0000362C0000}"/>
    <cellStyle name="20% - uthevingsfarge 2 9 5" xfId="38292" xr:uid="{00000000-0005-0000-0000-0000372C0000}"/>
    <cellStyle name="20% - uthevingsfarge 2 9 6" xfId="38293" xr:uid="{00000000-0005-0000-0000-0000382C0000}"/>
    <cellStyle name="20% - uthevingsfarge 2 9 7" xfId="38284" xr:uid="{00000000-0005-0000-0000-0000392C0000}"/>
    <cellStyle name="20% - uthevingsfarge 2 9_4 manuell" xfId="53376" xr:uid="{FCBFB6C4-0ACB-4F00-B450-C362E4333491}"/>
    <cellStyle name="20% - uthevingsfarge 2_4 manuell" xfId="53377" xr:uid="{12CA8F95-385F-48BB-A982-5D859FB4D206}"/>
    <cellStyle name="20% - uthevingsfarge 3" xfId="36169" xr:uid="{00000000-0005-0000-0000-00003C2C0000}"/>
    <cellStyle name="20% - uthevingsfarge 3 10" xfId="3018" xr:uid="{00000000-0005-0000-0000-00003D2C0000}"/>
    <cellStyle name="20% - uthevingsfarge 3 10 2" xfId="3019" xr:uid="{00000000-0005-0000-0000-00003E2C0000}"/>
    <cellStyle name="20% - uthevingsfarge 3 10 2 2" xfId="3020" xr:uid="{00000000-0005-0000-0000-00003F2C0000}"/>
    <cellStyle name="20% - uthevingsfarge 3 10 2 2 2" xfId="38296" xr:uid="{00000000-0005-0000-0000-0000402C0000}"/>
    <cellStyle name="20% - uthevingsfarge 3 10 2 2_A02" xfId="55492" xr:uid="{1CAA3987-DBE1-4605-94EC-46843D81B070}"/>
    <cellStyle name="20% - uthevingsfarge 3 10 2 3" xfId="38297" xr:uid="{00000000-0005-0000-0000-0000412C0000}"/>
    <cellStyle name="20% - uthevingsfarge 3 10 2 4" xfId="38298" xr:uid="{00000000-0005-0000-0000-0000422C0000}"/>
    <cellStyle name="20% - uthevingsfarge 3 10 2 5" xfId="38299" xr:uid="{00000000-0005-0000-0000-0000432C0000}"/>
    <cellStyle name="20% - uthevingsfarge 3 10 2 6" xfId="38295" xr:uid="{00000000-0005-0000-0000-0000442C0000}"/>
    <cellStyle name="20% - uthevingsfarge 3 10 2_4 manuell" xfId="53378" xr:uid="{1F947C17-701C-4377-9A1C-D6BB057B812F}"/>
    <cellStyle name="20% - uthevingsfarge 3 10 3" xfId="3021" xr:uid="{00000000-0005-0000-0000-0000462C0000}"/>
    <cellStyle name="20% - uthevingsfarge 3 10 3 2" xfId="38300" xr:uid="{00000000-0005-0000-0000-0000472C0000}"/>
    <cellStyle name="20% - uthevingsfarge 3 10 3_A02" xfId="55493" xr:uid="{937BF000-FD5E-4655-8556-330C212309AE}"/>
    <cellStyle name="20% - uthevingsfarge 3 10 4" xfId="38301" xr:uid="{00000000-0005-0000-0000-0000482C0000}"/>
    <cellStyle name="20% - uthevingsfarge 3 10 5" xfId="38302" xr:uid="{00000000-0005-0000-0000-0000492C0000}"/>
    <cellStyle name="20% - uthevingsfarge 3 10 6" xfId="38303" xr:uid="{00000000-0005-0000-0000-00004A2C0000}"/>
    <cellStyle name="20% - uthevingsfarge 3 10 7" xfId="38294" xr:uid="{00000000-0005-0000-0000-00004B2C0000}"/>
    <cellStyle name="20% - uthevingsfarge 3 10_4 manuell" xfId="53379" xr:uid="{8FDA09B8-EB59-4E4E-BBB7-7959500CD7A7}"/>
    <cellStyle name="20% - uthevingsfarge 3 11" xfId="3022" xr:uid="{00000000-0005-0000-0000-00004D2C0000}"/>
    <cellStyle name="20% - uthevingsfarge 3 11 2" xfId="3023" xr:uid="{00000000-0005-0000-0000-00004E2C0000}"/>
    <cellStyle name="20% - uthevingsfarge 3 11 2 2" xfId="3024" xr:uid="{00000000-0005-0000-0000-00004F2C0000}"/>
    <cellStyle name="20% - uthevingsfarge 3 11 2 2 2" xfId="38306" xr:uid="{00000000-0005-0000-0000-0000502C0000}"/>
    <cellStyle name="20% - uthevingsfarge 3 11 2 2_A02" xfId="55494" xr:uid="{70D23D5C-7817-4A7B-AAA4-1B816B167F35}"/>
    <cellStyle name="20% - uthevingsfarge 3 11 2 3" xfId="38307" xr:uid="{00000000-0005-0000-0000-0000512C0000}"/>
    <cellStyle name="20% - uthevingsfarge 3 11 2 4" xfId="38308" xr:uid="{00000000-0005-0000-0000-0000522C0000}"/>
    <cellStyle name="20% - uthevingsfarge 3 11 2 5" xfId="38309" xr:uid="{00000000-0005-0000-0000-0000532C0000}"/>
    <cellStyle name="20% - uthevingsfarge 3 11 2 6" xfId="38305" xr:uid="{00000000-0005-0000-0000-0000542C0000}"/>
    <cellStyle name="20% - uthevingsfarge 3 11 2_4 manuell" xfId="53380" xr:uid="{4036ACA5-71A0-4AD7-8800-6B68CD66A4C5}"/>
    <cellStyle name="20% - uthevingsfarge 3 11 3" xfId="3025" xr:uid="{00000000-0005-0000-0000-0000562C0000}"/>
    <cellStyle name="20% - uthevingsfarge 3 11 3 2" xfId="38310" xr:uid="{00000000-0005-0000-0000-0000572C0000}"/>
    <cellStyle name="20% - uthevingsfarge 3 11 3_A02" xfId="55495" xr:uid="{8D6422EA-CEC4-48FA-A259-4C2C8BEE8650}"/>
    <cellStyle name="20% - uthevingsfarge 3 11 4" xfId="38311" xr:uid="{00000000-0005-0000-0000-0000582C0000}"/>
    <cellStyle name="20% - uthevingsfarge 3 11 5" xfId="38312" xr:uid="{00000000-0005-0000-0000-0000592C0000}"/>
    <cellStyle name="20% - uthevingsfarge 3 11 6" xfId="38313" xr:uid="{00000000-0005-0000-0000-00005A2C0000}"/>
    <cellStyle name="20% - uthevingsfarge 3 11 7" xfId="38304" xr:uid="{00000000-0005-0000-0000-00005B2C0000}"/>
    <cellStyle name="20% - uthevingsfarge 3 11_4 manuell" xfId="53381" xr:uid="{49146AB0-0DAB-41AF-9F6D-F2BCA0DB49C0}"/>
    <cellStyle name="20% - uthevingsfarge 3 12" xfId="3026" xr:uid="{00000000-0005-0000-0000-00005D2C0000}"/>
    <cellStyle name="20% - uthevingsfarge 3 12 2" xfId="3027" xr:uid="{00000000-0005-0000-0000-00005E2C0000}"/>
    <cellStyle name="20% - uthevingsfarge 3 12 2 2" xfId="3028" xr:uid="{00000000-0005-0000-0000-00005F2C0000}"/>
    <cellStyle name="20% - uthevingsfarge 3 12 2 2 2" xfId="38316" xr:uid="{00000000-0005-0000-0000-0000602C0000}"/>
    <cellStyle name="20% - uthevingsfarge 3 12 2 2_A02" xfId="55496" xr:uid="{5EA66E76-ACF2-42AD-B81B-FE5C344D8550}"/>
    <cellStyle name="20% - uthevingsfarge 3 12 2 3" xfId="38317" xr:uid="{00000000-0005-0000-0000-0000612C0000}"/>
    <cellStyle name="20% - uthevingsfarge 3 12 2 4" xfId="38318" xr:uid="{00000000-0005-0000-0000-0000622C0000}"/>
    <cellStyle name="20% - uthevingsfarge 3 12 2 5" xfId="38319" xr:uid="{00000000-0005-0000-0000-0000632C0000}"/>
    <cellStyle name="20% - uthevingsfarge 3 12 2 6" xfId="38315" xr:uid="{00000000-0005-0000-0000-0000642C0000}"/>
    <cellStyle name="20% - uthevingsfarge 3 12 2_4 manuell" xfId="53382" xr:uid="{B804904C-D326-49B3-87EF-6007409BC36D}"/>
    <cellStyle name="20% - uthevingsfarge 3 12 3" xfId="3029" xr:uid="{00000000-0005-0000-0000-0000662C0000}"/>
    <cellStyle name="20% - uthevingsfarge 3 12 3 2" xfId="38320" xr:uid="{00000000-0005-0000-0000-0000672C0000}"/>
    <cellStyle name="20% - uthevingsfarge 3 12 3_A02" xfId="55497" xr:uid="{5B0E9E15-4906-43B5-AAD9-D2D932B406FC}"/>
    <cellStyle name="20% - uthevingsfarge 3 12 4" xfId="38321" xr:uid="{00000000-0005-0000-0000-0000682C0000}"/>
    <cellStyle name="20% - uthevingsfarge 3 12 5" xfId="38322" xr:uid="{00000000-0005-0000-0000-0000692C0000}"/>
    <cellStyle name="20% - uthevingsfarge 3 12 6" xfId="38323" xr:uid="{00000000-0005-0000-0000-00006A2C0000}"/>
    <cellStyle name="20% - uthevingsfarge 3 12 7" xfId="38314" xr:uid="{00000000-0005-0000-0000-00006B2C0000}"/>
    <cellStyle name="20% - uthevingsfarge 3 12_4 manuell" xfId="53383" xr:uid="{9CD7B7A7-7F06-4CFF-9BCD-7A2C20DB5814}"/>
    <cellStyle name="20% - uthevingsfarge 3 13" xfId="3030" xr:uid="{00000000-0005-0000-0000-00006D2C0000}"/>
    <cellStyle name="20% - uthevingsfarge 3 13 2" xfId="3031" xr:uid="{00000000-0005-0000-0000-00006E2C0000}"/>
    <cellStyle name="20% - uthevingsfarge 3 13 2 2" xfId="3032" xr:uid="{00000000-0005-0000-0000-00006F2C0000}"/>
    <cellStyle name="20% - uthevingsfarge 3 13 2 2 2" xfId="38326" xr:uid="{00000000-0005-0000-0000-0000702C0000}"/>
    <cellStyle name="20% - uthevingsfarge 3 13 2 2_A02" xfId="55498" xr:uid="{00C700B3-6A4A-4A30-B8DC-1F9166324AFA}"/>
    <cellStyle name="20% - uthevingsfarge 3 13 2 3" xfId="38327" xr:uid="{00000000-0005-0000-0000-0000712C0000}"/>
    <cellStyle name="20% - uthevingsfarge 3 13 2 4" xfId="38328" xr:uid="{00000000-0005-0000-0000-0000722C0000}"/>
    <cellStyle name="20% - uthevingsfarge 3 13 2 5" xfId="38329" xr:uid="{00000000-0005-0000-0000-0000732C0000}"/>
    <cellStyle name="20% - uthevingsfarge 3 13 2 6" xfId="38325" xr:uid="{00000000-0005-0000-0000-0000742C0000}"/>
    <cellStyle name="20% - uthevingsfarge 3 13 2_4 manuell" xfId="53384" xr:uid="{6879CB62-D8B1-44B6-8159-D5D817859857}"/>
    <cellStyle name="20% - uthevingsfarge 3 13 3" xfId="3033" xr:uid="{00000000-0005-0000-0000-0000762C0000}"/>
    <cellStyle name="20% - uthevingsfarge 3 13 3 2" xfId="38330" xr:uid="{00000000-0005-0000-0000-0000772C0000}"/>
    <cellStyle name="20% - uthevingsfarge 3 13 3_A02" xfId="55499" xr:uid="{A6C43A98-73A9-42B0-8450-562AB8432CFA}"/>
    <cellStyle name="20% - uthevingsfarge 3 13 4" xfId="38331" xr:uid="{00000000-0005-0000-0000-0000782C0000}"/>
    <cellStyle name="20% - uthevingsfarge 3 13 5" xfId="38332" xr:uid="{00000000-0005-0000-0000-0000792C0000}"/>
    <cellStyle name="20% - uthevingsfarge 3 13 6" xfId="38333" xr:uid="{00000000-0005-0000-0000-00007A2C0000}"/>
    <cellStyle name="20% - uthevingsfarge 3 13 7" xfId="38324" xr:uid="{00000000-0005-0000-0000-00007B2C0000}"/>
    <cellStyle name="20% - uthevingsfarge 3 13_4 manuell" xfId="53385" xr:uid="{5FBE8921-3881-4DA5-BC78-5AD5EC17FAE8}"/>
    <cellStyle name="20% - uthevingsfarge 3 14" xfId="3034" xr:uid="{00000000-0005-0000-0000-00007D2C0000}"/>
    <cellStyle name="20% - uthevingsfarge 3 14 2" xfId="3035" xr:uid="{00000000-0005-0000-0000-00007E2C0000}"/>
    <cellStyle name="20% - uthevingsfarge 3 14 2 2" xfId="3036" xr:uid="{00000000-0005-0000-0000-00007F2C0000}"/>
    <cellStyle name="20% - uthevingsfarge 3 14 2 2 2" xfId="38336" xr:uid="{00000000-0005-0000-0000-0000802C0000}"/>
    <cellStyle name="20% - uthevingsfarge 3 14 2 2_A02" xfId="55500" xr:uid="{F537E8FB-AF61-473C-AAAA-69FE29F13881}"/>
    <cellStyle name="20% - uthevingsfarge 3 14 2 3" xfId="38337" xr:uid="{00000000-0005-0000-0000-0000812C0000}"/>
    <cellStyle name="20% - uthevingsfarge 3 14 2 4" xfId="38338" xr:uid="{00000000-0005-0000-0000-0000822C0000}"/>
    <cellStyle name="20% - uthevingsfarge 3 14 2 5" xfId="38339" xr:uid="{00000000-0005-0000-0000-0000832C0000}"/>
    <cellStyle name="20% - uthevingsfarge 3 14 2 6" xfId="38335" xr:uid="{00000000-0005-0000-0000-0000842C0000}"/>
    <cellStyle name="20% - uthevingsfarge 3 14 2_4 manuell" xfId="53386" xr:uid="{22FCB91C-E5FE-46A0-961C-606CB0890A37}"/>
    <cellStyle name="20% - uthevingsfarge 3 14 3" xfId="3037" xr:uid="{00000000-0005-0000-0000-0000862C0000}"/>
    <cellStyle name="20% - uthevingsfarge 3 14 3 2" xfId="38340" xr:uid="{00000000-0005-0000-0000-0000872C0000}"/>
    <cellStyle name="20% - uthevingsfarge 3 14 3_A02" xfId="55501" xr:uid="{EBFE5C87-43B9-4AE3-9773-AE51E3318610}"/>
    <cellStyle name="20% - uthevingsfarge 3 14 4" xfId="38341" xr:uid="{00000000-0005-0000-0000-0000882C0000}"/>
    <cellStyle name="20% - uthevingsfarge 3 14 5" xfId="38342" xr:uid="{00000000-0005-0000-0000-0000892C0000}"/>
    <cellStyle name="20% - uthevingsfarge 3 14 6" xfId="38343" xr:uid="{00000000-0005-0000-0000-00008A2C0000}"/>
    <cellStyle name="20% - uthevingsfarge 3 14 7" xfId="38334" xr:uid="{00000000-0005-0000-0000-00008B2C0000}"/>
    <cellStyle name="20% - uthevingsfarge 3 14_4 manuell" xfId="53387" xr:uid="{5C74E5CB-DFEB-4080-8AB9-6F43B812064D}"/>
    <cellStyle name="20% - uthevingsfarge 3 15" xfId="3038" xr:uid="{00000000-0005-0000-0000-00008D2C0000}"/>
    <cellStyle name="20% - uthevingsfarge 3 15 2" xfId="3039" xr:uid="{00000000-0005-0000-0000-00008E2C0000}"/>
    <cellStyle name="20% - uthevingsfarge 3 15 2 2" xfId="3040" xr:uid="{00000000-0005-0000-0000-00008F2C0000}"/>
    <cellStyle name="20% - uthevingsfarge 3 15 2 2 2" xfId="38346" xr:uid="{00000000-0005-0000-0000-0000902C0000}"/>
    <cellStyle name="20% - uthevingsfarge 3 15 2 2_A02" xfId="55502" xr:uid="{54C7B51B-AD5F-4E83-88BE-7B41C6F85B1D}"/>
    <cellStyle name="20% - uthevingsfarge 3 15 2 3" xfId="38347" xr:uid="{00000000-0005-0000-0000-0000912C0000}"/>
    <cellStyle name="20% - uthevingsfarge 3 15 2 4" xfId="38348" xr:uid="{00000000-0005-0000-0000-0000922C0000}"/>
    <cellStyle name="20% - uthevingsfarge 3 15 2 5" xfId="38349" xr:uid="{00000000-0005-0000-0000-0000932C0000}"/>
    <cellStyle name="20% - uthevingsfarge 3 15 2 6" xfId="38345" xr:uid="{00000000-0005-0000-0000-0000942C0000}"/>
    <cellStyle name="20% - uthevingsfarge 3 15 2_4 manuell" xfId="53388" xr:uid="{6CC71EEE-7259-4677-BA3E-CCE09F977ABA}"/>
    <cellStyle name="20% - uthevingsfarge 3 15 3" xfId="3041" xr:uid="{00000000-0005-0000-0000-0000962C0000}"/>
    <cellStyle name="20% - uthevingsfarge 3 15 3 2" xfId="38350" xr:uid="{00000000-0005-0000-0000-0000972C0000}"/>
    <cellStyle name="20% - uthevingsfarge 3 15 3_A02" xfId="55503" xr:uid="{0557406E-34B0-4F42-9953-F6E1FDBD8EEE}"/>
    <cellStyle name="20% - uthevingsfarge 3 15 4" xfId="38351" xr:uid="{00000000-0005-0000-0000-0000982C0000}"/>
    <cellStyle name="20% - uthevingsfarge 3 15 5" xfId="38352" xr:uid="{00000000-0005-0000-0000-0000992C0000}"/>
    <cellStyle name="20% - uthevingsfarge 3 15 6" xfId="38353" xr:uid="{00000000-0005-0000-0000-00009A2C0000}"/>
    <cellStyle name="20% - uthevingsfarge 3 15 7" xfId="38344" xr:uid="{00000000-0005-0000-0000-00009B2C0000}"/>
    <cellStyle name="20% - uthevingsfarge 3 15_4 manuell" xfId="53389" xr:uid="{FF99E746-7744-455C-9922-6DC5098EE06F}"/>
    <cellStyle name="20% - uthevingsfarge 3 16" xfId="3042" xr:uid="{00000000-0005-0000-0000-00009D2C0000}"/>
    <cellStyle name="20% - uthevingsfarge 3 16 2" xfId="3043" xr:uid="{00000000-0005-0000-0000-00009E2C0000}"/>
    <cellStyle name="20% - uthevingsfarge 3 16 2 2" xfId="3044" xr:uid="{00000000-0005-0000-0000-00009F2C0000}"/>
    <cellStyle name="20% - uthevingsfarge 3 16 2 2 2" xfId="38356" xr:uid="{00000000-0005-0000-0000-0000A02C0000}"/>
    <cellStyle name="20% - uthevingsfarge 3 16 2 2_A02" xfId="55504" xr:uid="{7D488B46-F608-4E05-8826-A10B83075A07}"/>
    <cellStyle name="20% - uthevingsfarge 3 16 2 3" xfId="38357" xr:uid="{00000000-0005-0000-0000-0000A12C0000}"/>
    <cellStyle name="20% - uthevingsfarge 3 16 2 4" xfId="38358" xr:uid="{00000000-0005-0000-0000-0000A22C0000}"/>
    <cellStyle name="20% - uthevingsfarge 3 16 2 5" xfId="38359" xr:uid="{00000000-0005-0000-0000-0000A32C0000}"/>
    <cellStyle name="20% - uthevingsfarge 3 16 2 6" xfId="38355" xr:uid="{00000000-0005-0000-0000-0000A42C0000}"/>
    <cellStyle name="20% - uthevingsfarge 3 16 2_4 manuell" xfId="53390" xr:uid="{4398E4CA-462B-4416-896E-0AF0F8E0B5B4}"/>
    <cellStyle name="20% - uthevingsfarge 3 16 3" xfId="3045" xr:uid="{00000000-0005-0000-0000-0000A62C0000}"/>
    <cellStyle name="20% - uthevingsfarge 3 16 3 2" xfId="38360" xr:uid="{00000000-0005-0000-0000-0000A72C0000}"/>
    <cellStyle name="20% - uthevingsfarge 3 16 3_A02" xfId="55505" xr:uid="{EF11289B-C833-49C7-A674-8C21E22C5252}"/>
    <cellStyle name="20% - uthevingsfarge 3 16 4" xfId="38361" xr:uid="{00000000-0005-0000-0000-0000A82C0000}"/>
    <cellStyle name="20% - uthevingsfarge 3 16 5" xfId="38362" xr:uid="{00000000-0005-0000-0000-0000A92C0000}"/>
    <cellStyle name="20% - uthevingsfarge 3 16 6" xfId="38363" xr:uid="{00000000-0005-0000-0000-0000AA2C0000}"/>
    <cellStyle name="20% - uthevingsfarge 3 16 7" xfId="38354" xr:uid="{00000000-0005-0000-0000-0000AB2C0000}"/>
    <cellStyle name="20% - uthevingsfarge 3 16_4 manuell" xfId="53391" xr:uid="{4D74C61D-E28C-485F-B7D1-182AE8F5AB3A}"/>
    <cellStyle name="20% - uthevingsfarge 3 17" xfId="3046" xr:uid="{00000000-0005-0000-0000-0000AD2C0000}"/>
    <cellStyle name="20% - uthevingsfarge 3 17 2" xfId="3047" xr:uid="{00000000-0005-0000-0000-0000AE2C0000}"/>
    <cellStyle name="20% - uthevingsfarge 3 17 2 2" xfId="3048" xr:uid="{00000000-0005-0000-0000-0000AF2C0000}"/>
    <cellStyle name="20% - uthevingsfarge 3 17 2 2 2" xfId="38366" xr:uid="{00000000-0005-0000-0000-0000B02C0000}"/>
    <cellStyle name="20% - uthevingsfarge 3 17 2 2_A02" xfId="55506" xr:uid="{F590E15B-4043-4E4B-925F-F0FB14F45192}"/>
    <cellStyle name="20% - uthevingsfarge 3 17 2 3" xfId="38367" xr:uid="{00000000-0005-0000-0000-0000B12C0000}"/>
    <cellStyle name="20% - uthevingsfarge 3 17 2 4" xfId="38368" xr:uid="{00000000-0005-0000-0000-0000B22C0000}"/>
    <cellStyle name="20% - uthevingsfarge 3 17 2 5" xfId="38369" xr:uid="{00000000-0005-0000-0000-0000B32C0000}"/>
    <cellStyle name="20% - uthevingsfarge 3 17 2 6" xfId="38365" xr:uid="{00000000-0005-0000-0000-0000B42C0000}"/>
    <cellStyle name="20% - uthevingsfarge 3 17 2_4 manuell" xfId="53392" xr:uid="{84BD9CEC-FB98-45A6-923E-83472DAD7D39}"/>
    <cellStyle name="20% - uthevingsfarge 3 17 3" xfId="3049" xr:uid="{00000000-0005-0000-0000-0000B62C0000}"/>
    <cellStyle name="20% - uthevingsfarge 3 17 3 2" xfId="38370" xr:uid="{00000000-0005-0000-0000-0000B72C0000}"/>
    <cellStyle name="20% - uthevingsfarge 3 17 3_A02" xfId="55507" xr:uid="{DC68F767-DD03-4081-91A1-0AAB9DF9F055}"/>
    <cellStyle name="20% - uthevingsfarge 3 17 4" xfId="38371" xr:uid="{00000000-0005-0000-0000-0000B82C0000}"/>
    <cellStyle name="20% - uthevingsfarge 3 17 5" xfId="38372" xr:uid="{00000000-0005-0000-0000-0000B92C0000}"/>
    <cellStyle name="20% - uthevingsfarge 3 17 6" xfId="38373" xr:uid="{00000000-0005-0000-0000-0000BA2C0000}"/>
    <cellStyle name="20% - uthevingsfarge 3 17 7" xfId="38364" xr:uid="{00000000-0005-0000-0000-0000BB2C0000}"/>
    <cellStyle name="20% - uthevingsfarge 3 17_4 manuell" xfId="53393" xr:uid="{09BE9D07-E2F8-42CC-8C34-C74DCDAAF458}"/>
    <cellStyle name="20% - uthevingsfarge 3 18" xfId="3050" xr:uid="{00000000-0005-0000-0000-0000BD2C0000}"/>
    <cellStyle name="20% - uthevingsfarge 3 18 2" xfId="3051" xr:uid="{00000000-0005-0000-0000-0000BE2C0000}"/>
    <cellStyle name="20% - uthevingsfarge 3 18 2 2" xfId="3052" xr:uid="{00000000-0005-0000-0000-0000BF2C0000}"/>
    <cellStyle name="20% - uthevingsfarge 3 18 2 2 2" xfId="38376" xr:uid="{00000000-0005-0000-0000-0000C02C0000}"/>
    <cellStyle name="20% - uthevingsfarge 3 18 2 2_A02" xfId="55508" xr:uid="{CB3637D0-B5C8-49B9-9DA2-3D4670504321}"/>
    <cellStyle name="20% - uthevingsfarge 3 18 2 3" xfId="38377" xr:uid="{00000000-0005-0000-0000-0000C12C0000}"/>
    <cellStyle name="20% - uthevingsfarge 3 18 2 4" xfId="38378" xr:uid="{00000000-0005-0000-0000-0000C22C0000}"/>
    <cellStyle name="20% - uthevingsfarge 3 18 2 5" xfId="38379" xr:uid="{00000000-0005-0000-0000-0000C32C0000}"/>
    <cellStyle name="20% - uthevingsfarge 3 18 2 6" xfId="38375" xr:uid="{00000000-0005-0000-0000-0000C42C0000}"/>
    <cellStyle name="20% - uthevingsfarge 3 18 2_4 manuell" xfId="53394" xr:uid="{52531DDC-7994-4050-964D-87E2AB34AC83}"/>
    <cellStyle name="20% - uthevingsfarge 3 18 3" xfId="3053" xr:uid="{00000000-0005-0000-0000-0000C62C0000}"/>
    <cellStyle name="20% - uthevingsfarge 3 18 3 2" xfId="38380" xr:uid="{00000000-0005-0000-0000-0000C72C0000}"/>
    <cellStyle name="20% - uthevingsfarge 3 18 3_A02" xfId="55509" xr:uid="{7FD699D8-7B78-4007-930D-B92810ABE5C5}"/>
    <cellStyle name="20% - uthevingsfarge 3 18 4" xfId="38381" xr:uid="{00000000-0005-0000-0000-0000C82C0000}"/>
    <cellStyle name="20% - uthevingsfarge 3 18 5" xfId="38382" xr:uid="{00000000-0005-0000-0000-0000C92C0000}"/>
    <cellStyle name="20% - uthevingsfarge 3 18 6" xfId="38383" xr:uid="{00000000-0005-0000-0000-0000CA2C0000}"/>
    <cellStyle name="20% - uthevingsfarge 3 18 7" xfId="38374" xr:uid="{00000000-0005-0000-0000-0000CB2C0000}"/>
    <cellStyle name="20% - uthevingsfarge 3 18_4 manuell" xfId="53395" xr:uid="{83D6D3C0-40A1-47E8-9D2F-388E48C48530}"/>
    <cellStyle name="20% - uthevingsfarge 3 19" xfId="3054" xr:uid="{00000000-0005-0000-0000-0000CD2C0000}"/>
    <cellStyle name="20% - uthevingsfarge 3 19 2" xfId="3055" xr:uid="{00000000-0005-0000-0000-0000CE2C0000}"/>
    <cellStyle name="20% - uthevingsfarge 3 19 2 2" xfId="3056" xr:uid="{00000000-0005-0000-0000-0000CF2C0000}"/>
    <cellStyle name="20% - uthevingsfarge 3 19 2 2 2" xfId="38386" xr:uid="{00000000-0005-0000-0000-0000D02C0000}"/>
    <cellStyle name="20% - uthevingsfarge 3 19 2 2_A02" xfId="55510" xr:uid="{F2ED8D0B-D347-452C-AF0E-5614F8A7FC1B}"/>
    <cellStyle name="20% - uthevingsfarge 3 19 2 3" xfId="38387" xr:uid="{00000000-0005-0000-0000-0000D12C0000}"/>
    <cellStyle name="20% - uthevingsfarge 3 19 2 4" xfId="38388" xr:uid="{00000000-0005-0000-0000-0000D22C0000}"/>
    <cellStyle name="20% - uthevingsfarge 3 19 2 5" xfId="38389" xr:uid="{00000000-0005-0000-0000-0000D32C0000}"/>
    <cellStyle name="20% - uthevingsfarge 3 19 2 6" xfId="38385" xr:uid="{00000000-0005-0000-0000-0000D42C0000}"/>
    <cellStyle name="20% - uthevingsfarge 3 19 2_4 manuell" xfId="53396" xr:uid="{195E7DBB-7E62-4482-90F9-3D49A1B6307B}"/>
    <cellStyle name="20% - uthevingsfarge 3 19 3" xfId="3057" xr:uid="{00000000-0005-0000-0000-0000D62C0000}"/>
    <cellStyle name="20% - uthevingsfarge 3 19 3 2" xfId="38390" xr:uid="{00000000-0005-0000-0000-0000D72C0000}"/>
    <cellStyle name="20% - uthevingsfarge 3 19 3_A02" xfId="55511" xr:uid="{FD3C2356-8E15-4B40-BCC6-F57C6FB059EC}"/>
    <cellStyle name="20% - uthevingsfarge 3 19 4" xfId="38391" xr:uid="{00000000-0005-0000-0000-0000D82C0000}"/>
    <cellStyle name="20% - uthevingsfarge 3 19 5" xfId="38392" xr:uid="{00000000-0005-0000-0000-0000D92C0000}"/>
    <cellStyle name="20% - uthevingsfarge 3 19 6" xfId="38393" xr:uid="{00000000-0005-0000-0000-0000DA2C0000}"/>
    <cellStyle name="20% - uthevingsfarge 3 19 7" xfId="38384" xr:uid="{00000000-0005-0000-0000-0000DB2C0000}"/>
    <cellStyle name="20% - uthevingsfarge 3 19_4 manuell" xfId="53397" xr:uid="{F8B80E82-9732-430A-A0FB-F2522587C542}"/>
    <cellStyle name="20% - uthevingsfarge 3 2" xfId="3058" xr:uid="{00000000-0005-0000-0000-0000DD2C0000}"/>
    <cellStyle name="20% - uthevingsfarge 3 2 10" xfId="14718" xr:uid="{00000000-0005-0000-0000-0000DE2C0000}"/>
    <cellStyle name="20% - uthevingsfarge 3 2 10 2" xfId="14719" xr:uid="{00000000-0005-0000-0000-0000DF2C0000}"/>
    <cellStyle name="20% - uthevingsfarge 3 2 10 3" xfId="14720" xr:uid="{00000000-0005-0000-0000-0000E02C0000}"/>
    <cellStyle name="20% - uthevingsfarge 3 2 10_AVA DVA EL" xfId="14721" xr:uid="{00000000-0005-0000-0000-0000E12C0000}"/>
    <cellStyle name="20% - uthevingsfarge 3 2 11" xfId="14722" xr:uid="{00000000-0005-0000-0000-0000E22C0000}"/>
    <cellStyle name="20% - uthevingsfarge 3 2 12" xfId="14723" xr:uid="{00000000-0005-0000-0000-0000E32C0000}"/>
    <cellStyle name="20% - uthevingsfarge 3 2 13" xfId="43721" xr:uid="{00000000-0005-0000-0000-0000E42C0000}"/>
    <cellStyle name="20% - uthevingsfarge 3 2 14" xfId="43722" xr:uid="{00000000-0005-0000-0000-0000E52C0000}"/>
    <cellStyle name="20% - uthevingsfarge 3 2 15" xfId="43723" xr:uid="{00000000-0005-0000-0000-0000E62C0000}"/>
    <cellStyle name="20% - uthevingsfarge 3 2 16" xfId="43724" xr:uid="{00000000-0005-0000-0000-0000E72C0000}"/>
    <cellStyle name="20% - uthevingsfarge 3 2 2" xfId="3059" xr:uid="{00000000-0005-0000-0000-0000E82C0000}"/>
    <cellStyle name="20% - uthevingsfarge 3 2 2 10" xfId="43725" xr:uid="{00000000-0005-0000-0000-0000E92C0000}"/>
    <cellStyle name="20% - uthevingsfarge 3 2 2 11" xfId="43726" xr:uid="{00000000-0005-0000-0000-0000EA2C0000}"/>
    <cellStyle name="20% - uthevingsfarge 3 2 2 2" xfId="3060" xr:uid="{00000000-0005-0000-0000-0000EB2C0000}"/>
    <cellStyle name="20% - uthevingsfarge 3 2 2 2 10" xfId="43727" xr:uid="{00000000-0005-0000-0000-0000EC2C0000}"/>
    <cellStyle name="20% - uthevingsfarge 3 2 2 2 2" xfId="14724" xr:uid="{00000000-0005-0000-0000-0000ED2C0000}"/>
    <cellStyle name="20% - uthevingsfarge 3 2 2 2 2 2" xfId="14725" xr:uid="{00000000-0005-0000-0000-0000EE2C0000}"/>
    <cellStyle name="20% - uthevingsfarge 3 2 2 2 2 2 2" xfId="43728" xr:uid="{00000000-0005-0000-0000-0000EF2C0000}"/>
    <cellStyle name="20% - uthevingsfarge 3 2 2 2 2 2 2 2" xfId="43729" xr:uid="{00000000-0005-0000-0000-0000F02C0000}"/>
    <cellStyle name="20% - uthevingsfarge 3 2 2 2 2 2 3" xfId="43730" xr:uid="{00000000-0005-0000-0000-0000F12C0000}"/>
    <cellStyle name="20% - uthevingsfarge 3 2 2 2 2 2_3. Chng in credit spreads" xfId="43731" xr:uid="{00000000-0005-0000-0000-0000F22C0000}"/>
    <cellStyle name="20% - uthevingsfarge 3 2 2 2 2 3" xfId="14726" xr:uid="{00000000-0005-0000-0000-0000F32C0000}"/>
    <cellStyle name="20% - uthevingsfarge 3 2 2 2 2 3 2" xfId="43732" xr:uid="{00000000-0005-0000-0000-0000F42C0000}"/>
    <cellStyle name="20% - uthevingsfarge 3 2 2 2 2 4" xfId="43733" xr:uid="{00000000-0005-0000-0000-0000F52C0000}"/>
    <cellStyle name="20% - uthevingsfarge 3 2 2 2 2 5" xfId="43734" xr:uid="{00000000-0005-0000-0000-0000F62C0000}"/>
    <cellStyle name="20% - uthevingsfarge 3 2 2 2 2 6" xfId="43735" xr:uid="{00000000-0005-0000-0000-0000F72C0000}"/>
    <cellStyle name="20% - uthevingsfarge 3 2 2 2 2_3. Chng in credit spreads" xfId="43736" xr:uid="{00000000-0005-0000-0000-0000F82C0000}"/>
    <cellStyle name="20% - uthevingsfarge 3 2 2 2 3" xfId="14727" xr:uid="{00000000-0005-0000-0000-0000F92C0000}"/>
    <cellStyle name="20% - uthevingsfarge 3 2 2 2 3 2" xfId="14728" xr:uid="{00000000-0005-0000-0000-0000FA2C0000}"/>
    <cellStyle name="20% - uthevingsfarge 3 2 2 2 3 2 2" xfId="43737" xr:uid="{00000000-0005-0000-0000-0000FB2C0000}"/>
    <cellStyle name="20% - uthevingsfarge 3 2 2 2 3 2 2 2" xfId="43738" xr:uid="{00000000-0005-0000-0000-0000FC2C0000}"/>
    <cellStyle name="20% - uthevingsfarge 3 2 2 2 3 2 3" xfId="43739" xr:uid="{00000000-0005-0000-0000-0000FD2C0000}"/>
    <cellStyle name="20% - uthevingsfarge 3 2 2 2 3 2_3. Chng in credit spreads" xfId="43740" xr:uid="{00000000-0005-0000-0000-0000FE2C0000}"/>
    <cellStyle name="20% - uthevingsfarge 3 2 2 2 3 3" xfId="14729" xr:uid="{00000000-0005-0000-0000-0000FF2C0000}"/>
    <cellStyle name="20% - uthevingsfarge 3 2 2 2 3 3 2" xfId="43741" xr:uid="{00000000-0005-0000-0000-0000002D0000}"/>
    <cellStyle name="20% - uthevingsfarge 3 2 2 2 3 4" xfId="43742" xr:uid="{00000000-0005-0000-0000-0000012D0000}"/>
    <cellStyle name="20% - uthevingsfarge 3 2 2 2 3 5" xfId="43743" xr:uid="{00000000-0005-0000-0000-0000022D0000}"/>
    <cellStyle name="20% - uthevingsfarge 3 2 2 2 3 6" xfId="43744" xr:uid="{00000000-0005-0000-0000-0000032D0000}"/>
    <cellStyle name="20% - uthevingsfarge 3 2 2 2 3_3. Chng in credit spreads" xfId="43745" xr:uid="{00000000-0005-0000-0000-0000042D0000}"/>
    <cellStyle name="20% - uthevingsfarge 3 2 2 2 4" xfId="14730" xr:uid="{00000000-0005-0000-0000-0000052D0000}"/>
    <cellStyle name="20% - uthevingsfarge 3 2 2 2 4 2" xfId="14731" xr:uid="{00000000-0005-0000-0000-0000062D0000}"/>
    <cellStyle name="20% - uthevingsfarge 3 2 2 2 4 2 2" xfId="43746" xr:uid="{00000000-0005-0000-0000-0000072D0000}"/>
    <cellStyle name="20% - uthevingsfarge 3 2 2 2 4 3" xfId="14732" xr:uid="{00000000-0005-0000-0000-0000082D0000}"/>
    <cellStyle name="20% - uthevingsfarge 3 2 2 2 4 4" xfId="43747" xr:uid="{00000000-0005-0000-0000-0000092D0000}"/>
    <cellStyle name="20% - uthevingsfarge 3 2 2 2 4 5" xfId="43748" xr:uid="{00000000-0005-0000-0000-00000A2D0000}"/>
    <cellStyle name="20% - uthevingsfarge 3 2 2 2 4 6" xfId="43749" xr:uid="{00000000-0005-0000-0000-00000B2D0000}"/>
    <cellStyle name="20% - uthevingsfarge 3 2 2 2 4_3. Chng in credit spreads" xfId="43750" xr:uid="{00000000-0005-0000-0000-00000C2D0000}"/>
    <cellStyle name="20% - uthevingsfarge 3 2 2 2 5" xfId="14733" xr:uid="{00000000-0005-0000-0000-00000D2D0000}"/>
    <cellStyle name="20% - uthevingsfarge 3 2 2 2 5 2" xfId="14734" xr:uid="{00000000-0005-0000-0000-00000E2D0000}"/>
    <cellStyle name="20% - uthevingsfarge 3 2 2 2 5 2 2" xfId="43751" xr:uid="{00000000-0005-0000-0000-00000F2D0000}"/>
    <cellStyle name="20% - uthevingsfarge 3 2 2 2 5 3" xfId="14735" xr:uid="{00000000-0005-0000-0000-0000102D0000}"/>
    <cellStyle name="20% - uthevingsfarge 3 2 2 2 5 4" xfId="43752" xr:uid="{00000000-0005-0000-0000-0000112D0000}"/>
    <cellStyle name="20% - uthevingsfarge 3 2 2 2 5 5" xfId="43753" xr:uid="{00000000-0005-0000-0000-0000122D0000}"/>
    <cellStyle name="20% - uthevingsfarge 3 2 2 2 5_3. Chng in credit spreads" xfId="43754" xr:uid="{00000000-0005-0000-0000-0000132D0000}"/>
    <cellStyle name="20% - uthevingsfarge 3 2 2 2 6" xfId="14736" xr:uid="{00000000-0005-0000-0000-0000142D0000}"/>
    <cellStyle name="20% - uthevingsfarge 3 2 2 2 6 2" xfId="43755" xr:uid="{00000000-0005-0000-0000-0000152D0000}"/>
    <cellStyle name="20% - uthevingsfarge 3 2 2 2 7" xfId="14737" xr:uid="{00000000-0005-0000-0000-0000162D0000}"/>
    <cellStyle name="20% - uthevingsfarge 3 2 2 2 8" xfId="38395" xr:uid="{00000000-0005-0000-0000-0000172D0000}"/>
    <cellStyle name="20% - uthevingsfarge 3 2 2 2 9" xfId="43756" xr:uid="{00000000-0005-0000-0000-0000182D0000}"/>
    <cellStyle name="20% - uthevingsfarge 3 2 2 2_3. Chng in credit spreads" xfId="43757" xr:uid="{00000000-0005-0000-0000-0000192D0000}"/>
    <cellStyle name="20% - uthevingsfarge 3 2 2 3" xfId="14738" xr:uid="{00000000-0005-0000-0000-00001A2D0000}"/>
    <cellStyle name="20% - uthevingsfarge 3 2 2 3 2" xfId="14739" xr:uid="{00000000-0005-0000-0000-00001B2D0000}"/>
    <cellStyle name="20% - uthevingsfarge 3 2 2 3 2 2" xfId="43758" xr:uid="{00000000-0005-0000-0000-00001C2D0000}"/>
    <cellStyle name="20% - uthevingsfarge 3 2 2 3 2 2 2" xfId="43759" xr:uid="{00000000-0005-0000-0000-00001D2D0000}"/>
    <cellStyle name="20% - uthevingsfarge 3 2 2 3 2 3" xfId="43760" xr:uid="{00000000-0005-0000-0000-00001E2D0000}"/>
    <cellStyle name="20% - uthevingsfarge 3 2 2 3 2_3. Chng in credit spreads" xfId="43761" xr:uid="{00000000-0005-0000-0000-00001F2D0000}"/>
    <cellStyle name="20% - uthevingsfarge 3 2 2 3 3" xfId="14740" xr:uid="{00000000-0005-0000-0000-0000202D0000}"/>
    <cellStyle name="20% - uthevingsfarge 3 2 2 3 3 2" xfId="43762" xr:uid="{00000000-0005-0000-0000-0000212D0000}"/>
    <cellStyle name="20% - uthevingsfarge 3 2 2 3 4" xfId="38396" xr:uid="{00000000-0005-0000-0000-0000222D0000}"/>
    <cellStyle name="20% - uthevingsfarge 3 2 2 3 5" xfId="43763" xr:uid="{00000000-0005-0000-0000-0000232D0000}"/>
    <cellStyle name="20% - uthevingsfarge 3 2 2 3 6" xfId="43764" xr:uid="{00000000-0005-0000-0000-0000242D0000}"/>
    <cellStyle name="20% - uthevingsfarge 3 2 2 3_3. Chng in credit spreads" xfId="43765" xr:uid="{00000000-0005-0000-0000-0000252D0000}"/>
    <cellStyle name="20% - uthevingsfarge 3 2 2 4" xfId="14741" xr:uid="{00000000-0005-0000-0000-0000262D0000}"/>
    <cellStyle name="20% - uthevingsfarge 3 2 2 4 2" xfId="14742" xr:uid="{00000000-0005-0000-0000-0000272D0000}"/>
    <cellStyle name="20% - uthevingsfarge 3 2 2 4 2 2" xfId="43766" xr:uid="{00000000-0005-0000-0000-0000282D0000}"/>
    <cellStyle name="20% - uthevingsfarge 3 2 2 4 2 2 2" xfId="43767" xr:uid="{00000000-0005-0000-0000-0000292D0000}"/>
    <cellStyle name="20% - uthevingsfarge 3 2 2 4 2 3" xfId="43768" xr:uid="{00000000-0005-0000-0000-00002A2D0000}"/>
    <cellStyle name="20% - uthevingsfarge 3 2 2 4 2_3. Chng in credit spreads" xfId="43769" xr:uid="{00000000-0005-0000-0000-00002B2D0000}"/>
    <cellStyle name="20% - uthevingsfarge 3 2 2 4 3" xfId="14743" xr:uid="{00000000-0005-0000-0000-00002C2D0000}"/>
    <cellStyle name="20% - uthevingsfarge 3 2 2 4 3 2" xfId="43770" xr:uid="{00000000-0005-0000-0000-00002D2D0000}"/>
    <cellStyle name="20% - uthevingsfarge 3 2 2 4 4" xfId="38397" xr:uid="{00000000-0005-0000-0000-00002E2D0000}"/>
    <cellStyle name="20% - uthevingsfarge 3 2 2 4 5" xfId="43771" xr:uid="{00000000-0005-0000-0000-00002F2D0000}"/>
    <cellStyle name="20% - uthevingsfarge 3 2 2 4 6" xfId="43772" xr:uid="{00000000-0005-0000-0000-0000302D0000}"/>
    <cellStyle name="20% - uthevingsfarge 3 2 2 4_3. Chng in credit spreads" xfId="43773" xr:uid="{00000000-0005-0000-0000-0000312D0000}"/>
    <cellStyle name="20% - uthevingsfarge 3 2 2 5" xfId="14744" xr:uid="{00000000-0005-0000-0000-0000322D0000}"/>
    <cellStyle name="20% - uthevingsfarge 3 2 2 5 2" xfId="14745" xr:uid="{00000000-0005-0000-0000-0000332D0000}"/>
    <cellStyle name="20% - uthevingsfarge 3 2 2 5 2 2" xfId="43774" xr:uid="{00000000-0005-0000-0000-0000342D0000}"/>
    <cellStyle name="20% - uthevingsfarge 3 2 2 5 2 2 2" xfId="43775" xr:uid="{00000000-0005-0000-0000-0000352D0000}"/>
    <cellStyle name="20% - uthevingsfarge 3 2 2 5 2 3" xfId="43776" xr:uid="{00000000-0005-0000-0000-0000362D0000}"/>
    <cellStyle name="20% - uthevingsfarge 3 2 2 5 2_3. Chng in credit spreads" xfId="43777" xr:uid="{00000000-0005-0000-0000-0000372D0000}"/>
    <cellStyle name="20% - uthevingsfarge 3 2 2 5 3" xfId="14746" xr:uid="{00000000-0005-0000-0000-0000382D0000}"/>
    <cellStyle name="20% - uthevingsfarge 3 2 2 5 3 2" xfId="43778" xr:uid="{00000000-0005-0000-0000-0000392D0000}"/>
    <cellStyle name="20% - uthevingsfarge 3 2 2 5 4" xfId="38398" xr:uid="{00000000-0005-0000-0000-00003A2D0000}"/>
    <cellStyle name="20% - uthevingsfarge 3 2 2 5 5" xfId="43779" xr:uid="{00000000-0005-0000-0000-00003B2D0000}"/>
    <cellStyle name="20% - uthevingsfarge 3 2 2 5 6" xfId="43780" xr:uid="{00000000-0005-0000-0000-00003C2D0000}"/>
    <cellStyle name="20% - uthevingsfarge 3 2 2 5_3. Chng in credit spreads" xfId="43781" xr:uid="{00000000-0005-0000-0000-00003D2D0000}"/>
    <cellStyle name="20% - uthevingsfarge 3 2 2 6" xfId="14747" xr:uid="{00000000-0005-0000-0000-00003E2D0000}"/>
    <cellStyle name="20% - uthevingsfarge 3 2 2 6 2" xfId="14748" xr:uid="{00000000-0005-0000-0000-00003F2D0000}"/>
    <cellStyle name="20% - uthevingsfarge 3 2 2 6 2 2" xfId="43782" xr:uid="{00000000-0005-0000-0000-0000402D0000}"/>
    <cellStyle name="20% - uthevingsfarge 3 2 2 6 3" xfId="14749" xr:uid="{00000000-0005-0000-0000-0000412D0000}"/>
    <cellStyle name="20% - uthevingsfarge 3 2 2 6 4" xfId="43783" xr:uid="{00000000-0005-0000-0000-0000422D0000}"/>
    <cellStyle name="20% - uthevingsfarge 3 2 2 6 5" xfId="43784" xr:uid="{00000000-0005-0000-0000-0000432D0000}"/>
    <cellStyle name="20% - uthevingsfarge 3 2 2 6 6" xfId="43785" xr:uid="{00000000-0005-0000-0000-0000442D0000}"/>
    <cellStyle name="20% - uthevingsfarge 3 2 2 6_3. Chng in credit spreads" xfId="43786" xr:uid="{00000000-0005-0000-0000-0000452D0000}"/>
    <cellStyle name="20% - uthevingsfarge 3 2 2 7" xfId="14750" xr:uid="{00000000-0005-0000-0000-0000462D0000}"/>
    <cellStyle name="20% - uthevingsfarge 3 2 2 7 2" xfId="43787" xr:uid="{00000000-0005-0000-0000-0000472D0000}"/>
    <cellStyle name="20% - uthevingsfarge 3 2 2 8" xfId="38394" xr:uid="{00000000-0005-0000-0000-0000482D0000}"/>
    <cellStyle name="20% - uthevingsfarge 3 2 2 9" xfId="43788" xr:uid="{00000000-0005-0000-0000-0000492D0000}"/>
    <cellStyle name="20% - uthevingsfarge 3 2 2_3. Chng in credit spreads" xfId="43789" xr:uid="{00000000-0005-0000-0000-00004A2D0000}"/>
    <cellStyle name="20% - uthevingsfarge 3 2 3" xfId="12448" xr:uid="{00000000-0005-0000-0000-00004B2D0000}"/>
    <cellStyle name="20% - uthevingsfarge 3 2 3 10" xfId="43790" xr:uid="{00000000-0005-0000-0000-00004C2D0000}"/>
    <cellStyle name="20% - uthevingsfarge 3 2 3 2" xfId="14751" xr:uid="{00000000-0005-0000-0000-00004D2D0000}"/>
    <cellStyle name="20% - uthevingsfarge 3 2 3 2 2" xfId="14752" xr:uid="{00000000-0005-0000-0000-00004E2D0000}"/>
    <cellStyle name="20% - uthevingsfarge 3 2 3 2 2 2" xfId="43791" xr:uid="{00000000-0005-0000-0000-00004F2D0000}"/>
    <cellStyle name="20% - uthevingsfarge 3 2 3 2 2 2 2" xfId="43792" xr:uid="{00000000-0005-0000-0000-0000502D0000}"/>
    <cellStyle name="20% - uthevingsfarge 3 2 3 2 2 3" xfId="43793" xr:uid="{00000000-0005-0000-0000-0000512D0000}"/>
    <cellStyle name="20% - uthevingsfarge 3 2 3 2 2_3. Chng in credit spreads" xfId="43794" xr:uid="{00000000-0005-0000-0000-0000522D0000}"/>
    <cellStyle name="20% - uthevingsfarge 3 2 3 2 3" xfId="14753" xr:uid="{00000000-0005-0000-0000-0000532D0000}"/>
    <cellStyle name="20% - uthevingsfarge 3 2 3 2 3 2" xfId="43795" xr:uid="{00000000-0005-0000-0000-0000542D0000}"/>
    <cellStyle name="20% - uthevingsfarge 3 2 3 2 3 2 2" xfId="43796" xr:uid="{00000000-0005-0000-0000-0000552D0000}"/>
    <cellStyle name="20% - uthevingsfarge 3 2 3 2 3 3" xfId="43797" xr:uid="{00000000-0005-0000-0000-0000562D0000}"/>
    <cellStyle name="20% - uthevingsfarge 3 2 3 2 3_3. Chng in credit spreads" xfId="43798" xr:uid="{00000000-0005-0000-0000-0000572D0000}"/>
    <cellStyle name="20% - uthevingsfarge 3 2 3 2 4" xfId="43799" xr:uid="{00000000-0005-0000-0000-0000582D0000}"/>
    <cellStyle name="20% - uthevingsfarge 3 2 3 2 4 2" xfId="43800" xr:uid="{00000000-0005-0000-0000-0000592D0000}"/>
    <cellStyle name="20% - uthevingsfarge 3 2 3 2 4 2 2" xfId="43801" xr:uid="{00000000-0005-0000-0000-00005A2D0000}"/>
    <cellStyle name="20% - uthevingsfarge 3 2 3 2 4 3" xfId="43802" xr:uid="{00000000-0005-0000-0000-00005B2D0000}"/>
    <cellStyle name="20% - uthevingsfarge 3 2 3 2 4_3. Chng in credit spreads" xfId="43803" xr:uid="{00000000-0005-0000-0000-00005C2D0000}"/>
    <cellStyle name="20% - uthevingsfarge 3 2 3 2 5" xfId="43804" xr:uid="{00000000-0005-0000-0000-00005D2D0000}"/>
    <cellStyle name="20% - uthevingsfarge 3 2 3 2 5 2" xfId="43805" xr:uid="{00000000-0005-0000-0000-00005E2D0000}"/>
    <cellStyle name="20% - uthevingsfarge 3 2 3 2 6" xfId="43806" xr:uid="{00000000-0005-0000-0000-00005F2D0000}"/>
    <cellStyle name="20% - uthevingsfarge 3 2 3 2_3. Chng in credit spreads" xfId="43807" xr:uid="{00000000-0005-0000-0000-0000602D0000}"/>
    <cellStyle name="20% - uthevingsfarge 3 2 3 3" xfId="14754" xr:uid="{00000000-0005-0000-0000-0000612D0000}"/>
    <cellStyle name="20% - uthevingsfarge 3 2 3 3 2" xfId="14755" xr:uid="{00000000-0005-0000-0000-0000622D0000}"/>
    <cellStyle name="20% - uthevingsfarge 3 2 3 3 2 2" xfId="43808" xr:uid="{00000000-0005-0000-0000-0000632D0000}"/>
    <cellStyle name="20% - uthevingsfarge 3 2 3 3 2 2 2" xfId="43809" xr:uid="{00000000-0005-0000-0000-0000642D0000}"/>
    <cellStyle name="20% - uthevingsfarge 3 2 3 3 2 3" xfId="43810" xr:uid="{00000000-0005-0000-0000-0000652D0000}"/>
    <cellStyle name="20% - uthevingsfarge 3 2 3 3 2_3. Chng in credit spreads" xfId="43811" xr:uid="{00000000-0005-0000-0000-0000662D0000}"/>
    <cellStyle name="20% - uthevingsfarge 3 2 3 3 3" xfId="14756" xr:uid="{00000000-0005-0000-0000-0000672D0000}"/>
    <cellStyle name="20% - uthevingsfarge 3 2 3 3 3 2" xfId="43812" xr:uid="{00000000-0005-0000-0000-0000682D0000}"/>
    <cellStyle name="20% - uthevingsfarge 3 2 3 3 4" xfId="43813" xr:uid="{00000000-0005-0000-0000-0000692D0000}"/>
    <cellStyle name="20% - uthevingsfarge 3 2 3 3 5" xfId="43814" xr:uid="{00000000-0005-0000-0000-00006A2D0000}"/>
    <cellStyle name="20% - uthevingsfarge 3 2 3 3 6" xfId="43815" xr:uid="{00000000-0005-0000-0000-00006B2D0000}"/>
    <cellStyle name="20% - uthevingsfarge 3 2 3 3_3. Chng in credit spreads" xfId="43816" xr:uid="{00000000-0005-0000-0000-00006C2D0000}"/>
    <cellStyle name="20% - uthevingsfarge 3 2 3 4" xfId="14757" xr:uid="{00000000-0005-0000-0000-00006D2D0000}"/>
    <cellStyle name="20% - uthevingsfarge 3 2 3 4 2" xfId="14758" xr:uid="{00000000-0005-0000-0000-00006E2D0000}"/>
    <cellStyle name="20% - uthevingsfarge 3 2 3 4 2 2" xfId="43817" xr:uid="{00000000-0005-0000-0000-00006F2D0000}"/>
    <cellStyle name="20% - uthevingsfarge 3 2 3 4 3" xfId="14759" xr:uid="{00000000-0005-0000-0000-0000702D0000}"/>
    <cellStyle name="20% - uthevingsfarge 3 2 3 4 4" xfId="43818" xr:uid="{00000000-0005-0000-0000-0000712D0000}"/>
    <cellStyle name="20% - uthevingsfarge 3 2 3 4 5" xfId="43819" xr:uid="{00000000-0005-0000-0000-0000722D0000}"/>
    <cellStyle name="20% - uthevingsfarge 3 2 3 4 6" xfId="43820" xr:uid="{00000000-0005-0000-0000-0000732D0000}"/>
    <cellStyle name="20% - uthevingsfarge 3 2 3 4_3. Chng in credit spreads" xfId="43821" xr:uid="{00000000-0005-0000-0000-0000742D0000}"/>
    <cellStyle name="20% - uthevingsfarge 3 2 3 5" xfId="14760" xr:uid="{00000000-0005-0000-0000-0000752D0000}"/>
    <cellStyle name="20% - uthevingsfarge 3 2 3 5 2" xfId="14761" xr:uid="{00000000-0005-0000-0000-0000762D0000}"/>
    <cellStyle name="20% - uthevingsfarge 3 2 3 5 2 2" xfId="43822" xr:uid="{00000000-0005-0000-0000-0000772D0000}"/>
    <cellStyle name="20% - uthevingsfarge 3 2 3 5 3" xfId="14762" xr:uid="{00000000-0005-0000-0000-0000782D0000}"/>
    <cellStyle name="20% - uthevingsfarge 3 2 3 5 4" xfId="43823" xr:uid="{00000000-0005-0000-0000-0000792D0000}"/>
    <cellStyle name="20% - uthevingsfarge 3 2 3 5 5" xfId="43824" xr:uid="{00000000-0005-0000-0000-00007A2D0000}"/>
    <cellStyle name="20% - uthevingsfarge 3 2 3 5 6" xfId="43825" xr:uid="{00000000-0005-0000-0000-00007B2D0000}"/>
    <cellStyle name="20% - uthevingsfarge 3 2 3 5_3. Chng in credit spreads" xfId="43826" xr:uid="{00000000-0005-0000-0000-00007C2D0000}"/>
    <cellStyle name="20% - uthevingsfarge 3 2 3 6" xfId="14763" xr:uid="{00000000-0005-0000-0000-00007D2D0000}"/>
    <cellStyle name="20% - uthevingsfarge 3 2 3 6 2" xfId="43827" xr:uid="{00000000-0005-0000-0000-00007E2D0000}"/>
    <cellStyle name="20% - uthevingsfarge 3 2 3 6 2 2" xfId="43828" xr:uid="{00000000-0005-0000-0000-00007F2D0000}"/>
    <cellStyle name="20% - uthevingsfarge 3 2 3 6 3" xfId="43829" xr:uid="{00000000-0005-0000-0000-0000802D0000}"/>
    <cellStyle name="20% - uthevingsfarge 3 2 3 6_3. Chng in credit spreads" xfId="43830" xr:uid="{00000000-0005-0000-0000-0000812D0000}"/>
    <cellStyle name="20% - uthevingsfarge 3 2 3 7" xfId="14764" xr:uid="{00000000-0005-0000-0000-0000822D0000}"/>
    <cellStyle name="20% - uthevingsfarge 3 2 3 7 2" xfId="43831" xr:uid="{00000000-0005-0000-0000-0000832D0000}"/>
    <cellStyle name="20% - uthevingsfarge 3 2 3 8" xfId="38399" xr:uid="{00000000-0005-0000-0000-0000842D0000}"/>
    <cellStyle name="20% - uthevingsfarge 3 2 3 9" xfId="43832" xr:uid="{00000000-0005-0000-0000-0000852D0000}"/>
    <cellStyle name="20% - uthevingsfarge 3 2 3_3. Chng in credit spreads" xfId="43833" xr:uid="{00000000-0005-0000-0000-0000862D0000}"/>
    <cellStyle name="20% - uthevingsfarge 3 2 4" xfId="14765" xr:uid="{00000000-0005-0000-0000-0000872D0000}"/>
    <cellStyle name="20% - uthevingsfarge 3 2 4 2" xfId="14766" xr:uid="{00000000-0005-0000-0000-0000882D0000}"/>
    <cellStyle name="20% - uthevingsfarge 3 2 4 2 2" xfId="14767" xr:uid="{00000000-0005-0000-0000-0000892D0000}"/>
    <cellStyle name="20% - uthevingsfarge 3 2 4 2 2 2" xfId="43834" xr:uid="{00000000-0005-0000-0000-00008A2D0000}"/>
    <cellStyle name="20% - uthevingsfarge 3 2 4 2 3" xfId="43835" xr:uid="{00000000-0005-0000-0000-00008B2D0000}"/>
    <cellStyle name="20% - uthevingsfarge 3 2 4 2_3. Chng in credit spreads" xfId="43836" xr:uid="{00000000-0005-0000-0000-00008C2D0000}"/>
    <cellStyle name="20% - uthevingsfarge 3 2 4 3" xfId="14768" xr:uid="{00000000-0005-0000-0000-00008D2D0000}"/>
    <cellStyle name="20% - uthevingsfarge 3 2 4 3 2" xfId="43837" xr:uid="{00000000-0005-0000-0000-00008E2D0000}"/>
    <cellStyle name="20% - uthevingsfarge 3 2 4 3 2 2" xfId="43838" xr:uid="{00000000-0005-0000-0000-00008F2D0000}"/>
    <cellStyle name="20% - uthevingsfarge 3 2 4 3 3" xfId="43839" xr:uid="{00000000-0005-0000-0000-0000902D0000}"/>
    <cellStyle name="20% - uthevingsfarge 3 2 4 3_3. Chng in credit spreads" xfId="43840" xr:uid="{00000000-0005-0000-0000-0000912D0000}"/>
    <cellStyle name="20% - uthevingsfarge 3 2 4 4" xfId="14769" xr:uid="{00000000-0005-0000-0000-0000922D0000}"/>
    <cellStyle name="20% - uthevingsfarge 3 2 4 4 2" xfId="43841" xr:uid="{00000000-0005-0000-0000-0000932D0000}"/>
    <cellStyle name="20% - uthevingsfarge 3 2 4 4 2 2" xfId="43842" xr:uid="{00000000-0005-0000-0000-0000942D0000}"/>
    <cellStyle name="20% - uthevingsfarge 3 2 4 4 3" xfId="43843" xr:uid="{00000000-0005-0000-0000-0000952D0000}"/>
    <cellStyle name="20% - uthevingsfarge 3 2 4 4_3. Chng in credit spreads" xfId="43844" xr:uid="{00000000-0005-0000-0000-0000962D0000}"/>
    <cellStyle name="20% - uthevingsfarge 3 2 4 5" xfId="38400" xr:uid="{00000000-0005-0000-0000-0000972D0000}"/>
    <cellStyle name="20% - uthevingsfarge 3 2 4 5 2" xfId="43845" xr:uid="{00000000-0005-0000-0000-0000982D0000}"/>
    <cellStyle name="20% - uthevingsfarge 3 2 4 6" xfId="43846" xr:uid="{00000000-0005-0000-0000-0000992D0000}"/>
    <cellStyle name="20% - uthevingsfarge 3 2 4 7" xfId="43847" xr:uid="{00000000-0005-0000-0000-00009A2D0000}"/>
    <cellStyle name="20% - uthevingsfarge 3 2 4_3. Chng in credit spreads" xfId="43848" xr:uid="{00000000-0005-0000-0000-00009B2D0000}"/>
    <cellStyle name="20% - uthevingsfarge 3 2 5" xfId="14770" xr:uid="{00000000-0005-0000-0000-00009C2D0000}"/>
    <cellStyle name="20% - uthevingsfarge 3 2 5 2" xfId="14771" xr:uid="{00000000-0005-0000-0000-00009D2D0000}"/>
    <cellStyle name="20% - uthevingsfarge 3 2 5 2 2" xfId="14772" xr:uid="{00000000-0005-0000-0000-00009E2D0000}"/>
    <cellStyle name="20% - uthevingsfarge 3 2 5 2 2 2" xfId="43849" xr:uid="{00000000-0005-0000-0000-00009F2D0000}"/>
    <cellStyle name="20% - uthevingsfarge 3 2 5 2 3" xfId="43850" xr:uid="{00000000-0005-0000-0000-0000A02D0000}"/>
    <cellStyle name="20% - uthevingsfarge 3 2 5 2_3. Chng in credit spreads" xfId="43851" xr:uid="{00000000-0005-0000-0000-0000A12D0000}"/>
    <cellStyle name="20% - uthevingsfarge 3 2 5 3" xfId="14773" xr:uid="{00000000-0005-0000-0000-0000A22D0000}"/>
    <cellStyle name="20% - uthevingsfarge 3 2 5 3 2" xfId="43852" xr:uid="{00000000-0005-0000-0000-0000A32D0000}"/>
    <cellStyle name="20% - uthevingsfarge 3 2 5 4" xfId="14774" xr:uid="{00000000-0005-0000-0000-0000A42D0000}"/>
    <cellStyle name="20% - uthevingsfarge 3 2 5 5" xfId="38401" xr:uid="{00000000-0005-0000-0000-0000A52D0000}"/>
    <cellStyle name="20% - uthevingsfarge 3 2 5 6" xfId="43853" xr:uid="{00000000-0005-0000-0000-0000A62D0000}"/>
    <cellStyle name="20% - uthevingsfarge 3 2 5 7" xfId="43854" xr:uid="{00000000-0005-0000-0000-0000A72D0000}"/>
    <cellStyle name="20% - uthevingsfarge 3 2 5_3. Chng in credit spreads" xfId="43855" xr:uid="{00000000-0005-0000-0000-0000A82D0000}"/>
    <cellStyle name="20% - uthevingsfarge 3 2 6" xfId="14775" xr:uid="{00000000-0005-0000-0000-0000A92D0000}"/>
    <cellStyle name="20% - uthevingsfarge 3 2 6 2" xfId="14776" xr:uid="{00000000-0005-0000-0000-0000AA2D0000}"/>
    <cellStyle name="20% - uthevingsfarge 3 2 6 2 2" xfId="14777" xr:uid="{00000000-0005-0000-0000-0000AB2D0000}"/>
    <cellStyle name="20% - uthevingsfarge 3 2 6 2 2 2" xfId="43856" xr:uid="{00000000-0005-0000-0000-0000AC2D0000}"/>
    <cellStyle name="20% - uthevingsfarge 3 2 6 2 3" xfId="43857" xr:uid="{00000000-0005-0000-0000-0000AD2D0000}"/>
    <cellStyle name="20% - uthevingsfarge 3 2 6 2_3. Chng in credit spreads" xfId="43858" xr:uid="{00000000-0005-0000-0000-0000AE2D0000}"/>
    <cellStyle name="20% - uthevingsfarge 3 2 6 3" xfId="14778" xr:uid="{00000000-0005-0000-0000-0000AF2D0000}"/>
    <cellStyle name="20% - uthevingsfarge 3 2 6 3 2" xfId="43859" xr:uid="{00000000-0005-0000-0000-0000B02D0000}"/>
    <cellStyle name="20% - uthevingsfarge 3 2 6 4" xfId="14779" xr:uid="{00000000-0005-0000-0000-0000B12D0000}"/>
    <cellStyle name="20% - uthevingsfarge 3 2 6 5" xfId="38402" xr:uid="{00000000-0005-0000-0000-0000B22D0000}"/>
    <cellStyle name="20% - uthevingsfarge 3 2 6 6" xfId="43860" xr:uid="{00000000-0005-0000-0000-0000B32D0000}"/>
    <cellStyle name="20% - uthevingsfarge 3 2 6 7" xfId="43861" xr:uid="{00000000-0005-0000-0000-0000B42D0000}"/>
    <cellStyle name="20% - uthevingsfarge 3 2 6_3. Chng in credit spreads" xfId="43862" xr:uid="{00000000-0005-0000-0000-0000B52D0000}"/>
    <cellStyle name="20% - uthevingsfarge 3 2 7" xfId="14780" xr:uid="{00000000-0005-0000-0000-0000B62D0000}"/>
    <cellStyle name="20% - uthevingsfarge 3 2 7 2" xfId="14781" xr:uid="{00000000-0005-0000-0000-0000B72D0000}"/>
    <cellStyle name="20% - uthevingsfarge 3 2 7 2 2" xfId="14782" xr:uid="{00000000-0005-0000-0000-0000B82D0000}"/>
    <cellStyle name="20% - uthevingsfarge 3 2 7 2 3" xfId="43863" xr:uid="{00000000-0005-0000-0000-0000B92D0000}"/>
    <cellStyle name="20% - uthevingsfarge 3 2 7 2_AVA DVA EL" xfId="14783" xr:uid="{00000000-0005-0000-0000-0000BA2D0000}"/>
    <cellStyle name="20% - uthevingsfarge 3 2 7 3" xfId="14784" xr:uid="{00000000-0005-0000-0000-0000BB2D0000}"/>
    <cellStyle name="20% - uthevingsfarge 3 2 7 4" xfId="14785" xr:uid="{00000000-0005-0000-0000-0000BC2D0000}"/>
    <cellStyle name="20% - uthevingsfarge 3 2 7 5" xfId="43864" xr:uid="{00000000-0005-0000-0000-0000BD2D0000}"/>
    <cellStyle name="20% - uthevingsfarge 3 2 7 6" xfId="43865" xr:uid="{00000000-0005-0000-0000-0000BE2D0000}"/>
    <cellStyle name="20% - uthevingsfarge 3 2 7_3. Chng in credit spreads" xfId="43866" xr:uid="{00000000-0005-0000-0000-0000BF2D0000}"/>
    <cellStyle name="20% - uthevingsfarge 3 2 8" xfId="14786" xr:uid="{00000000-0005-0000-0000-0000C02D0000}"/>
    <cellStyle name="20% - uthevingsfarge 3 2 8 2" xfId="14787" xr:uid="{00000000-0005-0000-0000-0000C12D0000}"/>
    <cellStyle name="20% - uthevingsfarge 3 2 8 2 2" xfId="43867" xr:uid="{00000000-0005-0000-0000-0000C22D0000}"/>
    <cellStyle name="20% - uthevingsfarge 3 2 8 3" xfId="14788" xr:uid="{00000000-0005-0000-0000-0000C32D0000}"/>
    <cellStyle name="20% - uthevingsfarge 3 2 8 4" xfId="43868" xr:uid="{00000000-0005-0000-0000-0000C42D0000}"/>
    <cellStyle name="20% - uthevingsfarge 3 2 8_3. Chng in credit spreads" xfId="43869" xr:uid="{00000000-0005-0000-0000-0000C52D0000}"/>
    <cellStyle name="20% - uthevingsfarge 3 2 9" xfId="14789" xr:uid="{00000000-0005-0000-0000-0000C62D0000}"/>
    <cellStyle name="20% - uthevingsfarge 3 2 9 2" xfId="14790" xr:uid="{00000000-0005-0000-0000-0000C72D0000}"/>
    <cellStyle name="20% - uthevingsfarge 3 2 9 3" xfId="14791" xr:uid="{00000000-0005-0000-0000-0000C82D0000}"/>
    <cellStyle name="20% - uthevingsfarge 3 2 9_AVA DVA EL" xfId="14792" xr:uid="{00000000-0005-0000-0000-0000C92D0000}"/>
    <cellStyle name="20% - uthevingsfarge 3 2_11" xfId="3061" xr:uid="{00000000-0005-0000-0000-0000CA2D0000}"/>
    <cellStyle name="20% - uthevingsfarge 3 20" xfId="3062" xr:uid="{00000000-0005-0000-0000-0000CB2D0000}"/>
    <cellStyle name="20% - uthevingsfarge 3 20 2" xfId="3063" xr:uid="{00000000-0005-0000-0000-0000CC2D0000}"/>
    <cellStyle name="20% - uthevingsfarge 3 20 2 2" xfId="3064" xr:uid="{00000000-0005-0000-0000-0000CD2D0000}"/>
    <cellStyle name="20% - uthevingsfarge 3 20 2 2 2" xfId="38405" xr:uid="{00000000-0005-0000-0000-0000CE2D0000}"/>
    <cellStyle name="20% - uthevingsfarge 3 20 2 2_A02" xfId="55512" xr:uid="{5714D4BE-9FF1-499D-897C-EA7CD1B1EFD5}"/>
    <cellStyle name="20% - uthevingsfarge 3 20 2 3" xfId="38406" xr:uid="{00000000-0005-0000-0000-0000CF2D0000}"/>
    <cellStyle name="20% - uthevingsfarge 3 20 2 4" xfId="38407" xr:uid="{00000000-0005-0000-0000-0000D02D0000}"/>
    <cellStyle name="20% - uthevingsfarge 3 20 2 5" xfId="38408" xr:uid="{00000000-0005-0000-0000-0000D12D0000}"/>
    <cellStyle name="20% - uthevingsfarge 3 20 2 6" xfId="38404" xr:uid="{00000000-0005-0000-0000-0000D22D0000}"/>
    <cellStyle name="20% - uthevingsfarge 3 20 2_4 manuell" xfId="53398" xr:uid="{659BA794-4A23-475A-AD60-D78303A4FC14}"/>
    <cellStyle name="20% - uthevingsfarge 3 20 3" xfId="3065" xr:uid="{00000000-0005-0000-0000-0000D42D0000}"/>
    <cellStyle name="20% - uthevingsfarge 3 20 3 2" xfId="38409" xr:uid="{00000000-0005-0000-0000-0000D52D0000}"/>
    <cellStyle name="20% - uthevingsfarge 3 20 3_A02" xfId="55513" xr:uid="{F2EF987B-6E7B-4AC1-BFB1-21A50BF66E27}"/>
    <cellStyle name="20% - uthevingsfarge 3 20 4" xfId="38410" xr:uid="{00000000-0005-0000-0000-0000D62D0000}"/>
    <cellStyle name="20% - uthevingsfarge 3 20 5" xfId="38411" xr:uid="{00000000-0005-0000-0000-0000D72D0000}"/>
    <cellStyle name="20% - uthevingsfarge 3 20 6" xfId="38412" xr:uid="{00000000-0005-0000-0000-0000D82D0000}"/>
    <cellStyle name="20% - uthevingsfarge 3 20 7" xfId="38403" xr:uid="{00000000-0005-0000-0000-0000D92D0000}"/>
    <cellStyle name="20% - uthevingsfarge 3 20_4 manuell" xfId="53399" xr:uid="{EA61F54E-DC9B-404A-9459-1B70CBD6F17B}"/>
    <cellStyle name="20% - uthevingsfarge 3 21" xfId="3066" xr:uid="{00000000-0005-0000-0000-0000DB2D0000}"/>
    <cellStyle name="20% - uthevingsfarge 3 21 2" xfId="3067" xr:uid="{00000000-0005-0000-0000-0000DC2D0000}"/>
    <cellStyle name="20% - uthevingsfarge 3 21 2 2" xfId="3068" xr:uid="{00000000-0005-0000-0000-0000DD2D0000}"/>
    <cellStyle name="20% - uthevingsfarge 3 21 2 2 2" xfId="38415" xr:uid="{00000000-0005-0000-0000-0000DE2D0000}"/>
    <cellStyle name="20% - uthevingsfarge 3 21 2 2_A02" xfId="55514" xr:uid="{63279974-AD28-4E7B-9CAD-39CABEB8B444}"/>
    <cellStyle name="20% - uthevingsfarge 3 21 2 3" xfId="38416" xr:uid="{00000000-0005-0000-0000-0000DF2D0000}"/>
    <cellStyle name="20% - uthevingsfarge 3 21 2 4" xfId="38417" xr:uid="{00000000-0005-0000-0000-0000E02D0000}"/>
    <cellStyle name="20% - uthevingsfarge 3 21 2 5" xfId="38418" xr:uid="{00000000-0005-0000-0000-0000E12D0000}"/>
    <cellStyle name="20% - uthevingsfarge 3 21 2 6" xfId="38414" xr:uid="{00000000-0005-0000-0000-0000E22D0000}"/>
    <cellStyle name="20% - uthevingsfarge 3 21 2_4 manuell" xfId="53400" xr:uid="{EE87F2F6-78B5-49CD-99BA-F5726D29DE9F}"/>
    <cellStyle name="20% - uthevingsfarge 3 21 3" xfId="3069" xr:uid="{00000000-0005-0000-0000-0000E42D0000}"/>
    <cellStyle name="20% - uthevingsfarge 3 21 3 2" xfId="38419" xr:uid="{00000000-0005-0000-0000-0000E52D0000}"/>
    <cellStyle name="20% - uthevingsfarge 3 21 3_A02" xfId="55515" xr:uid="{F6DC01F3-DA8A-4A4D-A80B-FD62F6D15E64}"/>
    <cellStyle name="20% - uthevingsfarge 3 21 4" xfId="38420" xr:uid="{00000000-0005-0000-0000-0000E62D0000}"/>
    <cellStyle name="20% - uthevingsfarge 3 21 5" xfId="38421" xr:uid="{00000000-0005-0000-0000-0000E72D0000}"/>
    <cellStyle name="20% - uthevingsfarge 3 21 6" xfId="38422" xr:uid="{00000000-0005-0000-0000-0000E82D0000}"/>
    <cellStyle name="20% - uthevingsfarge 3 21 7" xfId="38413" xr:uid="{00000000-0005-0000-0000-0000E92D0000}"/>
    <cellStyle name="20% - uthevingsfarge 3 21_4 manuell" xfId="53401" xr:uid="{ED3642D2-D448-42C3-B592-76FE3AF31C59}"/>
    <cellStyle name="20% - uthevingsfarge 3 22" xfId="3070" xr:uid="{00000000-0005-0000-0000-0000EB2D0000}"/>
    <cellStyle name="20% - uthevingsfarge 3 22 2" xfId="3071" xr:uid="{00000000-0005-0000-0000-0000EC2D0000}"/>
    <cellStyle name="20% - uthevingsfarge 3 22 2 2" xfId="3072" xr:uid="{00000000-0005-0000-0000-0000ED2D0000}"/>
    <cellStyle name="20% - uthevingsfarge 3 22 2 2 2" xfId="38425" xr:uid="{00000000-0005-0000-0000-0000EE2D0000}"/>
    <cellStyle name="20% - uthevingsfarge 3 22 2 2_A02" xfId="55516" xr:uid="{7B29A4E5-3AC4-4722-AF4B-C4BCD0C123F9}"/>
    <cellStyle name="20% - uthevingsfarge 3 22 2 3" xfId="38426" xr:uid="{00000000-0005-0000-0000-0000EF2D0000}"/>
    <cellStyle name="20% - uthevingsfarge 3 22 2 4" xfId="38427" xr:uid="{00000000-0005-0000-0000-0000F02D0000}"/>
    <cellStyle name="20% - uthevingsfarge 3 22 2 5" xfId="38428" xr:uid="{00000000-0005-0000-0000-0000F12D0000}"/>
    <cellStyle name="20% - uthevingsfarge 3 22 2 6" xfId="38424" xr:uid="{00000000-0005-0000-0000-0000F22D0000}"/>
    <cellStyle name="20% - uthevingsfarge 3 22 2_4 manuell" xfId="53402" xr:uid="{0F93E38B-128C-4AC1-B5A8-FF904A8756CC}"/>
    <cellStyle name="20% - uthevingsfarge 3 22 3" xfId="3073" xr:uid="{00000000-0005-0000-0000-0000F42D0000}"/>
    <cellStyle name="20% - uthevingsfarge 3 22 3 2" xfId="38429" xr:uid="{00000000-0005-0000-0000-0000F52D0000}"/>
    <cellStyle name="20% - uthevingsfarge 3 22 3_A02" xfId="55517" xr:uid="{D135866B-C10A-45A7-8303-AADEEF1FC822}"/>
    <cellStyle name="20% - uthevingsfarge 3 22 4" xfId="38430" xr:uid="{00000000-0005-0000-0000-0000F62D0000}"/>
    <cellStyle name="20% - uthevingsfarge 3 22 5" xfId="38431" xr:uid="{00000000-0005-0000-0000-0000F72D0000}"/>
    <cellStyle name="20% - uthevingsfarge 3 22 6" xfId="38432" xr:uid="{00000000-0005-0000-0000-0000F82D0000}"/>
    <cellStyle name="20% - uthevingsfarge 3 22 7" xfId="38423" xr:uid="{00000000-0005-0000-0000-0000F92D0000}"/>
    <cellStyle name="20% - uthevingsfarge 3 22_4 manuell" xfId="53403" xr:uid="{97275B68-67ED-47BA-8190-176DABDB4ED4}"/>
    <cellStyle name="20% - uthevingsfarge 3 23" xfId="3074" xr:uid="{00000000-0005-0000-0000-0000FB2D0000}"/>
    <cellStyle name="20% - uthevingsfarge 3 23 2" xfId="3075" xr:uid="{00000000-0005-0000-0000-0000FC2D0000}"/>
    <cellStyle name="20% - uthevingsfarge 3 23 2 2" xfId="3076" xr:uid="{00000000-0005-0000-0000-0000FD2D0000}"/>
    <cellStyle name="20% - uthevingsfarge 3 23 2 2 2" xfId="38435" xr:uid="{00000000-0005-0000-0000-0000FE2D0000}"/>
    <cellStyle name="20% - uthevingsfarge 3 23 2 2_A02" xfId="55518" xr:uid="{69D9D4FA-0BEA-4F97-A36E-A4CE3E90689A}"/>
    <cellStyle name="20% - uthevingsfarge 3 23 2 3" xfId="38436" xr:uid="{00000000-0005-0000-0000-0000FF2D0000}"/>
    <cellStyle name="20% - uthevingsfarge 3 23 2 4" xfId="38437" xr:uid="{00000000-0005-0000-0000-0000002E0000}"/>
    <cellStyle name="20% - uthevingsfarge 3 23 2 5" xfId="38438" xr:uid="{00000000-0005-0000-0000-0000012E0000}"/>
    <cellStyle name="20% - uthevingsfarge 3 23 2 6" xfId="38434" xr:uid="{00000000-0005-0000-0000-0000022E0000}"/>
    <cellStyle name="20% - uthevingsfarge 3 23 2_4 manuell" xfId="53404" xr:uid="{DDDFE67C-1316-4B0F-B2DC-8D8DB2F70B17}"/>
    <cellStyle name="20% - uthevingsfarge 3 23 3" xfId="3077" xr:uid="{00000000-0005-0000-0000-0000042E0000}"/>
    <cellStyle name="20% - uthevingsfarge 3 23 3 2" xfId="38439" xr:uid="{00000000-0005-0000-0000-0000052E0000}"/>
    <cellStyle name="20% - uthevingsfarge 3 23 3_A02" xfId="55519" xr:uid="{C1A74F84-BF3A-431E-8787-C0BF56E99038}"/>
    <cellStyle name="20% - uthevingsfarge 3 23 4" xfId="38440" xr:uid="{00000000-0005-0000-0000-0000062E0000}"/>
    <cellStyle name="20% - uthevingsfarge 3 23 5" xfId="38441" xr:uid="{00000000-0005-0000-0000-0000072E0000}"/>
    <cellStyle name="20% - uthevingsfarge 3 23 6" xfId="38442" xr:uid="{00000000-0005-0000-0000-0000082E0000}"/>
    <cellStyle name="20% - uthevingsfarge 3 23 7" xfId="38433" xr:uid="{00000000-0005-0000-0000-0000092E0000}"/>
    <cellStyle name="20% - uthevingsfarge 3 23_4 manuell" xfId="53405" xr:uid="{93F34983-19EC-4D1C-86E5-2F5AC982C64F}"/>
    <cellStyle name="20% - uthevingsfarge 3 24" xfId="3078" xr:uid="{00000000-0005-0000-0000-00000B2E0000}"/>
    <cellStyle name="20% - uthevingsfarge 3 24 2" xfId="3079" xr:uid="{00000000-0005-0000-0000-00000C2E0000}"/>
    <cellStyle name="20% - uthevingsfarge 3 24 2 2" xfId="3080" xr:uid="{00000000-0005-0000-0000-00000D2E0000}"/>
    <cellStyle name="20% - uthevingsfarge 3 24 2 2 2" xfId="38445" xr:uid="{00000000-0005-0000-0000-00000E2E0000}"/>
    <cellStyle name="20% - uthevingsfarge 3 24 2 2_A02" xfId="55520" xr:uid="{84FB06A8-D88F-4526-976C-708B3F3B29BE}"/>
    <cellStyle name="20% - uthevingsfarge 3 24 2 3" xfId="38446" xr:uid="{00000000-0005-0000-0000-00000F2E0000}"/>
    <cellStyle name="20% - uthevingsfarge 3 24 2 4" xfId="38447" xr:uid="{00000000-0005-0000-0000-0000102E0000}"/>
    <cellStyle name="20% - uthevingsfarge 3 24 2 5" xfId="38448" xr:uid="{00000000-0005-0000-0000-0000112E0000}"/>
    <cellStyle name="20% - uthevingsfarge 3 24 2 6" xfId="38444" xr:uid="{00000000-0005-0000-0000-0000122E0000}"/>
    <cellStyle name="20% - uthevingsfarge 3 24 2_4 manuell" xfId="53406" xr:uid="{CCDD8A87-7555-47EA-AF0C-A3891573E105}"/>
    <cellStyle name="20% - uthevingsfarge 3 24 3" xfId="3081" xr:uid="{00000000-0005-0000-0000-0000142E0000}"/>
    <cellStyle name="20% - uthevingsfarge 3 24 3 2" xfId="38449" xr:uid="{00000000-0005-0000-0000-0000152E0000}"/>
    <cellStyle name="20% - uthevingsfarge 3 24 3_A02" xfId="55521" xr:uid="{B64A9E66-768B-4C71-AD46-EEA3D6FE703F}"/>
    <cellStyle name="20% - uthevingsfarge 3 24 4" xfId="38450" xr:uid="{00000000-0005-0000-0000-0000162E0000}"/>
    <cellStyle name="20% - uthevingsfarge 3 24 5" xfId="38451" xr:uid="{00000000-0005-0000-0000-0000172E0000}"/>
    <cellStyle name="20% - uthevingsfarge 3 24 6" xfId="38452" xr:uid="{00000000-0005-0000-0000-0000182E0000}"/>
    <cellStyle name="20% - uthevingsfarge 3 24 7" xfId="38443" xr:uid="{00000000-0005-0000-0000-0000192E0000}"/>
    <cellStyle name="20% - uthevingsfarge 3 24_4 manuell" xfId="53407" xr:uid="{BB9CABF0-263B-46C2-A1D5-89780A5874A9}"/>
    <cellStyle name="20% - uthevingsfarge 3 25" xfId="3082" xr:uid="{00000000-0005-0000-0000-00001B2E0000}"/>
    <cellStyle name="20% - uthevingsfarge 3 25 2" xfId="3083" xr:uid="{00000000-0005-0000-0000-00001C2E0000}"/>
    <cellStyle name="20% - uthevingsfarge 3 25 2 2" xfId="3084" xr:uid="{00000000-0005-0000-0000-00001D2E0000}"/>
    <cellStyle name="20% - uthevingsfarge 3 25 2 2 2" xfId="38455" xr:uid="{00000000-0005-0000-0000-00001E2E0000}"/>
    <cellStyle name="20% - uthevingsfarge 3 25 2 2_A02" xfId="55522" xr:uid="{C8208E08-4A22-4155-BE57-6130945078B0}"/>
    <cellStyle name="20% - uthevingsfarge 3 25 2 3" xfId="38456" xr:uid="{00000000-0005-0000-0000-00001F2E0000}"/>
    <cellStyle name="20% - uthevingsfarge 3 25 2 4" xfId="38457" xr:uid="{00000000-0005-0000-0000-0000202E0000}"/>
    <cellStyle name="20% - uthevingsfarge 3 25 2 5" xfId="38458" xr:uid="{00000000-0005-0000-0000-0000212E0000}"/>
    <cellStyle name="20% - uthevingsfarge 3 25 2 6" xfId="38454" xr:uid="{00000000-0005-0000-0000-0000222E0000}"/>
    <cellStyle name="20% - uthevingsfarge 3 25 2_4 manuell" xfId="53408" xr:uid="{7315CA80-D708-4E90-93A5-E6915AC751BF}"/>
    <cellStyle name="20% - uthevingsfarge 3 25 3" xfId="3085" xr:uid="{00000000-0005-0000-0000-0000242E0000}"/>
    <cellStyle name="20% - uthevingsfarge 3 25 3 2" xfId="38459" xr:uid="{00000000-0005-0000-0000-0000252E0000}"/>
    <cellStyle name="20% - uthevingsfarge 3 25 3_A02" xfId="55523" xr:uid="{E203892D-D4EB-43BA-845E-19FFFF0D0DF4}"/>
    <cellStyle name="20% - uthevingsfarge 3 25 4" xfId="38460" xr:uid="{00000000-0005-0000-0000-0000262E0000}"/>
    <cellStyle name="20% - uthevingsfarge 3 25 5" xfId="38461" xr:uid="{00000000-0005-0000-0000-0000272E0000}"/>
    <cellStyle name="20% - uthevingsfarge 3 25 6" xfId="38462" xr:uid="{00000000-0005-0000-0000-0000282E0000}"/>
    <cellStyle name="20% - uthevingsfarge 3 25 7" xfId="38453" xr:uid="{00000000-0005-0000-0000-0000292E0000}"/>
    <cellStyle name="20% - uthevingsfarge 3 25_4 manuell" xfId="53409" xr:uid="{41789122-CA9E-4A37-B752-D19B9946C872}"/>
    <cellStyle name="20% - uthevingsfarge 3 26" xfId="3086" xr:uid="{00000000-0005-0000-0000-00002B2E0000}"/>
    <cellStyle name="20% - uthevingsfarge 3 26 2" xfId="3087" xr:uid="{00000000-0005-0000-0000-00002C2E0000}"/>
    <cellStyle name="20% - uthevingsfarge 3 26 2 2" xfId="3088" xr:uid="{00000000-0005-0000-0000-00002D2E0000}"/>
    <cellStyle name="20% - uthevingsfarge 3 26 2 2 2" xfId="38465" xr:uid="{00000000-0005-0000-0000-00002E2E0000}"/>
    <cellStyle name="20% - uthevingsfarge 3 26 2 2_A02" xfId="55524" xr:uid="{C6FB037E-3198-4B41-B230-70F8583C07E5}"/>
    <cellStyle name="20% - uthevingsfarge 3 26 2 3" xfId="38466" xr:uid="{00000000-0005-0000-0000-00002F2E0000}"/>
    <cellStyle name="20% - uthevingsfarge 3 26 2 4" xfId="38467" xr:uid="{00000000-0005-0000-0000-0000302E0000}"/>
    <cellStyle name="20% - uthevingsfarge 3 26 2 5" xfId="38468" xr:uid="{00000000-0005-0000-0000-0000312E0000}"/>
    <cellStyle name="20% - uthevingsfarge 3 26 2 6" xfId="38464" xr:uid="{00000000-0005-0000-0000-0000322E0000}"/>
    <cellStyle name="20% - uthevingsfarge 3 26 2_4 manuell" xfId="53410" xr:uid="{8BCF6681-77E9-443B-9CDA-EDD8D8B1EBA6}"/>
    <cellStyle name="20% - uthevingsfarge 3 26 3" xfId="3089" xr:uid="{00000000-0005-0000-0000-0000342E0000}"/>
    <cellStyle name="20% - uthevingsfarge 3 26 3 2" xfId="38469" xr:uid="{00000000-0005-0000-0000-0000352E0000}"/>
    <cellStyle name="20% - uthevingsfarge 3 26 3_A02" xfId="55525" xr:uid="{E81D8366-63C5-43D1-8A19-5D002916A8D3}"/>
    <cellStyle name="20% - uthevingsfarge 3 26 4" xfId="38470" xr:uid="{00000000-0005-0000-0000-0000362E0000}"/>
    <cellStyle name="20% - uthevingsfarge 3 26 5" xfId="38471" xr:uid="{00000000-0005-0000-0000-0000372E0000}"/>
    <cellStyle name="20% - uthevingsfarge 3 26 6" xfId="38472" xr:uid="{00000000-0005-0000-0000-0000382E0000}"/>
    <cellStyle name="20% - uthevingsfarge 3 26 7" xfId="38463" xr:uid="{00000000-0005-0000-0000-0000392E0000}"/>
    <cellStyle name="20% - uthevingsfarge 3 26_4 manuell" xfId="53411" xr:uid="{EDFABFF9-BCDA-427C-8380-36136A1DA93B}"/>
    <cellStyle name="20% - uthevingsfarge 3 27" xfId="3090" xr:uid="{00000000-0005-0000-0000-00003B2E0000}"/>
    <cellStyle name="20% - uthevingsfarge 3 27 2" xfId="3091" xr:uid="{00000000-0005-0000-0000-00003C2E0000}"/>
    <cellStyle name="20% - uthevingsfarge 3 27 2 2" xfId="3092" xr:uid="{00000000-0005-0000-0000-00003D2E0000}"/>
    <cellStyle name="20% - uthevingsfarge 3 27 2 2 2" xfId="38475" xr:uid="{00000000-0005-0000-0000-00003E2E0000}"/>
    <cellStyle name="20% - uthevingsfarge 3 27 2 2_A02" xfId="55526" xr:uid="{B1B2AE75-6749-4A75-B5F8-8BE63700432F}"/>
    <cellStyle name="20% - uthevingsfarge 3 27 2 3" xfId="38476" xr:uid="{00000000-0005-0000-0000-00003F2E0000}"/>
    <cellStyle name="20% - uthevingsfarge 3 27 2 4" xfId="38477" xr:uid="{00000000-0005-0000-0000-0000402E0000}"/>
    <cellStyle name="20% - uthevingsfarge 3 27 2 5" xfId="38478" xr:uid="{00000000-0005-0000-0000-0000412E0000}"/>
    <cellStyle name="20% - uthevingsfarge 3 27 2 6" xfId="38474" xr:uid="{00000000-0005-0000-0000-0000422E0000}"/>
    <cellStyle name="20% - uthevingsfarge 3 27 2_4 manuell" xfId="53412" xr:uid="{4618DB75-8138-45DB-9DF9-27ACF87B875C}"/>
    <cellStyle name="20% - uthevingsfarge 3 27 3" xfId="3093" xr:uid="{00000000-0005-0000-0000-0000442E0000}"/>
    <cellStyle name="20% - uthevingsfarge 3 27 3 2" xfId="38479" xr:uid="{00000000-0005-0000-0000-0000452E0000}"/>
    <cellStyle name="20% - uthevingsfarge 3 27 3_A02" xfId="55527" xr:uid="{85CCD8EE-D1E9-4A9B-8C6A-B67FDA311111}"/>
    <cellStyle name="20% - uthevingsfarge 3 27 4" xfId="38480" xr:uid="{00000000-0005-0000-0000-0000462E0000}"/>
    <cellStyle name="20% - uthevingsfarge 3 27 5" xfId="38481" xr:uid="{00000000-0005-0000-0000-0000472E0000}"/>
    <cellStyle name="20% - uthevingsfarge 3 27 6" xfId="38482" xr:uid="{00000000-0005-0000-0000-0000482E0000}"/>
    <cellStyle name="20% - uthevingsfarge 3 27 7" xfId="38473" xr:uid="{00000000-0005-0000-0000-0000492E0000}"/>
    <cellStyle name="20% - uthevingsfarge 3 27_4 manuell" xfId="53413" xr:uid="{8AE67381-3A4F-4785-8AF4-8367F63D2B70}"/>
    <cellStyle name="20% - uthevingsfarge 3 28" xfId="3094" xr:uid="{00000000-0005-0000-0000-00004B2E0000}"/>
    <cellStyle name="20% - uthevingsfarge 3 28 2" xfId="3095" xr:uid="{00000000-0005-0000-0000-00004C2E0000}"/>
    <cellStyle name="20% - uthevingsfarge 3 28 2 2" xfId="3096" xr:uid="{00000000-0005-0000-0000-00004D2E0000}"/>
    <cellStyle name="20% - uthevingsfarge 3 28 2 2 2" xfId="38485" xr:uid="{00000000-0005-0000-0000-00004E2E0000}"/>
    <cellStyle name="20% - uthevingsfarge 3 28 2 2_A02" xfId="55528" xr:uid="{6D7F44AE-2728-4644-9CB0-30AF68A980FB}"/>
    <cellStyle name="20% - uthevingsfarge 3 28 2 3" xfId="38486" xr:uid="{00000000-0005-0000-0000-00004F2E0000}"/>
    <cellStyle name="20% - uthevingsfarge 3 28 2 4" xfId="38487" xr:uid="{00000000-0005-0000-0000-0000502E0000}"/>
    <cellStyle name="20% - uthevingsfarge 3 28 2 5" xfId="38488" xr:uid="{00000000-0005-0000-0000-0000512E0000}"/>
    <cellStyle name="20% - uthevingsfarge 3 28 2 6" xfId="38484" xr:uid="{00000000-0005-0000-0000-0000522E0000}"/>
    <cellStyle name="20% - uthevingsfarge 3 28 2_4 manuell" xfId="53414" xr:uid="{51A93479-BE89-465C-A199-386A9B04B639}"/>
    <cellStyle name="20% - uthevingsfarge 3 28 3" xfId="3097" xr:uid="{00000000-0005-0000-0000-0000542E0000}"/>
    <cellStyle name="20% - uthevingsfarge 3 28 3 2" xfId="38489" xr:uid="{00000000-0005-0000-0000-0000552E0000}"/>
    <cellStyle name="20% - uthevingsfarge 3 28 3_A02" xfId="55529" xr:uid="{6ACD35D5-2236-4165-A8B0-C4FECBC79F80}"/>
    <cellStyle name="20% - uthevingsfarge 3 28 4" xfId="38490" xr:uid="{00000000-0005-0000-0000-0000562E0000}"/>
    <cellStyle name="20% - uthevingsfarge 3 28 5" xfId="38491" xr:uid="{00000000-0005-0000-0000-0000572E0000}"/>
    <cellStyle name="20% - uthevingsfarge 3 28 6" xfId="38492" xr:uid="{00000000-0005-0000-0000-0000582E0000}"/>
    <cellStyle name="20% - uthevingsfarge 3 28 7" xfId="38483" xr:uid="{00000000-0005-0000-0000-0000592E0000}"/>
    <cellStyle name="20% - uthevingsfarge 3 28_4 manuell" xfId="53415" xr:uid="{1377A2AE-7701-433C-8C5B-49598A30CB2D}"/>
    <cellStyle name="20% - uthevingsfarge 3 29" xfId="3098" xr:uid="{00000000-0005-0000-0000-00005B2E0000}"/>
    <cellStyle name="20% - uthevingsfarge 3 29 2" xfId="3099" xr:uid="{00000000-0005-0000-0000-00005C2E0000}"/>
    <cellStyle name="20% - uthevingsfarge 3 29 2 2" xfId="3100" xr:uid="{00000000-0005-0000-0000-00005D2E0000}"/>
    <cellStyle name="20% - uthevingsfarge 3 29 2 2 2" xfId="38495" xr:uid="{00000000-0005-0000-0000-00005E2E0000}"/>
    <cellStyle name="20% - uthevingsfarge 3 29 2 2_A02" xfId="55530" xr:uid="{DD237F01-3C3D-487E-B700-A9322D72D4C9}"/>
    <cellStyle name="20% - uthevingsfarge 3 29 2 3" xfId="38496" xr:uid="{00000000-0005-0000-0000-00005F2E0000}"/>
    <cellStyle name="20% - uthevingsfarge 3 29 2 4" xfId="38497" xr:uid="{00000000-0005-0000-0000-0000602E0000}"/>
    <cellStyle name="20% - uthevingsfarge 3 29 2 5" xfId="38498" xr:uid="{00000000-0005-0000-0000-0000612E0000}"/>
    <cellStyle name="20% - uthevingsfarge 3 29 2 6" xfId="38494" xr:uid="{00000000-0005-0000-0000-0000622E0000}"/>
    <cellStyle name="20% - uthevingsfarge 3 29 2_4 manuell" xfId="53416" xr:uid="{F881BA6A-68BD-46AE-97D1-9B6CBA10C68A}"/>
    <cellStyle name="20% - uthevingsfarge 3 29 3" xfId="3101" xr:uid="{00000000-0005-0000-0000-0000642E0000}"/>
    <cellStyle name="20% - uthevingsfarge 3 29 3 2" xfId="38499" xr:uid="{00000000-0005-0000-0000-0000652E0000}"/>
    <cellStyle name="20% - uthevingsfarge 3 29 3_A02" xfId="55531" xr:uid="{DB3A3A17-D930-4AC7-88D5-812A08C9C439}"/>
    <cellStyle name="20% - uthevingsfarge 3 29 4" xfId="38500" xr:uid="{00000000-0005-0000-0000-0000662E0000}"/>
    <cellStyle name="20% - uthevingsfarge 3 29 5" xfId="38501" xr:uid="{00000000-0005-0000-0000-0000672E0000}"/>
    <cellStyle name="20% - uthevingsfarge 3 29 6" xfId="38502" xr:uid="{00000000-0005-0000-0000-0000682E0000}"/>
    <cellStyle name="20% - uthevingsfarge 3 29 7" xfId="38493" xr:uid="{00000000-0005-0000-0000-0000692E0000}"/>
    <cellStyle name="20% - uthevingsfarge 3 29_4 manuell" xfId="53417" xr:uid="{C90C5CA3-BA87-49AD-9843-8C706B1EE077}"/>
    <cellStyle name="20% - uthevingsfarge 3 3" xfId="3102" xr:uid="{00000000-0005-0000-0000-00006B2E0000}"/>
    <cellStyle name="20% - uthevingsfarge 3 3 10" xfId="43870" xr:uid="{00000000-0005-0000-0000-00006C2E0000}"/>
    <cellStyle name="20% - uthevingsfarge 3 3 11" xfId="43871" xr:uid="{00000000-0005-0000-0000-00006D2E0000}"/>
    <cellStyle name="20% - uthevingsfarge 3 3 2" xfId="3103" xr:uid="{00000000-0005-0000-0000-00006E2E0000}"/>
    <cellStyle name="20% - uthevingsfarge 3 3 2 10" xfId="43872" xr:uid="{00000000-0005-0000-0000-00006F2E0000}"/>
    <cellStyle name="20% - uthevingsfarge 3 3 2 2" xfId="3104" xr:uid="{00000000-0005-0000-0000-0000702E0000}"/>
    <cellStyle name="20% - uthevingsfarge 3 3 2 2 2" xfId="14793" xr:uid="{00000000-0005-0000-0000-0000712E0000}"/>
    <cellStyle name="20% - uthevingsfarge 3 3 2 2 2 2" xfId="43873" xr:uid="{00000000-0005-0000-0000-0000722E0000}"/>
    <cellStyle name="20% - uthevingsfarge 3 3 2 2 2 2 2" xfId="43874" xr:uid="{00000000-0005-0000-0000-0000732E0000}"/>
    <cellStyle name="20% - uthevingsfarge 3 3 2 2 2 3" xfId="43875" xr:uid="{00000000-0005-0000-0000-0000742E0000}"/>
    <cellStyle name="20% - uthevingsfarge 3 3 2 2 2_3. Chng in credit spreads" xfId="43876" xr:uid="{00000000-0005-0000-0000-0000752E0000}"/>
    <cellStyle name="20% - uthevingsfarge 3 3 2 2 3" xfId="14794" xr:uid="{00000000-0005-0000-0000-0000762E0000}"/>
    <cellStyle name="20% - uthevingsfarge 3 3 2 2 3 2" xfId="43877" xr:uid="{00000000-0005-0000-0000-0000772E0000}"/>
    <cellStyle name="20% - uthevingsfarge 3 3 2 2 3 2 2" xfId="43878" xr:uid="{00000000-0005-0000-0000-0000782E0000}"/>
    <cellStyle name="20% - uthevingsfarge 3 3 2 2 3 3" xfId="43879" xr:uid="{00000000-0005-0000-0000-0000792E0000}"/>
    <cellStyle name="20% - uthevingsfarge 3 3 2 2 3_3. Chng in credit spreads" xfId="43880" xr:uid="{00000000-0005-0000-0000-00007A2E0000}"/>
    <cellStyle name="20% - uthevingsfarge 3 3 2 2 4" xfId="38505" xr:uid="{00000000-0005-0000-0000-00007B2E0000}"/>
    <cellStyle name="20% - uthevingsfarge 3 3 2 2 4 2" xfId="43881" xr:uid="{00000000-0005-0000-0000-00007C2E0000}"/>
    <cellStyle name="20% - uthevingsfarge 3 3 2 2 5" xfId="43882" xr:uid="{00000000-0005-0000-0000-00007D2E0000}"/>
    <cellStyle name="20% - uthevingsfarge 3 3 2 2 6" xfId="43883" xr:uid="{00000000-0005-0000-0000-00007E2E0000}"/>
    <cellStyle name="20% - uthevingsfarge 3 3 2 2_3. Chng in credit spreads" xfId="43884" xr:uid="{00000000-0005-0000-0000-00007F2E0000}"/>
    <cellStyle name="20% - uthevingsfarge 3 3 2 3" xfId="14795" xr:uid="{00000000-0005-0000-0000-0000802E0000}"/>
    <cellStyle name="20% - uthevingsfarge 3 3 2 3 2" xfId="14796" xr:uid="{00000000-0005-0000-0000-0000812E0000}"/>
    <cellStyle name="20% - uthevingsfarge 3 3 2 3 2 2" xfId="43885" xr:uid="{00000000-0005-0000-0000-0000822E0000}"/>
    <cellStyle name="20% - uthevingsfarge 3 3 2 3 3" xfId="14797" xr:uid="{00000000-0005-0000-0000-0000832E0000}"/>
    <cellStyle name="20% - uthevingsfarge 3 3 2 3 4" xfId="38506" xr:uid="{00000000-0005-0000-0000-0000842E0000}"/>
    <cellStyle name="20% - uthevingsfarge 3 3 2 3 5" xfId="43886" xr:uid="{00000000-0005-0000-0000-0000852E0000}"/>
    <cellStyle name="20% - uthevingsfarge 3 3 2 3 6" xfId="43887" xr:uid="{00000000-0005-0000-0000-0000862E0000}"/>
    <cellStyle name="20% - uthevingsfarge 3 3 2 3_3. Chng in credit spreads" xfId="43888" xr:uid="{00000000-0005-0000-0000-0000872E0000}"/>
    <cellStyle name="20% - uthevingsfarge 3 3 2 4" xfId="14798" xr:uid="{00000000-0005-0000-0000-0000882E0000}"/>
    <cellStyle name="20% - uthevingsfarge 3 3 2 4 2" xfId="14799" xr:uid="{00000000-0005-0000-0000-0000892E0000}"/>
    <cellStyle name="20% - uthevingsfarge 3 3 2 4 2 2" xfId="43889" xr:uid="{00000000-0005-0000-0000-00008A2E0000}"/>
    <cellStyle name="20% - uthevingsfarge 3 3 2 4 3" xfId="14800" xr:uid="{00000000-0005-0000-0000-00008B2E0000}"/>
    <cellStyle name="20% - uthevingsfarge 3 3 2 4 4" xfId="38507" xr:uid="{00000000-0005-0000-0000-00008C2E0000}"/>
    <cellStyle name="20% - uthevingsfarge 3 3 2 4 5" xfId="43890" xr:uid="{00000000-0005-0000-0000-00008D2E0000}"/>
    <cellStyle name="20% - uthevingsfarge 3 3 2 4 6" xfId="43891" xr:uid="{00000000-0005-0000-0000-00008E2E0000}"/>
    <cellStyle name="20% - uthevingsfarge 3 3 2 4_3. Chng in credit spreads" xfId="43892" xr:uid="{00000000-0005-0000-0000-00008F2E0000}"/>
    <cellStyle name="20% - uthevingsfarge 3 3 2 5" xfId="14801" xr:uid="{00000000-0005-0000-0000-0000902E0000}"/>
    <cellStyle name="20% - uthevingsfarge 3 3 2 5 2" xfId="14802" xr:uid="{00000000-0005-0000-0000-0000912E0000}"/>
    <cellStyle name="20% - uthevingsfarge 3 3 2 5 3" xfId="14803" xr:uid="{00000000-0005-0000-0000-0000922E0000}"/>
    <cellStyle name="20% - uthevingsfarge 3 3 2 5 4" xfId="38508" xr:uid="{00000000-0005-0000-0000-0000932E0000}"/>
    <cellStyle name="20% - uthevingsfarge 3 3 2 5 5" xfId="43893" xr:uid="{00000000-0005-0000-0000-0000942E0000}"/>
    <cellStyle name="20% - uthevingsfarge 3 3 2 5 6" xfId="43894" xr:uid="{00000000-0005-0000-0000-0000952E0000}"/>
    <cellStyle name="20% - uthevingsfarge 3 3 2 5_AVA DVA EL" xfId="14804" xr:uid="{00000000-0005-0000-0000-0000962E0000}"/>
    <cellStyle name="20% - uthevingsfarge 3 3 2 6" xfId="14805" xr:uid="{00000000-0005-0000-0000-0000972E0000}"/>
    <cellStyle name="20% - uthevingsfarge 3 3 2 6 2" xfId="14806" xr:uid="{00000000-0005-0000-0000-0000982E0000}"/>
    <cellStyle name="20% - uthevingsfarge 3 3 2 6_AVA DVA EL" xfId="14807" xr:uid="{00000000-0005-0000-0000-0000992E0000}"/>
    <cellStyle name="20% - uthevingsfarge 3 3 2 7" xfId="14808" xr:uid="{00000000-0005-0000-0000-00009A2E0000}"/>
    <cellStyle name="20% - uthevingsfarge 3 3 2 8" xfId="38504" xr:uid="{00000000-0005-0000-0000-00009B2E0000}"/>
    <cellStyle name="20% - uthevingsfarge 3 3 2 9" xfId="43895" xr:uid="{00000000-0005-0000-0000-00009C2E0000}"/>
    <cellStyle name="20% - uthevingsfarge 3 3 2_3. Chng in credit spreads" xfId="43896" xr:uid="{00000000-0005-0000-0000-00009D2E0000}"/>
    <cellStyle name="20% - uthevingsfarge 3 3 3" xfId="3105" xr:uid="{00000000-0005-0000-0000-00009E2E0000}"/>
    <cellStyle name="20% - uthevingsfarge 3 3 3 2" xfId="14809" xr:uid="{00000000-0005-0000-0000-00009F2E0000}"/>
    <cellStyle name="20% - uthevingsfarge 3 3 3 2 2" xfId="43897" xr:uid="{00000000-0005-0000-0000-0000A02E0000}"/>
    <cellStyle name="20% - uthevingsfarge 3 3 3 2 2 2" xfId="43898" xr:uid="{00000000-0005-0000-0000-0000A12E0000}"/>
    <cellStyle name="20% - uthevingsfarge 3 3 3 2 2 2 2" xfId="43899" xr:uid="{00000000-0005-0000-0000-0000A22E0000}"/>
    <cellStyle name="20% - uthevingsfarge 3 3 3 2 2 3" xfId="43900" xr:uid="{00000000-0005-0000-0000-0000A32E0000}"/>
    <cellStyle name="20% - uthevingsfarge 3 3 3 2 2_3. Chng in credit spreads" xfId="43901" xr:uid="{00000000-0005-0000-0000-0000A42E0000}"/>
    <cellStyle name="20% - uthevingsfarge 3 3 3 2 3" xfId="43902" xr:uid="{00000000-0005-0000-0000-0000A52E0000}"/>
    <cellStyle name="20% - uthevingsfarge 3 3 3 2 3 2" xfId="43903" xr:uid="{00000000-0005-0000-0000-0000A62E0000}"/>
    <cellStyle name="20% - uthevingsfarge 3 3 3 2 3 2 2" xfId="43904" xr:uid="{00000000-0005-0000-0000-0000A72E0000}"/>
    <cellStyle name="20% - uthevingsfarge 3 3 3 2 3 3" xfId="43905" xr:uid="{00000000-0005-0000-0000-0000A82E0000}"/>
    <cellStyle name="20% - uthevingsfarge 3 3 3 2 3_3. Chng in credit spreads" xfId="43906" xr:uid="{00000000-0005-0000-0000-0000A92E0000}"/>
    <cellStyle name="20% - uthevingsfarge 3 3 3 2 4" xfId="43907" xr:uid="{00000000-0005-0000-0000-0000AA2E0000}"/>
    <cellStyle name="20% - uthevingsfarge 3 3 3 2 4 2" xfId="43908" xr:uid="{00000000-0005-0000-0000-0000AB2E0000}"/>
    <cellStyle name="20% - uthevingsfarge 3 3 3 2 5" xfId="43909" xr:uid="{00000000-0005-0000-0000-0000AC2E0000}"/>
    <cellStyle name="20% - uthevingsfarge 3 3 3 2_3. Chng in credit spreads" xfId="43910" xr:uid="{00000000-0005-0000-0000-0000AD2E0000}"/>
    <cellStyle name="20% - uthevingsfarge 3 3 3 3" xfId="14810" xr:uid="{00000000-0005-0000-0000-0000AE2E0000}"/>
    <cellStyle name="20% - uthevingsfarge 3 3 3 3 2" xfId="43911" xr:uid="{00000000-0005-0000-0000-0000AF2E0000}"/>
    <cellStyle name="20% - uthevingsfarge 3 3 3 3 2 2" xfId="43912" xr:uid="{00000000-0005-0000-0000-0000B02E0000}"/>
    <cellStyle name="20% - uthevingsfarge 3 3 3 3 3" xfId="43913" xr:uid="{00000000-0005-0000-0000-0000B12E0000}"/>
    <cellStyle name="20% - uthevingsfarge 3 3 3 3_3. Chng in credit spreads" xfId="43914" xr:uid="{00000000-0005-0000-0000-0000B22E0000}"/>
    <cellStyle name="20% - uthevingsfarge 3 3 3 4" xfId="38509" xr:uid="{00000000-0005-0000-0000-0000B32E0000}"/>
    <cellStyle name="20% - uthevingsfarge 3 3 3 4 2" xfId="43915" xr:uid="{00000000-0005-0000-0000-0000B42E0000}"/>
    <cellStyle name="20% - uthevingsfarge 3 3 3 4 2 2" xfId="43916" xr:uid="{00000000-0005-0000-0000-0000B52E0000}"/>
    <cellStyle name="20% - uthevingsfarge 3 3 3 4 3" xfId="43917" xr:uid="{00000000-0005-0000-0000-0000B62E0000}"/>
    <cellStyle name="20% - uthevingsfarge 3 3 3 4_3. Chng in credit spreads" xfId="43918" xr:uid="{00000000-0005-0000-0000-0000B72E0000}"/>
    <cellStyle name="20% - uthevingsfarge 3 3 3 5" xfId="43919" xr:uid="{00000000-0005-0000-0000-0000B82E0000}"/>
    <cellStyle name="20% - uthevingsfarge 3 3 3 5 2" xfId="43920" xr:uid="{00000000-0005-0000-0000-0000B92E0000}"/>
    <cellStyle name="20% - uthevingsfarge 3 3 3 6" xfId="43921" xr:uid="{00000000-0005-0000-0000-0000BA2E0000}"/>
    <cellStyle name="20% - uthevingsfarge 3 3 3_3. Chng in credit spreads" xfId="43922" xr:uid="{00000000-0005-0000-0000-0000BB2E0000}"/>
    <cellStyle name="20% - uthevingsfarge 3 3 4" xfId="14811" xr:uid="{00000000-0005-0000-0000-0000BC2E0000}"/>
    <cellStyle name="20% - uthevingsfarge 3 3 4 2" xfId="14812" xr:uid="{00000000-0005-0000-0000-0000BD2E0000}"/>
    <cellStyle name="20% - uthevingsfarge 3 3 4 2 2" xfId="43923" xr:uid="{00000000-0005-0000-0000-0000BE2E0000}"/>
    <cellStyle name="20% - uthevingsfarge 3 3 4 2 2 2" xfId="43924" xr:uid="{00000000-0005-0000-0000-0000BF2E0000}"/>
    <cellStyle name="20% - uthevingsfarge 3 3 4 2 3" xfId="43925" xr:uid="{00000000-0005-0000-0000-0000C02E0000}"/>
    <cellStyle name="20% - uthevingsfarge 3 3 4 2_3. Chng in credit spreads" xfId="43926" xr:uid="{00000000-0005-0000-0000-0000C12E0000}"/>
    <cellStyle name="20% - uthevingsfarge 3 3 4 3" xfId="14813" xr:uid="{00000000-0005-0000-0000-0000C22E0000}"/>
    <cellStyle name="20% - uthevingsfarge 3 3 4 3 2" xfId="43927" xr:uid="{00000000-0005-0000-0000-0000C32E0000}"/>
    <cellStyle name="20% - uthevingsfarge 3 3 4 3 2 2" xfId="43928" xr:uid="{00000000-0005-0000-0000-0000C42E0000}"/>
    <cellStyle name="20% - uthevingsfarge 3 3 4 3 3" xfId="43929" xr:uid="{00000000-0005-0000-0000-0000C52E0000}"/>
    <cellStyle name="20% - uthevingsfarge 3 3 4 3_3. Chng in credit spreads" xfId="43930" xr:uid="{00000000-0005-0000-0000-0000C62E0000}"/>
    <cellStyle name="20% - uthevingsfarge 3 3 4 4" xfId="38510" xr:uid="{00000000-0005-0000-0000-0000C72E0000}"/>
    <cellStyle name="20% - uthevingsfarge 3 3 4 4 2" xfId="43931" xr:uid="{00000000-0005-0000-0000-0000C82E0000}"/>
    <cellStyle name="20% - uthevingsfarge 3 3 4 5" xfId="43932" xr:uid="{00000000-0005-0000-0000-0000C92E0000}"/>
    <cellStyle name="20% - uthevingsfarge 3 3 4 6" xfId="43933" xr:uid="{00000000-0005-0000-0000-0000CA2E0000}"/>
    <cellStyle name="20% - uthevingsfarge 3 3 4_3. Chng in credit spreads" xfId="43934" xr:uid="{00000000-0005-0000-0000-0000CB2E0000}"/>
    <cellStyle name="20% - uthevingsfarge 3 3 5" xfId="14814" xr:uid="{00000000-0005-0000-0000-0000CC2E0000}"/>
    <cellStyle name="20% - uthevingsfarge 3 3 5 2" xfId="14815" xr:uid="{00000000-0005-0000-0000-0000CD2E0000}"/>
    <cellStyle name="20% - uthevingsfarge 3 3 5 2 2" xfId="43935" xr:uid="{00000000-0005-0000-0000-0000CE2E0000}"/>
    <cellStyle name="20% - uthevingsfarge 3 3 5 3" xfId="14816" xr:uid="{00000000-0005-0000-0000-0000CF2E0000}"/>
    <cellStyle name="20% - uthevingsfarge 3 3 5 4" xfId="38511" xr:uid="{00000000-0005-0000-0000-0000D02E0000}"/>
    <cellStyle name="20% - uthevingsfarge 3 3 5 5" xfId="43936" xr:uid="{00000000-0005-0000-0000-0000D12E0000}"/>
    <cellStyle name="20% - uthevingsfarge 3 3 5 6" xfId="43937" xr:uid="{00000000-0005-0000-0000-0000D22E0000}"/>
    <cellStyle name="20% - uthevingsfarge 3 3 5_3. Chng in credit spreads" xfId="43938" xr:uid="{00000000-0005-0000-0000-0000D32E0000}"/>
    <cellStyle name="20% - uthevingsfarge 3 3 6" xfId="14817" xr:uid="{00000000-0005-0000-0000-0000D42E0000}"/>
    <cellStyle name="20% - uthevingsfarge 3 3 6 2" xfId="14818" xr:uid="{00000000-0005-0000-0000-0000D52E0000}"/>
    <cellStyle name="20% - uthevingsfarge 3 3 6 2 2" xfId="43939" xr:uid="{00000000-0005-0000-0000-0000D62E0000}"/>
    <cellStyle name="20% - uthevingsfarge 3 3 6 3" xfId="14819" xr:uid="{00000000-0005-0000-0000-0000D72E0000}"/>
    <cellStyle name="20% - uthevingsfarge 3 3 6 4" xfId="38512" xr:uid="{00000000-0005-0000-0000-0000D82E0000}"/>
    <cellStyle name="20% - uthevingsfarge 3 3 6 5" xfId="43940" xr:uid="{00000000-0005-0000-0000-0000D92E0000}"/>
    <cellStyle name="20% - uthevingsfarge 3 3 6 6" xfId="43941" xr:uid="{00000000-0005-0000-0000-0000DA2E0000}"/>
    <cellStyle name="20% - uthevingsfarge 3 3 6_3. Chng in credit spreads" xfId="43942" xr:uid="{00000000-0005-0000-0000-0000DB2E0000}"/>
    <cellStyle name="20% - uthevingsfarge 3 3 7" xfId="14820" xr:uid="{00000000-0005-0000-0000-0000DC2E0000}"/>
    <cellStyle name="20% - uthevingsfarge 3 3 7 2" xfId="14821" xr:uid="{00000000-0005-0000-0000-0000DD2E0000}"/>
    <cellStyle name="20% - uthevingsfarge 3 3 7 2 2" xfId="43943" xr:uid="{00000000-0005-0000-0000-0000DE2E0000}"/>
    <cellStyle name="20% - uthevingsfarge 3 3 7 3" xfId="43944" xr:uid="{00000000-0005-0000-0000-0000DF2E0000}"/>
    <cellStyle name="20% - uthevingsfarge 3 3 7_3. Chng in credit spreads" xfId="43945" xr:uid="{00000000-0005-0000-0000-0000E02E0000}"/>
    <cellStyle name="20% - uthevingsfarge 3 3 8" xfId="14822" xr:uid="{00000000-0005-0000-0000-0000E12E0000}"/>
    <cellStyle name="20% - uthevingsfarge 3 3 9" xfId="38503" xr:uid="{00000000-0005-0000-0000-0000E22E0000}"/>
    <cellStyle name="20% - uthevingsfarge 3 3_4 manuell" xfId="53418" xr:uid="{EA07B3C3-1598-4685-AD3D-587A19D043D9}"/>
    <cellStyle name="20% - uthevingsfarge 3 30" xfId="3106" xr:uid="{00000000-0005-0000-0000-0000E42E0000}"/>
    <cellStyle name="20% - uthevingsfarge 3 30 2" xfId="3107" xr:uid="{00000000-0005-0000-0000-0000E52E0000}"/>
    <cellStyle name="20% - uthevingsfarge 3 30 2 2" xfId="3108" xr:uid="{00000000-0005-0000-0000-0000E62E0000}"/>
    <cellStyle name="20% - uthevingsfarge 3 30 2 2 2" xfId="38515" xr:uid="{00000000-0005-0000-0000-0000E72E0000}"/>
    <cellStyle name="20% - uthevingsfarge 3 30 2 2_A02" xfId="55532" xr:uid="{D739C355-8978-4100-9589-BC4B1CE47968}"/>
    <cellStyle name="20% - uthevingsfarge 3 30 2 3" xfId="38516" xr:uid="{00000000-0005-0000-0000-0000E82E0000}"/>
    <cellStyle name="20% - uthevingsfarge 3 30 2 4" xfId="38517" xr:uid="{00000000-0005-0000-0000-0000E92E0000}"/>
    <cellStyle name="20% - uthevingsfarge 3 30 2 5" xfId="38518" xr:uid="{00000000-0005-0000-0000-0000EA2E0000}"/>
    <cellStyle name="20% - uthevingsfarge 3 30 2 6" xfId="38514" xr:uid="{00000000-0005-0000-0000-0000EB2E0000}"/>
    <cellStyle name="20% - uthevingsfarge 3 30 2_4 manuell" xfId="53419" xr:uid="{B997C526-EE6E-4E8E-9734-475FB64EABBA}"/>
    <cellStyle name="20% - uthevingsfarge 3 30 3" xfId="3109" xr:uid="{00000000-0005-0000-0000-0000ED2E0000}"/>
    <cellStyle name="20% - uthevingsfarge 3 30 3 2" xfId="38519" xr:uid="{00000000-0005-0000-0000-0000EE2E0000}"/>
    <cellStyle name="20% - uthevingsfarge 3 30 3_A02" xfId="55533" xr:uid="{FFFB32CD-33F2-4AA9-9A5E-3DC2EAAB88C3}"/>
    <cellStyle name="20% - uthevingsfarge 3 30 4" xfId="38520" xr:uid="{00000000-0005-0000-0000-0000EF2E0000}"/>
    <cellStyle name="20% - uthevingsfarge 3 30 5" xfId="38521" xr:uid="{00000000-0005-0000-0000-0000F02E0000}"/>
    <cellStyle name="20% - uthevingsfarge 3 30 6" xfId="38522" xr:uid="{00000000-0005-0000-0000-0000F12E0000}"/>
    <cellStyle name="20% - uthevingsfarge 3 30 7" xfId="38513" xr:uid="{00000000-0005-0000-0000-0000F22E0000}"/>
    <cellStyle name="20% - uthevingsfarge 3 30_4 manuell" xfId="53420" xr:uid="{2B7D1B4A-83CC-4745-AF7C-A2FB1B18A628}"/>
    <cellStyle name="20% - uthevingsfarge 3 31" xfId="3110" xr:uid="{00000000-0005-0000-0000-0000F42E0000}"/>
    <cellStyle name="20% - uthevingsfarge 3 31 2" xfId="3111" xr:uid="{00000000-0005-0000-0000-0000F52E0000}"/>
    <cellStyle name="20% - uthevingsfarge 3 31 2 2" xfId="3112" xr:uid="{00000000-0005-0000-0000-0000F62E0000}"/>
    <cellStyle name="20% - uthevingsfarge 3 31 2 2 2" xfId="38525" xr:uid="{00000000-0005-0000-0000-0000F72E0000}"/>
    <cellStyle name="20% - uthevingsfarge 3 31 2 2_A02" xfId="55534" xr:uid="{55607013-A480-427D-BDF9-DF6D799946FF}"/>
    <cellStyle name="20% - uthevingsfarge 3 31 2 3" xfId="38526" xr:uid="{00000000-0005-0000-0000-0000F82E0000}"/>
    <cellStyle name="20% - uthevingsfarge 3 31 2 4" xfId="38527" xr:uid="{00000000-0005-0000-0000-0000F92E0000}"/>
    <cellStyle name="20% - uthevingsfarge 3 31 2 5" xfId="38528" xr:uid="{00000000-0005-0000-0000-0000FA2E0000}"/>
    <cellStyle name="20% - uthevingsfarge 3 31 2 6" xfId="38524" xr:uid="{00000000-0005-0000-0000-0000FB2E0000}"/>
    <cellStyle name="20% - uthevingsfarge 3 31 2_4 manuell" xfId="53421" xr:uid="{C896A713-43C1-4961-9931-8BA221248570}"/>
    <cellStyle name="20% - uthevingsfarge 3 31 3" xfId="3113" xr:uid="{00000000-0005-0000-0000-0000FD2E0000}"/>
    <cellStyle name="20% - uthevingsfarge 3 31 3 2" xfId="38529" xr:uid="{00000000-0005-0000-0000-0000FE2E0000}"/>
    <cellStyle name="20% - uthevingsfarge 3 31 3_A02" xfId="55535" xr:uid="{7A842D6C-7306-4779-A507-F080681DF33A}"/>
    <cellStyle name="20% - uthevingsfarge 3 31 4" xfId="38530" xr:uid="{00000000-0005-0000-0000-0000FF2E0000}"/>
    <cellStyle name="20% - uthevingsfarge 3 31 5" xfId="38531" xr:uid="{00000000-0005-0000-0000-0000002F0000}"/>
    <cellStyle name="20% - uthevingsfarge 3 31 6" xfId="38532" xr:uid="{00000000-0005-0000-0000-0000012F0000}"/>
    <cellStyle name="20% - uthevingsfarge 3 31 7" xfId="38523" xr:uid="{00000000-0005-0000-0000-0000022F0000}"/>
    <cellStyle name="20% - uthevingsfarge 3 31_4 manuell" xfId="53422" xr:uid="{6FCD1EE4-CA71-4BAD-9CF6-CF43C50ABEE3}"/>
    <cellStyle name="20% - uthevingsfarge 3 32" xfId="3114" xr:uid="{00000000-0005-0000-0000-0000042F0000}"/>
    <cellStyle name="20% - uthevingsfarge 3 32 2" xfId="3115" xr:uid="{00000000-0005-0000-0000-0000052F0000}"/>
    <cellStyle name="20% - uthevingsfarge 3 32 2 2" xfId="3116" xr:uid="{00000000-0005-0000-0000-0000062F0000}"/>
    <cellStyle name="20% - uthevingsfarge 3 32 2 2 2" xfId="38535" xr:uid="{00000000-0005-0000-0000-0000072F0000}"/>
    <cellStyle name="20% - uthevingsfarge 3 32 2 2_A02" xfId="55536" xr:uid="{F20D5243-B9E7-4CB6-B9C9-94C4BB580D46}"/>
    <cellStyle name="20% - uthevingsfarge 3 32 2 3" xfId="38536" xr:uid="{00000000-0005-0000-0000-0000082F0000}"/>
    <cellStyle name="20% - uthevingsfarge 3 32 2 4" xfId="38537" xr:uid="{00000000-0005-0000-0000-0000092F0000}"/>
    <cellStyle name="20% - uthevingsfarge 3 32 2 5" xfId="38538" xr:uid="{00000000-0005-0000-0000-00000A2F0000}"/>
    <cellStyle name="20% - uthevingsfarge 3 32 2 6" xfId="38534" xr:uid="{00000000-0005-0000-0000-00000B2F0000}"/>
    <cellStyle name="20% - uthevingsfarge 3 32 2_4 manuell" xfId="53423" xr:uid="{F91FB82E-A461-4992-8564-387722BD96B7}"/>
    <cellStyle name="20% - uthevingsfarge 3 32 3" xfId="3117" xr:uid="{00000000-0005-0000-0000-00000D2F0000}"/>
    <cellStyle name="20% - uthevingsfarge 3 32 3 2" xfId="38539" xr:uid="{00000000-0005-0000-0000-00000E2F0000}"/>
    <cellStyle name="20% - uthevingsfarge 3 32 3_A02" xfId="55537" xr:uid="{2BD977E2-1038-4BF2-87A0-0E41C7C2867D}"/>
    <cellStyle name="20% - uthevingsfarge 3 32 4" xfId="38540" xr:uid="{00000000-0005-0000-0000-00000F2F0000}"/>
    <cellStyle name="20% - uthevingsfarge 3 32 5" xfId="38541" xr:uid="{00000000-0005-0000-0000-0000102F0000}"/>
    <cellStyle name="20% - uthevingsfarge 3 32 6" xfId="38542" xr:uid="{00000000-0005-0000-0000-0000112F0000}"/>
    <cellStyle name="20% - uthevingsfarge 3 32 7" xfId="38533" xr:uid="{00000000-0005-0000-0000-0000122F0000}"/>
    <cellStyle name="20% - uthevingsfarge 3 32_4 manuell" xfId="53424" xr:uid="{46C72C6A-C0D0-4956-89C0-256213376FEC}"/>
    <cellStyle name="20% - uthevingsfarge 3 33" xfId="3118" xr:uid="{00000000-0005-0000-0000-0000142F0000}"/>
    <cellStyle name="20% - uthevingsfarge 3 33 2" xfId="3119" xr:uid="{00000000-0005-0000-0000-0000152F0000}"/>
    <cellStyle name="20% - uthevingsfarge 3 33 2 2" xfId="3120" xr:uid="{00000000-0005-0000-0000-0000162F0000}"/>
    <cellStyle name="20% - uthevingsfarge 3 33 2 2 2" xfId="38545" xr:uid="{00000000-0005-0000-0000-0000172F0000}"/>
    <cellStyle name="20% - uthevingsfarge 3 33 2 2_A02" xfId="55538" xr:uid="{D79F5331-7B16-4515-B764-05131E1E0AE6}"/>
    <cellStyle name="20% - uthevingsfarge 3 33 2 3" xfId="38546" xr:uid="{00000000-0005-0000-0000-0000182F0000}"/>
    <cellStyle name="20% - uthevingsfarge 3 33 2 4" xfId="38547" xr:uid="{00000000-0005-0000-0000-0000192F0000}"/>
    <cellStyle name="20% - uthevingsfarge 3 33 2 5" xfId="38548" xr:uid="{00000000-0005-0000-0000-00001A2F0000}"/>
    <cellStyle name="20% - uthevingsfarge 3 33 2 6" xfId="38544" xr:uid="{00000000-0005-0000-0000-00001B2F0000}"/>
    <cellStyle name="20% - uthevingsfarge 3 33 2_4 manuell" xfId="53425" xr:uid="{6A812F5D-D8F4-4FD2-866F-13BBDA4B4CE4}"/>
    <cellStyle name="20% - uthevingsfarge 3 33 3" xfId="3121" xr:uid="{00000000-0005-0000-0000-00001D2F0000}"/>
    <cellStyle name="20% - uthevingsfarge 3 33 3 2" xfId="38549" xr:uid="{00000000-0005-0000-0000-00001E2F0000}"/>
    <cellStyle name="20% - uthevingsfarge 3 33 3_A02" xfId="55539" xr:uid="{959F8732-EE4B-4510-8774-644758312FDB}"/>
    <cellStyle name="20% - uthevingsfarge 3 33 4" xfId="38550" xr:uid="{00000000-0005-0000-0000-00001F2F0000}"/>
    <cellStyle name="20% - uthevingsfarge 3 33 5" xfId="38551" xr:uid="{00000000-0005-0000-0000-0000202F0000}"/>
    <cellStyle name="20% - uthevingsfarge 3 33 6" xfId="38552" xr:uid="{00000000-0005-0000-0000-0000212F0000}"/>
    <cellStyle name="20% - uthevingsfarge 3 33 7" xfId="38543" xr:uid="{00000000-0005-0000-0000-0000222F0000}"/>
    <cellStyle name="20% - uthevingsfarge 3 33_4 manuell" xfId="53426" xr:uid="{C1F7EF67-5D17-4518-9386-EE99137684FE}"/>
    <cellStyle name="20% - uthevingsfarge 3 34" xfId="3122" xr:uid="{00000000-0005-0000-0000-0000242F0000}"/>
    <cellStyle name="20% - uthevingsfarge 3 34 2" xfId="3123" xr:uid="{00000000-0005-0000-0000-0000252F0000}"/>
    <cellStyle name="20% - uthevingsfarge 3 34 2 2" xfId="3124" xr:uid="{00000000-0005-0000-0000-0000262F0000}"/>
    <cellStyle name="20% - uthevingsfarge 3 34 2 2 2" xfId="38555" xr:uid="{00000000-0005-0000-0000-0000272F0000}"/>
    <cellStyle name="20% - uthevingsfarge 3 34 2 2_A02" xfId="55540" xr:uid="{13A34A0F-74E7-4518-B157-81C6AF1827BD}"/>
    <cellStyle name="20% - uthevingsfarge 3 34 2 3" xfId="38556" xr:uid="{00000000-0005-0000-0000-0000282F0000}"/>
    <cellStyle name="20% - uthevingsfarge 3 34 2 4" xfId="38557" xr:uid="{00000000-0005-0000-0000-0000292F0000}"/>
    <cellStyle name="20% - uthevingsfarge 3 34 2 5" xfId="38558" xr:uid="{00000000-0005-0000-0000-00002A2F0000}"/>
    <cellStyle name="20% - uthevingsfarge 3 34 2 6" xfId="38554" xr:uid="{00000000-0005-0000-0000-00002B2F0000}"/>
    <cellStyle name="20% - uthevingsfarge 3 34 2_4 manuell" xfId="53427" xr:uid="{BAFF0C69-C6CC-4809-A1EB-D5B2D034088E}"/>
    <cellStyle name="20% - uthevingsfarge 3 34 3" xfId="3125" xr:uid="{00000000-0005-0000-0000-00002D2F0000}"/>
    <cellStyle name="20% - uthevingsfarge 3 34 3 2" xfId="38559" xr:uid="{00000000-0005-0000-0000-00002E2F0000}"/>
    <cellStyle name="20% - uthevingsfarge 3 34 3_A02" xfId="55541" xr:uid="{D40A3489-EAC3-4B47-BF31-7687DB619501}"/>
    <cellStyle name="20% - uthevingsfarge 3 34 4" xfId="38560" xr:uid="{00000000-0005-0000-0000-00002F2F0000}"/>
    <cellStyle name="20% - uthevingsfarge 3 34 5" xfId="38561" xr:uid="{00000000-0005-0000-0000-0000302F0000}"/>
    <cellStyle name="20% - uthevingsfarge 3 34 6" xfId="38562" xr:uid="{00000000-0005-0000-0000-0000312F0000}"/>
    <cellStyle name="20% - uthevingsfarge 3 34 7" xfId="38553" xr:uid="{00000000-0005-0000-0000-0000322F0000}"/>
    <cellStyle name="20% - uthevingsfarge 3 34_4 manuell" xfId="53428" xr:uid="{387449CF-4771-445A-BBE9-D5D06951D11B}"/>
    <cellStyle name="20% - uthevingsfarge 3 35" xfId="3126" xr:uid="{00000000-0005-0000-0000-0000342F0000}"/>
    <cellStyle name="20% - uthevingsfarge 3 35 2" xfId="3127" xr:uid="{00000000-0005-0000-0000-0000352F0000}"/>
    <cellStyle name="20% - uthevingsfarge 3 35 2 2" xfId="3128" xr:uid="{00000000-0005-0000-0000-0000362F0000}"/>
    <cellStyle name="20% - uthevingsfarge 3 35 2 2 2" xfId="38565" xr:uid="{00000000-0005-0000-0000-0000372F0000}"/>
    <cellStyle name="20% - uthevingsfarge 3 35 2 2_A02" xfId="55542" xr:uid="{82A96F34-1F96-4A4C-B867-36DF456099DE}"/>
    <cellStyle name="20% - uthevingsfarge 3 35 2 3" xfId="38566" xr:uid="{00000000-0005-0000-0000-0000382F0000}"/>
    <cellStyle name="20% - uthevingsfarge 3 35 2 4" xfId="38567" xr:uid="{00000000-0005-0000-0000-0000392F0000}"/>
    <cellStyle name="20% - uthevingsfarge 3 35 2 5" xfId="38568" xr:uid="{00000000-0005-0000-0000-00003A2F0000}"/>
    <cellStyle name="20% - uthevingsfarge 3 35 2 6" xfId="38564" xr:uid="{00000000-0005-0000-0000-00003B2F0000}"/>
    <cellStyle name="20% - uthevingsfarge 3 35 2_4 manuell" xfId="53429" xr:uid="{329FFDFC-A588-473C-A741-86256E813D37}"/>
    <cellStyle name="20% - uthevingsfarge 3 35 3" xfId="3129" xr:uid="{00000000-0005-0000-0000-00003D2F0000}"/>
    <cellStyle name="20% - uthevingsfarge 3 35 3 2" xfId="38569" xr:uid="{00000000-0005-0000-0000-00003E2F0000}"/>
    <cellStyle name="20% - uthevingsfarge 3 35 3_A02" xfId="55543" xr:uid="{2FAEF278-8DA7-43CF-9556-B075E1B5C7D8}"/>
    <cellStyle name="20% - uthevingsfarge 3 35 4" xfId="38570" xr:uid="{00000000-0005-0000-0000-00003F2F0000}"/>
    <cellStyle name="20% - uthevingsfarge 3 35 5" xfId="38571" xr:uid="{00000000-0005-0000-0000-0000402F0000}"/>
    <cellStyle name="20% - uthevingsfarge 3 35 6" xfId="38572" xr:uid="{00000000-0005-0000-0000-0000412F0000}"/>
    <cellStyle name="20% - uthevingsfarge 3 35 7" xfId="38563" xr:uid="{00000000-0005-0000-0000-0000422F0000}"/>
    <cellStyle name="20% - uthevingsfarge 3 35_4 manuell" xfId="53430" xr:uid="{E04277BF-8B21-4A3E-A902-A03DFFD8B186}"/>
    <cellStyle name="20% - uthevingsfarge 3 36" xfId="3130" xr:uid="{00000000-0005-0000-0000-0000442F0000}"/>
    <cellStyle name="20% - uthevingsfarge 3 36 2" xfId="3131" xr:uid="{00000000-0005-0000-0000-0000452F0000}"/>
    <cellStyle name="20% - uthevingsfarge 3 36 2 2" xfId="3132" xr:uid="{00000000-0005-0000-0000-0000462F0000}"/>
    <cellStyle name="20% - uthevingsfarge 3 36 2 2 2" xfId="38575" xr:uid="{00000000-0005-0000-0000-0000472F0000}"/>
    <cellStyle name="20% - uthevingsfarge 3 36 2 2_A02" xfId="55544" xr:uid="{D7C03634-62ED-4EB6-BF1D-15F9B75FE49A}"/>
    <cellStyle name="20% - uthevingsfarge 3 36 2 3" xfId="38576" xr:uid="{00000000-0005-0000-0000-0000482F0000}"/>
    <cellStyle name="20% - uthevingsfarge 3 36 2 4" xfId="38577" xr:uid="{00000000-0005-0000-0000-0000492F0000}"/>
    <cellStyle name="20% - uthevingsfarge 3 36 2 5" xfId="38578" xr:uid="{00000000-0005-0000-0000-00004A2F0000}"/>
    <cellStyle name="20% - uthevingsfarge 3 36 2 6" xfId="38574" xr:uid="{00000000-0005-0000-0000-00004B2F0000}"/>
    <cellStyle name="20% - uthevingsfarge 3 36 2_4 manuell" xfId="53431" xr:uid="{456791BF-8072-464E-92B0-89B93EBECF9F}"/>
    <cellStyle name="20% - uthevingsfarge 3 36 3" xfId="3133" xr:uid="{00000000-0005-0000-0000-00004D2F0000}"/>
    <cellStyle name="20% - uthevingsfarge 3 36 3 2" xfId="38579" xr:uid="{00000000-0005-0000-0000-00004E2F0000}"/>
    <cellStyle name="20% - uthevingsfarge 3 36 3_A02" xfId="55545" xr:uid="{11FD1D79-7AED-4AAD-8F59-0C94A4883419}"/>
    <cellStyle name="20% - uthevingsfarge 3 36 4" xfId="38580" xr:uid="{00000000-0005-0000-0000-00004F2F0000}"/>
    <cellStyle name="20% - uthevingsfarge 3 36 5" xfId="38581" xr:uid="{00000000-0005-0000-0000-0000502F0000}"/>
    <cellStyle name="20% - uthevingsfarge 3 36 6" xfId="38582" xr:uid="{00000000-0005-0000-0000-0000512F0000}"/>
    <cellStyle name="20% - uthevingsfarge 3 36 7" xfId="38573" xr:uid="{00000000-0005-0000-0000-0000522F0000}"/>
    <cellStyle name="20% - uthevingsfarge 3 36_4 manuell" xfId="53432" xr:uid="{E059A5A5-05D0-4386-98EF-F9375CC59CED}"/>
    <cellStyle name="20% - uthevingsfarge 3 37" xfId="3134" xr:uid="{00000000-0005-0000-0000-0000542F0000}"/>
    <cellStyle name="20% - uthevingsfarge 3 37 2" xfId="3135" xr:uid="{00000000-0005-0000-0000-0000552F0000}"/>
    <cellStyle name="20% - uthevingsfarge 3 37 2 2" xfId="3136" xr:uid="{00000000-0005-0000-0000-0000562F0000}"/>
    <cellStyle name="20% - uthevingsfarge 3 37 2 2 2" xfId="38585" xr:uid="{00000000-0005-0000-0000-0000572F0000}"/>
    <cellStyle name="20% - uthevingsfarge 3 37 2 2_A02" xfId="55546" xr:uid="{017B4ED1-751C-4AD0-9187-B42B7FFB84DD}"/>
    <cellStyle name="20% - uthevingsfarge 3 37 2 3" xfId="38586" xr:uid="{00000000-0005-0000-0000-0000582F0000}"/>
    <cellStyle name="20% - uthevingsfarge 3 37 2 4" xfId="38587" xr:uid="{00000000-0005-0000-0000-0000592F0000}"/>
    <cellStyle name="20% - uthevingsfarge 3 37 2 5" xfId="38588" xr:uid="{00000000-0005-0000-0000-00005A2F0000}"/>
    <cellStyle name="20% - uthevingsfarge 3 37 2 6" xfId="38584" xr:uid="{00000000-0005-0000-0000-00005B2F0000}"/>
    <cellStyle name="20% - uthevingsfarge 3 37 2_4 manuell" xfId="53433" xr:uid="{99C82A37-3006-4620-8E4C-999794A0223D}"/>
    <cellStyle name="20% - uthevingsfarge 3 37 3" xfId="3137" xr:uid="{00000000-0005-0000-0000-00005D2F0000}"/>
    <cellStyle name="20% - uthevingsfarge 3 37 3 2" xfId="38589" xr:uid="{00000000-0005-0000-0000-00005E2F0000}"/>
    <cellStyle name="20% - uthevingsfarge 3 37 3_A02" xfId="55547" xr:uid="{50D4B38E-BED6-49EA-AFF1-7CEEA6630B80}"/>
    <cellStyle name="20% - uthevingsfarge 3 37 4" xfId="38590" xr:uid="{00000000-0005-0000-0000-00005F2F0000}"/>
    <cellStyle name="20% - uthevingsfarge 3 37 5" xfId="38591" xr:uid="{00000000-0005-0000-0000-0000602F0000}"/>
    <cellStyle name="20% - uthevingsfarge 3 37 6" xfId="38592" xr:uid="{00000000-0005-0000-0000-0000612F0000}"/>
    <cellStyle name="20% - uthevingsfarge 3 37 7" xfId="38583" xr:uid="{00000000-0005-0000-0000-0000622F0000}"/>
    <cellStyle name="20% - uthevingsfarge 3 37_4 manuell" xfId="53434" xr:uid="{B188A4D9-00FE-45E4-BAE2-C52FA8DAE9EE}"/>
    <cellStyle name="20% - uthevingsfarge 3 38" xfId="3138" xr:uid="{00000000-0005-0000-0000-0000642F0000}"/>
    <cellStyle name="20% - uthevingsfarge 3 38 2" xfId="3139" xr:uid="{00000000-0005-0000-0000-0000652F0000}"/>
    <cellStyle name="20% - uthevingsfarge 3 38 2 2" xfId="3140" xr:uid="{00000000-0005-0000-0000-0000662F0000}"/>
    <cellStyle name="20% - uthevingsfarge 3 38 2 2 2" xfId="38595" xr:uid="{00000000-0005-0000-0000-0000672F0000}"/>
    <cellStyle name="20% - uthevingsfarge 3 38 2 2_A02" xfId="55548" xr:uid="{3225BC15-6C52-42CA-9273-DBAE0BB938F1}"/>
    <cellStyle name="20% - uthevingsfarge 3 38 2 3" xfId="38596" xr:uid="{00000000-0005-0000-0000-0000682F0000}"/>
    <cellStyle name="20% - uthevingsfarge 3 38 2 4" xfId="38597" xr:uid="{00000000-0005-0000-0000-0000692F0000}"/>
    <cellStyle name="20% - uthevingsfarge 3 38 2 5" xfId="38598" xr:uid="{00000000-0005-0000-0000-00006A2F0000}"/>
    <cellStyle name="20% - uthevingsfarge 3 38 2 6" xfId="38594" xr:uid="{00000000-0005-0000-0000-00006B2F0000}"/>
    <cellStyle name="20% - uthevingsfarge 3 38 2_4 manuell" xfId="53435" xr:uid="{E0A1F263-C045-4B89-9E24-90F3D5528DC2}"/>
    <cellStyle name="20% - uthevingsfarge 3 38 3" xfId="3141" xr:uid="{00000000-0005-0000-0000-00006D2F0000}"/>
    <cellStyle name="20% - uthevingsfarge 3 38 3 2" xfId="38599" xr:uid="{00000000-0005-0000-0000-00006E2F0000}"/>
    <cellStyle name="20% - uthevingsfarge 3 38 3_A02" xfId="55549" xr:uid="{27A34222-1E2E-41C1-A7A8-D2E86E7FE9C0}"/>
    <cellStyle name="20% - uthevingsfarge 3 38 4" xfId="38600" xr:uid="{00000000-0005-0000-0000-00006F2F0000}"/>
    <cellStyle name="20% - uthevingsfarge 3 38 5" xfId="38601" xr:uid="{00000000-0005-0000-0000-0000702F0000}"/>
    <cellStyle name="20% - uthevingsfarge 3 38 6" xfId="38602" xr:uid="{00000000-0005-0000-0000-0000712F0000}"/>
    <cellStyle name="20% - uthevingsfarge 3 38 7" xfId="38593" xr:uid="{00000000-0005-0000-0000-0000722F0000}"/>
    <cellStyle name="20% - uthevingsfarge 3 38_4 manuell" xfId="53436" xr:uid="{4B81DDEA-6F81-43FC-86BB-F2B5A8743B4D}"/>
    <cellStyle name="20% - uthevingsfarge 3 39" xfId="3142" xr:uid="{00000000-0005-0000-0000-0000742F0000}"/>
    <cellStyle name="20% - uthevingsfarge 3 39 2" xfId="3143" xr:uid="{00000000-0005-0000-0000-0000752F0000}"/>
    <cellStyle name="20% - uthevingsfarge 3 39 2 2" xfId="3144" xr:uid="{00000000-0005-0000-0000-0000762F0000}"/>
    <cellStyle name="20% - uthevingsfarge 3 39 2 2 2" xfId="38605" xr:uid="{00000000-0005-0000-0000-0000772F0000}"/>
    <cellStyle name="20% - uthevingsfarge 3 39 2 2_A02" xfId="55550" xr:uid="{682ECECB-B9B4-40BD-A5F3-DED6E1638CB0}"/>
    <cellStyle name="20% - uthevingsfarge 3 39 2 3" xfId="38606" xr:uid="{00000000-0005-0000-0000-0000782F0000}"/>
    <cellStyle name="20% - uthevingsfarge 3 39 2 4" xfId="38607" xr:uid="{00000000-0005-0000-0000-0000792F0000}"/>
    <cellStyle name="20% - uthevingsfarge 3 39 2 5" xfId="38608" xr:uid="{00000000-0005-0000-0000-00007A2F0000}"/>
    <cellStyle name="20% - uthevingsfarge 3 39 2 6" xfId="38604" xr:uid="{00000000-0005-0000-0000-00007B2F0000}"/>
    <cellStyle name="20% - uthevingsfarge 3 39 2_4 manuell" xfId="53437" xr:uid="{3FA18A5C-9D2C-4067-8A59-6627885F7B18}"/>
    <cellStyle name="20% - uthevingsfarge 3 39 3" xfId="3145" xr:uid="{00000000-0005-0000-0000-00007D2F0000}"/>
    <cellStyle name="20% - uthevingsfarge 3 39 3 2" xfId="38609" xr:uid="{00000000-0005-0000-0000-00007E2F0000}"/>
    <cellStyle name="20% - uthevingsfarge 3 39 3_A02" xfId="55551" xr:uid="{2C82B003-952E-4CD4-9F6D-0D797A598FB2}"/>
    <cellStyle name="20% - uthevingsfarge 3 39 4" xfId="38610" xr:uid="{00000000-0005-0000-0000-00007F2F0000}"/>
    <cellStyle name="20% - uthevingsfarge 3 39 5" xfId="38611" xr:uid="{00000000-0005-0000-0000-0000802F0000}"/>
    <cellStyle name="20% - uthevingsfarge 3 39 6" xfId="38612" xr:uid="{00000000-0005-0000-0000-0000812F0000}"/>
    <cellStyle name="20% - uthevingsfarge 3 39 7" xfId="38603" xr:uid="{00000000-0005-0000-0000-0000822F0000}"/>
    <cellStyle name="20% - uthevingsfarge 3 39_4 manuell" xfId="53438" xr:uid="{6D2F738D-FE6C-4EF8-97E4-6ADA951ECCEB}"/>
    <cellStyle name="20% - uthevingsfarge 3 4" xfId="3146" xr:uid="{00000000-0005-0000-0000-0000842F0000}"/>
    <cellStyle name="20% - uthevingsfarge 3 4 10" xfId="43946" xr:uid="{00000000-0005-0000-0000-0000852F0000}"/>
    <cellStyle name="20% - uthevingsfarge 3 4 2" xfId="3147" xr:uid="{00000000-0005-0000-0000-0000862F0000}"/>
    <cellStyle name="20% - uthevingsfarge 3 4 2 2" xfId="3148" xr:uid="{00000000-0005-0000-0000-0000872F0000}"/>
    <cellStyle name="20% - uthevingsfarge 3 4 2 2 2" xfId="14823" xr:uid="{00000000-0005-0000-0000-0000882F0000}"/>
    <cellStyle name="20% - uthevingsfarge 3 4 2 2 2 2" xfId="43947" xr:uid="{00000000-0005-0000-0000-0000892F0000}"/>
    <cellStyle name="20% - uthevingsfarge 3 4 2 2 3" xfId="38615" xr:uid="{00000000-0005-0000-0000-00008A2F0000}"/>
    <cellStyle name="20% - uthevingsfarge 3 4 2 2_3. Chng in credit spreads" xfId="43948" xr:uid="{00000000-0005-0000-0000-00008B2F0000}"/>
    <cellStyle name="20% - uthevingsfarge 3 4 2 3" xfId="14824" xr:uid="{00000000-0005-0000-0000-00008C2F0000}"/>
    <cellStyle name="20% - uthevingsfarge 3 4 2 3 2" xfId="38616" xr:uid="{00000000-0005-0000-0000-00008D2F0000}"/>
    <cellStyle name="20% - uthevingsfarge 3 4 2 3 2 2" xfId="43949" xr:uid="{00000000-0005-0000-0000-00008E2F0000}"/>
    <cellStyle name="20% - uthevingsfarge 3 4 2 3 3" xfId="43950" xr:uid="{00000000-0005-0000-0000-00008F2F0000}"/>
    <cellStyle name="20% - uthevingsfarge 3 4 2 3_3. Chng in credit spreads" xfId="43951" xr:uid="{00000000-0005-0000-0000-0000902F0000}"/>
    <cellStyle name="20% - uthevingsfarge 3 4 2 4" xfId="38617" xr:uid="{00000000-0005-0000-0000-0000912F0000}"/>
    <cellStyle name="20% - uthevingsfarge 3 4 2 4 2" xfId="43952" xr:uid="{00000000-0005-0000-0000-0000922F0000}"/>
    <cellStyle name="20% - uthevingsfarge 3 4 2 5" xfId="38618" xr:uid="{00000000-0005-0000-0000-0000932F0000}"/>
    <cellStyle name="20% - uthevingsfarge 3 4 2 6" xfId="38614" xr:uid="{00000000-0005-0000-0000-0000942F0000}"/>
    <cellStyle name="20% - uthevingsfarge 3 4 2 7" xfId="43953" xr:uid="{00000000-0005-0000-0000-0000952F0000}"/>
    <cellStyle name="20% - uthevingsfarge 3 4 2 8" xfId="43954" xr:uid="{00000000-0005-0000-0000-0000962F0000}"/>
    <cellStyle name="20% - uthevingsfarge 3 4 2_3. Chng in credit spreads" xfId="43955" xr:uid="{00000000-0005-0000-0000-0000972F0000}"/>
    <cellStyle name="20% - uthevingsfarge 3 4 3" xfId="3149" xr:uid="{00000000-0005-0000-0000-0000982F0000}"/>
    <cellStyle name="20% - uthevingsfarge 3 4 3 2" xfId="14825" xr:uid="{00000000-0005-0000-0000-0000992F0000}"/>
    <cellStyle name="20% - uthevingsfarge 3 4 3 2 2" xfId="43956" xr:uid="{00000000-0005-0000-0000-00009A2F0000}"/>
    <cellStyle name="20% - uthevingsfarge 3 4 3 3" xfId="14826" xr:uid="{00000000-0005-0000-0000-00009B2F0000}"/>
    <cellStyle name="20% - uthevingsfarge 3 4 3 4" xfId="38619" xr:uid="{00000000-0005-0000-0000-00009C2F0000}"/>
    <cellStyle name="20% - uthevingsfarge 3 4 3 5" xfId="43957" xr:uid="{00000000-0005-0000-0000-00009D2F0000}"/>
    <cellStyle name="20% - uthevingsfarge 3 4 3 6" xfId="43958" xr:uid="{00000000-0005-0000-0000-00009E2F0000}"/>
    <cellStyle name="20% - uthevingsfarge 3 4 3_3. Chng in credit spreads" xfId="43959" xr:uid="{00000000-0005-0000-0000-00009F2F0000}"/>
    <cellStyle name="20% - uthevingsfarge 3 4 4" xfId="14827" xr:uid="{00000000-0005-0000-0000-0000A02F0000}"/>
    <cellStyle name="20% - uthevingsfarge 3 4 4 2" xfId="14828" xr:uid="{00000000-0005-0000-0000-0000A12F0000}"/>
    <cellStyle name="20% - uthevingsfarge 3 4 4 2 2" xfId="43960" xr:uid="{00000000-0005-0000-0000-0000A22F0000}"/>
    <cellStyle name="20% - uthevingsfarge 3 4 4 3" xfId="14829" xr:uid="{00000000-0005-0000-0000-0000A32F0000}"/>
    <cellStyle name="20% - uthevingsfarge 3 4 4 4" xfId="38620" xr:uid="{00000000-0005-0000-0000-0000A42F0000}"/>
    <cellStyle name="20% - uthevingsfarge 3 4 4 5" xfId="43961" xr:uid="{00000000-0005-0000-0000-0000A52F0000}"/>
    <cellStyle name="20% - uthevingsfarge 3 4 4 6" xfId="43962" xr:uid="{00000000-0005-0000-0000-0000A62F0000}"/>
    <cellStyle name="20% - uthevingsfarge 3 4 4_3. Chng in credit spreads" xfId="43963" xr:uid="{00000000-0005-0000-0000-0000A72F0000}"/>
    <cellStyle name="20% - uthevingsfarge 3 4 5" xfId="14830" xr:uid="{00000000-0005-0000-0000-0000A82F0000}"/>
    <cellStyle name="20% - uthevingsfarge 3 4 5 2" xfId="14831" xr:uid="{00000000-0005-0000-0000-0000A92F0000}"/>
    <cellStyle name="20% - uthevingsfarge 3 4 5 3" xfId="14832" xr:uid="{00000000-0005-0000-0000-0000AA2F0000}"/>
    <cellStyle name="20% - uthevingsfarge 3 4 5 4" xfId="38621" xr:uid="{00000000-0005-0000-0000-0000AB2F0000}"/>
    <cellStyle name="20% - uthevingsfarge 3 4 5 5" xfId="43964" xr:uid="{00000000-0005-0000-0000-0000AC2F0000}"/>
    <cellStyle name="20% - uthevingsfarge 3 4 5 6" xfId="43965" xr:uid="{00000000-0005-0000-0000-0000AD2F0000}"/>
    <cellStyle name="20% - uthevingsfarge 3 4 5_AVA DVA EL" xfId="14833" xr:uid="{00000000-0005-0000-0000-0000AE2F0000}"/>
    <cellStyle name="20% - uthevingsfarge 3 4 6" xfId="14834" xr:uid="{00000000-0005-0000-0000-0000AF2F0000}"/>
    <cellStyle name="20% - uthevingsfarge 3 4 6 2" xfId="14835" xr:uid="{00000000-0005-0000-0000-0000B02F0000}"/>
    <cellStyle name="20% - uthevingsfarge 3 4 6 3" xfId="38622" xr:uid="{00000000-0005-0000-0000-0000B12F0000}"/>
    <cellStyle name="20% - uthevingsfarge 3 4 6_AVA DVA EL" xfId="14836" xr:uid="{00000000-0005-0000-0000-0000B22F0000}"/>
    <cellStyle name="20% - uthevingsfarge 3 4 7" xfId="14837" xr:uid="{00000000-0005-0000-0000-0000B32F0000}"/>
    <cellStyle name="20% - uthevingsfarge 3 4 8" xfId="38613" xr:uid="{00000000-0005-0000-0000-0000B42F0000}"/>
    <cellStyle name="20% - uthevingsfarge 3 4 9" xfId="43966" xr:uid="{00000000-0005-0000-0000-0000B52F0000}"/>
    <cellStyle name="20% - uthevingsfarge 3 4_3. Chng in credit spreads" xfId="43967" xr:uid="{00000000-0005-0000-0000-0000B62F0000}"/>
    <cellStyle name="20% - uthevingsfarge 3 40" xfId="3150" xr:uid="{00000000-0005-0000-0000-0000B72F0000}"/>
    <cellStyle name="20% - uthevingsfarge 3 40 2" xfId="3151" xr:uid="{00000000-0005-0000-0000-0000B82F0000}"/>
    <cellStyle name="20% - uthevingsfarge 3 40 2 2" xfId="3152" xr:uid="{00000000-0005-0000-0000-0000B92F0000}"/>
    <cellStyle name="20% - uthevingsfarge 3 40 2 2 2" xfId="38625" xr:uid="{00000000-0005-0000-0000-0000BA2F0000}"/>
    <cellStyle name="20% - uthevingsfarge 3 40 2 2_A02" xfId="55552" xr:uid="{C0FB6B04-622F-4BD3-91B6-75149100EBAF}"/>
    <cellStyle name="20% - uthevingsfarge 3 40 2 3" xfId="38626" xr:uid="{00000000-0005-0000-0000-0000BB2F0000}"/>
    <cellStyle name="20% - uthevingsfarge 3 40 2 4" xfId="38627" xr:uid="{00000000-0005-0000-0000-0000BC2F0000}"/>
    <cellStyle name="20% - uthevingsfarge 3 40 2 5" xfId="38628" xr:uid="{00000000-0005-0000-0000-0000BD2F0000}"/>
    <cellStyle name="20% - uthevingsfarge 3 40 2 6" xfId="38624" xr:uid="{00000000-0005-0000-0000-0000BE2F0000}"/>
    <cellStyle name="20% - uthevingsfarge 3 40 2_4 manuell" xfId="53439" xr:uid="{0E270B3E-AC85-4B95-8242-B47546720CBA}"/>
    <cellStyle name="20% - uthevingsfarge 3 40 3" xfId="3153" xr:uid="{00000000-0005-0000-0000-0000C02F0000}"/>
    <cellStyle name="20% - uthevingsfarge 3 40 3 2" xfId="38629" xr:uid="{00000000-0005-0000-0000-0000C12F0000}"/>
    <cellStyle name="20% - uthevingsfarge 3 40 3_A02" xfId="55553" xr:uid="{390AFC18-DB7C-45AE-BD65-D11B0BAF4479}"/>
    <cellStyle name="20% - uthevingsfarge 3 40 4" xfId="38630" xr:uid="{00000000-0005-0000-0000-0000C22F0000}"/>
    <cellStyle name="20% - uthevingsfarge 3 40 5" xfId="38631" xr:uid="{00000000-0005-0000-0000-0000C32F0000}"/>
    <cellStyle name="20% - uthevingsfarge 3 40 6" xfId="38632" xr:uid="{00000000-0005-0000-0000-0000C42F0000}"/>
    <cellStyle name="20% - uthevingsfarge 3 40 7" xfId="38623" xr:uid="{00000000-0005-0000-0000-0000C52F0000}"/>
    <cellStyle name="20% - uthevingsfarge 3 40_4 manuell" xfId="53440" xr:uid="{A9299113-432E-48AE-A166-264AB50DF074}"/>
    <cellStyle name="20% - uthevingsfarge 3 41" xfId="3154" xr:uid="{00000000-0005-0000-0000-0000C72F0000}"/>
    <cellStyle name="20% - uthevingsfarge 3 41 2" xfId="3155" xr:uid="{00000000-0005-0000-0000-0000C82F0000}"/>
    <cellStyle name="20% - uthevingsfarge 3 41 2 2" xfId="3156" xr:uid="{00000000-0005-0000-0000-0000C92F0000}"/>
    <cellStyle name="20% - uthevingsfarge 3 41 2 2 2" xfId="38635" xr:uid="{00000000-0005-0000-0000-0000CA2F0000}"/>
    <cellStyle name="20% - uthevingsfarge 3 41 2 2_A02" xfId="55554" xr:uid="{1FA5592D-12DA-44AE-97AC-1971F4E6F938}"/>
    <cellStyle name="20% - uthevingsfarge 3 41 2 3" xfId="38636" xr:uid="{00000000-0005-0000-0000-0000CB2F0000}"/>
    <cellStyle name="20% - uthevingsfarge 3 41 2 4" xfId="38637" xr:uid="{00000000-0005-0000-0000-0000CC2F0000}"/>
    <cellStyle name="20% - uthevingsfarge 3 41 2 5" xfId="38638" xr:uid="{00000000-0005-0000-0000-0000CD2F0000}"/>
    <cellStyle name="20% - uthevingsfarge 3 41 2 6" xfId="38634" xr:uid="{00000000-0005-0000-0000-0000CE2F0000}"/>
    <cellStyle name="20% - uthevingsfarge 3 41 2_4 manuell" xfId="53441" xr:uid="{21E78CC9-1A41-46BD-9D93-940085015B0E}"/>
    <cellStyle name="20% - uthevingsfarge 3 41 3" xfId="3157" xr:uid="{00000000-0005-0000-0000-0000D02F0000}"/>
    <cellStyle name="20% - uthevingsfarge 3 41 3 2" xfId="38639" xr:uid="{00000000-0005-0000-0000-0000D12F0000}"/>
    <cellStyle name="20% - uthevingsfarge 3 41 3_A02" xfId="55555" xr:uid="{79DBF04F-2FE7-45F1-85C4-B8E005E19CC3}"/>
    <cellStyle name="20% - uthevingsfarge 3 41 4" xfId="38640" xr:uid="{00000000-0005-0000-0000-0000D22F0000}"/>
    <cellStyle name="20% - uthevingsfarge 3 41 5" xfId="38641" xr:uid="{00000000-0005-0000-0000-0000D32F0000}"/>
    <cellStyle name="20% - uthevingsfarge 3 41 6" xfId="38642" xr:uid="{00000000-0005-0000-0000-0000D42F0000}"/>
    <cellStyle name="20% - uthevingsfarge 3 41 7" xfId="38633" xr:uid="{00000000-0005-0000-0000-0000D52F0000}"/>
    <cellStyle name="20% - uthevingsfarge 3 41_4 manuell" xfId="53442" xr:uid="{6129DD7A-9AF2-4BB9-8D52-A64AB9EB615C}"/>
    <cellStyle name="20% - uthevingsfarge 3 42" xfId="3158" xr:uid="{00000000-0005-0000-0000-0000D72F0000}"/>
    <cellStyle name="20% - uthevingsfarge 3 42 2" xfId="3159" xr:uid="{00000000-0005-0000-0000-0000D82F0000}"/>
    <cellStyle name="20% - uthevingsfarge 3 42 2 2" xfId="3160" xr:uid="{00000000-0005-0000-0000-0000D92F0000}"/>
    <cellStyle name="20% - uthevingsfarge 3 42 2 2 2" xfId="38645" xr:uid="{00000000-0005-0000-0000-0000DA2F0000}"/>
    <cellStyle name="20% - uthevingsfarge 3 42 2 2_A02" xfId="55556" xr:uid="{1C11F5C0-5B33-4F4B-92C4-B075963D9FDB}"/>
    <cellStyle name="20% - uthevingsfarge 3 42 2 3" xfId="38646" xr:uid="{00000000-0005-0000-0000-0000DB2F0000}"/>
    <cellStyle name="20% - uthevingsfarge 3 42 2 4" xfId="38647" xr:uid="{00000000-0005-0000-0000-0000DC2F0000}"/>
    <cellStyle name="20% - uthevingsfarge 3 42 2 5" xfId="38648" xr:uid="{00000000-0005-0000-0000-0000DD2F0000}"/>
    <cellStyle name="20% - uthevingsfarge 3 42 2 6" xfId="38644" xr:uid="{00000000-0005-0000-0000-0000DE2F0000}"/>
    <cellStyle name="20% - uthevingsfarge 3 42 2_4 manuell" xfId="53443" xr:uid="{14C6A0C3-CBFC-448C-962F-21B4DF8898E5}"/>
    <cellStyle name="20% - uthevingsfarge 3 42 3" xfId="3161" xr:uid="{00000000-0005-0000-0000-0000E02F0000}"/>
    <cellStyle name="20% - uthevingsfarge 3 42 3 2" xfId="38649" xr:uid="{00000000-0005-0000-0000-0000E12F0000}"/>
    <cellStyle name="20% - uthevingsfarge 3 42 3_A02" xfId="55557" xr:uid="{B9B13E3F-4DB6-42D9-9D29-5938DD326D59}"/>
    <cellStyle name="20% - uthevingsfarge 3 42 4" xfId="38650" xr:uid="{00000000-0005-0000-0000-0000E22F0000}"/>
    <cellStyle name="20% - uthevingsfarge 3 42 5" xfId="38651" xr:uid="{00000000-0005-0000-0000-0000E32F0000}"/>
    <cellStyle name="20% - uthevingsfarge 3 42 6" xfId="38652" xr:uid="{00000000-0005-0000-0000-0000E42F0000}"/>
    <cellStyle name="20% - uthevingsfarge 3 42 7" xfId="38643" xr:uid="{00000000-0005-0000-0000-0000E52F0000}"/>
    <cellStyle name="20% - uthevingsfarge 3 42_4 manuell" xfId="53444" xr:uid="{465E52E6-C0A9-45BE-A477-57DC42491C95}"/>
    <cellStyle name="20% - uthevingsfarge 3 43" xfId="3162" xr:uid="{00000000-0005-0000-0000-0000E72F0000}"/>
    <cellStyle name="20% - uthevingsfarge 3 43 2" xfId="3163" xr:uid="{00000000-0005-0000-0000-0000E82F0000}"/>
    <cellStyle name="20% - uthevingsfarge 3 43 2 2" xfId="3164" xr:uid="{00000000-0005-0000-0000-0000E92F0000}"/>
    <cellStyle name="20% - uthevingsfarge 3 43 2 2 2" xfId="38655" xr:uid="{00000000-0005-0000-0000-0000EA2F0000}"/>
    <cellStyle name="20% - uthevingsfarge 3 43 2 2_A02" xfId="55558" xr:uid="{ADA5DE15-2A97-4553-961B-B2F0F41525EF}"/>
    <cellStyle name="20% - uthevingsfarge 3 43 2 3" xfId="38656" xr:uid="{00000000-0005-0000-0000-0000EB2F0000}"/>
    <cellStyle name="20% - uthevingsfarge 3 43 2 4" xfId="38657" xr:uid="{00000000-0005-0000-0000-0000EC2F0000}"/>
    <cellStyle name="20% - uthevingsfarge 3 43 2 5" xfId="38658" xr:uid="{00000000-0005-0000-0000-0000ED2F0000}"/>
    <cellStyle name="20% - uthevingsfarge 3 43 2 6" xfId="38654" xr:uid="{00000000-0005-0000-0000-0000EE2F0000}"/>
    <cellStyle name="20% - uthevingsfarge 3 43 2_4 manuell" xfId="53445" xr:uid="{BC1B25E7-7DBD-46E5-9C33-64DEDFA10D83}"/>
    <cellStyle name="20% - uthevingsfarge 3 43 3" xfId="3165" xr:uid="{00000000-0005-0000-0000-0000F02F0000}"/>
    <cellStyle name="20% - uthevingsfarge 3 43 3 2" xfId="38659" xr:uid="{00000000-0005-0000-0000-0000F12F0000}"/>
    <cellStyle name="20% - uthevingsfarge 3 43 3_A02" xfId="55559" xr:uid="{8BE6D2B5-D990-4D34-B9DC-2DA5ADF18FB7}"/>
    <cellStyle name="20% - uthevingsfarge 3 43 4" xfId="38660" xr:uid="{00000000-0005-0000-0000-0000F22F0000}"/>
    <cellStyle name="20% - uthevingsfarge 3 43 5" xfId="38661" xr:uid="{00000000-0005-0000-0000-0000F32F0000}"/>
    <cellStyle name="20% - uthevingsfarge 3 43 6" xfId="38662" xr:uid="{00000000-0005-0000-0000-0000F42F0000}"/>
    <cellStyle name="20% - uthevingsfarge 3 43 7" xfId="38653" xr:uid="{00000000-0005-0000-0000-0000F52F0000}"/>
    <cellStyle name="20% - uthevingsfarge 3 43_4 manuell" xfId="53446" xr:uid="{88E26CFF-11FF-423D-88A7-8164570BA6E0}"/>
    <cellStyle name="20% - uthevingsfarge 3 44" xfId="3166" xr:uid="{00000000-0005-0000-0000-0000F72F0000}"/>
    <cellStyle name="20% - uthevingsfarge 3 44 2" xfId="3167" xr:uid="{00000000-0005-0000-0000-0000F82F0000}"/>
    <cellStyle name="20% - uthevingsfarge 3 44 2 2" xfId="3168" xr:uid="{00000000-0005-0000-0000-0000F92F0000}"/>
    <cellStyle name="20% - uthevingsfarge 3 44 2 2 2" xfId="38665" xr:uid="{00000000-0005-0000-0000-0000FA2F0000}"/>
    <cellStyle name="20% - uthevingsfarge 3 44 2 2_A02" xfId="55560" xr:uid="{2C7BC890-5193-4EAE-BE46-74245391190A}"/>
    <cellStyle name="20% - uthevingsfarge 3 44 2 3" xfId="38666" xr:uid="{00000000-0005-0000-0000-0000FB2F0000}"/>
    <cellStyle name="20% - uthevingsfarge 3 44 2 4" xfId="38667" xr:uid="{00000000-0005-0000-0000-0000FC2F0000}"/>
    <cellStyle name="20% - uthevingsfarge 3 44 2 5" xfId="38668" xr:uid="{00000000-0005-0000-0000-0000FD2F0000}"/>
    <cellStyle name="20% - uthevingsfarge 3 44 2 6" xfId="38664" xr:uid="{00000000-0005-0000-0000-0000FE2F0000}"/>
    <cellStyle name="20% - uthevingsfarge 3 44 2_4 manuell" xfId="53447" xr:uid="{B2ACDAF5-0ED1-4BE7-B096-B2974549B69B}"/>
    <cellStyle name="20% - uthevingsfarge 3 44 3" xfId="3169" xr:uid="{00000000-0005-0000-0000-000000300000}"/>
    <cellStyle name="20% - uthevingsfarge 3 44 3 2" xfId="38669" xr:uid="{00000000-0005-0000-0000-000001300000}"/>
    <cellStyle name="20% - uthevingsfarge 3 44 3_A02" xfId="55561" xr:uid="{81D890DD-9428-470C-86AC-4D40C35983FF}"/>
    <cellStyle name="20% - uthevingsfarge 3 44 4" xfId="38670" xr:uid="{00000000-0005-0000-0000-000002300000}"/>
    <cellStyle name="20% - uthevingsfarge 3 44 5" xfId="38671" xr:uid="{00000000-0005-0000-0000-000003300000}"/>
    <cellStyle name="20% - uthevingsfarge 3 44 6" xfId="38672" xr:uid="{00000000-0005-0000-0000-000004300000}"/>
    <cellStyle name="20% - uthevingsfarge 3 44 7" xfId="38663" xr:uid="{00000000-0005-0000-0000-000005300000}"/>
    <cellStyle name="20% - uthevingsfarge 3 44_4 manuell" xfId="53448" xr:uid="{D571E3B8-84F2-4F56-9C81-BD65D80C68EA}"/>
    <cellStyle name="20% - uthevingsfarge 3 45" xfId="3170" xr:uid="{00000000-0005-0000-0000-000007300000}"/>
    <cellStyle name="20% - uthevingsfarge 3 45 2" xfId="3171" xr:uid="{00000000-0005-0000-0000-000008300000}"/>
    <cellStyle name="20% - uthevingsfarge 3 45 2 2" xfId="3172" xr:uid="{00000000-0005-0000-0000-000009300000}"/>
    <cellStyle name="20% - uthevingsfarge 3 45 2 2 2" xfId="38675" xr:uid="{00000000-0005-0000-0000-00000A300000}"/>
    <cellStyle name="20% - uthevingsfarge 3 45 2 2_A02" xfId="55562" xr:uid="{CF8A6EE2-8302-4A7E-8B57-A2C5B556F301}"/>
    <cellStyle name="20% - uthevingsfarge 3 45 2 3" xfId="38676" xr:uid="{00000000-0005-0000-0000-00000B300000}"/>
    <cellStyle name="20% - uthevingsfarge 3 45 2 4" xfId="38677" xr:uid="{00000000-0005-0000-0000-00000C300000}"/>
    <cellStyle name="20% - uthevingsfarge 3 45 2 5" xfId="38678" xr:uid="{00000000-0005-0000-0000-00000D300000}"/>
    <cellStyle name="20% - uthevingsfarge 3 45 2 6" xfId="38674" xr:uid="{00000000-0005-0000-0000-00000E300000}"/>
    <cellStyle name="20% - uthevingsfarge 3 45 2_4 manuell" xfId="53449" xr:uid="{792022FF-742F-4E4B-8429-23F98A5BD81E}"/>
    <cellStyle name="20% - uthevingsfarge 3 45 3" xfId="3173" xr:uid="{00000000-0005-0000-0000-000010300000}"/>
    <cellStyle name="20% - uthevingsfarge 3 45 3 2" xfId="38679" xr:uid="{00000000-0005-0000-0000-000011300000}"/>
    <cellStyle name="20% - uthevingsfarge 3 45 3_A02" xfId="55563" xr:uid="{4982DCE4-99A9-41F0-9612-9704A604A809}"/>
    <cellStyle name="20% - uthevingsfarge 3 45 4" xfId="38680" xr:uid="{00000000-0005-0000-0000-000012300000}"/>
    <cellStyle name="20% - uthevingsfarge 3 45 5" xfId="38681" xr:uid="{00000000-0005-0000-0000-000013300000}"/>
    <cellStyle name="20% - uthevingsfarge 3 45 6" xfId="38682" xr:uid="{00000000-0005-0000-0000-000014300000}"/>
    <cellStyle name="20% - uthevingsfarge 3 45 7" xfId="38673" xr:uid="{00000000-0005-0000-0000-000015300000}"/>
    <cellStyle name="20% - uthevingsfarge 3 45_4 manuell" xfId="53450" xr:uid="{3BDE3E85-3037-4286-B5F5-E75CE562F24F}"/>
    <cellStyle name="20% - uthevingsfarge 3 46" xfId="3174" xr:uid="{00000000-0005-0000-0000-000017300000}"/>
    <cellStyle name="20% - uthevingsfarge 3 46 2" xfId="3175" xr:uid="{00000000-0005-0000-0000-000018300000}"/>
    <cellStyle name="20% - uthevingsfarge 3 46 2 2" xfId="3176" xr:uid="{00000000-0005-0000-0000-000019300000}"/>
    <cellStyle name="20% - uthevingsfarge 3 46 2 2 2" xfId="38685" xr:uid="{00000000-0005-0000-0000-00001A300000}"/>
    <cellStyle name="20% - uthevingsfarge 3 46 2 2_A02" xfId="55564" xr:uid="{41EA35CB-21E1-43E0-ADE9-292F5DE4D63F}"/>
    <cellStyle name="20% - uthevingsfarge 3 46 2 3" xfId="38686" xr:uid="{00000000-0005-0000-0000-00001B300000}"/>
    <cellStyle name="20% - uthevingsfarge 3 46 2 4" xfId="38687" xr:uid="{00000000-0005-0000-0000-00001C300000}"/>
    <cellStyle name="20% - uthevingsfarge 3 46 2 5" xfId="38688" xr:uid="{00000000-0005-0000-0000-00001D300000}"/>
    <cellStyle name="20% - uthevingsfarge 3 46 2 6" xfId="38684" xr:uid="{00000000-0005-0000-0000-00001E300000}"/>
    <cellStyle name="20% - uthevingsfarge 3 46 2_4 manuell" xfId="53451" xr:uid="{62E56069-4AA1-4D54-AE0E-1CC60A3714BB}"/>
    <cellStyle name="20% - uthevingsfarge 3 46 3" xfId="3177" xr:uid="{00000000-0005-0000-0000-000020300000}"/>
    <cellStyle name="20% - uthevingsfarge 3 46 3 2" xfId="38689" xr:uid="{00000000-0005-0000-0000-000021300000}"/>
    <cellStyle name="20% - uthevingsfarge 3 46 3_A02" xfId="55565" xr:uid="{7ED94A1B-5067-489D-A3FF-249890B3716D}"/>
    <cellStyle name="20% - uthevingsfarge 3 46 4" xfId="38690" xr:uid="{00000000-0005-0000-0000-000022300000}"/>
    <cellStyle name="20% - uthevingsfarge 3 46 5" xfId="38691" xr:uid="{00000000-0005-0000-0000-000023300000}"/>
    <cellStyle name="20% - uthevingsfarge 3 46 6" xfId="38692" xr:uid="{00000000-0005-0000-0000-000024300000}"/>
    <cellStyle name="20% - uthevingsfarge 3 46 7" xfId="38683" xr:uid="{00000000-0005-0000-0000-000025300000}"/>
    <cellStyle name="20% - uthevingsfarge 3 46_4 manuell" xfId="53452" xr:uid="{7708F164-FECC-45A2-8CE6-74692140D5C2}"/>
    <cellStyle name="20% - uthevingsfarge 3 47" xfId="3178" xr:uid="{00000000-0005-0000-0000-000027300000}"/>
    <cellStyle name="20% - uthevingsfarge 3 47 2" xfId="3179" xr:uid="{00000000-0005-0000-0000-000028300000}"/>
    <cellStyle name="20% - uthevingsfarge 3 47 2 2" xfId="3180" xr:uid="{00000000-0005-0000-0000-000029300000}"/>
    <cellStyle name="20% - uthevingsfarge 3 47 2 2 2" xfId="38695" xr:uid="{00000000-0005-0000-0000-00002A300000}"/>
    <cellStyle name="20% - uthevingsfarge 3 47 2 2_A02" xfId="55566" xr:uid="{5ABC81FB-D406-427B-B92F-E1D18445944F}"/>
    <cellStyle name="20% - uthevingsfarge 3 47 2 3" xfId="38696" xr:uid="{00000000-0005-0000-0000-00002B300000}"/>
    <cellStyle name="20% - uthevingsfarge 3 47 2 4" xfId="38697" xr:uid="{00000000-0005-0000-0000-00002C300000}"/>
    <cellStyle name="20% - uthevingsfarge 3 47 2 5" xfId="38698" xr:uid="{00000000-0005-0000-0000-00002D300000}"/>
    <cellStyle name="20% - uthevingsfarge 3 47 2 6" xfId="38694" xr:uid="{00000000-0005-0000-0000-00002E300000}"/>
    <cellStyle name="20% - uthevingsfarge 3 47 2_4 manuell" xfId="53453" xr:uid="{298287D4-99AE-4202-8A89-343EADA6CC64}"/>
    <cellStyle name="20% - uthevingsfarge 3 47 3" xfId="3181" xr:uid="{00000000-0005-0000-0000-000030300000}"/>
    <cellStyle name="20% - uthevingsfarge 3 47 3 2" xfId="38699" xr:uid="{00000000-0005-0000-0000-000031300000}"/>
    <cellStyle name="20% - uthevingsfarge 3 47 3_A02" xfId="55567" xr:uid="{EE5D00EB-A48B-45AD-B91F-F7795DBF81DC}"/>
    <cellStyle name="20% - uthevingsfarge 3 47 4" xfId="38700" xr:uid="{00000000-0005-0000-0000-000032300000}"/>
    <cellStyle name="20% - uthevingsfarge 3 47 5" xfId="38701" xr:uid="{00000000-0005-0000-0000-000033300000}"/>
    <cellStyle name="20% - uthevingsfarge 3 47 6" xfId="38702" xr:uid="{00000000-0005-0000-0000-000034300000}"/>
    <cellStyle name="20% - uthevingsfarge 3 47 7" xfId="38693" xr:uid="{00000000-0005-0000-0000-000035300000}"/>
    <cellStyle name="20% - uthevingsfarge 3 47_4 manuell" xfId="53454" xr:uid="{0BF0A3CC-F954-4657-AF1D-08EAE5FF3A45}"/>
    <cellStyle name="20% - uthevingsfarge 3 48" xfId="3182" xr:uid="{00000000-0005-0000-0000-000037300000}"/>
    <cellStyle name="20% - uthevingsfarge 3 48 2" xfId="3183" xr:uid="{00000000-0005-0000-0000-000038300000}"/>
    <cellStyle name="20% - uthevingsfarge 3 48 2 2" xfId="3184" xr:uid="{00000000-0005-0000-0000-000039300000}"/>
    <cellStyle name="20% - uthevingsfarge 3 48 2 2 2" xfId="38705" xr:uid="{00000000-0005-0000-0000-00003A300000}"/>
    <cellStyle name="20% - uthevingsfarge 3 48 2 2_A02" xfId="55568" xr:uid="{F50ABDB1-5DE4-42C7-9D5D-3346BBE8E98C}"/>
    <cellStyle name="20% - uthevingsfarge 3 48 2 3" xfId="38706" xr:uid="{00000000-0005-0000-0000-00003B300000}"/>
    <cellStyle name="20% - uthevingsfarge 3 48 2 4" xfId="38707" xr:uid="{00000000-0005-0000-0000-00003C300000}"/>
    <cellStyle name="20% - uthevingsfarge 3 48 2 5" xfId="38708" xr:uid="{00000000-0005-0000-0000-00003D300000}"/>
    <cellStyle name="20% - uthevingsfarge 3 48 2 6" xfId="38704" xr:uid="{00000000-0005-0000-0000-00003E300000}"/>
    <cellStyle name="20% - uthevingsfarge 3 48 2_4 manuell" xfId="53455" xr:uid="{8C8E6648-DB9E-4DEE-A779-4F43A496D67A}"/>
    <cellStyle name="20% - uthevingsfarge 3 48 3" xfId="3185" xr:uid="{00000000-0005-0000-0000-000040300000}"/>
    <cellStyle name="20% - uthevingsfarge 3 48 3 2" xfId="38709" xr:uid="{00000000-0005-0000-0000-000041300000}"/>
    <cellStyle name="20% - uthevingsfarge 3 48 3_A02" xfId="55569" xr:uid="{AA3B1BD6-2AFD-4092-8CF7-D6569E521CFF}"/>
    <cellStyle name="20% - uthevingsfarge 3 48 4" xfId="38710" xr:uid="{00000000-0005-0000-0000-000042300000}"/>
    <cellStyle name="20% - uthevingsfarge 3 48 5" xfId="38711" xr:uid="{00000000-0005-0000-0000-000043300000}"/>
    <cellStyle name="20% - uthevingsfarge 3 48 6" xfId="38712" xr:uid="{00000000-0005-0000-0000-000044300000}"/>
    <cellStyle name="20% - uthevingsfarge 3 48 7" xfId="38703" xr:uid="{00000000-0005-0000-0000-000045300000}"/>
    <cellStyle name="20% - uthevingsfarge 3 48_4 manuell" xfId="53456" xr:uid="{8941DA98-1018-4DD1-9CAE-1A860EDD9E3A}"/>
    <cellStyle name="20% - uthevingsfarge 3 49" xfId="3186" xr:uid="{00000000-0005-0000-0000-000047300000}"/>
    <cellStyle name="20% - uthevingsfarge 3 49 2" xfId="3187" xr:uid="{00000000-0005-0000-0000-000048300000}"/>
    <cellStyle name="20% - uthevingsfarge 3 49 2 2" xfId="3188" xr:uid="{00000000-0005-0000-0000-000049300000}"/>
    <cellStyle name="20% - uthevingsfarge 3 49 2 2 2" xfId="38715" xr:uid="{00000000-0005-0000-0000-00004A300000}"/>
    <cellStyle name="20% - uthevingsfarge 3 49 2 2_A02" xfId="55570" xr:uid="{1BE034D3-91E6-4D39-9134-B19E8EF5E364}"/>
    <cellStyle name="20% - uthevingsfarge 3 49 2 3" xfId="38716" xr:uid="{00000000-0005-0000-0000-00004B300000}"/>
    <cellStyle name="20% - uthevingsfarge 3 49 2 4" xfId="38717" xr:uid="{00000000-0005-0000-0000-00004C300000}"/>
    <cellStyle name="20% - uthevingsfarge 3 49 2 5" xfId="38718" xr:uid="{00000000-0005-0000-0000-00004D300000}"/>
    <cellStyle name="20% - uthevingsfarge 3 49 2 6" xfId="38714" xr:uid="{00000000-0005-0000-0000-00004E300000}"/>
    <cellStyle name="20% - uthevingsfarge 3 49 2_4 manuell" xfId="53457" xr:uid="{D4A2D804-44EF-4994-A167-F6596EBE6410}"/>
    <cellStyle name="20% - uthevingsfarge 3 49 3" xfId="3189" xr:uid="{00000000-0005-0000-0000-000050300000}"/>
    <cellStyle name="20% - uthevingsfarge 3 49 3 2" xfId="38719" xr:uid="{00000000-0005-0000-0000-000051300000}"/>
    <cellStyle name="20% - uthevingsfarge 3 49 3_A02" xfId="55571" xr:uid="{E88B0446-EB80-4782-BA47-54B92CCA6B14}"/>
    <cellStyle name="20% - uthevingsfarge 3 49 4" xfId="38720" xr:uid="{00000000-0005-0000-0000-000052300000}"/>
    <cellStyle name="20% - uthevingsfarge 3 49 5" xfId="38721" xr:uid="{00000000-0005-0000-0000-000053300000}"/>
    <cellStyle name="20% - uthevingsfarge 3 49 6" xfId="38722" xr:uid="{00000000-0005-0000-0000-000054300000}"/>
    <cellStyle name="20% - uthevingsfarge 3 49 7" xfId="38713" xr:uid="{00000000-0005-0000-0000-000055300000}"/>
    <cellStyle name="20% - uthevingsfarge 3 49_4 manuell" xfId="53458" xr:uid="{97A736A2-E8CA-4608-8B4C-01526EC79968}"/>
    <cellStyle name="20% - uthevingsfarge 3 5" xfId="3190" xr:uid="{00000000-0005-0000-0000-000057300000}"/>
    <cellStyle name="20% - uthevingsfarge 3 5 2" xfId="3191" xr:uid="{00000000-0005-0000-0000-000058300000}"/>
    <cellStyle name="20% - uthevingsfarge 3 5 2 2" xfId="3192" xr:uid="{00000000-0005-0000-0000-000059300000}"/>
    <cellStyle name="20% - uthevingsfarge 3 5 2 2 2" xfId="38725" xr:uid="{00000000-0005-0000-0000-00005A300000}"/>
    <cellStyle name="20% - uthevingsfarge 3 5 2 2 2 2" xfId="43968" xr:uid="{00000000-0005-0000-0000-00005B300000}"/>
    <cellStyle name="20% - uthevingsfarge 3 5 2 2 3" xfId="43969" xr:uid="{00000000-0005-0000-0000-00005C300000}"/>
    <cellStyle name="20% - uthevingsfarge 3 5 2 2_3. Chng in credit spreads" xfId="43970" xr:uid="{00000000-0005-0000-0000-00005D300000}"/>
    <cellStyle name="20% - uthevingsfarge 3 5 2 3" xfId="38726" xr:uid="{00000000-0005-0000-0000-00005E300000}"/>
    <cellStyle name="20% - uthevingsfarge 3 5 2 3 2" xfId="43971" xr:uid="{00000000-0005-0000-0000-00005F300000}"/>
    <cellStyle name="20% - uthevingsfarge 3 5 2 3 2 2" xfId="43972" xr:uid="{00000000-0005-0000-0000-000060300000}"/>
    <cellStyle name="20% - uthevingsfarge 3 5 2 3 3" xfId="43973" xr:uid="{00000000-0005-0000-0000-000061300000}"/>
    <cellStyle name="20% - uthevingsfarge 3 5 2 3_3. Chng in credit spreads" xfId="43974" xr:uid="{00000000-0005-0000-0000-000062300000}"/>
    <cellStyle name="20% - uthevingsfarge 3 5 2 4" xfId="38727" xr:uid="{00000000-0005-0000-0000-000063300000}"/>
    <cellStyle name="20% - uthevingsfarge 3 5 2 4 2" xfId="43975" xr:uid="{00000000-0005-0000-0000-000064300000}"/>
    <cellStyle name="20% - uthevingsfarge 3 5 2 5" xfId="38728" xr:uid="{00000000-0005-0000-0000-000065300000}"/>
    <cellStyle name="20% - uthevingsfarge 3 5 2 6" xfId="38724" xr:uid="{00000000-0005-0000-0000-000066300000}"/>
    <cellStyle name="20% - uthevingsfarge 3 5 2_3. Chng in credit spreads" xfId="43976" xr:uid="{00000000-0005-0000-0000-000067300000}"/>
    <cellStyle name="20% - uthevingsfarge 3 5 3" xfId="3193" xr:uid="{00000000-0005-0000-0000-000068300000}"/>
    <cellStyle name="20% - uthevingsfarge 3 5 3 2" xfId="14838" xr:uid="{00000000-0005-0000-0000-000069300000}"/>
    <cellStyle name="20% - uthevingsfarge 3 5 3 2 2" xfId="43977" xr:uid="{00000000-0005-0000-0000-00006A300000}"/>
    <cellStyle name="20% - uthevingsfarge 3 5 3 3" xfId="38729" xr:uid="{00000000-0005-0000-0000-00006B300000}"/>
    <cellStyle name="20% - uthevingsfarge 3 5 3_3. Chng in credit spreads" xfId="43978" xr:uid="{00000000-0005-0000-0000-00006C300000}"/>
    <cellStyle name="20% - uthevingsfarge 3 5 4" xfId="14839" xr:uid="{00000000-0005-0000-0000-00006D300000}"/>
    <cellStyle name="20% - uthevingsfarge 3 5 4 2" xfId="38730" xr:uid="{00000000-0005-0000-0000-00006E300000}"/>
    <cellStyle name="20% - uthevingsfarge 3 5 4 2 2" xfId="43979" xr:uid="{00000000-0005-0000-0000-00006F300000}"/>
    <cellStyle name="20% - uthevingsfarge 3 5 4 3" xfId="43980" xr:uid="{00000000-0005-0000-0000-000070300000}"/>
    <cellStyle name="20% - uthevingsfarge 3 5 4_3. Chng in credit spreads" xfId="43981" xr:uid="{00000000-0005-0000-0000-000071300000}"/>
    <cellStyle name="20% - uthevingsfarge 3 5 5" xfId="14840" xr:uid="{00000000-0005-0000-0000-000072300000}"/>
    <cellStyle name="20% - uthevingsfarge 3 5 5 2" xfId="38731" xr:uid="{00000000-0005-0000-0000-000073300000}"/>
    <cellStyle name="20% - uthevingsfarge 3 5 6" xfId="38732" xr:uid="{00000000-0005-0000-0000-000074300000}"/>
    <cellStyle name="20% - uthevingsfarge 3 5 7" xfId="38723" xr:uid="{00000000-0005-0000-0000-000075300000}"/>
    <cellStyle name="20% - uthevingsfarge 3 5 8" xfId="43982" xr:uid="{00000000-0005-0000-0000-000076300000}"/>
    <cellStyle name="20% - uthevingsfarge 3 5 9" xfId="43983" xr:uid="{00000000-0005-0000-0000-000077300000}"/>
    <cellStyle name="20% - uthevingsfarge 3 5_3. Chng in credit spreads" xfId="43984" xr:uid="{00000000-0005-0000-0000-000078300000}"/>
    <cellStyle name="20% - uthevingsfarge 3 50" xfId="3194" xr:uid="{00000000-0005-0000-0000-000079300000}"/>
    <cellStyle name="20% - uthevingsfarge 3 50 2" xfId="3195" xr:uid="{00000000-0005-0000-0000-00007A300000}"/>
    <cellStyle name="20% - uthevingsfarge 3 50 2 2" xfId="3196" xr:uid="{00000000-0005-0000-0000-00007B300000}"/>
    <cellStyle name="20% - uthevingsfarge 3 50 2 2 2" xfId="38735" xr:uid="{00000000-0005-0000-0000-00007C300000}"/>
    <cellStyle name="20% - uthevingsfarge 3 50 2 2_A02" xfId="55572" xr:uid="{4CF6F408-0DDA-4E1A-B48B-203F3C9D2604}"/>
    <cellStyle name="20% - uthevingsfarge 3 50 2 3" xfId="38736" xr:uid="{00000000-0005-0000-0000-00007D300000}"/>
    <cellStyle name="20% - uthevingsfarge 3 50 2 4" xfId="38737" xr:uid="{00000000-0005-0000-0000-00007E300000}"/>
    <cellStyle name="20% - uthevingsfarge 3 50 2 5" xfId="38738" xr:uid="{00000000-0005-0000-0000-00007F300000}"/>
    <cellStyle name="20% - uthevingsfarge 3 50 2 6" xfId="38734" xr:uid="{00000000-0005-0000-0000-000080300000}"/>
    <cellStyle name="20% - uthevingsfarge 3 50 2_4 manuell" xfId="53459" xr:uid="{A7C0A8AE-4822-4039-982D-ACDDF3DB5D5F}"/>
    <cellStyle name="20% - uthevingsfarge 3 50 3" xfId="3197" xr:uid="{00000000-0005-0000-0000-000082300000}"/>
    <cellStyle name="20% - uthevingsfarge 3 50 3 2" xfId="38739" xr:uid="{00000000-0005-0000-0000-000083300000}"/>
    <cellStyle name="20% - uthevingsfarge 3 50 3_A02" xfId="55573" xr:uid="{BB0C9494-DB38-460D-B386-F0B06699CD4A}"/>
    <cellStyle name="20% - uthevingsfarge 3 50 4" xfId="38740" xr:uid="{00000000-0005-0000-0000-000084300000}"/>
    <cellStyle name="20% - uthevingsfarge 3 50 5" xfId="38741" xr:uid="{00000000-0005-0000-0000-000085300000}"/>
    <cellStyle name="20% - uthevingsfarge 3 50 6" xfId="38742" xr:uid="{00000000-0005-0000-0000-000086300000}"/>
    <cellStyle name="20% - uthevingsfarge 3 50 7" xfId="38733" xr:uid="{00000000-0005-0000-0000-000087300000}"/>
    <cellStyle name="20% - uthevingsfarge 3 50_4 manuell" xfId="53460" xr:uid="{1C13D962-7F0C-4FFE-881F-008EC650068D}"/>
    <cellStyle name="20% - uthevingsfarge 3 51" xfId="3198" xr:uid="{00000000-0005-0000-0000-000089300000}"/>
    <cellStyle name="20% - uthevingsfarge 3 51 2" xfId="3199" xr:uid="{00000000-0005-0000-0000-00008A300000}"/>
    <cellStyle name="20% - uthevingsfarge 3 51 2 2" xfId="3200" xr:uid="{00000000-0005-0000-0000-00008B300000}"/>
    <cellStyle name="20% - uthevingsfarge 3 51 2 2 2" xfId="38745" xr:uid="{00000000-0005-0000-0000-00008C300000}"/>
    <cellStyle name="20% - uthevingsfarge 3 51 2 2_A02" xfId="55574" xr:uid="{861A4FD3-EE46-4CDF-953C-7782000672E5}"/>
    <cellStyle name="20% - uthevingsfarge 3 51 2 3" xfId="38746" xr:uid="{00000000-0005-0000-0000-00008D300000}"/>
    <cellStyle name="20% - uthevingsfarge 3 51 2 4" xfId="38747" xr:uid="{00000000-0005-0000-0000-00008E300000}"/>
    <cellStyle name="20% - uthevingsfarge 3 51 2 5" xfId="38748" xr:uid="{00000000-0005-0000-0000-00008F300000}"/>
    <cellStyle name="20% - uthevingsfarge 3 51 2 6" xfId="38744" xr:uid="{00000000-0005-0000-0000-000090300000}"/>
    <cellStyle name="20% - uthevingsfarge 3 51 2_4 manuell" xfId="53461" xr:uid="{32A6B40B-2CDE-4972-A341-35FC6A223CF9}"/>
    <cellStyle name="20% - uthevingsfarge 3 51 3" xfId="3201" xr:uid="{00000000-0005-0000-0000-000092300000}"/>
    <cellStyle name="20% - uthevingsfarge 3 51 3 2" xfId="38749" xr:uid="{00000000-0005-0000-0000-000093300000}"/>
    <cellStyle name="20% - uthevingsfarge 3 51 3_A02" xfId="55575" xr:uid="{E8543F3F-01CC-470B-A03D-A77DC6542953}"/>
    <cellStyle name="20% - uthevingsfarge 3 51 4" xfId="38750" xr:uid="{00000000-0005-0000-0000-000094300000}"/>
    <cellStyle name="20% - uthevingsfarge 3 51 5" xfId="38751" xr:uid="{00000000-0005-0000-0000-000095300000}"/>
    <cellStyle name="20% - uthevingsfarge 3 51 6" xfId="38752" xr:uid="{00000000-0005-0000-0000-000096300000}"/>
    <cellStyle name="20% - uthevingsfarge 3 51 7" xfId="38743" xr:uid="{00000000-0005-0000-0000-000097300000}"/>
    <cellStyle name="20% - uthevingsfarge 3 51_4 manuell" xfId="53462" xr:uid="{B019D559-1A20-4B39-8D24-241E5807A3F6}"/>
    <cellStyle name="20% - uthevingsfarge 3 52" xfId="3202" xr:uid="{00000000-0005-0000-0000-000099300000}"/>
    <cellStyle name="20% - uthevingsfarge 3 52 2" xfId="3203" xr:uid="{00000000-0005-0000-0000-00009A300000}"/>
    <cellStyle name="20% - uthevingsfarge 3 52 2 2" xfId="3204" xr:uid="{00000000-0005-0000-0000-00009B300000}"/>
    <cellStyle name="20% - uthevingsfarge 3 52 2 2 2" xfId="38755" xr:uid="{00000000-0005-0000-0000-00009C300000}"/>
    <cellStyle name="20% - uthevingsfarge 3 52 2 2_A02" xfId="55576" xr:uid="{6C5C800C-349B-42BC-BF34-0391F37D68EA}"/>
    <cellStyle name="20% - uthevingsfarge 3 52 2 3" xfId="38756" xr:uid="{00000000-0005-0000-0000-00009D300000}"/>
    <cellStyle name="20% - uthevingsfarge 3 52 2 4" xfId="38757" xr:uid="{00000000-0005-0000-0000-00009E300000}"/>
    <cellStyle name="20% - uthevingsfarge 3 52 2 5" xfId="38758" xr:uid="{00000000-0005-0000-0000-00009F300000}"/>
    <cellStyle name="20% - uthevingsfarge 3 52 2 6" xfId="38754" xr:uid="{00000000-0005-0000-0000-0000A0300000}"/>
    <cellStyle name="20% - uthevingsfarge 3 52 2_4 manuell" xfId="53463" xr:uid="{779BCBEA-42E2-4FB9-82B1-68E1C1EBA72A}"/>
    <cellStyle name="20% - uthevingsfarge 3 52 3" xfId="3205" xr:uid="{00000000-0005-0000-0000-0000A2300000}"/>
    <cellStyle name="20% - uthevingsfarge 3 52 3 2" xfId="38759" xr:uid="{00000000-0005-0000-0000-0000A3300000}"/>
    <cellStyle name="20% - uthevingsfarge 3 52 3_A02" xfId="55577" xr:uid="{C763DD72-FBC2-458F-A875-B428D9DE12C6}"/>
    <cellStyle name="20% - uthevingsfarge 3 52 4" xfId="38760" xr:uid="{00000000-0005-0000-0000-0000A4300000}"/>
    <cellStyle name="20% - uthevingsfarge 3 52 5" xfId="38761" xr:uid="{00000000-0005-0000-0000-0000A5300000}"/>
    <cellStyle name="20% - uthevingsfarge 3 52 6" xfId="38762" xr:uid="{00000000-0005-0000-0000-0000A6300000}"/>
    <cellStyle name="20% - uthevingsfarge 3 52 7" xfId="38753" xr:uid="{00000000-0005-0000-0000-0000A7300000}"/>
    <cellStyle name="20% - uthevingsfarge 3 52_4 manuell" xfId="53464" xr:uid="{E212B5A7-C15A-4D57-A528-0C1DC3EC4C20}"/>
    <cellStyle name="20% - uthevingsfarge 3 53" xfId="3206" xr:uid="{00000000-0005-0000-0000-0000A9300000}"/>
    <cellStyle name="20% - uthevingsfarge 3 53 2" xfId="3207" xr:uid="{00000000-0005-0000-0000-0000AA300000}"/>
    <cellStyle name="20% - uthevingsfarge 3 53 2 2" xfId="3208" xr:uid="{00000000-0005-0000-0000-0000AB300000}"/>
    <cellStyle name="20% - uthevingsfarge 3 53 2 2 2" xfId="38765" xr:uid="{00000000-0005-0000-0000-0000AC300000}"/>
    <cellStyle name="20% - uthevingsfarge 3 53 2 2_A02" xfId="55578" xr:uid="{E7EB62E0-365E-475D-B549-3EBCA3BBD5A6}"/>
    <cellStyle name="20% - uthevingsfarge 3 53 2 3" xfId="38766" xr:uid="{00000000-0005-0000-0000-0000AD300000}"/>
    <cellStyle name="20% - uthevingsfarge 3 53 2 4" xfId="38767" xr:uid="{00000000-0005-0000-0000-0000AE300000}"/>
    <cellStyle name="20% - uthevingsfarge 3 53 2 5" xfId="38768" xr:uid="{00000000-0005-0000-0000-0000AF300000}"/>
    <cellStyle name="20% - uthevingsfarge 3 53 2 6" xfId="38764" xr:uid="{00000000-0005-0000-0000-0000B0300000}"/>
    <cellStyle name="20% - uthevingsfarge 3 53 2_4 manuell" xfId="53465" xr:uid="{ED2B0E39-9DB1-4AA5-A748-62121CEBC532}"/>
    <cellStyle name="20% - uthevingsfarge 3 53 3" xfId="3209" xr:uid="{00000000-0005-0000-0000-0000B2300000}"/>
    <cellStyle name="20% - uthevingsfarge 3 53 3 2" xfId="38769" xr:uid="{00000000-0005-0000-0000-0000B3300000}"/>
    <cellStyle name="20% - uthevingsfarge 3 53 3_A02" xfId="55579" xr:uid="{398D2565-8198-48EB-8D15-937448721CDE}"/>
    <cellStyle name="20% - uthevingsfarge 3 53 4" xfId="38770" xr:uid="{00000000-0005-0000-0000-0000B4300000}"/>
    <cellStyle name="20% - uthevingsfarge 3 53 5" xfId="38771" xr:uid="{00000000-0005-0000-0000-0000B5300000}"/>
    <cellStyle name="20% - uthevingsfarge 3 53 6" xfId="38772" xr:uid="{00000000-0005-0000-0000-0000B6300000}"/>
    <cellStyle name="20% - uthevingsfarge 3 53 7" xfId="38763" xr:uid="{00000000-0005-0000-0000-0000B7300000}"/>
    <cellStyle name="20% - uthevingsfarge 3 53_4 manuell" xfId="53466" xr:uid="{F9FD14FF-BCA4-4187-9D32-BDE8FFD42052}"/>
    <cellStyle name="20% - uthevingsfarge 3 54" xfId="3210" xr:uid="{00000000-0005-0000-0000-0000B9300000}"/>
    <cellStyle name="20% - uthevingsfarge 3 54 2" xfId="3211" xr:uid="{00000000-0005-0000-0000-0000BA300000}"/>
    <cellStyle name="20% - uthevingsfarge 3 54 2 2" xfId="3212" xr:uid="{00000000-0005-0000-0000-0000BB300000}"/>
    <cellStyle name="20% - uthevingsfarge 3 54 2 2 2" xfId="38775" xr:uid="{00000000-0005-0000-0000-0000BC300000}"/>
    <cellStyle name="20% - uthevingsfarge 3 54 2 2_A02" xfId="55580" xr:uid="{1FDADE0D-7316-46B4-849E-7EC244523FFF}"/>
    <cellStyle name="20% - uthevingsfarge 3 54 2 3" xfId="38776" xr:uid="{00000000-0005-0000-0000-0000BD300000}"/>
    <cellStyle name="20% - uthevingsfarge 3 54 2 4" xfId="38777" xr:uid="{00000000-0005-0000-0000-0000BE300000}"/>
    <cellStyle name="20% - uthevingsfarge 3 54 2 5" xfId="38778" xr:uid="{00000000-0005-0000-0000-0000BF300000}"/>
    <cellStyle name="20% - uthevingsfarge 3 54 2 6" xfId="38774" xr:uid="{00000000-0005-0000-0000-0000C0300000}"/>
    <cellStyle name="20% - uthevingsfarge 3 54 2_4 manuell" xfId="53467" xr:uid="{278B5F84-A079-4F08-9E18-76B815205D85}"/>
    <cellStyle name="20% - uthevingsfarge 3 54 3" xfId="3213" xr:uid="{00000000-0005-0000-0000-0000C2300000}"/>
    <cellStyle name="20% - uthevingsfarge 3 54 3 2" xfId="38779" xr:uid="{00000000-0005-0000-0000-0000C3300000}"/>
    <cellStyle name="20% - uthevingsfarge 3 54 3_A02" xfId="55581" xr:uid="{A63C7134-E8E6-4892-A8CD-4A8BEC2DEEA0}"/>
    <cellStyle name="20% - uthevingsfarge 3 54 4" xfId="38780" xr:uid="{00000000-0005-0000-0000-0000C4300000}"/>
    <cellStyle name="20% - uthevingsfarge 3 54 5" xfId="38781" xr:uid="{00000000-0005-0000-0000-0000C5300000}"/>
    <cellStyle name="20% - uthevingsfarge 3 54 6" xfId="38782" xr:uid="{00000000-0005-0000-0000-0000C6300000}"/>
    <cellStyle name="20% - uthevingsfarge 3 54 7" xfId="38773" xr:uid="{00000000-0005-0000-0000-0000C7300000}"/>
    <cellStyle name="20% - uthevingsfarge 3 54_4 manuell" xfId="53468" xr:uid="{CB99C22F-55CB-412F-8423-21CCA37D6735}"/>
    <cellStyle name="20% - uthevingsfarge 3 55" xfId="3214" xr:uid="{00000000-0005-0000-0000-0000C9300000}"/>
    <cellStyle name="20% - uthevingsfarge 3 55 2" xfId="3215" xr:uid="{00000000-0005-0000-0000-0000CA300000}"/>
    <cellStyle name="20% - uthevingsfarge 3 55 2 2" xfId="3216" xr:uid="{00000000-0005-0000-0000-0000CB300000}"/>
    <cellStyle name="20% - uthevingsfarge 3 55 2 2 2" xfId="38785" xr:uid="{00000000-0005-0000-0000-0000CC300000}"/>
    <cellStyle name="20% - uthevingsfarge 3 55 2 2_A02" xfId="55582" xr:uid="{D6D43E34-558C-4AAD-92C4-575C14462605}"/>
    <cellStyle name="20% - uthevingsfarge 3 55 2 3" xfId="38786" xr:uid="{00000000-0005-0000-0000-0000CD300000}"/>
    <cellStyle name="20% - uthevingsfarge 3 55 2 4" xfId="38787" xr:uid="{00000000-0005-0000-0000-0000CE300000}"/>
    <cellStyle name="20% - uthevingsfarge 3 55 2 5" xfId="38788" xr:uid="{00000000-0005-0000-0000-0000CF300000}"/>
    <cellStyle name="20% - uthevingsfarge 3 55 2 6" xfId="38784" xr:uid="{00000000-0005-0000-0000-0000D0300000}"/>
    <cellStyle name="20% - uthevingsfarge 3 55 2_4 manuell" xfId="53469" xr:uid="{22544995-8FB4-4822-8EC4-C358F0B87643}"/>
    <cellStyle name="20% - uthevingsfarge 3 55 3" xfId="3217" xr:uid="{00000000-0005-0000-0000-0000D2300000}"/>
    <cellStyle name="20% - uthevingsfarge 3 55 3 2" xfId="38789" xr:uid="{00000000-0005-0000-0000-0000D3300000}"/>
    <cellStyle name="20% - uthevingsfarge 3 55 3_A02" xfId="55583" xr:uid="{BEDE876F-1A5D-4958-925E-34CB3C661E26}"/>
    <cellStyle name="20% - uthevingsfarge 3 55 4" xfId="38790" xr:uid="{00000000-0005-0000-0000-0000D4300000}"/>
    <cellStyle name="20% - uthevingsfarge 3 55 5" xfId="38791" xr:uid="{00000000-0005-0000-0000-0000D5300000}"/>
    <cellStyle name="20% - uthevingsfarge 3 55 6" xfId="38792" xr:uid="{00000000-0005-0000-0000-0000D6300000}"/>
    <cellStyle name="20% - uthevingsfarge 3 55 7" xfId="38783" xr:uid="{00000000-0005-0000-0000-0000D7300000}"/>
    <cellStyle name="20% - uthevingsfarge 3 55_4 manuell" xfId="53470" xr:uid="{BE97DBCF-7FEA-4825-8411-A66F197C5604}"/>
    <cellStyle name="20% - uthevingsfarge 3 56" xfId="3218" xr:uid="{00000000-0005-0000-0000-0000D9300000}"/>
    <cellStyle name="20% - uthevingsfarge 3 56 2" xfId="3219" xr:uid="{00000000-0005-0000-0000-0000DA300000}"/>
    <cellStyle name="20% - uthevingsfarge 3 56 2 2" xfId="3220" xr:uid="{00000000-0005-0000-0000-0000DB300000}"/>
    <cellStyle name="20% - uthevingsfarge 3 56 2 2 2" xfId="38795" xr:uid="{00000000-0005-0000-0000-0000DC300000}"/>
    <cellStyle name="20% - uthevingsfarge 3 56 2 2_A02" xfId="55584" xr:uid="{5FA9848C-28E9-4915-B835-F6BB2652DD60}"/>
    <cellStyle name="20% - uthevingsfarge 3 56 2 3" xfId="38796" xr:uid="{00000000-0005-0000-0000-0000DD300000}"/>
    <cellStyle name="20% - uthevingsfarge 3 56 2 4" xfId="38797" xr:uid="{00000000-0005-0000-0000-0000DE300000}"/>
    <cellStyle name="20% - uthevingsfarge 3 56 2 5" xfId="38798" xr:uid="{00000000-0005-0000-0000-0000DF300000}"/>
    <cellStyle name="20% - uthevingsfarge 3 56 2 6" xfId="38794" xr:uid="{00000000-0005-0000-0000-0000E0300000}"/>
    <cellStyle name="20% - uthevingsfarge 3 56 2_4 manuell" xfId="53471" xr:uid="{8E7A0A38-D9F1-429C-AA07-32EA230472C0}"/>
    <cellStyle name="20% - uthevingsfarge 3 56 3" xfId="3221" xr:uid="{00000000-0005-0000-0000-0000E2300000}"/>
    <cellStyle name="20% - uthevingsfarge 3 56 3 2" xfId="38799" xr:uid="{00000000-0005-0000-0000-0000E3300000}"/>
    <cellStyle name="20% - uthevingsfarge 3 56 3_A02" xfId="55585" xr:uid="{A34E65D7-0E27-434F-8131-70BC15830491}"/>
    <cellStyle name="20% - uthevingsfarge 3 56 4" xfId="38800" xr:uid="{00000000-0005-0000-0000-0000E4300000}"/>
    <cellStyle name="20% - uthevingsfarge 3 56 5" xfId="38801" xr:uid="{00000000-0005-0000-0000-0000E5300000}"/>
    <cellStyle name="20% - uthevingsfarge 3 56 6" xfId="38802" xr:uid="{00000000-0005-0000-0000-0000E6300000}"/>
    <cellStyle name="20% - uthevingsfarge 3 56 7" xfId="38793" xr:uid="{00000000-0005-0000-0000-0000E7300000}"/>
    <cellStyle name="20% - uthevingsfarge 3 56_4 manuell" xfId="53472" xr:uid="{08D587D6-14B8-43F9-9192-9A77BB8A2050}"/>
    <cellStyle name="20% - uthevingsfarge 3 57" xfId="3222" xr:uid="{00000000-0005-0000-0000-0000E9300000}"/>
    <cellStyle name="20% - uthevingsfarge 3 57 2" xfId="3223" xr:uid="{00000000-0005-0000-0000-0000EA300000}"/>
    <cellStyle name="20% - uthevingsfarge 3 57 2 2" xfId="3224" xr:uid="{00000000-0005-0000-0000-0000EB300000}"/>
    <cellStyle name="20% - uthevingsfarge 3 57 2 2 2" xfId="38805" xr:uid="{00000000-0005-0000-0000-0000EC300000}"/>
    <cellStyle name="20% - uthevingsfarge 3 57 2 2_A02" xfId="55586" xr:uid="{3E8D91C1-23BC-4866-B421-230282603BF1}"/>
    <cellStyle name="20% - uthevingsfarge 3 57 2 3" xfId="38806" xr:uid="{00000000-0005-0000-0000-0000ED300000}"/>
    <cellStyle name="20% - uthevingsfarge 3 57 2 4" xfId="38807" xr:uid="{00000000-0005-0000-0000-0000EE300000}"/>
    <cellStyle name="20% - uthevingsfarge 3 57 2 5" xfId="38808" xr:uid="{00000000-0005-0000-0000-0000EF300000}"/>
    <cellStyle name="20% - uthevingsfarge 3 57 2 6" xfId="38804" xr:uid="{00000000-0005-0000-0000-0000F0300000}"/>
    <cellStyle name="20% - uthevingsfarge 3 57 2_4 manuell" xfId="53473" xr:uid="{8778CA29-0FED-42CE-862B-477909379BFD}"/>
    <cellStyle name="20% - uthevingsfarge 3 57 3" xfId="3225" xr:uid="{00000000-0005-0000-0000-0000F2300000}"/>
    <cellStyle name="20% - uthevingsfarge 3 57 3 2" xfId="38809" xr:uid="{00000000-0005-0000-0000-0000F3300000}"/>
    <cellStyle name="20% - uthevingsfarge 3 57 3_A02" xfId="55587" xr:uid="{CBE11BF2-00D8-4C46-8854-BF025CA6CAD9}"/>
    <cellStyle name="20% - uthevingsfarge 3 57 4" xfId="38810" xr:uid="{00000000-0005-0000-0000-0000F4300000}"/>
    <cellStyle name="20% - uthevingsfarge 3 57 5" xfId="38811" xr:uid="{00000000-0005-0000-0000-0000F5300000}"/>
    <cellStyle name="20% - uthevingsfarge 3 57 6" xfId="38812" xr:uid="{00000000-0005-0000-0000-0000F6300000}"/>
    <cellStyle name="20% - uthevingsfarge 3 57 7" xfId="38803" xr:uid="{00000000-0005-0000-0000-0000F7300000}"/>
    <cellStyle name="20% - uthevingsfarge 3 57_4 manuell" xfId="53474" xr:uid="{3A31A8B3-88F9-4F68-A7B5-AA0CC2569A9D}"/>
    <cellStyle name="20% - uthevingsfarge 3 58" xfId="3226" xr:uid="{00000000-0005-0000-0000-0000F9300000}"/>
    <cellStyle name="20% - uthevingsfarge 3 58 2" xfId="3227" xr:uid="{00000000-0005-0000-0000-0000FA300000}"/>
    <cellStyle name="20% - uthevingsfarge 3 58 2 2" xfId="3228" xr:uid="{00000000-0005-0000-0000-0000FB300000}"/>
    <cellStyle name="20% - uthevingsfarge 3 58 2 2 2" xfId="38815" xr:uid="{00000000-0005-0000-0000-0000FC300000}"/>
    <cellStyle name="20% - uthevingsfarge 3 58 2 2_A02" xfId="55588" xr:uid="{EF82A514-841A-462F-9984-C17FCFB421E7}"/>
    <cellStyle name="20% - uthevingsfarge 3 58 2 3" xfId="38816" xr:uid="{00000000-0005-0000-0000-0000FD300000}"/>
    <cellStyle name="20% - uthevingsfarge 3 58 2 4" xfId="38817" xr:uid="{00000000-0005-0000-0000-0000FE300000}"/>
    <cellStyle name="20% - uthevingsfarge 3 58 2 5" xfId="38818" xr:uid="{00000000-0005-0000-0000-0000FF300000}"/>
    <cellStyle name="20% - uthevingsfarge 3 58 2 6" xfId="38814" xr:uid="{00000000-0005-0000-0000-000000310000}"/>
    <cellStyle name="20% - uthevingsfarge 3 58 2_4 manuell" xfId="53475" xr:uid="{6FB40FEE-CB98-41EF-8D91-7B2155F8F8B6}"/>
    <cellStyle name="20% - uthevingsfarge 3 58 3" xfId="3229" xr:uid="{00000000-0005-0000-0000-000002310000}"/>
    <cellStyle name="20% - uthevingsfarge 3 58 3 2" xfId="38819" xr:uid="{00000000-0005-0000-0000-000003310000}"/>
    <cellStyle name="20% - uthevingsfarge 3 58 3_A02" xfId="55589" xr:uid="{54A59D02-14E5-4989-83F8-D07700AEE31A}"/>
    <cellStyle name="20% - uthevingsfarge 3 58 4" xfId="38820" xr:uid="{00000000-0005-0000-0000-000004310000}"/>
    <cellStyle name="20% - uthevingsfarge 3 58 5" xfId="38821" xr:uid="{00000000-0005-0000-0000-000005310000}"/>
    <cellStyle name="20% - uthevingsfarge 3 58 6" xfId="38822" xr:uid="{00000000-0005-0000-0000-000006310000}"/>
    <cellStyle name="20% - uthevingsfarge 3 58 7" xfId="38813" xr:uid="{00000000-0005-0000-0000-000007310000}"/>
    <cellStyle name="20% - uthevingsfarge 3 58_4 manuell" xfId="53476" xr:uid="{7F57F2DF-8AD5-4755-8824-310779D2E5E9}"/>
    <cellStyle name="20% - uthevingsfarge 3 59" xfId="3230" xr:uid="{00000000-0005-0000-0000-000009310000}"/>
    <cellStyle name="20% - uthevingsfarge 3 59 2" xfId="3231" xr:uid="{00000000-0005-0000-0000-00000A310000}"/>
    <cellStyle name="20% - uthevingsfarge 3 59 2 2" xfId="3232" xr:uid="{00000000-0005-0000-0000-00000B310000}"/>
    <cellStyle name="20% - uthevingsfarge 3 59 2 2 2" xfId="38825" xr:uid="{00000000-0005-0000-0000-00000C310000}"/>
    <cellStyle name="20% - uthevingsfarge 3 59 2 2_A02" xfId="55590" xr:uid="{2B881F23-B04C-4041-8E7A-53B7AD10B570}"/>
    <cellStyle name="20% - uthevingsfarge 3 59 2 3" xfId="38826" xr:uid="{00000000-0005-0000-0000-00000D310000}"/>
    <cellStyle name="20% - uthevingsfarge 3 59 2 4" xfId="38827" xr:uid="{00000000-0005-0000-0000-00000E310000}"/>
    <cellStyle name="20% - uthevingsfarge 3 59 2 5" xfId="38828" xr:uid="{00000000-0005-0000-0000-00000F310000}"/>
    <cellStyle name="20% - uthevingsfarge 3 59 2 6" xfId="38824" xr:uid="{00000000-0005-0000-0000-000010310000}"/>
    <cellStyle name="20% - uthevingsfarge 3 59 2_4 manuell" xfId="53477" xr:uid="{B2317853-44C8-4EC7-805E-68B59C345CA5}"/>
    <cellStyle name="20% - uthevingsfarge 3 59 3" xfId="3233" xr:uid="{00000000-0005-0000-0000-000012310000}"/>
    <cellStyle name="20% - uthevingsfarge 3 59 3 2" xfId="38829" xr:uid="{00000000-0005-0000-0000-000013310000}"/>
    <cellStyle name="20% - uthevingsfarge 3 59 3_A02" xfId="55591" xr:uid="{DBC88C48-CB53-42AA-BB2F-CD9EBA88E441}"/>
    <cellStyle name="20% - uthevingsfarge 3 59 4" xfId="38830" xr:uid="{00000000-0005-0000-0000-000014310000}"/>
    <cellStyle name="20% - uthevingsfarge 3 59 5" xfId="38831" xr:uid="{00000000-0005-0000-0000-000015310000}"/>
    <cellStyle name="20% - uthevingsfarge 3 59 6" xfId="38832" xr:uid="{00000000-0005-0000-0000-000016310000}"/>
    <cellStyle name="20% - uthevingsfarge 3 59 7" xfId="38823" xr:uid="{00000000-0005-0000-0000-000017310000}"/>
    <cellStyle name="20% - uthevingsfarge 3 59_4 manuell" xfId="53478" xr:uid="{A4AD18A3-9CD9-42DE-9000-24FF0264F8FA}"/>
    <cellStyle name="20% - uthevingsfarge 3 6" xfId="3234" xr:uid="{00000000-0005-0000-0000-000019310000}"/>
    <cellStyle name="20% - uthevingsfarge 3 6 2" xfId="3235" xr:uid="{00000000-0005-0000-0000-00001A310000}"/>
    <cellStyle name="20% - uthevingsfarge 3 6 2 2" xfId="3236" xr:uid="{00000000-0005-0000-0000-00001B310000}"/>
    <cellStyle name="20% - uthevingsfarge 3 6 2 2 2" xfId="38835" xr:uid="{00000000-0005-0000-0000-00001C310000}"/>
    <cellStyle name="20% - uthevingsfarge 3 6 2 2_A02" xfId="55592" xr:uid="{20157C78-0EEF-4C29-B2C0-3A324B7F9B34}"/>
    <cellStyle name="20% - uthevingsfarge 3 6 2 3" xfId="38836" xr:uid="{00000000-0005-0000-0000-00001D310000}"/>
    <cellStyle name="20% - uthevingsfarge 3 6 2 4" xfId="38837" xr:uid="{00000000-0005-0000-0000-00001E310000}"/>
    <cellStyle name="20% - uthevingsfarge 3 6 2 5" xfId="38838" xr:uid="{00000000-0005-0000-0000-00001F310000}"/>
    <cellStyle name="20% - uthevingsfarge 3 6 2 6" xfId="38834" xr:uid="{00000000-0005-0000-0000-000020310000}"/>
    <cellStyle name="20% - uthevingsfarge 3 6 2_3. Chng in credit spreads" xfId="43985" xr:uid="{00000000-0005-0000-0000-000021310000}"/>
    <cellStyle name="20% - uthevingsfarge 3 6 3" xfId="3237" xr:uid="{00000000-0005-0000-0000-000022310000}"/>
    <cellStyle name="20% - uthevingsfarge 3 6 3 2" xfId="14841" xr:uid="{00000000-0005-0000-0000-000023310000}"/>
    <cellStyle name="20% - uthevingsfarge 3 6 3 2 2" xfId="43986" xr:uid="{00000000-0005-0000-0000-000024310000}"/>
    <cellStyle name="20% - uthevingsfarge 3 6 3 3" xfId="38839" xr:uid="{00000000-0005-0000-0000-000025310000}"/>
    <cellStyle name="20% - uthevingsfarge 3 6 3_3. Chng in credit spreads" xfId="43987" xr:uid="{00000000-0005-0000-0000-000026310000}"/>
    <cellStyle name="20% - uthevingsfarge 3 6 4" xfId="14842" xr:uid="{00000000-0005-0000-0000-000027310000}"/>
    <cellStyle name="20% - uthevingsfarge 3 6 4 2" xfId="38840" xr:uid="{00000000-0005-0000-0000-000028310000}"/>
    <cellStyle name="20% - uthevingsfarge 3 6 5" xfId="14843" xr:uid="{00000000-0005-0000-0000-000029310000}"/>
    <cellStyle name="20% - uthevingsfarge 3 6 5 2" xfId="38841" xr:uid="{00000000-0005-0000-0000-00002A310000}"/>
    <cellStyle name="20% - uthevingsfarge 3 6 6" xfId="38842" xr:uid="{00000000-0005-0000-0000-00002B310000}"/>
    <cellStyle name="20% - uthevingsfarge 3 6 7" xfId="38833" xr:uid="{00000000-0005-0000-0000-00002C310000}"/>
    <cellStyle name="20% - uthevingsfarge 3 6 8" xfId="43988" xr:uid="{00000000-0005-0000-0000-00002D310000}"/>
    <cellStyle name="20% - uthevingsfarge 3 6 9" xfId="43989" xr:uid="{00000000-0005-0000-0000-00002E310000}"/>
    <cellStyle name="20% - uthevingsfarge 3 6_3. Chng in credit spreads" xfId="43990" xr:uid="{00000000-0005-0000-0000-00002F310000}"/>
    <cellStyle name="20% - uthevingsfarge 3 60" xfId="14844" xr:uid="{00000000-0005-0000-0000-000030310000}"/>
    <cellStyle name="20% - uthevingsfarge 3 60 2" xfId="14845" xr:uid="{00000000-0005-0000-0000-000031310000}"/>
    <cellStyle name="20% - uthevingsfarge 3 60 2 2" xfId="36531" xr:uid="{00000000-0005-0000-0000-000032310000}"/>
    <cellStyle name="20% - uthevingsfarge 3 60 3" xfId="14846" xr:uid="{00000000-0005-0000-0000-000033310000}"/>
    <cellStyle name="20% - uthevingsfarge 3 60 4" xfId="36295" xr:uid="{00000000-0005-0000-0000-000034310000}"/>
    <cellStyle name="20% - uthevingsfarge 3 60_AVA DVA EL" xfId="14847" xr:uid="{00000000-0005-0000-0000-000035310000}"/>
    <cellStyle name="20% - uthevingsfarge 3 61" xfId="14848" xr:uid="{00000000-0005-0000-0000-000036310000}"/>
    <cellStyle name="20% - uthevingsfarge 3 61 2" xfId="14849" xr:uid="{00000000-0005-0000-0000-000037310000}"/>
    <cellStyle name="20% - uthevingsfarge 3 61 2 2" xfId="36552" xr:uid="{00000000-0005-0000-0000-000038310000}"/>
    <cellStyle name="20% - uthevingsfarge 3 61 3" xfId="14850" xr:uid="{00000000-0005-0000-0000-000039310000}"/>
    <cellStyle name="20% - uthevingsfarge 3 61 4" xfId="36321" xr:uid="{00000000-0005-0000-0000-00003A310000}"/>
    <cellStyle name="20% - uthevingsfarge 3 61_AVA DVA EL" xfId="14851" xr:uid="{00000000-0005-0000-0000-00003B310000}"/>
    <cellStyle name="20% - uthevingsfarge 3 62" xfId="14852" xr:uid="{00000000-0005-0000-0000-00003C310000}"/>
    <cellStyle name="20% - uthevingsfarge 3 62 2" xfId="14853" xr:uid="{00000000-0005-0000-0000-00003D310000}"/>
    <cellStyle name="20% - uthevingsfarge 3 62 2 2" xfId="36542" xr:uid="{00000000-0005-0000-0000-00003E310000}"/>
    <cellStyle name="20% - uthevingsfarge 3 62 3" xfId="36308" xr:uid="{00000000-0005-0000-0000-00003F310000}"/>
    <cellStyle name="20% - uthevingsfarge 3 62_AVA DVA EL" xfId="14854" xr:uid="{00000000-0005-0000-0000-000040310000}"/>
    <cellStyle name="20% - uthevingsfarge 3 63" xfId="14855" xr:uid="{00000000-0005-0000-0000-000041310000}"/>
    <cellStyle name="20% - uthevingsfarge 3 63 2" xfId="36505" xr:uid="{00000000-0005-0000-0000-000042310000}"/>
    <cellStyle name="20% - uthevingsfarge 3 64" xfId="14856" xr:uid="{00000000-0005-0000-0000-000043310000}"/>
    <cellStyle name="20% - uthevingsfarge 3 64 2" xfId="36584" xr:uid="{00000000-0005-0000-0000-000044310000}"/>
    <cellStyle name="20% - uthevingsfarge 3 65" xfId="14857" xr:uid="{00000000-0005-0000-0000-000045310000}"/>
    <cellStyle name="20% - uthevingsfarge 3 65 2" xfId="36475" xr:uid="{00000000-0005-0000-0000-000046310000}"/>
    <cellStyle name="20% - uthevingsfarge 3 66" xfId="14858" xr:uid="{00000000-0005-0000-0000-000047310000}"/>
    <cellStyle name="20% - uthevingsfarge 3 66 2" xfId="36570" xr:uid="{00000000-0005-0000-0000-000048310000}"/>
    <cellStyle name="20% - uthevingsfarge 3 67" xfId="36446" xr:uid="{00000000-0005-0000-0000-000049310000}"/>
    <cellStyle name="20% - uthevingsfarge 3 68" xfId="43991" xr:uid="{00000000-0005-0000-0000-00004A310000}"/>
    <cellStyle name="20% - uthevingsfarge 3 69" xfId="43992" xr:uid="{00000000-0005-0000-0000-00004B310000}"/>
    <cellStyle name="20% - uthevingsfarge 3 7" xfId="3238" xr:uid="{00000000-0005-0000-0000-00004C310000}"/>
    <cellStyle name="20% - uthevingsfarge 3 7 2" xfId="3239" xr:uid="{00000000-0005-0000-0000-00004D310000}"/>
    <cellStyle name="20% - uthevingsfarge 3 7 2 2" xfId="3240" xr:uid="{00000000-0005-0000-0000-00004E310000}"/>
    <cellStyle name="20% - uthevingsfarge 3 7 2 2 2" xfId="38845" xr:uid="{00000000-0005-0000-0000-00004F310000}"/>
    <cellStyle name="20% - uthevingsfarge 3 7 2 2_A02" xfId="55593" xr:uid="{525687FB-2905-4053-B46D-BCB982EE021E}"/>
    <cellStyle name="20% - uthevingsfarge 3 7 2 3" xfId="38846" xr:uid="{00000000-0005-0000-0000-000050310000}"/>
    <cellStyle name="20% - uthevingsfarge 3 7 2 4" xfId="38847" xr:uid="{00000000-0005-0000-0000-000051310000}"/>
    <cellStyle name="20% - uthevingsfarge 3 7 2 5" xfId="38848" xr:uid="{00000000-0005-0000-0000-000052310000}"/>
    <cellStyle name="20% - uthevingsfarge 3 7 2 6" xfId="38844" xr:uid="{00000000-0005-0000-0000-000053310000}"/>
    <cellStyle name="20% - uthevingsfarge 3 7 2_4 manuell" xfId="53479" xr:uid="{207A6E94-0A43-4DC5-B864-AB6490CEE42E}"/>
    <cellStyle name="20% - uthevingsfarge 3 7 3" xfId="3241" xr:uid="{00000000-0005-0000-0000-000055310000}"/>
    <cellStyle name="20% - uthevingsfarge 3 7 3 2" xfId="14859" xr:uid="{00000000-0005-0000-0000-000056310000}"/>
    <cellStyle name="20% - uthevingsfarge 3 7 3 3" xfId="38849" xr:uid="{00000000-0005-0000-0000-000057310000}"/>
    <cellStyle name="20% - uthevingsfarge 3 7 3_A02" xfId="55594" xr:uid="{15628A8D-CFF3-458B-83AE-779D4D18E0D4}"/>
    <cellStyle name="20% - uthevingsfarge 3 7 4" xfId="14860" xr:uid="{00000000-0005-0000-0000-000059310000}"/>
    <cellStyle name="20% - uthevingsfarge 3 7 4 2" xfId="38850" xr:uid="{00000000-0005-0000-0000-00005A310000}"/>
    <cellStyle name="20% - uthevingsfarge 3 7 5" xfId="14861" xr:uid="{00000000-0005-0000-0000-00005B310000}"/>
    <cellStyle name="20% - uthevingsfarge 3 7 5 2" xfId="38851" xr:uid="{00000000-0005-0000-0000-00005C310000}"/>
    <cellStyle name="20% - uthevingsfarge 3 7 6" xfId="38852" xr:uid="{00000000-0005-0000-0000-00005D310000}"/>
    <cellStyle name="20% - uthevingsfarge 3 7 7" xfId="38843" xr:uid="{00000000-0005-0000-0000-00005E310000}"/>
    <cellStyle name="20% - uthevingsfarge 3 7 8" xfId="43993" xr:uid="{00000000-0005-0000-0000-00005F310000}"/>
    <cellStyle name="20% - uthevingsfarge 3 7_3. Chng in credit spreads" xfId="43994" xr:uid="{00000000-0005-0000-0000-000060310000}"/>
    <cellStyle name="20% - uthevingsfarge 3 70" xfId="43995" xr:uid="{00000000-0005-0000-0000-000061310000}"/>
    <cellStyle name="20% - uthevingsfarge 3 71" xfId="43996" xr:uid="{00000000-0005-0000-0000-000062310000}"/>
    <cellStyle name="20% - uthevingsfarge 3 72" xfId="43997" xr:uid="{00000000-0005-0000-0000-000063310000}"/>
    <cellStyle name="20% - uthevingsfarge 3 73" xfId="43998" xr:uid="{00000000-0005-0000-0000-000064310000}"/>
    <cellStyle name="20% - uthevingsfarge 3 74" xfId="43999" xr:uid="{00000000-0005-0000-0000-000065310000}"/>
    <cellStyle name="20% - uthevingsfarge 3 8" xfId="3242" xr:uid="{00000000-0005-0000-0000-000066310000}"/>
    <cellStyle name="20% - uthevingsfarge 3 8 2" xfId="3243" xr:uid="{00000000-0005-0000-0000-000067310000}"/>
    <cellStyle name="20% - uthevingsfarge 3 8 2 2" xfId="3244" xr:uid="{00000000-0005-0000-0000-000068310000}"/>
    <cellStyle name="20% - uthevingsfarge 3 8 2 2 2" xfId="38855" xr:uid="{00000000-0005-0000-0000-000069310000}"/>
    <cellStyle name="20% - uthevingsfarge 3 8 2 2_A02" xfId="55595" xr:uid="{E7C0541F-D22A-4173-B526-6A2F1007FBF5}"/>
    <cellStyle name="20% - uthevingsfarge 3 8 2 3" xfId="38856" xr:uid="{00000000-0005-0000-0000-00006A310000}"/>
    <cellStyle name="20% - uthevingsfarge 3 8 2 4" xfId="38857" xr:uid="{00000000-0005-0000-0000-00006B310000}"/>
    <cellStyle name="20% - uthevingsfarge 3 8 2 5" xfId="38858" xr:uid="{00000000-0005-0000-0000-00006C310000}"/>
    <cellStyle name="20% - uthevingsfarge 3 8 2 6" xfId="38854" xr:uid="{00000000-0005-0000-0000-00006D310000}"/>
    <cellStyle name="20% - uthevingsfarge 3 8 2_4 manuell" xfId="53480" xr:uid="{5A1FB4A2-2B10-4617-95CC-B1E9E966DFA5}"/>
    <cellStyle name="20% - uthevingsfarge 3 8 3" xfId="3245" xr:uid="{00000000-0005-0000-0000-00006F310000}"/>
    <cellStyle name="20% - uthevingsfarge 3 8 3 2" xfId="38859" xr:uid="{00000000-0005-0000-0000-000070310000}"/>
    <cellStyle name="20% - uthevingsfarge 3 8 3_A02" xfId="55596" xr:uid="{69C59F57-C257-47D8-937C-612F39207090}"/>
    <cellStyle name="20% - uthevingsfarge 3 8 4" xfId="38860" xr:uid="{00000000-0005-0000-0000-000071310000}"/>
    <cellStyle name="20% - uthevingsfarge 3 8 5" xfId="38861" xr:uid="{00000000-0005-0000-0000-000072310000}"/>
    <cellStyle name="20% - uthevingsfarge 3 8 6" xfId="38862" xr:uid="{00000000-0005-0000-0000-000073310000}"/>
    <cellStyle name="20% - uthevingsfarge 3 8 7" xfId="38853" xr:uid="{00000000-0005-0000-0000-000074310000}"/>
    <cellStyle name="20% - uthevingsfarge 3 8_3. Chng in credit spreads" xfId="44000" xr:uid="{00000000-0005-0000-0000-000075310000}"/>
    <cellStyle name="20% - uthevingsfarge 3 9" xfId="3246" xr:uid="{00000000-0005-0000-0000-000076310000}"/>
    <cellStyle name="20% - uthevingsfarge 3 9 2" xfId="3247" xr:uid="{00000000-0005-0000-0000-000077310000}"/>
    <cellStyle name="20% - uthevingsfarge 3 9 2 2" xfId="3248" xr:uid="{00000000-0005-0000-0000-000078310000}"/>
    <cellStyle name="20% - uthevingsfarge 3 9 2 2 2" xfId="38865" xr:uid="{00000000-0005-0000-0000-000079310000}"/>
    <cellStyle name="20% - uthevingsfarge 3 9 2 2_A02" xfId="55597" xr:uid="{F711B62E-E89D-4EA2-98EC-C4BDD1111E70}"/>
    <cellStyle name="20% - uthevingsfarge 3 9 2 3" xfId="38866" xr:uid="{00000000-0005-0000-0000-00007A310000}"/>
    <cellStyle name="20% - uthevingsfarge 3 9 2 4" xfId="38867" xr:uid="{00000000-0005-0000-0000-00007B310000}"/>
    <cellStyle name="20% - uthevingsfarge 3 9 2 5" xfId="38868" xr:uid="{00000000-0005-0000-0000-00007C310000}"/>
    <cellStyle name="20% - uthevingsfarge 3 9 2 6" xfId="38864" xr:uid="{00000000-0005-0000-0000-00007D310000}"/>
    <cellStyle name="20% - uthevingsfarge 3 9 2_4 manuell" xfId="53481" xr:uid="{3240F1C0-FAE4-4A01-807F-F0A11D024C9F}"/>
    <cellStyle name="20% - uthevingsfarge 3 9 3" xfId="3249" xr:uid="{00000000-0005-0000-0000-00007F310000}"/>
    <cellStyle name="20% - uthevingsfarge 3 9 3 2" xfId="38869" xr:uid="{00000000-0005-0000-0000-000080310000}"/>
    <cellStyle name="20% - uthevingsfarge 3 9 3_A02" xfId="55598" xr:uid="{062A6C4D-3E4D-40F2-A002-FC48A028D7DA}"/>
    <cellStyle name="20% - uthevingsfarge 3 9 4" xfId="38870" xr:uid="{00000000-0005-0000-0000-000081310000}"/>
    <cellStyle name="20% - uthevingsfarge 3 9 5" xfId="38871" xr:uid="{00000000-0005-0000-0000-000082310000}"/>
    <cellStyle name="20% - uthevingsfarge 3 9 6" xfId="38872" xr:uid="{00000000-0005-0000-0000-000083310000}"/>
    <cellStyle name="20% - uthevingsfarge 3 9 7" xfId="38863" xr:uid="{00000000-0005-0000-0000-000084310000}"/>
    <cellStyle name="20% - uthevingsfarge 3 9_4 manuell" xfId="53482" xr:uid="{707AC325-0D63-4DB8-96C8-F511049FBB11}"/>
    <cellStyle name="20% - uthevingsfarge 3_4 manuell" xfId="53483" xr:uid="{4288EA5C-FCF8-4AD8-836E-1C5E02503BEC}"/>
    <cellStyle name="20% - uthevingsfarge 4" xfId="36170" xr:uid="{00000000-0005-0000-0000-000087310000}"/>
    <cellStyle name="20% - uthevingsfarge 4 10" xfId="3250" xr:uid="{00000000-0005-0000-0000-000088310000}"/>
    <cellStyle name="20% - uthevingsfarge 4 10 2" xfId="3251" xr:uid="{00000000-0005-0000-0000-000089310000}"/>
    <cellStyle name="20% - uthevingsfarge 4 10 2 2" xfId="3252" xr:uid="{00000000-0005-0000-0000-00008A310000}"/>
    <cellStyle name="20% - uthevingsfarge 4 10 2 2 2" xfId="38875" xr:uid="{00000000-0005-0000-0000-00008B310000}"/>
    <cellStyle name="20% - uthevingsfarge 4 10 2 2_A02" xfId="55599" xr:uid="{CBCC8C25-5FDA-4ED1-A230-52858320B7D0}"/>
    <cellStyle name="20% - uthevingsfarge 4 10 2 3" xfId="38876" xr:uid="{00000000-0005-0000-0000-00008C310000}"/>
    <cellStyle name="20% - uthevingsfarge 4 10 2 4" xfId="38877" xr:uid="{00000000-0005-0000-0000-00008D310000}"/>
    <cellStyle name="20% - uthevingsfarge 4 10 2 5" xfId="38878" xr:uid="{00000000-0005-0000-0000-00008E310000}"/>
    <cellStyle name="20% - uthevingsfarge 4 10 2 6" xfId="38874" xr:uid="{00000000-0005-0000-0000-00008F310000}"/>
    <cellStyle name="20% - uthevingsfarge 4 10 2_4 manuell" xfId="53484" xr:uid="{85511C05-44AA-4DDB-B3D1-6A9B89010DC1}"/>
    <cellStyle name="20% - uthevingsfarge 4 10 3" xfId="3253" xr:uid="{00000000-0005-0000-0000-000091310000}"/>
    <cellStyle name="20% - uthevingsfarge 4 10 3 2" xfId="38879" xr:uid="{00000000-0005-0000-0000-000092310000}"/>
    <cellStyle name="20% - uthevingsfarge 4 10 3_A02" xfId="55600" xr:uid="{554FB46F-B4AF-4C4C-B5DC-AB38DE211DE8}"/>
    <cellStyle name="20% - uthevingsfarge 4 10 4" xfId="38880" xr:uid="{00000000-0005-0000-0000-000093310000}"/>
    <cellStyle name="20% - uthevingsfarge 4 10 5" xfId="38881" xr:uid="{00000000-0005-0000-0000-000094310000}"/>
    <cellStyle name="20% - uthevingsfarge 4 10 6" xfId="38882" xr:uid="{00000000-0005-0000-0000-000095310000}"/>
    <cellStyle name="20% - uthevingsfarge 4 10 7" xfId="38873" xr:uid="{00000000-0005-0000-0000-000096310000}"/>
    <cellStyle name="20% - uthevingsfarge 4 10_4 manuell" xfId="53485" xr:uid="{A234838E-4922-4C3E-AA73-D4039A447343}"/>
    <cellStyle name="20% - uthevingsfarge 4 11" xfId="3254" xr:uid="{00000000-0005-0000-0000-000098310000}"/>
    <cellStyle name="20% - uthevingsfarge 4 11 2" xfId="3255" xr:uid="{00000000-0005-0000-0000-000099310000}"/>
    <cellStyle name="20% - uthevingsfarge 4 11 2 2" xfId="3256" xr:uid="{00000000-0005-0000-0000-00009A310000}"/>
    <cellStyle name="20% - uthevingsfarge 4 11 2 2 2" xfId="38885" xr:uid="{00000000-0005-0000-0000-00009B310000}"/>
    <cellStyle name="20% - uthevingsfarge 4 11 2 2_A02" xfId="55601" xr:uid="{8B60DF11-6E00-464B-9E83-685E2F9B9B3F}"/>
    <cellStyle name="20% - uthevingsfarge 4 11 2 3" xfId="38886" xr:uid="{00000000-0005-0000-0000-00009C310000}"/>
    <cellStyle name="20% - uthevingsfarge 4 11 2 4" xfId="38887" xr:uid="{00000000-0005-0000-0000-00009D310000}"/>
    <cellStyle name="20% - uthevingsfarge 4 11 2 5" xfId="38888" xr:uid="{00000000-0005-0000-0000-00009E310000}"/>
    <cellStyle name="20% - uthevingsfarge 4 11 2 6" xfId="38884" xr:uid="{00000000-0005-0000-0000-00009F310000}"/>
    <cellStyle name="20% - uthevingsfarge 4 11 2_4 manuell" xfId="53486" xr:uid="{3F05AD16-AA54-49E0-8113-DC87ABF49A8E}"/>
    <cellStyle name="20% - uthevingsfarge 4 11 3" xfId="3257" xr:uid="{00000000-0005-0000-0000-0000A1310000}"/>
    <cellStyle name="20% - uthevingsfarge 4 11 3 2" xfId="38889" xr:uid="{00000000-0005-0000-0000-0000A2310000}"/>
    <cellStyle name="20% - uthevingsfarge 4 11 3_A02" xfId="55602" xr:uid="{E7814F5A-873B-42AA-8BF5-0070AB88BED2}"/>
    <cellStyle name="20% - uthevingsfarge 4 11 4" xfId="38890" xr:uid="{00000000-0005-0000-0000-0000A3310000}"/>
    <cellStyle name="20% - uthevingsfarge 4 11 5" xfId="38891" xr:uid="{00000000-0005-0000-0000-0000A4310000}"/>
    <cellStyle name="20% - uthevingsfarge 4 11 6" xfId="38892" xr:uid="{00000000-0005-0000-0000-0000A5310000}"/>
    <cellStyle name="20% - uthevingsfarge 4 11 7" xfId="38883" xr:uid="{00000000-0005-0000-0000-0000A6310000}"/>
    <cellStyle name="20% - uthevingsfarge 4 11_4 manuell" xfId="53487" xr:uid="{1C2B34F6-C476-4E39-80E2-F761B19FBAE5}"/>
    <cellStyle name="20% - uthevingsfarge 4 12" xfId="3258" xr:uid="{00000000-0005-0000-0000-0000A8310000}"/>
    <cellStyle name="20% - uthevingsfarge 4 12 2" xfId="3259" xr:uid="{00000000-0005-0000-0000-0000A9310000}"/>
    <cellStyle name="20% - uthevingsfarge 4 12 2 2" xfId="3260" xr:uid="{00000000-0005-0000-0000-0000AA310000}"/>
    <cellStyle name="20% - uthevingsfarge 4 12 2 2 2" xfId="38895" xr:uid="{00000000-0005-0000-0000-0000AB310000}"/>
    <cellStyle name="20% - uthevingsfarge 4 12 2 2_A02" xfId="55603" xr:uid="{0DEB455F-9E1E-47FB-ACB3-62A72B0FE1ED}"/>
    <cellStyle name="20% - uthevingsfarge 4 12 2 3" xfId="38896" xr:uid="{00000000-0005-0000-0000-0000AC310000}"/>
    <cellStyle name="20% - uthevingsfarge 4 12 2 4" xfId="38897" xr:uid="{00000000-0005-0000-0000-0000AD310000}"/>
    <cellStyle name="20% - uthevingsfarge 4 12 2 5" xfId="38898" xr:uid="{00000000-0005-0000-0000-0000AE310000}"/>
    <cellStyle name="20% - uthevingsfarge 4 12 2 6" xfId="38894" xr:uid="{00000000-0005-0000-0000-0000AF310000}"/>
    <cellStyle name="20% - uthevingsfarge 4 12 2_4 manuell" xfId="53488" xr:uid="{E5C582ED-ACBB-4B12-8524-C71BBC0FD82E}"/>
    <cellStyle name="20% - uthevingsfarge 4 12 3" xfId="3261" xr:uid="{00000000-0005-0000-0000-0000B1310000}"/>
    <cellStyle name="20% - uthevingsfarge 4 12 3 2" xfId="38899" xr:uid="{00000000-0005-0000-0000-0000B2310000}"/>
    <cellStyle name="20% - uthevingsfarge 4 12 3_A02" xfId="55604" xr:uid="{BBB5C044-88E7-4A07-A9F5-1AF45E04BCC0}"/>
    <cellStyle name="20% - uthevingsfarge 4 12 4" xfId="38900" xr:uid="{00000000-0005-0000-0000-0000B3310000}"/>
    <cellStyle name="20% - uthevingsfarge 4 12 5" xfId="38901" xr:uid="{00000000-0005-0000-0000-0000B4310000}"/>
    <cellStyle name="20% - uthevingsfarge 4 12 6" xfId="38902" xr:uid="{00000000-0005-0000-0000-0000B5310000}"/>
    <cellStyle name="20% - uthevingsfarge 4 12 7" xfId="38893" xr:uid="{00000000-0005-0000-0000-0000B6310000}"/>
    <cellStyle name="20% - uthevingsfarge 4 12_4 manuell" xfId="53489" xr:uid="{334DEEE4-D411-468C-BFF0-35529A307499}"/>
    <cellStyle name="20% - uthevingsfarge 4 13" xfId="3262" xr:uid="{00000000-0005-0000-0000-0000B8310000}"/>
    <cellStyle name="20% - uthevingsfarge 4 13 2" xfId="3263" xr:uid="{00000000-0005-0000-0000-0000B9310000}"/>
    <cellStyle name="20% - uthevingsfarge 4 13 2 2" xfId="3264" xr:uid="{00000000-0005-0000-0000-0000BA310000}"/>
    <cellStyle name="20% - uthevingsfarge 4 13 2 2 2" xfId="38905" xr:uid="{00000000-0005-0000-0000-0000BB310000}"/>
    <cellStyle name="20% - uthevingsfarge 4 13 2 2_A02" xfId="55605" xr:uid="{25D67C87-71A4-4C61-A85E-0FAF3F008119}"/>
    <cellStyle name="20% - uthevingsfarge 4 13 2 3" xfId="38906" xr:uid="{00000000-0005-0000-0000-0000BC310000}"/>
    <cellStyle name="20% - uthevingsfarge 4 13 2 4" xfId="38907" xr:uid="{00000000-0005-0000-0000-0000BD310000}"/>
    <cellStyle name="20% - uthevingsfarge 4 13 2 5" xfId="38908" xr:uid="{00000000-0005-0000-0000-0000BE310000}"/>
    <cellStyle name="20% - uthevingsfarge 4 13 2 6" xfId="38904" xr:uid="{00000000-0005-0000-0000-0000BF310000}"/>
    <cellStyle name="20% - uthevingsfarge 4 13 2_4 manuell" xfId="53490" xr:uid="{B1998CB7-8431-4D93-BBD9-CF72801677B5}"/>
    <cellStyle name="20% - uthevingsfarge 4 13 3" xfId="3265" xr:uid="{00000000-0005-0000-0000-0000C1310000}"/>
    <cellStyle name="20% - uthevingsfarge 4 13 3 2" xfId="38909" xr:uid="{00000000-0005-0000-0000-0000C2310000}"/>
    <cellStyle name="20% - uthevingsfarge 4 13 3_A02" xfId="55606" xr:uid="{596E5F87-A791-4562-A0D5-6A34C9B46539}"/>
    <cellStyle name="20% - uthevingsfarge 4 13 4" xfId="38910" xr:uid="{00000000-0005-0000-0000-0000C3310000}"/>
    <cellStyle name="20% - uthevingsfarge 4 13 5" xfId="38911" xr:uid="{00000000-0005-0000-0000-0000C4310000}"/>
    <cellStyle name="20% - uthevingsfarge 4 13 6" xfId="38912" xr:uid="{00000000-0005-0000-0000-0000C5310000}"/>
    <cellStyle name="20% - uthevingsfarge 4 13 7" xfId="38903" xr:uid="{00000000-0005-0000-0000-0000C6310000}"/>
    <cellStyle name="20% - uthevingsfarge 4 13_4 manuell" xfId="53491" xr:uid="{E7CA64CE-A0DB-4B94-BE88-A3FBB3BFE6F4}"/>
    <cellStyle name="20% - uthevingsfarge 4 14" xfId="3266" xr:uid="{00000000-0005-0000-0000-0000C8310000}"/>
    <cellStyle name="20% - uthevingsfarge 4 14 2" xfId="3267" xr:uid="{00000000-0005-0000-0000-0000C9310000}"/>
    <cellStyle name="20% - uthevingsfarge 4 14 2 2" xfId="3268" xr:uid="{00000000-0005-0000-0000-0000CA310000}"/>
    <cellStyle name="20% - uthevingsfarge 4 14 2 2 2" xfId="38915" xr:uid="{00000000-0005-0000-0000-0000CB310000}"/>
    <cellStyle name="20% - uthevingsfarge 4 14 2 2_A02" xfId="55607" xr:uid="{20458494-4045-4781-AE01-2F12A2831AFE}"/>
    <cellStyle name="20% - uthevingsfarge 4 14 2 3" xfId="38916" xr:uid="{00000000-0005-0000-0000-0000CC310000}"/>
    <cellStyle name="20% - uthevingsfarge 4 14 2 4" xfId="38917" xr:uid="{00000000-0005-0000-0000-0000CD310000}"/>
    <cellStyle name="20% - uthevingsfarge 4 14 2 5" xfId="38918" xr:uid="{00000000-0005-0000-0000-0000CE310000}"/>
    <cellStyle name="20% - uthevingsfarge 4 14 2 6" xfId="38914" xr:uid="{00000000-0005-0000-0000-0000CF310000}"/>
    <cellStyle name="20% - uthevingsfarge 4 14 2_4 manuell" xfId="53492" xr:uid="{98AF729D-38C5-4070-8DE0-DD78FA800513}"/>
    <cellStyle name="20% - uthevingsfarge 4 14 3" xfId="3269" xr:uid="{00000000-0005-0000-0000-0000D1310000}"/>
    <cellStyle name="20% - uthevingsfarge 4 14 3 2" xfId="38919" xr:uid="{00000000-0005-0000-0000-0000D2310000}"/>
    <cellStyle name="20% - uthevingsfarge 4 14 3_A02" xfId="55608" xr:uid="{46491D04-0203-4C17-A253-30ADBA52184F}"/>
    <cellStyle name="20% - uthevingsfarge 4 14 4" xfId="38920" xr:uid="{00000000-0005-0000-0000-0000D3310000}"/>
    <cellStyle name="20% - uthevingsfarge 4 14 5" xfId="38921" xr:uid="{00000000-0005-0000-0000-0000D4310000}"/>
    <cellStyle name="20% - uthevingsfarge 4 14 6" xfId="38922" xr:uid="{00000000-0005-0000-0000-0000D5310000}"/>
    <cellStyle name="20% - uthevingsfarge 4 14 7" xfId="38913" xr:uid="{00000000-0005-0000-0000-0000D6310000}"/>
    <cellStyle name="20% - uthevingsfarge 4 14_4 manuell" xfId="53493" xr:uid="{F30B03F9-BD6E-4588-B305-71EB261D4C50}"/>
    <cellStyle name="20% - uthevingsfarge 4 15" xfId="3270" xr:uid="{00000000-0005-0000-0000-0000D8310000}"/>
    <cellStyle name="20% - uthevingsfarge 4 15 2" xfId="3271" xr:uid="{00000000-0005-0000-0000-0000D9310000}"/>
    <cellStyle name="20% - uthevingsfarge 4 15 2 2" xfId="3272" xr:uid="{00000000-0005-0000-0000-0000DA310000}"/>
    <cellStyle name="20% - uthevingsfarge 4 15 2 2 2" xfId="38925" xr:uid="{00000000-0005-0000-0000-0000DB310000}"/>
    <cellStyle name="20% - uthevingsfarge 4 15 2 2_A02" xfId="55609" xr:uid="{57FE1D66-F26B-4C1B-98DC-5E9D30849F64}"/>
    <cellStyle name="20% - uthevingsfarge 4 15 2 3" xfId="38926" xr:uid="{00000000-0005-0000-0000-0000DC310000}"/>
    <cellStyle name="20% - uthevingsfarge 4 15 2 4" xfId="38927" xr:uid="{00000000-0005-0000-0000-0000DD310000}"/>
    <cellStyle name="20% - uthevingsfarge 4 15 2 5" xfId="38928" xr:uid="{00000000-0005-0000-0000-0000DE310000}"/>
    <cellStyle name="20% - uthevingsfarge 4 15 2 6" xfId="38924" xr:uid="{00000000-0005-0000-0000-0000DF310000}"/>
    <cellStyle name="20% - uthevingsfarge 4 15 2_4 manuell" xfId="53494" xr:uid="{A6DBCBE8-C975-4B04-AD79-B4692F17328B}"/>
    <cellStyle name="20% - uthevingsfarge 4 15 3" xfId="3273" xr:uid="{00000000-0005-0000-0000-0000E1310000}"/>
    <cellStyle name="20% - uthevingsfarge 4 15 3 2" xfId="38929" xr:uid="{00000000-0005-0000-0000-0000E2310000}"/>
    <cellStyle name="20% - uthevingsfarge 4 15 3_A02" xfId="55610" xr:uid="{FAB928D8-BC58-460A-9DC7-2297DD78EE36}"/>
    <cellStyle name="20% - uthevingsfarge 4 15 4" xfId="38930" xr:uid="{00000000-0005-0000-0000-0000E3310000}"/>
    <cellStyle name="20% - uthevingsfarge 4 15 5" xfId="38931" xr:uid="{00000000-0005-0000-0000-0000E4310000}"/>
    <cellStyle name="20% - uthevingsfarge 4 15 6" xfId="38932" xr:uid="{00000000-0005-0000-0000-0000E5310000}"/>
    <cellStyle name="20% - uthevingsfarge 4 15 7" xfId="38923" xr:uid="{00000000-0005-0000-0000-0000E6310000}"/>
    <cellStyle name="20% - uthevingsfarge 4 15_4 manuell" xfId="53495" xr:uid="{BF2E7396-7858-4C7F-8250-BE35008DB56C}"/>
    <cellStyle name="20% - uthevingsfarge 4 16" xfId="3274" xr:uid="{00000000-0005-0000-0000-0000E8310000}"/>
    <cellStyle name="20% - uthevingsfarge 4 16 2" xfId="3275" xr:uid="{00000000-0005-0000-0000-0000E9310000}"/>
    <cellStyle name="20% - uthevingsfarge 4 16 2 2" xfId="3276" xr:uid="{00000000-0005-0000-0000-0000EA310000}"/>
    <cellStyle name="20% - uthevingsfarge 4 16 2 2 2" xfId="38935" xr:uid="{00000000-0005-0000-0000-0000EB310000}"/>
    <cellStyle name="20% - uthevingsfarge 4 16 2 2_A02" xfId="55611" xr:uid="{9EC68395-2729-4102-A80D-1B511533ED95}"/>
    <cellStyle name="20% - uthevingsfarge 4 16 2 3" xfId="38936" xr:uid="{00000000-0005-0000-0000-0000EC310000}"/>
    <cellStyle name="20% - uthevingsfarge 4 16 2 4" xfId="38937" xr:uid="{00000000-0005-0000-0000-0000ED310000}"/>
    <cellStyle name="20% - uthevingsfarge 4 16 2 5" xfId="38938" xr:uid="{00000000-0005-0000-0000-0000EE310000}"/>
    <cellStyle name="20% - uthevingsfarge 4 16 2 6" xfId="38934" xr:uid="{00000000-0005-0000-0000-0000EF310000}"/>
    <cellStyle name="20% - uthevingsfarge 4 16 2_4 manuell" xfId="53496" xr:uid="{FE6C69FB-509A-4E6B-8939-0749B1175BD9}"/>
    <cellStyle name="20% - uthevingsfarge 4 16 3" xfId="3277" xr:uid="{00000000-0005-0000-0000-0000F1310000}"/>
    <cellStyle name="20% - uthevingsfarge 4 16 3 2" xfId="38939" xr:uid="{00000000-0005-0000-0000-0000F2310000}"/>
    <cellStyle name="20% - uthevingsfarge 4 16 3_A02" xfId="55612" xr:uid="{65FD168C-2D59-4CDA-AFB1-C577B398A956}"/>
    <cellStyle name="20% - uthevingsfarge 4 16 4" xfId="38940" xr:uid="{00000000-0005-0000-0000-0000F3310000}"/>
    <cellStyle name="20% - uthevingsfarge 4 16 5" xfId="38941" xr:uid="{00000000-0005-0000-0000-0000F4310000}"/>
    <cellStyle name="20% - uthevingsfarge 4 16 6" xfId="38942" xr:uid="{00000000-0005-0000-0000-0000F5310000}"/>
    <cellStyle name="20% - uthevingsfarge 4 16 7" xfId="38933" xr:uid="{00000000-0005-0000-0000-0000F6310000}"/>
    <cellStyle name="20% - uthevingsfarge 4 16_4 manuell" xfId="53497" xr:uid="{9294F1BF-716B-44CF-AA74-170BCBC27763}"/>
    <cellStyle name="20% - uthevingsfarge 4 17" xfId="3278" xr:uid="{00000000-0005-0000-0000-0000F8310000}"/>
    <cellStyle name="20% - uthevingsfarge 4 17 2" xfId="3279" xr:uid="{00000000-0005-0000-0000-0000F9310000}"/>
    <cellStyle name="20% - uthevingsfarge 4 17 2 2" xfId="3280" xr:uid="{00000000-0005-0000-0000-0000FA310000}"/>
    <cellStyle name="20% - uthevingsfarge 4 17 2 2 2" xfId="38945" xr:uid="{00000000-0005-0000-0000-0000FB310000}"/>
    <cellStyle name="20% - uthevingsfarge 4 17 2 2_A02" xfId="55613" xr:uid="{B68AA000-5402-452F-8B66-786B6632953C}"/>
    <cellStyle name="20% - uthevingsfarge 4 17 2 3" xfId="38946" xr:uid="{00000000-0005-0000-0000-0000FC310000}"/>
    <cellStyle name="20% - uthevingsfarge 4 17 2 4" xfId="38947" xr:uid="{00000000-0005-0000-0000-0000FD310000}"/>
    <cellStyle name="20% - uthevingsfarge 4 17 2 5" xfId="38948" xr:uid="{00000000-0005-0000-0000-0000FE310000}"/>
    <cellStyle name="20% - uthevingsfarge 4 17 2 6" xfId="38944" xr:uid="{00000000-0005-0000-0000-0000FF310000}"/>
    <cellStyle name="20% - uthevingsfarge 4 17 2_4 manuell" xfId="53498" xr:uid="{BFF0DD30-76DD-4F75-9AE4-3E8BE8190918}"/>
    <cellStyle name="20% - uthevingsfarge 4 17 3" xfId="3281" xr:uid="{00000000-0005-0000-0000-000001320000}"/>
    <cellStyle name="20% - uthevingsfarge 4 17 3 2" xfId="38949" xr:uid="{00000000-0005-0000-0000-000002320000}"/>
    <cellStyle name="20% - uthevingsfarge 4 17 3_A02" xfId="55614" xr:uid="{7833F886-3D3A-42A6-BB5A-B0F3D606E652}"/>
    <cellStyle name="20% - uthevingsfarge 4 17 4" xfId="38950" xr:uid="{00000000-0005-0000-0000-000003320000}"/>
    <cellStyle name="20% - uthevingsfarge 4 17 5" xfId="38951" xr:uid="{00000000-0005-0000-0000-000004320000}"/>
    <cellStyle name="20% - uthevingsfarge 4 17 6" xfId="38952" xr:uid="{00000000-0005-0000-0000-000005320000}"/>
    <cellStyle name="20% - uthevingsfarge 4 17 7" xfId="38943" xr:uid="{00000000-0005-0000-0000-000006320000}"/>
    <cellStyle name="20% - uthevingsfarge 4 17_4 manuell" xfId="53499" xr:uid="{67F9F1D2-1D3B-4F23-AA8D-159105E112C4}"/>
    <cellStyle name="20% - uthevingsfarge 4 18" xfId="3282" xr:uid="{00000000-0005-0000-0000-000008320000}"/>
    <cellStyle name="20% - uthevingsfarge 4 18 2" xfId="3283" xr:uid="{00000000-0005-0000-0000-000009320000}"/>
    <cellStyle name="20% - uthevingsfarge 4 18 2 2" xfId="3284" xr:uid="{00000000-0005-0000-0000-00000A320000}"/>
    <cellStyle name="20% - uthevingsfarge 4 18 2 2 2" xfId="38955" xr:uid="{00000000-0005-0000-0000-00000B320000}"/>
    <cellStyle name="20% - uthevingsfarge 4 18 2 2_A02" xfId="55615" xr:uid="{A0664C33-B764-4864-9FF4-250DCC2F3F89}"/>
    <cellStyle name="20% - uthevingsfarge 4 18 2 3" xfId="38956" xr:uid="{00000000-0005-0000-0000-00000C320000}"/>
    <cellStyle name="20% - uthevingsfarge 4 18 2 4" xfId="38957" xr:uid="{00000000-0005-0000-0000-00000D320000}"/>
    <cellStyle name="20% - uthevingsfarge 4 18 2 5" xfId="38958" xr:uid="{00000000-0005-0000-0000-00000E320000}"/>
    <cellStyle name="20% - uthevingsfarge 4 18 2 6" xfId="38954" xr:uid="{00000000-0005-0000-0000-00000F320000}"/>
    <cellStyle name="20% - uthevingsfarge 4 18 2_4 manuell" xfId="53500" xr:uid="{CA37B982-C2CA-4BA3-A294-AFF183B97AB3}"/>
    <cellStyle name="20% - uthevingsfarge 4 18 3" xfId="3285" xr:uid="{00000000-0005-0000-0000-000011320000}"/>
    <cellStyle name="20% - uthevingsfarge 4 18 3 2" xfId="38959" xr:uid="{00000000-0005-0000-0000-000012320000}"/>
    <cellStyle name="20% - uthevingsfarge 4 18 3_A02" xfId="55616" xr:uid="{08653797-60D1-4745-8235-95E0F225A55F}"/>
    <cellStyle name="20% - uthevingsfarge 4 18 4" xfId="38960" xr:uid="{00000000-0005-0000-0000-000013320000}"/>
    <cellStyle name="20% - uthevingsfarge 4 18 5" xfId="38961" xr:uid="{00000000-0005-0000-0000-000014320000}"/>
    <cellStyle name="20% - uthevingsfarge 4 18 6" xfId="38962" xr:uid="{00000000-0005-0000-0000-000015320000}"/>
    <cellStyle name="20% - uthevingsfarge 4 18 7" xfId="38953" xr:uid="{00000000-0005-0000-0000-000016320000}"/>
    <cellStyle name="20% - uthevingsfarge 4 18_4 manuell" xfId="53501" xr:uid="{0C3AEF37-A142-4AAB-A789-629399AD0371}"/>
    <cellStyle name="20% - uthevingsfarge 4 19" xfId="3286" xr:uid="{00000000-0005-0000-0000-000018320000}"/>
    <cellStyle name="20% - uthevingsfarge 4 19 2" xfId="3287" xr:uid="{00000000-0005-0000-0000-000019320000}"/>
    <cellStyle name="20% - uthevingsfarge 4 19 2 2" xfId="3288" xr:uid="{00000000-0005-0000-0000-00001A320000}"/>
    <cellStyle name="20% - uthevingsfarge 4 19 2 2 2" xfId="38965" xr:uid="{00000000-0005-0000-0000-00001B320000}"/>
    <cellStyle name="20% - uthevingsfarge 4 19 2 2_A02" xfId="55617" xr:uid="{559D9BE2-F4DD-46F1-A11F-81F9987A3900}"/>
    <cellStyle name="20% - uthevingsfarge 4 19 2 3" xfId="38966" xr:uid="{00000000-0005-0000-0000-00001C320000}"/>
    <cellStyle name="20% - uthevingsfarge 4 19 2 4" xfId="38967" xr:uid="{00000000-0005-0000-0000-00001D320000}"/>
    <cellStyle name="20% - uthevingsfarge 4 19 2 5" xfId="38968" xr:uid="{00000000-0005-0000-0000-00001E320000}"/>
    <cellStyle name="20% - uthevingsfarge 4 19 2 6" xfId="38964" xr:uid="{00000000-0005-0000-0000-00001F320000}"/>
    <cellStyle name="20% - uthevingsfarge 4 19 2_4 manuell" xfId="53502" xr:uid="{AE6652F3-54A7-4CFE-A415-57FCA2FB27AF}"/>
    <cellStyle name="20% - uthevingsfarge 4 19 3" xfId="3289" xr:uid="{00000000-0005-0000-0000-000021320000}"/>
    <cellStyle name="20% - uthevingsfarge 4 19 3 2" xfId="38969" xr:uid="{00000000-0005-0000-0000-000022320000}"/>
    <cellStyle name="20% - uthevingsfarge 4 19 3_A02" xfId="55618" xr:uid="{944777C0-C3EE-4A6F-8BD9-AF278CE80B78}"/>
    <cellStyle name="20% - uthevingsfarge 4 19 4" xfId="38970" xr:uid="{00000000-0005-0000-0000-000023320000}"/>
    <cellStyle name="20% - uthevingsfarge 4 19 5" xfId="38971" xr:uid="{00000000-0005-0000-0000-000024320000}"/>
    <cellStyle name="20% - uthevingsfarge 4 19 6" xfId="38972" xr:uid="{00000000-0005-0000-0000-000025320000}"/>
    <cellStyle name="20% - uthevingsfarge 4 19 7" xfId="38963" xr:uid="{00000000-0005-0000-0000-000026320000}"/>
    <cellStyle name="20% - uthevingsfarge 4 19_4 manuell" xfId="53503" xr:uid="{697F832F-0AD6-4770-BACC-78EF81D1E35B}"/>
    <cellStyle name="20% - uthevingsfarge 4 2" xfId="3290" xr:uid="{00000000-0005-0000-0000-000028320000}"/>
    <cellStyle name="20% - uthevingsfarge 4 2 10" xfId="14862" xr:uid="{00000000-0005-0000-0000-000029320000}"/>
    <cellStyle name="20% - uthevingsfarge 4 2 10 2" xfId="14863" xr:uid="{00000000-0005-0000-0000-00002A320000}"/>
    <cellStyle name="20% - uthevingsfarge 4 2 10 3" xfId="14864" xr:uid="{00000000-0005-0000-0000-00002B320000}"/>
    <cellStyle name="20% - uthevingsfarge 4 2 10_AVA DVA EL" xfId="14865" xr:uid="{00000000-0005-0000-0000-00002C320000}"/>
    <cellStyle name="20% - uthevingsfarge 4 2 11" xfId="14866" xr:uid="{00000000-0005-0000-0000-00002D320000}"/>
    <cellStyle name="20% - uthevingsfarge 4 2 12" xfId="14867" xr:uid="{00000000-0005-0000-0000-00002E320000}"/>
    <cellStyle name="20% - uthevingsfarge 4 2 13" xfId="44001" xr:uid="{00000000-0005-0000-0000-00002F320000}"/>
    <cellStyle name="20% - uthevingsfarge 4 2 14" xfId="44002" xr:uid="{00000000-0005-0000-0000-000030320000}"/>
    <cellStyle name="20% - uthevingsfarge 4 2 15" xfId="44003" xr:uid="{00000000-0005-0000-0000-000031320000}"/>
    <cellStyle name="20% - uthevingsfarge 4 2 16" xfId="44004" xr:uid="{00000000-0005-0000-0000-000032320000}"/>
    <cellStyle name="20% - uthevingsfarge 4 2 2" xfId="3291" xr:uid="{00000000-0005-0000-0000-000033320000}"/>
    <cellStyle name="20% - uthevingsfarge 4 2 2 10" xfId="44005" xr:uid="{00000000-0005-0000-0000-000034320000}"/>
    <cellStyle name="20% - uthevingsfarge 4 2 2 11" xfId="44006" xr:uid="{00000000-0005-0000-0000-000035320000}"/>
    <cellStyle name="20% - uthevingsfarge 4 2 2 2" xfId="3292" xr:uid="{00000000-0005-0000-0000-000036320000}"/>
    <cellStyle name="20% - uthevingsfarge 4 2 2 2 10" xfId="44007" xr:uid="{00000000-0005-0000-0000-000037320000}"/>
    <cellStyle name="20% - uthevingsfarge 4 2 2 2 2" xfId="14868" xr:uid="{00000000-0005-0000-0000-000038320000}"/>
    <cellStyle name="20% - uthevingsfarge 4 2 2 2 2 2" xfId="14869" xr:uid="{00000000-0005-0000-0000-000039320000}"/>
    <cellStyle name="20% - uthevingsfarge 4 2 2 2 2 2 2" xfId="44008" xr:uid="{00000000-0005-0000-0000-00003A320000}"/>
    <cellStyle name="20% - uthevingsfarge 4 2 2 2 2 2 2 2" xfId="44009" xr:uid="{00000000-0005-0000-0000-00003B320000}"/>
    <cellStyle name="20% - uthevingsfarge 4 2 2 2 2 2 3" xfId="44010" xr:uid="{00000000-0005-0000-0000-00003C320000}"/>
    <cellStyle name="20% - uthevingsfarge 4 2 2 2 2 2_3. Chng in credit spreads" xfId="44011" xr:uid="{00000000-0005-0000-0000-00003D320000}"/>
    <cellStyle name="20% - uthevingsfarge 4 2 2 2 2 3" xfId="14870" xr:uid="{00000000-0005-0000-0000-00003E320000}"/>
    <cellStyle name="20% - uthevingsfarge 4 2 2 2 2 3 2" xfId="44012" xr:uid="{00000000-0005-0000-0000-00003F320000}"/>
    <cellStyle name="20% - uthevingsfarge 4 2 2 2 2 4" xfId="44013" xr:uid="{00000000-0005-0000-0000-000040320000}"/>
    <cellStyle name="20% - uthevingsfarge 4 2 2 2 2 5" xfId="44014" xr:uid="{00000000-0005-0000-0000-000041320000}"/>
    <cellStyle name="20% - uthevingsfarge 4 2 2 2 2 6" xfId="44015" xr:uid="{00000000-0005-0000-0000-000042320000}"/>
    <cellStyle name="20% - uthevingsfarge 4 2 2 2 2_3. Chng in credit spreads" xfId="44016" xr:uid="{00000000-0005-0000-0000-000043320000}"/>
    <cellStyle name="20% - uthevingsfarge 4 2 2 2 3" xfId="14871" xr:uid="{00000000-0005-0000-0000-000044320000}"/>
    <cellStyle name="20% - uthevingsfarge 4 2 2 2 3 2" xfId="14872" xr:uid="{00000000-0005-0000-0000-000045320000}"/>
    <cellStyle name="20% - uthevingsfarge 4 2 2 2 3 2 2" xfId="44017" xr:uid="{00000000-0005-0000-0000-000046320000}"/>
    <cellStyle name="20% - uthevingsfarge 4 2 2 2 3 2 2 2" xfId="44018" xr:uid="{00000000-0005-0000-0000-000047320000}"/>
    <cellStyle name="20% - uthevingsfarge 4 2 2 2 3 2 3" xfId="44019" xr:uid="{00000000-0005-0000-0000-000048320000}"/>
    <cellStyle name="20% - uthevingsfarge 4 2 2 2 3 2_3. Chng in credit spreads" xfId="44020" xr:uid="{00000000-0005-0000-0000-000049320000}"/>
    <cellStyle name="20% - uthevingsfarge 4 2 2 2 3 3" xfId="14873" xr:uid="{00000000-0005-0000-0000-00004A320000}"/>
    <cellStyle name="20% - uthevingsfarge 4 2 2 2 3 3 2" xfId="44021" xr:uid="{00000000-0005-0000-0000-00004B320000}"/>
    <cellStyle name="20% - uthevingsfarge 4 2 2 2 3 4" xfId="44022" xr:uid="{00000000-0005-0000-0000-00004C320000}"/>
    <cellStyle name="20% - uthevingsfarge 4 2 2 2 3 5" xfId="44023" xr:uid="{00000000-0005-0000-0000-00004D320000}"/>
    <cellStyle name="20% - uthevingsfarge 4 2 2 2 3 6" xfId="44024" xr:uid="{00000000-0005-0000-0000-00004E320000}"/>
    <cellStyle name="20% - uthevingsfarge 4 2 2 2 3_3. Chng in credit spreads" xfId="44025" xr:uid="{00000000-0005-0000-0000-00004F320000}"/>
    <cellStyle name="20% - uthevingsfarge 4 2 2 2 4" xfId="14874" xr:uid="{00000000-0005-0000-0000-000050320000}"/>
    <cellStyle name="20% - uthevingsfarge 4 2 2 2 4 2" xfId="14875" xr:uid="{00000000-0005-0000-0000-000051320000}"/>
    <cellStyle name="20% - uthevingsfarge 4 2 2 2 4 2 2" xfId="44026" xr:uid="{00000000-0005-0000-0000-000052320000}"/>
    <cellStyle name="20% - uthevingsfarge 4 2 2 2 4 3" xfId="14876" xr:uid="{00000000-0005-0000-0000-000053320000}"/>
    <cellStyle name="20% - uthevingsfarge 4 2 2 2 4 4" xfId="44027" xr:uid="{00000000-0005-0000-0000-000054320000}"/>
    <cellStyle name="20% - uthevingsfarge 4 2 2 2 4 5" xfId="44028" xr:uid="{00000000-0005-0000-0000-000055320000}"/>
    <cellStyle name="20% - uthevingsfarge 4 2 2 2 4 6" xfId="44029" xr:uid="{00000000-0005-0000-0000-000056320000}"/>
    <cellStyle name="20% - uthevingsfarge 4 2 2 2 4_3. Chng in credit spreads" xfId="44030" xr:uid="{00000000-0005-0000-0000-000057320000}"/>
    <cellStyle name="20% - uthevingsfarge 4 2 2 2 5" xfId="14877" xr:uid="{00000000-0005-0000-0000-000058320000}"/>
    <cellStyle name="20% - uthevingsfarge 4 2 2 2 5 2" xfId="14878" xr:uid="{00000000-0005-0000-0000-000059320000}"/>
    <cellStyle name="20% - uthevingsfarge 4 2 2 2 5 2 2" xfId="44031" xr:uid="{00000000-0005-0000-0000-00005A320000}"/>
    <cellStyle name="20% - uthevingsfarge 4 2 2 2 5 3" xfId="14879" xr:uid="{00000000-0005-0000-0000-00005B320000}"/>
    <cellStyle name="20% - uthevingsfarge 4 2 2 2 5 4" xfId="44032" xr:uid="{00000000-0005-0000-0000-00005C320000}"/>
    <cellStyle name="20% - uthevingsfarge 4 2 2 2 5 5" xfId="44033" xr:uid="{00000000-0005-0000-0000-00005D320000}"/>
    <cellStyle name="20% - uthevingsfarge 4 2 2 2 5_3. Chng in credit spreads" xfId="44034" xr:uid="{00000000-0005-0000-0000-00005E320000}"/>
    <cellStyle name="20% - uthevingsfarge 4 2 2 2 6" xfId="14880" xr:uid="{00000000-0005-0000-0000-00005F320000}"/>
    <cellStyle name="20% - uthevingsfarge 4 2 2 2 6 2" xfId="44035" xr:uid="{00000000-0005-0000-0000-000060320000}"/>
    <cellStyle name="20% - uthevingsfarge 4 2 2 2 7" xfId="14881" xr:uid="{00000000-0005-0000-0000-000061320000}"/>
    <cellStyle name="20% - uthevingsfarge 4 2 2 2 8" xfId="38974" xr:uid="{00000000-0005-0000-0000-000062320000}"/>
    <cellStyle name="20% - uthevingsfarge 4 2 2 2 9" xfId="44036" xr:uid="{00000000-0005-0000-0000-000063320000}"/>
    <cellStyle name="20% - uthevingsfarge 4 2 2 2_3. Chng in credit spreads" xfId="44037" xr:uid="{00000000-0005-0000-0000-000064320000}"/>
    <cellStyle name="20% - uthevingsfarge 4 2 2 3" xfId="14882" xr:uid="{00000000-0005-0000-0000-000065320000}"/>
    <cellStyle name="20% - uthevingsfarge 4 2 2 3 2" xfId="14883" xr:uid="{00000000-0005-0000-0000-000066320000}"/>
    <cellStyle name="20% - uthevingsfarge 4 2 2 3 2 2" xfId="44038" xr:uid="{00000000-0005-0000-0000-000067320000}"/>
    <cellStyle name="20% - uthevingsfarge 4 2 2 3 2 2 2" xfId="44039" xr:uid="{00000000-0005-0000-0000-000068320000}"/>
    <cellStyle name="20% - uthevingsfarge 4 2 2 3 2 3" xfId="44040" xr:uid="{00000000-0005-0000-0000-000069320000}"/>
    <cellStyle name="20% - uthevingsfarge 4 2 2 3 2_3. Chng in credit spreads" xfId="44041" xr:uid="{00000000-0005-0000-0000-00006A320000}"/>
    <cellStyle name="20% - uthevingsfarge 4 2 2 3 3" xfId="14884" xr:uid="{00000000-0005-0000-0000-00006B320000}"/>
    <cellStyle name="20% - uthevingsfarge 4 2 2 3 3 2" xfId="44042" xr:uid="{00000000-0005-0000-0000-00006C320000}"/>
    <cellStyle name="20% - uthevingsfarge 4 2 2 3 4" xfId="38975" xr:uid="{00000000-0005-0000-0000-00006D320000}"/>
    <cellStyle name="20% - uthevingsfarge 4 2 2 3 5" xfId="44043" xr:uid="{00000000-0005-0000-0000-00006E320000}"/>
    <cellStyle name="20% - uthevingsfarge 4 2 2 3 6" xfId="44044" xr:uid="{00000000-0005-0000-0000-00006F320000}"/>
    <cellStyle name="20% - uthevingsfarge 4 2 2 3_3. Chng in credit spreads" xfId="44045" xr:uid="{00000000-0005-0000-0000-000070320000}"/>
    <cellStyle name="20% - uthevingsfarge 4 2 2 4" xfId="14885" xr:uid="{00000000-0005-0000-0000-000071320000}"/>
    <cellStyle name="20% - uthevingsfarge 4 2 2 4 2" xfId="14886" xr:uid="{00000000-0005-0000-0000-000072320000}"/>
    <cellStyle name="20% - uthevingsfarge 4 2 2 4 2 2" xfId="44046" xr:uid="{00000000-0005-0000-0000-000073320000}"/>
    <cellStyle name="20% - uthevingsfarge 4 2 2 4 2 2 2" xfId="44047" xr:uid="{00000000-0005-0000-0000-000074320000}"/>
    <cellStyle name="20% - uthevingsfarge 4 2 2 4 2 3" xfId="44048" xr:uid="{00000000-0005-0000-0000-000075320000}"/>
    <cellStyle name="20% - uthevingsfarge 4 2 2 4 2_3. Chng in credit spreads" xfId="44049" xr:uid="{00000000-0005-0000-0000-000076320000}"/>
    <cellStyle name="20% - uthevingsfarge 4 2 2 4 3" xfId="14887" xr:uid="{00000000-0005-0000-0000-000077320000}"/>
    <cellStyle name="20% - uthevingsfarge 4 2 2 4 3 2" xfId="44050" xr:uid="{00000000-0005-0000-0000-000078320000}"/>
    <cellStyle name="20% - uthevingsfarge 4 2 2 4 4" xfId="38976" xr:uid="{00000000-0005-0000-0000-000079320000}"/>
    <cellStyle name="20% - uthevingsfarge 4 2 2 4 5" xfId="44051" xr:uid="{00000000-0005-0000-0000-00007A320000}"/>
    <cellStyle name="20% - uthevingsfarge 4 2 2 4 6" xfId="44052" xr:uid="{00000000-0005-0000-0000-00007B320000}"/>
    <cellStyle name="20% - uthevingsfarge 4 2 2 4_3. Chng in credit spreads" xfId="44053" xr:uid="{00000000-0005-0000-0000-00007C320000}"/>
    <cellStyle name="20% - uthevingsfarge 4 2 2 5" xfId="14888" xr:uid="{00000000-0005-0000-0000-00007D320000}"/>
    <cellStyle name="20% - uthevingsfarge 4 2 2 5 2" xfId="14889" xr:uid="{00000000-0005-0000-0000-00007E320000}"/>
    <cellStyle name="20% - uthevingsfarge 4 2 2 5 2 2" xfId="44054" xr:uid="{00000000-0005-0000-0000-00007F320000}"/>
    <cellStyle name="20% - uthevingsfarge 4 2 2 5 2 2 2" xfId="44055" xr:uid="{00000000-0005-0000-0000-000080320000}"/>
    <cellStyle name="20% - uthevingsfarge 4 2 2 5 2 3" xfId="44056" xr:uid="{00000000-0005-0000-0000-000081320000}"/>
    <cellStyle name="20% - uthevingsfarge 4 2 2 5 2_3. Chng in credit spreads" xfId="44057" xr:uid="{00000000-0005-0000-0000-000082320000}"/>
    <cellStyle name="20% - uthevingsfarge 4 2 2 5 3" xfId="14890" xr:uid="{00000000-0005-0000-0000-000083320000}"/>
    <cellStyle name="20% - uthevingsfarge 4 2 2 5 3 2" xfId="44058" xr:uid="{00000000-0005-0000-0000-000084320000}"/>
    <cellStyle name="20% - uthevingsfarge 4 2 2 5 4" xfId="38977" xr:uid="{00000000-0005-0000-0000-000085320000}"/>
    <cellStyle name="20% - uthevingsfarge 4 2 2 5 5" xfId="44059" xr:uid="{00000000-0005-0000-0000-000086320000}"/>
    <cellStyle name="20% - uthevingsfarge 4 2 2 5 6" xfId="44060" xr:uid="{00000000-0005-0000-0000-000087320000}"/>
    <cellStyle name="20% - uthevingsfarge 4 2 2 5_3. Chng in credit spreads" xfId="44061" xr:uid="{00000000-0005-0000-0000-000088320000}"/>
    <cellStyle name="20% - uthevingsfarge 4 2 2 6" xfId="14891" xr:uid="{00000000-0005-0000-0000-000089320000}"/>
    <cellStyle name="20% - uthevingsfarge 4 2 2 6 2" xfId="14892" xr:uid="{00000000-0005-0000-0000-00008A320000}"/>
    <cellStyle name="20% - uthevingsfarge 4 2 2 6 2 2" xfId="44062" xr:uid="{00000000-0005-0000-0000-00008B320000}"/>
    <cellStyle name="20% - uthevingsfarge 4 2 2 6 3" xfId="14893" xr:uid="{00000000-0005-0000-0000-00008C320000}"/>
    <cellStyle name="20% - uthevingsfarge 4 2 2 6 4" xfId="44063" xr:uid="{00000000-0005-0000-0000-00008D320000}"/>
    <cellStyle name="20% - uthevingsfarge 4 2 2 6 5" xfId="44064" xr:uid="{00000000-0005-0000-0000-00008E320000}"/>
    <cellStyle name="20% - uthevingsfarge 4 2 2 6 6" xfId="44065" xr:uid="{00000000-0005-0000-0000-00008F320000}"/>
    <cellStyle name="20% - uthevingsfarge 4 2 2 6_3. Chng in credit spreads" xfId="44066" xr:uid="{00000000-0005-0000-0000-000090320000}"/>
    <cellStyle name="20% - uthevingsfarge 4 2 2 7" xfId="14894" xr:uid="{00000000-0005-0000-0000-000091320000}"/>
    <cellStyle name="20% - uthevingsfarge 4 2 2 7 2" xfId="44067" xr:uid="{00000000-0005-0000-0000-000092320000}"/>
    <cellStyle name="20% - uthevingsfarge 4 2 2 8" xfId="38973" xr:uid="{00000000-0005-0000-0000-000093320000}"/>
    <cellStyle name="20% - uthevingsfarge 4 2 2 9" xfId="44068" xr:uid="{00000000-0005-0000-0000-000094320000}"/>
    <cellStyle name="20% - uthevingsfarge 4 2 2_3. Chng in credit spreads" xfId="44069" xr:uid="{00000000-0005-0000-0000-000095320000}"/>
    <cellStyle name="20% - uthevingsfarge 4 2 3" xfId="12449" xr:uid="{00000000-0005-0000-0000-000096320000}"/>
    <cellStyle name="20% - uthevingsfarge 4 2 3 10" xfId="44070" xr:uid="{00000000-0005-0000-0000-000097320000}"/>
    <cellStyle name="20% - uthevingsfarge 4 2 3 2" xfId="14895" xr:uid="{00000000-0005-0000-0000-000098320000}"/>
    <cellStyle name="20% - uthevingsfarge 4 2 3 2 2" xfId="14896" xr:uid="{00000000-0005-0000-0000-000099320000}"/>
    <cellStyle name="20% - uthevingsfarge 4 2 3 2 2 2" xfId="44071" xr:uid="{00000000-0005-0000-0000-00009A320000}"/>
    <cellStyle name="20% - uthevingsfarge 4 2 3 2 2 2 2" xfId="44072" xr:uid="{00000000-0005-0000-0000-00009B320000}"/>
    <cellStyle name="20% - uthevingsfarge 4 2 3 2 2 3" xfId="44073" xr:uid="{00000000-0005-0000-0000-00009C320000}"/>
    <cellStyle name="20% - uthevingsfarge 4 2 3 2 2_3. Chng in credit spreads" xfId="44074" xr:uid="{00000000-0005-0000-0000-00009D320000}"/>
    <cellStyle name="20% - uthevingsfarge 4 2 3 2 3" xfId="14897" xr:uid="{00000000-0005-0000-0000-00009E320000}"/>
    <cellStyle name="20% - uthevingsfarge 4 2 3 2 3 2" xfId="44075" xr:uid="{00000000-0005-0000-0000-00009F320000}"/>
    <cellStyle name="20% - uthevingsfarge 4 2 3 2 3 2 2" xfId="44076" xr:uid="{00000000-0005-0000-0000-0000A0320000}"/>
    <cellStyle name="20% - uthevingsfarge 4 2 3 2 3 3" xfId="44077" xr:uid="{00000000-0005-0000-0000-0000A1320000}"/>
    <cellStyle name="20% - uthevingsfarge 4 2 3 2 3_3. Chng in credit spreads" xfId="44078" xr:uid="{00000000-0005-0000-0000-0000A2320000}"/>
    <cellStyle name="20% - uthevingsfarge 4 2 3 2 4" xfId="44079" xr:uid="{00000000-0005-0000-0000-0000A3320000}"/>
    <cellStyle name="20% - uthevingsfarge 4 2 3 2 4 2" xfId="44080" xr:uid="{00000000-0005-0000-0000-0000A4320000}"/>
    <cellStyle name="20% - uthevingsfarge 4 2 3 2 4 2 2" xfId="44081" xr:uid="{00000000-0005-0000-0000-0000A5320000}"/>
    <cellStyle name="20% - uthevingsfarge 4 2 3 2 4 3" xfId="44082" xr:uid="{00000000-0005-0000-0000-0000A6320000}"/>
    <cellStyle name="20% - uthevingsfarge 4 2 3 2 4_3. Chng in credit spreads" xfId="44083" xr:uid="{00000000-0005-0000-0000-0000A7320000}"/>
    <cellStyle name="20% - uthevingsfarge 4 2 3 2 5" xfId="44084" xr:uid="{00000000-0005-0000-0000-0000A8320000}"/>
    <cellStyle name="20% - uthevingsfarge 4 2 3 2 5 2" xfId="44085" xr:uid="{00000000-0005-0000-0000-0000A9320000}"/>
    <cellStyle name="20% - uthevingsfarge 4 2 3 2 6" xfId="44086" xr:uid="{00000000-0005-0000-0000-0000AA320000}"/>
    <cellStyle name="20% - uthevingsfarge 4 2 3 2_3. Chng in credit spreads" xfId="44087" xr:uid="{00000000-0005-0000-0000-0000AB320000}"/>
    <cellStyle name="20% - uthevingsfarge 4 2 3 3" xfId="14898" xr:uid="{00000000-0005-0000-0000-0000AC320000}"/>
    <cellStyle name="20% - uthevingsfarge 4 2 3 3 2" xfId="14899" xr:uid="{00000000-0005-0000-0000-0000AD320000}"/>
    <cellStyle name="20% - uthevingsfarge 4 2 3 3 2 2" xfId="44088" xr:uid="{00000000-0005-0000-0000-0000AE320000}"/>
    <cellStyle name="20% - uthevingsfarge 4 2 3 3 2 2 2" xfId="44089" xr:uid="{00000000-0005-0000-0000-0000AF320000}"/>
    <cellStyle name="20% - uthevingsfarge 4 2 3 3 2 3" xfId="44090" xr:uid="{00000000-0005-0000-0000-0000B0320000}"/>
    <cellStyle name="20% - uthevingsfarge 4 2 3 3 2_3. Chng in credit spreads" xfId="44091" xr:uid="{00000000-0005-0000-0000-0000B1320000}"/>
    <cellStyle name="20% - uthevingsfarge 4 2 3 3 3" xfId="14900" xr:uid="{00000000-0005-0000-0000-0000B2320000}"/>
    <cellStyle name="20% - uthevingsfarge 4 2 3 3 3 2" xfId="44092" xr:uid="{00000000-0005-0000-0000-0000B3320000}"/>
    <cellStyle name="20% - uthevingsfarge 4 2 3 3 4" xfId="44093" xr:uid="{00000000-0005-0000-0000-0000B4320000}"/>
    <cellStyle name="20% - uthevingsfarge 4 2 3 3 5" xfId="44094" xr:uid="{00000000-0005-0000-0000-0000B5320000}"/>
    <cellStyle name="20% - uthevingsfarge 4 2 3 3 6" xfId="44095" xr:uid="{00000000-0005-0000-0000-0000B6320000}"/>
    <cellStyle name="20% - uthevingsfarge 4 2 3 3_3. Chng in credit spreads" xfId="44096" xr:uid="{00000000-0005-0000-0000-0000B7320000}"/>
    <cellStyle name="20% - uthevingsfarge 4 2 3 4" xfId="14901" xr:uid="{00000000-0005-0000-0000-0000B8320000}"/>
    <cellStyle name="20% - uthevingsfarge 4 2 3 4 2" xfId="14902" xr:uid="{00000000-0005-0000-0000-0000B9320000}"/>
    <cellStyle name="20% - uthevingsfarge 4 2 3 4 2 2" xfId="44097" xr:uid="{00000000-0005-0000-0000-0000BA320000}"/>
    <cellStyle name="20% - uthevingsfarge 4 2 3 4 3" xfId="14903" xr:uid="{00000000-0005-0000-0000-0000BB320000}"/>
    <cellStyle name="20% - uthevingsfarge 4 2 3 4 4" xfId="44098" xr:uid="{00000000-0005-0000-0000-0000BC320000}"/>
    <cellStyle name="20% - uthevingsfarge 4 2 3 4 5" xfId="44099" xr:uid="{00000000-0005-0000-0000-0000BD320000}"/>
    <cellStyle name="20% - uthevingsfarge 4 2 3 4 6" xfId="44100" xr:uid="{00000000-0005-0000-0000-0000BE320000}"/>
    <cellStyle name="20% - uthevingsfarge 4 2 3 4_3. Chng in credit spreads" xfId="44101" xr:uid="{00000000-0005-0000-0000-0000BF320000}"/>
    <cellStyle name="20% - uthevingsfarge 4 2 3 5" xfId="14904" xr:uid="{00000000-0005-0000-0000-0000C0320000}"/>
    <cellStyle name="20% - uthevingsfarge 4 2 3 5 2" xfId="14905" xr:uid="{00000000-0005-0000-0000-0000C1320000}"/>
    <cellStyle name="20% - uthevingsfarge 4 2 3 5 2 2" xfId="44102" xr:uid="{00000000-0005-0000-0000-0000C2320000}"/>
    <cellStyle name="20% - uthevingsfarge 4 2 3 5 3" xfId="14906" xr:uid="{00000000-0005-0000-0000-0000C3320000}"/>
    <cellStyle name="20% - uthevingsfarge 4 2 3 5 4" xfId="44103" xr:uid="{00000000-0005-0000-0000-0000C4320000}"/>
    <cellStyle name="20% - uthevingsfarge 4 2 3 5 5" xfId="44104" xr:uid="{00000000-0005-0000-0000-0000C5320000}"/>
    <cellStyle name="20% - uthevingsfarge 4 2 3 5 6" xfId="44105" xr:uid="{00000000-0005-0000-0000-0000C6320000}"/>
    <cellStyle name="20% - uthevingsfarge 4 2 3 5_3. Chng in credit spreads" xfId="44106" xr:uid="{00000000-0005-0000-0000-0000C7320000}"/>
    <cellStyle name="20% - uthevingsfarge 4 2 3 6" xfId="14907" xr:uid="{00000000-0005-0000-0000-0000C8320000}"/>
    <cellStyle name="20% - uthevingsfarge 4 2 3 6 2" xfId="44107" xr:uid="{00000000-0005-0000-0000-0000C9320000}"/>
    <cellStyle name="20% - uthevingsfarge 4 2 3 6 2 2" xfId="44108" xr:uid="{00000000-0005-0000-0000-0000CA320000}"/>
    <cellStyle name="20% - uthevingsfarge 4 2 3 6 3" xfId="44109" xr:uid="{00000000-0005-0000-0000-0000CB320000}"/>
    <cellStyle name="20% - uthevingsfarge 4 2 3 6_3. Chng in credit spreads" xfId="44110" xr:uid="{00000000-0005-0000-0000-0000CC320000}"/>
    <cellStyle name="20% - uthevingsfarge 4 2 3 7" xfId="14908" xr:uid="{00000000-0005-0000-0000-0000CD320000}"/>
    <cellStyle name="20% - uthevingsfarge 4 2 3 7 2" xfId="44111" xr:uid="{00000000-0005-0000-0000-0000CE320000}"/>
    <cellStyle name="20% - uthevingsfarge 4 2 3 8" xfId="38978" xr:uid="{00000000-0005-0000-0000-0000CF320000}"/>
    <cellStyle name="20% - uthevingsfarge 4 2 3 9" xfId="44112" xr:uid="{00000000-0005-0000-0000-0000D0320000}"/>
    <cellStyle name="20% - uthevingsfarge 4 2 3_3. Chng in credit spreads" xfId="44113" xr:uid="{00000000-0005-0000-0000-0000D1320000}"/>
    <cellStyle name="20% - uthevingsfarge 4 2 4" xfId="14909" xr:uid="{00000000-0005-0000-0000-0000D2320000}"/>
    <cellStyle name="20% - uthevingsfarge 4 2 4 2" xfId="14910" xr:uid="{00000000-0005-0000-0000-0000D3320000}"/>
    <cellStyle name="20% - uthevingsfarge 4 2 4 2 2" xfId="14911" xr:uid="{00000000-0005-0000-0000-0000D4320000}"/>
    <cellStyle name="20% - uthevingsfarge 4 2 4 2 2 2" xfId="44114" xr:uid="{00000000-0005-0000-0000-0000D5320000}"/>
    <cellStyle name="20% - uthevingsfarge 4 2 4 2 3" xfId="44115" xr:uid="{00000000-0005-0000-0000-0000D6320000}"/>
    <cellStyle name="20% - uthevingsfarge 4 2 4 2_3. Chng in credit spreads" xfId="44116" xr:uid="{00000000-0005-0000-0000-0000D7320000}"/>
    <cellStyle name="20% - uthevingsfarge 4 2 4 3" xfId="14912" xr:uid="{00000000-0005-0000-0000-0000D8320000}"/>
    <cellStyle name="20% - uthevingsfarge 4 2 4 3 2" xfId="44117" xr:uid="{00000000-0005-0000-0000-0000D9320000}"/>
    <cellStyle name="20% - uthevingsfarge 4 2 4 3 2 2" xfId="44118" xr:uid="{00000000-0005-0000-0000-0000DA320000}"/>
    <cellStyle name="20% - uthevingsfarge 4 2 4 3 3" xfId="44119" xr:uid="{00000000-0005-0000-0000-0000DB320000}"/>
    <cellStyle name="20% - uthevingsfarge 4 2 4 3_3. Chng in credit spreads" xfId="44120" xr:uid="{00000000-0005-0000-0000-0000DC320000}"/>
    <cellStyle name="20% - uthevingsfarge 4 2 4 4" xfId="14913" xr:uid="{00000000-0005-0000-0000-0000DD320000}"/>
    <cellStyle name="20% - uthevingsfarge 4 2 4 4 2" xfId="44121" xr:uid="{00000000-0005-0000-0000-0000DE320000}"/>
    <cellStyle name="20% - uthevingsfarge 4 2 4 4 2 2" xfId="44122" xr:uid="{00000000-0005-0000-0000-0000DF320000}"/>
    <cellStyle name="20% - uthevingsfarge 4 2 4 4 3" xfId="44123" xr:uid="{00000000-0005-0000-0000-0000E0320000}"/>
    <cellStyle name="20% - uthevingsfarge 4 2 4 4_3. Chng in credit spreads" xfId="44124" xr:uid="{00000000-0005-0000-0000-0000E1320000}"/>
    <cellStyle name="20% - uthevingsfarge 4 2 4 5" xfId="38979" xr:uid="{00000000-0005-0000-0000-0000E2320000}"/>
    <cellStyle name="20% - uthevingsfarge 4 2 4 5 2" xfId="44125" xr:uid="{00000000-0005-0000-0000-0000E3320000}"/>
    <cellStyle name="20% - uthevingsfarge 4 2 4 6" xfId="44126" xr:uid="{00000000-0005-0000-0000-0000E4320000}"/>
    <cellStyle name="20% - uthevingsfarge 4 2 4 7" xfId="44127" xr:uid="{00000000-0005-0000-0000-0000E5320000}"/>
    <cellStyle name="20% - uthevingsfarge 4 2 4_3. Chng in credit spreads" xfId="44128" xr:uid="{00000000-0005-0000-0000-0000E6320000}"/>
    <cellStyle name="20% - uthevingsfarge 4 2 5" xfId="14914" xr:uid="{00000000-0005-0000-0000-0000E7320000}"/>
    <cellStyle name="20% - uthevingsfarge 4 2 5 2" xfId="14915" xr:uid="{00000000-0005-0000-0000-0000E8320000}"/>
    <cellStyle name="20% - uthevingsfarge 4 2 5 2 2" xfId="14916" xr:uid="{00000000-0005-0000-0000-0000E9320000}"/>
    <cellStyle name="20% - uthevingsfarge 4 2 5 2 2 2" xfId="44129" xr:uid="{00000000-0005-0000-0000-0000EA320000}"/>
    <cellStyle name="20% - uthevingsfarge 4 2 5 2 3" xfId="44130" xr:uid="{00000000-0005-0000-0000-0000EB320000}"/>
    <cellStyle name="20% - uthevingsfarge 4 2 5 2_3. Chng in credit spreads" xfId="44131" xr:uid="{00000000-0005-0000-0000-0000EC320000}"/>
    <cellStyle name="20% - uthevingsfarge 4 2 5 3" xfId="14917" xr:uid="{00000000-0005-0000-0000-0000ED320000}"/>
    <cellStyle name="20% - uthevingsfarge 4 2 5 3 2" xfId="44132" xr:uid="{00000000-0005-0000-0000-0000EE320000}"/>
    <cellStyle name="20% - uthevingsfarge 4 2 5 4" xfId="14918" xr:uid="{00000000-0005-0000-0000-0000EF320000}"/>
    <cellStyle name="20% - uthevingsfarge 4 2 5 5" xfId="38980" xr:uid="{00000000-0005-0000-0000-0000F0320000}"/>
    <cellStyle name="20% - uthevingsfarge 4 2 5 6" xfId="44133" xr:uid="{00000000-0005-0000-0000-0000F1320000}"/>
    <cellStyle name="20% - uthevingsfarge 4 2 5 7" xfId="44134" xr:uid="{00000000-0005-0000-0000-0000F2320000}"/>
    <cellStyle name="20% - uthevingsfarge 4 2 5_3. Chng in credit spreads" xfId="44135" xr:uid="{00000000-0005-0000-0000-0000F3320000}"/>
    <cellStyle name="20% - uthevingsfarge 4 2 6" xfId="14919" xr:uid="{00000000-0005-0000-0000-0000F4320000}"/>
    <cellStyle name="20% - uthevingsfarge 4 2 6 2" xfId="14920" xr:uid="{00000000-0005-0000-0000-0000F5320000}"/>
    <cellStyle name="20% - uthevingsfarge 4 2 6 2 2" xfId="14921" xr:uid="{00000000-0005-0000-0000-0000F6320000}"/>
    <cellStyle name="20% - uthevingsfarge 4 2 6 2 2 2" xfId="44136" xr:uid="{00000000-0005-0000-0000-0000F7320000}"/>
    <cellStyle name="20% - uthevingsfarge 4 2 6 2 3" xfId="44137" xr:uid="{00000000-0005-0000-0000-0000F8320000}"/>
    <cellStyle name="20% - uthevingsfarge 4 2 6 2_3. Chng in credit spreads" xfId="44138" xr:uid="{00000000-0005-0000-0000-0000F9320000}"/>
    <cellStyle name="20% - uthevingsfarge 4 2 6 3" xfId="14922" xr:uid="{00000000-0005-0000-0000-0000FA320000}"/>
    <cellStyle name="20% - uthevingsfarge 4 2 6 3 2" xfId="44139" xr:uid="{00000000-0005-0000-0000-0000FB320000}"/>
    <cellStyle name="20% - uthevingsfarge 4 2 6 4" xfId="14923" xr:uid="{00000000-0005-0000-0000-0000FC320000}"/>
    <cellStyle name="20% - uthevingsfarge 4 2 6 5" xfId="38981" xr:uid="{00000000-0005-0000-0000-0000FD320000}"/>
    <cellStyle name="20% - uthevingsfarge 4 2 6 6" xfId="44140" xr:uid="{00000000-0005-0000-0000-0000FE320000}"/>
    <cellStyle name="20% - uthevingsfarge 4 2 6 7" xfId="44141" xr:uid="{00000000-0005-0000-0000-0000FF320000}"/>
    <cellStyle name="20% - uthevingsfarge 4 2 6_3. Chng in credit spreads" xfId="44142" xr:uid="{00000000-0005-0000-0000-000000330000}"/>
    <cellStyle name="20% - uthevingsfarge 4 2 7" xfId="14924" xr:uid="{00000000-0005-0000-0000-000001330000}"/>
    <cellStyle name="20% - uthevingsfarge 4 2 7 2" xfId="14925" xr:uid="{00000000-0005-0000-0000-000002330000}"/>
    <cellStyle name="20% - uthevingsfarge 4 2 7 2 2" xfId="14926" xr:uid="{00000000-0005-0000-0000-000003330000}"/>
    <cellStyle name="20% - uthevingsfarge 4 2 7 2 3" xfId="44143" xr:uid="{00000000-0005-0000-0000-000004330000}"/>
    <cellStyle name="20% - uthevingsfarge 4 2 7 2_AVA DVA EL" xfId="14927" xr:uid="{00000000-0005-0000-0000-000005330000}"/>
    <cellStyle name="20% - uthevingsfarge 4 2 7 3" xfId="14928" xr:uid="{00000000-0005-0000-0000-000006330000}"/>
    <cellStyle name="20% - uthevingsfarge 4 2 7 4" xfId="14929" xr:uid="{00000000-0005-0000-0000-000007330000}"/>
    <cellStyle name="20% - uthevingsfarge 4 2 7 5" xfId="44144" xr:uid="{00000000-0005-0000-0000-000008330000}"/>
    <cellStyle name="20% - uthevingsfarge 4 2 7 6" xfId="44145" xr:uid="{00000000-0005-0000-0000-000009330000}"/>
    <cellStyle name="20% - uthevingsfarge 4 2 7_3. Chng in credit spreads" xfId="44146" xr:uid="{00000000-0005-0000-0000-00000A330000}"/>
    <cellStyle name="20% - uthevingsfarge 4 2 8" xfId="14930" xr:uid="{00000000-0005-0000-0000-00000B330000}"/>
    <cellStyle name="20% - uthevingsfarge 4 2 8 2" xfId="14931" xr:uid="{00000000-0005-0000-0000-00000C330000}"/>
    <cellStyle name="20% - uthevingsfarge 4 2 8 2 2" xfId="44147" xr:uid="{00000000-0005-0000-0000-00000D330000}"/>
    <cellStyle name="20% - uthevingsfarge 4 2 8 3" xfId="14932" xr:uid="{00000000-0005-0000-0000-00000E330000}"/>
    <cellStyle name="20% - uthevingsfarge 4 2 8 4" xfId="44148" xr:uid="{00000000-0005-0000-0000-00000F330000}"/>
    <cellStyle name="20% - uthevingsfarge 4 2 8_3. Chng in credit spreads" xfId="44149" xr:uid="{00000000-0005-0000-0000-000010330000}"/>
    <cellStyle name="20% - uthevingsfarge 4 2 9" xfId="14933" xr:uid="{00000000-0005-0000-0000-000011330000}"/>
    <cellStyle name="20% - uthevingsfarge 4 2 9 2" xfId="14934" xr:uid="{00000000-0005-0000-0000-000012330000}"/>
    <cellStyle name="20% - uthevingsfarge 4 2 9 3" xfId="14935" xr:uid="{00000000-0005-0000-0000-000013330000}"/>
    <cellStyle name="20% - uthevingsfarge 4 2 9_AVA DVA EL" xfId="14936" xr:uid="{00000000-0005-0000-0000-000014330000}"/>
    <cellStyle name="20% - uthevingsfarge 4 2_11" xfId="3293" xr:uid="{00000000-0005-0000-0000-000015330000}"/>
    <cellStyle name="20% - uthevingsfarge 4 20" xfId="3294" xr:uid="{00000000-0005-0000-0000-000016330000}"/>
    <cellStyle name="20% - uthevingsfarge 4 20 2" xfId="3295" xr:uid="{00000000-0005-0000-0000-000017330000}"/>
    <cellStyle name="20% - uthevingsfarge 4 20 2 2" xfId="3296" xr:uid="{00000000-0005-0000-0000-000018330000}"/>
    <cellStyle name="20% - uthevingsfarge 4 20 2 2 2" xfId="38984" xr:uid="{00000000-0005-0000-0000-000019330000}"/>
    <cellStyle name="20% - uthevingsfarge 4 20 2 2_A02" xfId="55619" xr:uid="{E5DD4D2C-0268-41DD-A246-018746BBFD16}"/>
    <cellStyle name="20% - uthevingsfarge 4 20 2 3" xfId="38985" xr:uid="{00000000-0005-0000-0000-00001A330000}"/>
    <cellStyle name="20% - uthevingsfarge 4 20 2 4" xfId="38986" xr:uid="{00000000-0005-0000-0000-00001B330000}"/>
    <cellStyle name="20% - uthevingsfarge 4 20 2 5" xfId="38987" xr:uid="{00000000-0005-0000-0000-00001C330000}"/>
    <cellStyle name="20% - uthevingsfarge 4 20 2 6" xfId="38983" xr:uid="{00000000-0005-0000-0000-00001D330000}"/>
    <cellStyle name="20% - uthevingsfarge 4 20 2_4 manuell" xfId="53504" xr:uid="{9BD420B5-100A-4A6E-8849-61FB1C9EB2A5}"/>
    <cellStyle name="20% - uthevingsfarge 4 20 3" xfId="3297" xr:uid="{00000000-0005-0000-0000-00001F330000}"/>
    <cellStyle name="20% - uthevingsfarge 4 20 3 2" xfId="38988" xr:uid="{00000000-0005-0000-0000-000020330000}"/>
    <cellStyle name="20% - uthevingsfarge 4 20 3_A02" xfId="55620" xr:uid="{9E29BDBF-FA02-4E68-ABBC-FFFE7C79FF8E}"/>
    <cellStyle name="20% - uthevingsfarge 4 20 4" xfId="38989" xr:uid="{00000000-0005-0000-0000-000021330000}"/>
    <cellStyle name="20% - uthevingsfarge 4 20 5" xfId="38990" xr:uid="{00000000-0005-0000-0000-000022330000}"/>
    <cellStyle name="20% - uthevingsfarge 4 20 6" xfId="38991" xr:uid="{00000000-0005-0000-0000-000023330000}"/>
    <cellStyle name="20% - uthevingsfarge 4 20 7" xfId="38982" xr:uid="{00000000-0005-0000-0000-000024330000}"/>
    <cellStyle name="20% - uthevingsfarge 4 20_4 manuell" xfId="53505" xr:uid="{6A94FE14-E90B-41C4-A82E-315121B5E557}"/>
    <cellStyle name="20% - uthevingsfarge 4 21" xfId="3298" xr:uid="{00000000-0005-0000-0000-000026330000}"/>
    <cellStyle name="20% - uthevingsfarge 4 21 2" xfId="3299" xr:uid="{00000000-0005-0000-0000-000027330000}"/>
    <cellStyle name="20% - uthevingsfarge 4 21 2 2" xfId="3300" xr:uid="{00000000-0005-0000-0000-000028330000}"/>
    <cellStyle name="20% - uthevingsfarge 4 21 2 2 2" xfId="38994" xr:uid="{00000000-0005-0000-0000-000029330000}"/>
    <cellStyle name="20% - uthevingsfarge 4 21 2 2_A02" xfId="55621" xr:uid="{F4153D0A-72D2-4033-BA58-E54F4C3FFB2B}"/>
    <cellStyle name="20% - uthevingsfarge 4 21 2 3" xfId="38995" xr:uid="{00000000-0005-0000-0000-00002A330000}"/>
    <cellStyle name="20% - uthevingsfarge 4 21 2 4" xfId="38996" xr:uid="{00000000-0005-0000-0000-00002B330000}"/>
    <cellStyle name="20% - uthevingsfarge 4 21 2 5" xfId="38997" xr:uid="{00000000-0005-0000-0000-00002C330000}"/>
    <cellStyle name="20% - uthevingsfarge 4 21 2 6" xfId="38993" xr:uid="{00000000-0005-0000-0000-00002D330000}"/>
    <cellStyle name="20% - uthevingsfarge 4 21 2_4 manuell" xfId="53506" xr:uid="{5614D934-88FD-41DB-8D19-F0E4CB3251B7}"/>
    <cellStyle name="20% - uthevingsfarge 4 21 3" xfId="3301" xr:uid="{00000000-0005-0000-0000-00002F330000}"/>
    <cellStyle name="20% - uthevingsfarge 4 21 3 2" xfId="38998" xr:uid="{00000000-0005-0000-0000-000030330000}"/>
    <cellStyle name="20% - uthevingsfarge 4 21 3_A02" xfId="55622" xr:uid="{7D9235C5-D50D-4F8E-8A73-1636080565CC}"/>
    <cellStyle name="20% - uthevingsfarge 4 21 4" xfId="38999" xr:uid="{00000000-0005-0000-0000-000031330000}"/>
    <cellStyle name="20% - uthevingsfarge 4 21 5" xfId="39000" xr:uid="{00000000-0005-0000-0000-000032330000}"/>
    <cellStyle name="20% - uthevingsfarge 4 21 6" xfId="39001" xr:uid="{00000000-0005-0000-0000-000033330000}"/>
    <cellStyle name="20% - uthevingsfarge 4 21 7" xfId="38992" xr:uid="{00000000-0005-0000-0000-000034330000}"/>
    <cellStyle name="20% - uthevingsfarge 4 21_4 manuell" xfId="53507" xr:uid="{29853AC7-3CF4-4F58-8FBC-DE59427C901C}"/>
    <cellStyle name="20% - uthevingsfarge 4 22" xfId="3302" xr:uid="{00000000-0005-0000-0000-000036330000}"/>
    <cellStyle name="20% - uthevingsfarge 4 22 2" xfId="3303" xr:uid="{00000000-0005-0000-0000-000037330000}"/>
    <cellStyle name="20% - uthevingsfarge 4 22 2 2" xfId="3304" xr:uid="{00000000-0005-0000-0000-000038330000}"/>
    <cellStyle name="20% - uthevingsfarge 4 22 2 2 2" xfId="39004" xr:uid="{00000000-0005-0000-0000-000039330000}"/>
    <cellStyle name="20% - uthevingsfarge 4 22 2 2_A02" xfId="55623" xr:uid="{A3AFA0F7-B83D-4479-BFF6-0E7100A221E4}"/>
    <cellStyle name="20% - uthevingsfarge 4 22 2 3" xfId="39005" xr:uid="{00000000-0005-0000-0000-00003A330000}"/>
    <cellStyle name="20% - uthevingsfarge 4 22 2 4" xfId="39006" xr:uid="{00000000-0005-0000-0000-00003B330000}"/>
    <cellStyle name="20% - uthevingsfarge 4 22 2 5" xfId="39007" xr:uid="{00000000-0005-0000-0000-00003C330000}"/>
    <cellStyle name="20% - uthevingsfarge 4 22 2 6" xfId="39003" xr:uid="{00000000-0005-0000-0000-00003D330000}"/>
    <cellStyle name="20% - uthevingsfarge 4 22 2_4 manuell" xfId="53508" xr:uid="{135569B8-C8A9-4D8B-A11F-7DE89CA86E42}"/>
    <cellStyle name="20% - uthevingsfarge 4 22 3" xfId="3305" xr:uid="{00000000-0005-0000-0000-00003F330000}"/>
    <cellStyle name="20% - uthevingsfarge 4 22 3 2" xfId="39008" xr:uid="{00000000-0005-0000-0000-000040330000}"/>
    <cellStyle name="20% - uthevingsfarge 4 22 3_A02" xfId="55624" xr:uid="{23D2FD33-ACBF-4DE8-84AC-7CD9E943948F}"/>
    <cellStyle name="20% - uthevingsfarge 4 22 4" xfId="39009" xr:uid="{00000000-0005-0000-0000-000041330000}"/>
    <cellStyle name="20% - uthevingsfarge 4 22 5" xfId="39010" xr:uid="{00000000-0005-0000-0000-000042330000}"/>
    <cellStyle name="20% - uthevingsfarge 4 22 6" xfId="39011" xr:uid="{00000000-0005-0000-0000-000043330000}"/>
    <cellStyle name="20% - uthevingsfarge 4 22 7" xfId="39002" xr:uid="{00000000-0005-0000-0000-000044330000}"/>
    <cellStyle name="20% - uthevingsfarge 4 22_4 manuell" xfId="53509" xr:uid="{B71B2B7B-7898-4A8C-B461-9D23B4F360D7}"/>
    <cellStyle name="20% - uthevingsfarge 4 23" xfId="3306" xr:uid="{00000000-0005-0000-0000-000046330000}"/>
    <cellStyle name="20% - uthevingsfarge 4 23 2" xfId="3307" xr:uid="{00000000-0005-0000-0000-000047330000}"/>
    <cellStyle name="20% - uthevingsfarge 4 23 2 2" xfId="3308" xr:uid="{00000000-0005-0000-0000-000048330000}"/>
    <cellStyle name="20% - uthevingsfarge 4 23 2 2 2" xfId="39014" xr:uid="{00000000-0005-0000-0000-000049330000}"/>
    <cellStyle name="20% - uthevingsfarge 4 23 2 2_A02" xfId="55625" xr:uid="{4329EED6-63D6-4CAD-A7DA-FC09B7648590}"/>
    <cellStyle name="20% - uthevingsfarge 4 23 2 3" xfId="39015" xr:uid="{00000000-0005-0000-0000-00004A330000}"/>
    <cellStyle name="20% - uthevingsfarge 4 23 2 4" xfId="39016" xr:uid="{00000000-0005-0000-0000-00004B330000}"/>
    <cellStyle name="20% - uthevingsfarge 4 23 2 5" xfId="39017" xr:uid="{00000000-0005-0000-0000-00004C330000}"/>
    <cellStyle name="20% - uthevingsfarge 4 23 2 6" xfId="39013" xr:uid="{00000000-0005-0000-0000-00004D330000}"/>
    <cellStyle name="20% - uthevingsfarge 4 23 2_4 manuell" xfId="53510" xr:uid="{14EFA32B-561E-457A-A25C-8959C6972B8E}"/>
    <cellStyle name="20% - uthevingsfarge 4 23 3" xfId="3309" xr:uid="{00000000-0005-0000-0000-00004F330000}"/>
    <cellStyle name="20% - uthevingsfarge 4 23 3 2" xfId="39018" xr:uid="{00000000-0005-0000-0000-000050330000}"/>
    <cellStyle name="20% - uthevingsfarge 4 23 3_A02" xfId="55626" xr:uid="{8B912BBC-3A19-4322-8D58-506006742ECC}"/>
    <cellStyle name="20% - uthevingsfarge 4 23 4" xfId="39019" xr:uid="{00000000-0005-0000-0000-000051330000}"/>
    <cellStyle name="20% - uthevingsfarge 4 23 5" xfId="39020" xr:uid="{00000000-0005-0000-0000-000052330000}"/>
    <cellStyle name="20% - uthevingsfarge 4 23 6" xfId="39021" xr:uid="{00000000-0005-0000-0000-000053330000}"/>
    <cellStyle name="20% - uthevingsfarge 4 23 7" xfId="39012" xr:uid="{00000000-0005-0000-0000-000054330000}"/>
    <cellStyle name="20% - uthevingsfarge 4 23_4 manuell" xfId="53511" xr:uid="{4C6A56C8-F2A0-4F7C-BE61-3D1B64891BF5}"/>
    <cellStyle name="20% - uthevingsfarge 4 24" xfId="3310" xr:uid="{00000000-0005-0000-0000-000056330000}"/>
    <cellStyle name="20% - uthevingsfarge 4 24 2" xfId="3311" xr:uid="{00000000-0005-0000-0000-000057330000}"/>
    <cellStyle name="20% - uthevingsfarge 4 24 2 2" xfId="3312" xr:uid="{00000000-0005-0000-0000-000058330000}"/>
    <cellStyle name="20% - uthevingsfarge 4 24 2 2 2" xfId="39024" xr:uid="{00000000-0005-0000-0000-000059330000}"/>
    <cellStyle name="20% - uthevingsfarge 4 24 2 2_A02" xfId="55627" xr:uid="{F37BDB86-4EDF-4AB6-A70A-D8F6444DDF4D}"/>
    <cellStyle name="20% - uthevingsfarge 4 24 2 3" xfId="39025" xr:uid="{00000000-0005-0000-0000-00005A330000}"/>
    <cellStyle name="20% - uthevingsfarge 4 24 2 4" xfId="39026" xr:uid="{00000000-0005-0000-0000-00005B330000}"/>
    <cellStyle name="20% - uthevingsfarge 4 24 2 5" xfId="39027" xr:uid="{00000000-0005-0000-0000-00005C330000}"/>
    <cellStyle name="20% - uthevingsfarge 4 24 2 6" xfId="39023" xr:uid="{00000000-0005-0000-0000-00005D330000}"/>
    <cellStyle name="20% - uthevingsfarge 4 24 2_4 manuell" xfId="53512" xr:uid="{8C8D1CB8-008E-4DF5-B6BA-A22EFEFFEBBA}"/>
    <cellStyle name="20% - uthevingsfarge 4 24 3" xfId="3313" xr:uid="{00000000-0005-0000-0000-00005F330000}"/>
    <cellStyle name="20% - uthevingsfarge 4 24 3 2" xfId="39028" xr:uid="{00000000-0005-0000-0000-000060330000}"/>
    <cellStyle name="20% - uthevingsfarge 4 24 3_A02" xfId="55628" xr:uid="{5ACC89F5-6ECB-45A2-827E-6DB0636C226E}"/>
    <cellStyle name="20% - uthevingsfarge 4 24 4" xfId="39029" xr:uid="{00000000-0005-0000-0000-000061330000}"/>
    <cellStyle name="20% - uthevingsfarge 4 24 5" xfId="39030" xr:uid="{00000000-0005-0000-0000-000062330000}"/>
    <cellStyle name="20% - uthevingsfarge 4 24 6" xfId="39031" xr:uid="{00000000-0005-0000-0000-000063330000}"/>
    <cellStyle name="20% - uthevingsfarge 4 24 7" xfId="39022" xr:uid="{00000000-0005-0000-0000-000064330000}"/>
    <cellStyle name="20% - uthevingsfarge 4 24_4 manuell" xfId="53513" xr:uid="{D40771C1-1AFF-48AB-B183-60ED1F55D9CA}"/>
    <cellStyle name="20% - uthevingsfarge 4 25" xfId="3314" xr:uid="{00000000-0005-0000-0000-000066330000}"/>
    <cellStyle name="20% - uthevingsfarge 4 25 2" xfId="3315" xr:uid="{00000000-0005-0000-0000-000067330000}"/>
    <cellStyle name="20% - uthevingsfarge 4 25 2 2" xfId="3316" xr:uid="{00000000-0005-0000-0000-000068330000}"/>
    <cellStyle name="20% - uthevingsfarge 4 25 2 2 2" xfId="39034" xr:uid="{00000000-0005-0000-0000-000069330000}"/>
    <cellStyle name="20% - uthevingsfarge 4 25 2 2_A02" xfId="55629" xr:uid="{153559D8-D933-47D4-AD2F-2896E452D046}"/>
    <cellStyle name="20% - uthevingsfarge 4 25 2 3" xfId="39035" xr:uid="{00000000-0005-0000-0000-00006A330000}"/>
    <cellStyle name="20% - uthevingsfarge 4 25 2 4" xfId="39036" xr:uid="{00000000-0005-0000-0000-00006B330000}"/>
    <cellStyle name="20% - uthevingsfarge 4 25 2 5" xfId="39037" xr:uid="{00000000-0005-0000-0000-00006C330000}"/>
    <cellStyle name="20% - uthevingsfarge 4 25 2 6" xfId="39033" xr:uid="{00000000-0005-0000-0000-00006D330000}"/>
    <cellStyle name="20% - uthevingsfarge 4 25 2_4 manuell" xfId="53514" xr:uid="{DB781E42-5056-460F-A643-6EA45E9B78AF}"/>
    <cellStyle name="20% - uthevingsfarge 4 25 3" xfId="3317" xr:uid="{00000000-0005-0000-0000-00006F330000}"/>
    <cellStyle name="20% - uthevingsfarge 4 25 3 2" xfId="39038" xr:uid="{00000000-0005-0000-0000-000070330000}"/>
    <cellStyle name="20% - uthevingsfarge 4 25 3_A02" xfId="55630" xr:uid="{95F54857-C9D5-4D35-83BE-2CFC7789D365}"/>
    <cellStyle name="20% - uthevingsfarge 4 25 4" xfId="39039" xr:uid="{00000000-0005-0000-0000-000071330000}"/>
    <cellStyle name="20% - uthevingsfarge 4 25 5" xfId="39040" xr:uid="{00000000-0005-0000-0000-000072330000}"/>
    <cellStyle name="20% - uthevingsfarge 4 25 6" xfId="39041" xr:uid="{00000000-0005-0000-0000-000073330000}"/>
    <cellStyle name="20% - uthevingsfarge 4 25 7" xfId="39032" xr:uid="{00000000-0005-0000-0000-000074330000}"/>
    <cellStyle name="20% - uthevingsfarge 4 25_4 manuell" xfId="53515" xr:uid="{19046434-F309-4436-B24D-4C57DAD8DCE6}"/>
    <cellStyle name="20% - uthevingsfarge 4 26" xfId="3318" xr:uid="{00000000-0005-0000-0000-000076330000}"/>
    <cellStyle name="20% - uthevingsfarge 4 26 2" xfId="3319" xr:uid="{00000000-0005-0000-0000-000077330000}"/>
    <cellStyle name="20% - uthevingsfarge 4 26 2 2" xfId="3320" xr:uid="{00000000-0005-0000-0000-000078330000}"/>
    <cellStyle name="20% - uthevingsfarge 4 26 2 2 2" xfId="39044" xr:uid="{00000000-0005-0000-0000-000079330000}"/>
    <cellStyle name="20% - uthevingsfarge 4 26 2 2_A02" xfId="55631" xr:uid="{84117CEC-5EF8-4E4B-B4BB-85797DB8C846}"/>
    <cellStyle name="20% - uthevingsfarge 4 26 2 3" xfId="39045" xr:uid="{00000000-0005-0000-0000-00007A330000}"/>
    <cellStyle name="20% - uthevingsfarge 4 26 2 4" xfId="39046" xr:uid="{00000000-0005-0000-0000-00007B330000}"/>
    <cellStyle name="20% - uthevingsfarge 4 26 2 5" xfId="39047" xr:uid="{00000000-0005-0000-0000-00007C330000}"/>
    <cellStyle name="20% - uthevingsfarge 4 26 2 6" xfId="39043" xr:uid="{00000000-0005-0000-0000-00007D330000}"/>
    <cellStyle name="20% - uthevingsfarge 4 26 2_4 manuell" xfId="53516" xr:uid="{C096BCE3-0841-4DE0-A6D9-E20D89F006D1}"/>
    <cellStyle name="20% - uthevingsfarge 4 26 3" xfId="3321" xr:uid="{00000000-0005-0000-0000-00007F330000}"/>
    <cellStyle name="20% - uthevingsfarge 4 26 3 2" xfId="39048" xr:uid="{00000000-0005-0000-0000-000080330000}"/>
    <cellStyle name="20% - uthevingsfarge 4 26 3_A02" xfId="55632" xr:uid="{D8041414-103B-421D-96DE-4F1B36864CAE}"/>
    <cellStyle name="20% - uthevingsfarge 4 26 4" xfId="39049" xr:uid="{00000000-0005-0000-0000-000081330000}"/>
    <cellStyle name="20% - uthevingsfarge 4 26 5" xfId="39050" xr:uid="{00000000-0005-0000-0000-000082330000}"/>
    <cellStyle name="20% - uthevingsfarge 4 26 6" xfId="39051" xr:uid="{00000000-0005-0000-0000-000083330000}"/>
    <cellStyle name="20% - uthevingsfarge 4 26 7" xfId="39042" xr:uid="{00000000-0005-0000-0000-000084330000}"/>
    <cellStyle name="20% - uthevingsfarge 4 26_4 manuell" xfId="53517" xr:uid="{A53C0591-A76C-4569-A0B0-86A3DEEC72D9}"/>
    <cellStyle name="20% - uthevingsfarge 4 27" xfId="3322" xr:uid="{00000000-0005-0000-0000-000086330000}"/>
    <cellStyle name="20% - uthevingsfarge 4 27 2" xfId="3323" xr:uid="{00000000-0005-0000-0000-000087330000}"/>
    <cellStyle name="20% - uthevingsfarge 4 27 2 2" xfId="3324" xr:uid="{00000000-0005-0000-0000-000088330000}"/>
    <cellStyle name="20% - uthevingsfarge 4 27 2 2 2" xfId="39054" xr:uid="{00000000-0005-0000-0000-000089330000}"/>
    <cellStyle name="20% - uthevingsfarge 4 27 2 2_A02" xfId="55633" xr:uid="{5D867BB9-1EC7-434E-BBC7-0A6FAFCA1597}"/>
    <cellStyle name="20% - uthevingsfarge 4 27 2 3" xfId="39055" xr:uid="{00000000-0005-0000-0000-00008A330000}"/>
    <cellStyle name="20% - uthevingsfarge 4 27 2 4" xfId="39056" xr:uid="{00000000-0005-0000-0000-00008B330000}"/>
    <cellStyle name="20% - uthevingsfarge 4 27 2 5" xfId="39057" xr:uid="{00000000-0005-0000-0000-00008C330000}"/>
    <cellStyle name="20% - uthevingsfarge 4 27 2 6" xfId="39053" xr:uid="{00000000-0005-0000-0000-00008D330000}"/>
    <cellStyle name="20% - uthevingsfarge 4 27 2_4 manuell" xfId="53518" xr:uid="{545E331A-CE18-4104-B2DE-6FF3ACF9AFCB}"/>
    <cellStyle name="20% - uthevingsfarge 4 27 3" xfId="3325" xr:uid="{00000000-0005-0000-0000-00008F330000}"/>
    <cellStyle name="20% - uthevingsfarge 4 27 3 2" xfId="39058" xr:uid="{00000000-0005-0000-0000-000090330000}"/>
    <cellStyle name="20% - uthevingsfarge 4 27 3_A02" xfId="55634" xr:uid="{FC572910-7053-4A6F-9B11-37172CFA061A}"/>
    <cellStyle name="20% - uthevingsfarge 4 27 4" xfId="39059" xr:uid="{00000000-0005-0000-0000-000091330000}"/>
    <cellStyle name="20% - uthevingsfarge 4 27 5" xfId="39060" xr:uid="{00000000-0005-0000-0000-000092330000}"/>
    <cellStyle name="20% - uthevingsfarge 4 27 6" xfId="39061" xr:uid="{00000000-0005-0000-0000-000093330000}"/>
    <cellStyle name="20% - uthevingsfarge 4 27 7" xfId="39052" xr:uid="{00000000-0005-0000-0000-000094330000}"/>
    <cellStyle name="20% - uthevingsfarge 4 27_4 manuell" xfId="53519" xr:uid="{D33F309D-E665-4386-9178-15A8985C3A9E}"/>
    <cellStyle name="20% - uthevingsfarge 4 28" xfId="3326" xr:uid="{00000000-0005-0000-0000-000096330000}"/>
    <cellStyle name="20% - uthevingsfarge 4 28 2" xfId="3327" xr:uid="{00000000-0005-0000-0000-000097330000}"/>
    <cellStyle name="20% - uthevingsfarge 4 28 2 2" xfId="3328" xr:uid="{00000000-0005-0000-0000-000098330000}"/>
    <cellStyle name="20% - uthevingsfarge 4 28 2 2 2" xfId="39064" xr:uid="{00000000-0005-0000-0000-000099330000}"/>
    <cellStyle name="20% - uthevingsfarge 4 28 2 2_A02" xfId="55635" xr:uid="{2143BF2A-F20F-46EE-B41D-02E8DB602087}"/>
    <cellStyle name="20% - uthevingsfarge 4 28 2 3" xfId="39065" xr:uid="{00000000-0005-0000-0000-00009A330000}"/>
    <cellStyle name="20% - uthevingsfarge 4 28 2 4" xfId="39066" xr:uid="{00000000-0005-0000-0000-00009B330000}"/>
    <cellStyle name="20% - uthevingsfarge 4 28 2 5" xfId="39067" xr:uid="{00000000-0005-0000-0000-00009C330000}"/>
    <cellStyle name="20% - uthevingsfarge 4 28 2 6" xfId="39063" xr:uid="{00000000-0005-0000-0000-00009D330000}"/>
    <cellStyle name="20% - uthevingsfarge 4 28 2_4 manuell" xfId="53520" xr:uid="{6F625E41-0578-4CED-9A1A-5B3B41EB9E42}"/>
    <cellStyle name="20% - uthevingsfarge 4 28 3" xfId="3329" xr:uid="{00000000-0005-0000-0000-00009F330000}"/>
    <cellStyle name="20% - uthevingsfarge 4 28 3 2" xfId="39068" xr:uid="{00000000-0005-0000-0000-0000A0330000}"/>
    <cellStyle name="20% - uthevingsfarge 4 28 3_A02" xfId="55636" xr:uid="{60974481-3523-4E82-8BBA-2FEFF70973D2}"/>
    <cellStyle name="20% - uthevingsfarge 4 28 4" xfId="39069" xr:uid="{00000000-0005-0000-0000-0000A1330000}"/>
    <cellStyle name="20% - uthevingsfarge 4 28 5" xfId="39070" xr:uid="{00000000-0005-0000-0000-0000A2330000}"/>
    <cellStyle name="20% - uthevingsfarge 4 28 6" xfId="39071" xr:uid="{00000000-0005-0000-0000-0000A3330000}"/>
    <cellStyle name="20% - uthevingsfarge 4 28 7" xfId="39062" xr:uid="{00000000-0005-0000-0000-0000A4330000}"/>
    <cellStyle name="20% - uthevingsfarge 4 28_4 manuell" xfId="53521" xr:uid="{B4899E00-E568-4C79-BAA4-FF9C63C0B113}"/>
    <cellStyle name="20% - uthevingsfarge 4 29" xfId="3330" xr:uid="{00000000-0005-0000-0000-0000A6330000}"/>
    <cellStyle name="20% - uthevingsfarge 4 29 2" xfId="3331" xr:uid="{00000000-0005-0000-0000-0000A7330000}"/>
    <cellStyle name="20% - uthevingsfarge 4 29 2 2" xfId="3332" xr:uid="{00000000-0005-0000-0000-0000A8330000}"/>
    <cellStyle name="20% - uthevingsfarge 4 29 2 2 2" xfId="39074" xr:uid="{00000000-0005-0000-0000-0000A9330000}"/>
    <cellStyle name="20% - uthevingsfarge 4 29 2 2_A02" xfId="55637" xr:uid="{705D5C28-40DD-4099-8B29-BC39BD95D53A}"/>
    <cellStyle name="20% - uthevingsfarge 4 29 2 3" xfId="39075" xr:uid="{00000000-0005-0000-0000-0000AA330000}"/>
    <cellStyle name="20% - uthevingsfarge 4 29 2 4" xfId="39076" xr:uid="{00000000-0005-0000-0000-0000AB330000}"/>
    <cellStyle name="20% - uthevingsfarge 4 29 2 5" xfId="39077" xr:uid="{00000000-0005-0000-0000-0000AC330000}"/>
    <cellStyle name="20% - uthevingsfarge 4 29 2 6" xfId="39073" xr:uid="{00000000-0005-0000-0000-0000AD330000}"/>
    <cellStyle name="20% - uthevingsfarge 4 29 2_4 manuell" xfId="53522" xr:uid="{0D77269D-A056-4403-BDF2-2CFBC3D01C7D}"/>
    <cellStyle name="20% - uthevingsfarge 4 29 3" xfId="3333" xr:uid="{00000000-0005-0000-0000-0000AF330000}"/>
    <cellStyle name="20% - uthevingsfarge 4 29 3 2" xfId="39078" xr:uid="{00000000-0005-0000-0000-0000B0330000}"/>
    <cellStyle name="20% - uthevingsfarge 4 29 3_A02" xfId="55638" xr:uid="{1C654CA0-2E9E-4E9C-8C5E-652FA0881D8A}"/>
    <cellStyle name="20% - uthevingsfarge 4 29 4" xfId="39079" xr:uid="{00000000-0005-0000-0000-0000B1330000}"/>
    <cellStyle name="20% - uthevingsfarge 4 29 5" xfId="39080" xr:uid="{00000000-0005-0000-0000-0000B2330000}"/>
    <cellStyle name="20% - uthevingsfarge 4 29 6" xfId="39081" xr:uid="{00000000-0005-0000-0000-0000B3330000}"/>
    <cellStyle name="20% - uthevingsfarge 4 29 7" xfId="39072" xr:uid="{00000000-0005-0000-0000-0000B4330000}"/>
    <cellStyle name="20% - uthevingsfarge 4 29_4 manuell" xfId="53523" xr:uid="{AAD9C157-2849-4CC6-ACED-2FB647946F63}"/>
    <cellStyle name="20% - uthevingsfarge 4 3" xfId="3334" xr:uid="{00000000-0005-0000-0000-0000B6330000}"/>
    <cellStyle name="20% - uthevingsfarge 4 3 10" xfId="44150" xr:uid="{00000000-0005-0000-0000-0000B7330000}"/>
    <cellStyle name="20% - uthevingsfarge 4 3 11" xfId="44151" xr:uid="{00000000-0005-0000-0000-0000B8330000}"/>
    <cellStyle name="20% - uthevingsfarge 4 3 2" xfId="3335" xr:uid="{00000000-0005-0000-0000-0000B9330000}"/>
    <cellStyle name="20% - uthevingsfarge 4 3 2 10" xfId="44152" xr:uid="{00000000-0005-0000-0000-0000BA330000}"/>
    <cellStyle name="20% - uthevingsfarge 4 3 2 2" xfId="3336" xr:uid="{00000000-0005-0000-0000-0000BB330000}"/>
    <cellStyle name="20% - uthevingsfarge 4 3 2 2 2" xfId="14937" xr:uid="{00000000-0005-0000-0000-0000BC330000}"/>
    <cellStyle name="20% - uthevingsfarge 4 3 2 2 2 2" xfId="44153" xr:uid="{00000000-0005-0000-0000-0000BD330000}"/>
    <cellStyle name="20% - uthevingsfarge 4 3 2 2 2 2 2" xfId="44154" xr:uid="{00000000-0005-0000-0000-0000BE330000}"/>
    <cellStyle name="20% - uthevingsfarge 4 3 2 2 2 3" xfId="44155" xr:uid="{00000000-0005-0000-0000-0000BF330000}"/>
    <cellStyle name="20% - uthevingsfarge 4 3 2 2 2_3. Chng in credit spreads" xfId="44156" xr:uid="{00000000-0005-0000-0000-0000C0330000}"/>
    <cellStyle name="20% - uthevingsfarge 4 3 2 2 3" xfId="14938" xr:uid="{00000000-0005-0000-0000-0000C1330000}"/>
    <cellStyle name="20% - uthevingsfarge 4 3 2 2 3 2" xfId="44157" xr:uid="{00000000-0005-0000-0000-0000C2330000}"/>
    <cellStyle name="20% - uthevingsfarge 4 3 2 2 3 2 2" xfId="44158" xr:uid="{00000000-0005-0000-0000-0000C3330000}"/>
    <cellStyle name="20% - uthevingsfarge 4 3 2 2 3 3" xfId="44159" xr:uid="{00000000-0005-0000-0000-0000C4330000}"/>
    <cellStyle name="20% - uthevingsfarge 4 3 2 2 3_3. Chng in credit spreads" xfId="44160" xr:uid="{00000000-0005-0000-0000-0000C5330000}"/>
    <cellStyle name="20% - uthevingsfarge 4 3 2 2 4" xfId="39084" xr:uid="{00000000-0005-0000-0000-0000C6330000}"/>
    <cellStyle name="20% - uthevingsfarge 4 3 2 2 4 2" xfId="44161" xr:uid="{00000000-0005-0000-0000-0000C7330000}"/>
    <cellStyle name="20% - uthevingsfarge 4 3 2 2 5" xfId="44162" xr:uid="{00000000-0005-0000-0000-0000C8330000}"/>
    <cellStyle name="20% - uthevingsfarge 4 3 2 2 6" xfId="44163" xr:uid="{00000000-0005-0000-0000-0000C9330000}"/>
    <cellStyle name="20% - uthevingsfarge 4 3 2 2_3. Chng in credit spreads" xfId="44164" xr:uid="{00000000-0005-0000-0000-0000CA330000}"/>
    <cellStyle name="20% - uthevingsfarge 4 3 2 3" xfId="14939" xr:uid="{00000000-0005-0000-0000-0000CB330000}"/>
    <cellStyle name="20% - uthevingsfarge 4 3 2 3 2" xfId="14940" xr:uid="{00000000-0005-0000-0000-0000CC330000}"/>
    <cellStyle name="20% - uthevingsfarge 4 3 2 3 2 2" xfId="44165" xr:uid="{00000000-0005-0000-0000-0000CD330000}"/>
    <cellStyle name="20% - uthevingsfarge 4 3 2 3 3" xfId="14941" xr:uid="{00000000-0005-0000-0000-0000CE330000}"/>
    <cellStyle name="20% - uthevingsfarge 4 3 2 3 4" xfId="39085" xr:uid="{00000000-0005-0000-0000-0000CF330000}"/>
    <cellStyle name="20% - uthevingsfarge 4 3 2 3 5" xfId="44166" xr:uid="{00000000-0005-0000-0000-0000D0330000}"/>
    <cellStyle name="20% - uthevingsfarge 4 3 2 3 6" xfId="44167" xr:uid="{00000000-0005-0000-0000-0000D1330000}"/>
    <cellStyle name="20% - uthevingsfarge 4 3 2 3_3. Chng in credit spreads" xfId="44168" xr:uid="{00000000-0005-0000-0000-0000D2330000}"/>
    <cellStyle name="20% - uthevingsfarge 4 3 2 4" xfId="14942" xr:uid="{00000000-0005-0000-0000-0000D3330000}"/>
    <cellStyle name="20% - uthevingsfarge 4 3 2 4 2" xfId="14943" xr:uid="{00000000-0005-0000-0000-0000D4330000}"/>
    <cellStyle name="20% - uthevingsfarge 4 3 2 4 2 2" xfId="44169" xr:uid="{00000000-0005-0000-0000-0000D5330000}"/>
    <cellStyle name="20% - uthevingsfarge 4 3 2 4 3" xfId="14944" xr:uid="{00000000-0005-0000-0000-0000D6330000}"/>
    <cellStyle name="20% - uthevingsfarge 4 3 2 4 4" xfId="39086" xr:uid="{00000000-0005-0000-0000-0000D7330000}"/>
    <cellStyle name="20% - uthevingsfarge 4 3 2 4 5" xfId="44170" xr:uid="{00000000-0005-0000-0000-0000D8330000}"/>
    <cellStyle name="20% - uthevingsfarge 4 3 2 4 6" xfId="44171" xr:uid="{00000000-0005-0000-0000-0000D9330000}"/>
    <cellStyle name="20% - uthevingsfarge 4 3 2 4_3. Chng in credit spreads" xfId="44172" xr:uid="{00000000-0005-0000-0000-0000DA330000}"/>
    <cellStyle name="20% - uthevingsfarge 4 3 2 5" xfId="14945" xr:uid="{00000000-0005-0000-0000-0000DB330000}"/>
    <cellStyle name="20% - uthevingsfarge 4 3 2 5 2" xfId="14946" xr:uid="{00000000-0005-0000-0000-0000DC330000}"/>
    <cellStyle name="20% - uthevingsfarge 4 3 2 5 3" xfId="14947" xr:uid="{00000000-0005-0000-0000-0000DD330000}"/>
    <cellStyle name="20% - uthevingsfarge 4 3 2 5 4" xfId="39087" xr:uid="{00000000-0005-0000-0000-0000DE330000}"/>
    <cellStyle name="20% - uthevingsfarge 4 3 2 5 5" xfId="44173" xr:uid="{00000000-0005-0000-0000-0000DF330000}"/>
    <cellStyle name="20% - uthevingsfarge 4 3 2 5 6" xfId="44174" xr:uid="{00000000-0005-0000-0000-0000E0330000}"/>
    <cellStyle name="20% - uthevingsfarge 4 3 2 5_AVA DVA EL" xfId="14948" xr:uid="{00000000-0005-0000-0000-0000E1330000}"/>
    <cellStyle name="20% - uthevingsfarge 4 3 2 6" xfId="14949" xr:uid="{00000000-0005-0000-0000-0000E2330000}"/>
    <cellStyle name="20% - uthevingsfarge 4 3 2 6 2" xfId="14950" xr:uid="{00000000-0005-0000-0000-0000E3330000}"/>
    <cellStyle name="20% - uthevingsfarge 4 3 2 6_AVA DVA EL" xfId="14951" xr:uid="{00000000-0005-0000-0000-0000E4330000}"/>
    <cellStyle name="20% - uthevingsfarge 4 3 2 7" xfId="14952" xr:uid="{00000000-0005-0000-0000-0000E5330000}"/>
    <cellStyle name="20% - uthevingsfarge 4 3 2 8" xfId="39083" xr:uid="{00000000-0005-0000-0000-0000E6330000}"/>
    <cellStyle name="20% - uthevingsfarge 4 3 2 9" xfId="44175" xr:uid="{00000000-0005-0000-0000-0000E7330000}"/>
    <cellStyle name="20% - uthevingsfarge 4 3 2_3. Chng in credit spreads" xfId="44176" xr:uid="{00000000-0005-0000-0000-0000E8330000}"/>
    <cellStyle name="20% - uthevingsfarge 4 3 3" xfId="3337" xr:uid="{00000000-0005-0000-0000-0000E9330000}"/>
    <cellStyle name="20% - uthevingsfarge 4 3 3 2" xfId="14953" xr:uid="{00000000-0005-0000-0000-0000EA330000}"/>
    <cellStyle name="20% - uthevingsfarge 4 3 3 2 2" xfId="44177" xr:uid="{00000000-0005-0000-0000-0000EB330000}"/>
    <cellStyle name="20% - uthevingsfarge 4 3 3 2 2 2" xfId="44178" xr:uid="{00000000-0005-0000-0000-0000EC330000}"/>
    <cellStyle name="20% - uthevingsfarge 4 3 3 2 2 2 2" xfId="44179" xr:uid="{00000000-0005-0000-0000-0000ED330000}"/>
    <cellStyle name="20% - uthevingsfarge 4 3 3 2 2 3" xfId="44180" xr:uid="{00000000-0005-0000-0000-0000EE330000}"/>
    <cellStyle name="20% - uthevingsfarge 4 3 3 2 2_3. Chng in credit spreads" xfId="44181" xr:uid="{00000000-0005-0000-0000-0000EF330000}"/>
    <cellStyle name="20% - uthevingsfarge 4 3 3 2 3" xfId="44182" xr:uid="{00000000-0005-0000-0000-0000F0330000}"/>
    <cellStyle name="20% - uthevingsfarge 4 3 3 2 3 2" xfId="44183" xr:uid="{00000000-0005-0000-0000-0000F1330000}"/>
    <cellStyle name="20% - uthevingsfarge 4 3 3 2 3 2 2" xfId="44184" xr:uid="{00000000-0005-0000-0000-0000F2330000}"/>
    <cellStyle name="20% - uthevingsfarge 4 3 3 2 3 3" xfId="44185" xr:uid="{00000000-0005-0000-0000-0000F3330000}"/>
    <cellStyle name="20% - uthevingsfarge 4 3 3 2 3_3. Chng in credit spreads" xfId="44186" xr:uid="{00000000-0005-0000-0000-0000F4330000}"/>
    <cellStyle name="20% - uthevingsfarge 4 3 3 2 4" xfId="44187" xr:uid="{00000000-0005-0000-0000-0000F5330000}"/>
    <cellStyle name="20% - uthevingsfarge 4 3 3 2 4 2" xfId="44188" xr:uid="{00000000-0005-0000-0000-0000F6330000}"/>
    <cellStyle name="20% - uthevingsfarge 4 3 3 2 5" xfId="44189" xr:uid="{00000000-0005-0000-0000-0000F7330000}"/>
    <cellStyle name="20% - uthevingsfarge 4 3 3 2_3. Chng in credit spreads" xfId="44190" xr:uid="{00000000-0005-0000-0000-0000F8330000}"/>
    <cellStyle name="20% - uthevingsfarge 4 3 3 3" xfId="14954" xr:uid="{00000000-0005-0000-0000-0000F9330000}"/>
    <cellStyle name="20% - uthevingsfarge 4 3 3 3 2" xfId="44191" xr:uid="{00000000-0005-0000-0000-0000FA330000}"/>
    <cellStyle name="20% - uthevingsfarge 4 3 3 3 2 2" xfId="44192" xr:uid="{00000000-0005-0000-0000-0000FB330000}"/>
    <cellStyle name="20% - uthevingsfarge 4 3 3 3 3" xfId="44193" xr:uid="{00000000-0005-0000-0000-0000FC330000}"/>
    <cellStyle name="20% - uthevingsfarge 4 3 3 3_3. Chng in credit spreads" xfId="44194" xr:uid="{00000000-0005-0000-0000-0000FD330000}"/>
    <cellStyle name="20% - uthevingsfarge 4 3 3 4" xfId="39088" xr:uid="{00000000-0005-0000-0000-0000FE330000}"/>
    <cellStyle name="20% - uthevingsfarge 4 3 3 4 2" xfId="44195" xr:uid="{00000000-0005-0000-0000-0000FF330000}"/>
    <cellStyle name="20% - uthevingsfarge 4 3 3 4 2 2" xfId="44196" xr:uid="{00000000-0005-0000-0000-000000340000}"/>
    <cellStyle name="20% - uthevingsfarge 4 3 3 4 3" xfId="44197" xr:uid="{00000000-0005-0000-0000-000001340000}"/>
    <cellStyle name="20% - uthevingsfarge 4 3 3 4_3. Chng in credit spreads" xfId="44198" xr:uid="{00000000-0005-0000-0000-000002340000}"/>
    <cellStyle name="20% - uthevingsfarge 4 3 3 5" xfId="44199" xr:uid="{00000000-0005-0000-0000-000003340000}"/>
    <cellStyle name="20% - uthevingsfarge 4 3 3 5 2" xfId="44200" xr:uid="{00000000-0005-0000-0000-000004340000}"/>
    <cellStyle name="20% - uthevingsfarge 4 3 3 6" xfId="44201" xr:uid="{00000000-0005-0000-0000-000005340000}"/>
    <cellStyle name="20% - uthevingsfarge 4 3 3_3. Chng in credit spreads" xfId="44202" xr:uid="{00000000-0005-0000-0000-000006340000}"/>
    <cellStyle name="20% - uthevingsfarge 4 3 4" xfId="14955" xr:uid="{00000000-0005-0000-0000-000007340000}"/>
    <cellStyle name="20% - uthevingsfarge 4 3 4 2" xfId="14956" xr:uid="{00000000-0005-0000-0000-000008340000}"/>
    <cellStyle name="20% - uthevingsfarge 4 3 4 2 2" xfId="44203" xr:uid="{00000000-0005-0000-0000-000009340000}"/>
    <cellStyle name="20% - uthevingsfarge 4 3 4 2 2 2" xfId="44204" xr:uid="{00000000-0005-0000-0000-00000A340000}"/>
    <cellStyle name="20% - uthevingsfarge 4 3 4 2 3" xfId="44205" xr:uid="{00000000-0005-0000-0000-00000B340000}"/>
    <cellStyle name="20% - uthevingsfarge 4 3 4 2_3. Chng in credit spreads" xfId="44206" xr:uid="{00000000-0005-0000-0000-00000C340000}"/>
    <cellStyle name="20% - uthevingsfarge 4 3 4 3" xfId="14957" xr:uid="{00000000-0005-0000-0000-00000D340000}"/>
    <cellStyle name="20% - uthevingsfarge 4 3 4 3 2" xfId="44207" xr:uid="{00000000-0005-0000-0000-00000E340000}"/>
    <cellStyle name="20% - uthevingsfarge 4 3 4 3 2 2" xfId="44208" xr:uid="{00000000-0005-0000-0000-00000F340000}"/>
    <cellStyle name="20% - uthevingsfarge 4 3 4 3 3" xfId="44209" xr:uid="{00000000-0005-0000-0000-000010340000}"/>
    <cellStyle name="20% - uthevingsfarge 4 3 4 3_3. Chng in credit spreads" xfId="44210" xr:uid="{00000000-0005-0000-0000-000011340000}"/>
    <cellStyle name="20% - uthevingsfarge 4 3 4 4" xfId="39089" xr:uid="{00000000-0005-0000-0000-000012340000}"/>
    <cellStyle name="20% - uthevingsfarge 4 3 4 4 2" xfId="44211" xr:uid="{00000000-0005-0000-0000-000013340000}"/>
    <cellStyle name="20% - uthevingsfarge 4 3 4 5" xfId="44212" xr:uid="{00000000-0005-0000-0000-000014340000}"/>
    <cellStyle name="20% - uthevingsfarge 4 3 4 6" xfId="44213" xr:uid="{00000000-0005-0000-0000-000015340000}"/>
    <cellStyle name="20% - uthevingsfarge 4 3 4_3. Chng in credit spreads" xfId="44214" xr:uid="{00000000-0005-0000-0000-000016340000}"/>
    <cellStyle name="20% - uthevingsfarge 4 3 5" xfId="14958" xr:uid="{00000000-0005-0000-0000-000017340000}"/>
    <cellStyle name="20% - uthevingsfarge 4 3 5 2" xfId="14959" xr:uid="{00000000-0005-0000-0000-000018340000}"/>
    <cellStyle name="20% - uthevingsfarge 4 3 5 2 2" xfId="44215" xr:uid="{00000000-0005-0000-0000-000019340000}"/>
    <cellStyle name="20% - uthevingsfarge 4 3 5 3" xfId="14960" xr:uid="{00000000-0005-0000-0000-00001A340000}"/>
    <cellStyle name="20% - uthevingsfarge 4 3 5 4" xfId="39090" xr:uid="{00000000-0005-0000-0000-00001B340000}"/>
    <cellStyle name="20% - uthevingsfarge 4 3 5 5" xfId="44216" xr:uid="{00000000-0005-0000-0000-00001C340000}"/>
    <cellStyle name="20% - uthevingsfarge 4 3 5 6" xfId="44217" xr:uid="{00000000-0005-0000-0000-00001D340000}"/>
    <cellStyle name="20% - uthevingsfarge 4 3 5_3. Chng in credit spreads" xfId="44218" xr:uid="{00000000-0005-0000-0000-00001E340000}"/>
    <cellStyle name="20% - uthevingsfarge 4 3 6" xfId="14961" xr:uid="{00000000-0005-0000-0000-00001F340000}"/>
    <cellStyle name="20% - uthevingsfarge 4 3 6 2" xfId="14962" xr:uid="{00000000-0005-0000-0000-000020340000}"/>
    <cellStyle name="20% - uthevingsfarge 4 3 6 2 2" xfId="44219" xr:uid="{00000000-0005-0000-0000-000021340000}"/>
    <cellStyle name="20% - uthevingsfarge 4 3 6 3" xfId="14963" xr:uid="{00000000-0005-0000-0000-000022340000}"/>
    <cellStyle name="20% - uthevingsfarge 4 3 6 4" xfId="39091" xr:uid="{00000000-0005-0000-0000-000023340000}"/>
    <cellStyle name="20% - uthevingsfarge 4 3 6 5" xfId="44220" xr:uid="{00000000-0005-0000-0000-000024340000}"/>
    <cellStyle name="20% - uthevingsfarge 4 3 6 6" xfId="44221" xr:uid="{00000000-0005-0000-0000-000025340000}"/>
    <cellStyle name="20% - uthevingsfarge 4 3 6_3. Chng in credit spreads" xfId="44222" xr:uid="{00000000-0005-0000-0000-000026340000}"/>
    <cellStyle name="20% - uthevingsfarge 4 3 7" xfId="14964" xr:uid="{00000000-0005-0000-0000-000027340000}"/>
    <cellStyle name="20% - uthevingsfarge 4 3 7 2" xfId="14965" xr:uid="{00000000-0005-0000-0000-000028340000}"/>
    <cellStyle name="20% - uthevingsfarge 4 3 7 2 2" xfId="44223" xr:uid="{00000000-0005-0000-0000-000029340000}"/>
    <cellStyle name="20% - uthevingsfarge 4 3 7 3" xfId="44224" xr:uid="{00000000-0005-0000-0000-00002A340000}"/>
    <cellStyle name="20% - uthevingsfarge 4 3 7_3. Chng in credit spreads" xfId="44225" xr:uid="{00000000-0005-0000-0000-00002B340000}"/>
    <cellStyle name="20% - uthevingsfarge 4 3 8" xfId="14966" xr:uid="{00000000-0005-0000-0000-00002C340000}"/>
    <cellStyle name="20% - uthevingsfarge 4 3 9" xfId="39082" xr:uid="{00000000-0005-0000-0000-00002D340000}"/>
    <cellStyle name="20% - uthevingsfarge 4 3_4 manuell" xfId="53524" xr:uid="{3547AAEE-FFA8-467F-8AA2-5B974EF199D4}"/>
    <cellStyle name="20% - uthevingsfarge 4 30" xfId="3338" xr:uid="{00000000-0005-0000-0000-00002F340000}"/>
    <cellStyle name="20% - uthevingsfarge 4 30 2" xfId="3339" xr:uid="{00000000-0005-0000-0000-000030340000}"/>
    <cellStyle name="20% - uthevingsfarge 4 30 2 2" xfId="3340" xr:uid="{00000000-0005-0000-0000-000031340000}"/>
    <cellStyle name="20% - uthevingsfarge 4 30 2 2 2" xfId="39094" xr:uid="{00000000-0005-0000-0000-000032340000}"/>
    <cellStyle name="20% - uthevingsfarge 4 30 2 2_A02" xfId="55639" xr:uid="{06AF706C-2996-4E83-87E1-20D247D4F60B}"/>
    <cellStyle name="20% - uthevingsfarge 4 30 2 3" xfId="39095" xr:uid="{00000000-0005-0000-0000-000033340000}"/>
    <cellStyle name="20% - uthevingsfarge 4 30 2 4" xfId="39096" xr:uid="{00000000-0005-0000-0000-000034340000}"/>
    <cellStyle name="20% - uthevingsfarge 4 30 2 5" xfId="39097" xr:uid="{00000000-0005-0000-0000-000035340000}"/>
    <cellStyle name="20% - uthevingsfarge 4 30 2 6" xfId="39093" xr:uid="{00000000-0005-0000-0000-000036340000}"/>
    <cellStyle name="20% - uthevingsfarge 4 30 2_4 manuell" xfId="53525" xr:uid="{05E073DD-5CCC-4E3E-96F3-9BAEABF9BAC2}"/>
    <cellStyle name="20% - uthevingsfarge 4 30 3" xfId="3341" xr:uid="{00000000-0005-0000-0000-000038340000}"/>
    <cellStyle name="20% - uthevingsfarge 4 30 3 2" xfId="39098" xr:uid="{00000000-0005-0000-0000-000039340000}"/>
    <cellStyle name="20% - uthevingsfarge 4 30 3_A02" xfId="55640" xr:uid="{9B1B65AC-70C1-49EE-9E91-FFCA358AD300}"/>
    <cellStyle name="20% - uthevingsfarge 4 30 4" xfId="39099" xr:uid="{00000000-0005-0000-0000-00003A340000}"/>
    <cellStyle name="20% - uthevingsfarge 4 30 5" xfId="39100" xr:uid="{00000000-0005-0000-0000-00003B340000}"/>
    <cellStyle name="20% - uthevingsfarge 4 30 6" xfId="39101" xr:uid="{00000000-0005-0000-0000-00003C340000}"/>
    <cellStyle name="20% - uthevingsfarge 4 30 7" xfId="39092" xr:uid="{00000000-0005-0000-0000-00003D340000}"/>
    <cellStyle name="20% - uthevingsfarge 4 30_4 manuell" xfId="53526" xr:uid="{B4853E96-2949-4761-A836-19A8539A6652}"/>
    <cellStyle name="20% - uthevingsfarge 4 31" xfId="3342" xr:uid="{00000000-0005-0000-0000-00003F340000}"/>
    <cellStyle name="20% - uthevingsfarge 4 31 2" xfId="3343" xr:uid="{00000000-0005-0000-0000-000040340000}"/>
    <cellStyle name="20% - uthevingsfarge 4 31 2 2" xfId="3344" xr:uid="{00000000-0005-0000-0000-000041340000}"/>
    <cellStyle name="20% - uthevingsfarge 4 31 2 2 2" xfId="39104" xr:uid="{00000000-0005-0000-0000-000042340000}"/>
    <cellStyle name="20% - uthevingsfarge 4 31 2 2_A02" xfId="55641" xr:uid="{047CD898-554F-44C7-BCFA-28CB5F870FAB}"/>
    <cellStyle name="20% - uthevingsfarge 4 31 2 3" xfId="39105" xr:uid="{00000000-0005-0000-0000-000043340000}"/>
    <cellStyle name="20% - uthevingsfarge 4 31 2 4" xfId="39106" xr:uid="{00000000-0005-0000-0000-000044340000}"/>
    <cellStyle name="20% - uthevingsfarge 4 31 2 5" xfId="39107" xr:uid="{00000000-0005-0000-0000-000045340000}"/>
    <cellStyle name="20% - uthevingsfarge 4 31 2 6" xfId="39103" xr:uid="{00000000-0005-0000-0000-000046340000}"/>
    <cellStyle name="20% - uthevingsfarge 4 31 2_4 manuell" xfId="53527" xr:uid="{EA071418-61C7-4DAE-BD17-3A7D302A3306}"/>
    <cellStyle name="20% - uthevingsfarge 4 31 3" xfId="3345" xr:uid="{00000000-0005-0000-0000-000048340000}"/>
    <cellStyle name="20% - uthevingsfarge 4 31 3 2" xfId="39108" xr:uid="{00000000-0005-0000-0000-000049340000}"/>
    <cellStyle name="20% - uthevingsfarge 4 31 3_A02" xfId="55642" xr:uid="{D1D61E26-671F-47C7-A50D-330E8AE8BD9E}"/>
    <cellStyle name="20% - uthevingsfarge 4 31 4" xfId="39109" xr:uid="{00000000-0005-0000-0000-00004A340000}"/>
    <cellStyle name="20% - uthevingsfarge 4 31 5" xfId="39110" xr:uid="{00000000-0005-0000-0000-00004B340000}"/>
    <cellStyle name="20% - uthevingsfarge 4 31 6" xfId="39111" xr:uid="{00000000-0005-0000-0000-00004C340000}"/>
    <cellStyle name="20% - uthevingsfarge 4 31 7" xfId="39102" xr:uid="{00000000-0005-0000-0000-00004D340000}"/>
    <cellStyle name="20% - uthevingsfarge 4 31_4 manuell" xfId="53528" xr:uid="{5B6E204B-5263-4B3F-AA42-14499BDA80FA}"/>
    <cellStyle name="20% - uthevingsfarge 4 32" xfId="3346" xr:uid="{00000000-0005-0000-0000-00004F340000}"/>
    <cellStyle name="20% - uthevingsfarge 4 32 2" xfId="3347" xr:uid="{00000000-0005-0000-0000-000050340000}"/>
    <cellStyle name="20% - uthevingsfarge 4 32 2 2" xfId="3348" xr:uid="{00000000-0005-0000-0000-000051340000}"/>
    <cellStyle name="20% - uthevingsfarge 4 32 2 2 2" xfId="39114" xr:uid="{00000000-0005-0000-0000-000052340000}"/>
    <cellStyle name="20% - uthevingsfarge 4 32 2 2_A02" xfId="55643" xr:uid="{44147D65-95A8-48D9-A82E-D2560DD043E8}"/>
    <cellStyle name="20% - uthevingsfarge 4 32 2 3" xfId="39115" xr:uid="{00000000-0005-0000-0000-000053340000}"/>
    <cellStyle name="20% - uthevingsfarge 4 32 2 4" xfId="39116" xr:uid="{00000000-0005-0000-0000-000054340000}"/>
    <cellStyle name="20% - uthevingsfarge 4 32 2 5" xfId="39117" xr:uid="{00000000-0005-0000-0000-000055340000}"/>
    <cellStyle name="20% - uthevingsfarge 4 32 2 6" xfId="39113" xr:uid="{00000000-0005-0000-0000-000056340000}"/>
    <cellStyle name="20% - uthevingsfarge 4 32 2_4 manuell" xfId="53529" xr:uid="{E4739CBB-D232-4EA8-8892-82D6DFB19727}"/>
    <cellStyle name="20% - uthevingsfarge 4 32 3" xfId="3349" xr:uid="{00000000-0005-0000-0000-000058340000}"/>
    <cellStyle name="20% - uthevingsfarge 4 32 3 2" xfId="39118" xr:uid="{00000000-0005-0000-0000-000059340000}"/>
    <cellStyle name="20% - uthevingsfarge 4 32 3_A02" xfId="55644" xr:uid="{546E5AF5-0211-4EA4-BCA3-DC57B8B2E22E}"/>
    <cellStyle name="20% - uthevingsfarge 4 32 4" xfId="39119" xr:uid="{00000000-0005-0000-0000-00005A340000}"/>
    <cellStyle name="20% - uthevingsfarge 4 32 5" xfId="39120" xr:uid="{00000000-0005-0000-0000-00005B340000}"/>
    <cellStyle name="20% - uthevingsfarge 4 32 6" xfId="39121" xr:uid="{00000000-0005-0000-0000-00005C340000}"/>
    <cellStyle name="20% - uthevingsfarge 4 32 7" xfId="39112" xr:uid="{00000000-0005-0000-0000-00005D340000}"/>
    <cellStyle name="20% - uthevingsfarge 4 32_4 manuell" xfId="53530" xr:uid="{4DE3470D-690A-4176-9D8B-D06EFF33F338}"/>
    <cellStyle name="20% - uthevingsfarge 4 33" xfId="3350" xr:uid="{00000000-0005-0000-0000-00005F340000}"/>
    <cellStyle name="20% - uthevingsfarge 4 33 2" xfId="3351" xr:uid="{00000000-0005-0000-0000-000060340000}"/>
    <cellStyle name="20% - uthevingsfarge 4 33 2 2" xfId="3352" xr:uid="{00000000-0005-0000-0000-000061340000}"/>
    <cellStyle name="20% - uthevingsfarge 4 33 2 2 2" xfId="39124" xr:uid="{00000000-0005-0000-0000-000062340000}"/>
    <cellStyle name="20% - uthevingsfarge 4 33 2 2_A02" xfId="55645" xr:uid="{49C66874-DD8E-4DFD-9881-BCD6BBA0B7FF}"/>
    <cellStyle name="20% - uthevingsfarge 4 33 2 3" xfId="39125" xr:uid="{00000000-0005-0000-0000-000063340000}"/>
    <cellStyle name="20% - uthevingsfarge 4 33 2 4" xfId="39126" xr:uid="{00000000-0005-0000-0000-000064340000}"/>
    <cellStyle name="20% - uthevingsfarge 4 33 2 5" xfId="39127" xr:uid="{00000000-0005-0000-0000-000065340000}"/>
    <cellStyle name="20% - uthevingsfarge 4 33 2 6" xfId="39123" xr:uid="{00000000-0005-0000-0000-000066340000}"/>
    <cellStyle name="20% - uthevingsfarge 4 33 2_4 manuell" xfId="53531" xr:uid="{41EFAB83-BB4A-48AC-862A-3EF5791506A6}"/>
    <cellStyle name="20% - uthevingsfarge 4 33 3" xfId="3353" xr:uid="{00000000-0005-0000-0000-000068340000}"/>
    <cellStyle name="20% - uthevingsfarge 4 33 3 2" xfId="39128" xr:uid="{00000000-0005-0000-0000-000069340000}"/>
    <cellStyle name="20% - uthevingsfarge 4 33 3_A02" xfId="55646" xr:uid="{03FC7654-B0FC-4CD1-8D0E-187DD29363CC}"/>
    <cellStyle name="20% - uthevingsfarge 4 33 4" xfId="39129" xr:uid="{00000000-0005-0000-0000-00006A340000}"/>
    <cellStyle name="20% - uthevingsfarge 4 33 5" xfId="39130" xr:uid="{00000000-0005-0000-0000-00006B340000}"/>
    <cellStyle name="20% - uthevingsfarge 4 33 6" xfId="39131" xr:uid="{00000000-0005-0000-0000-00006C340000}"/>
    <cellStyle name="20% - uthevingsfarge 4 33 7" xfId="39122" xr:uid="{00000000-0005-0000-0000-00006D340000}"/>
    <cellStyle name="20% - uthevingsfarge 4 33_4 manuell" xfId="53532" xr:uid="{0503A4D0-56A1-4BEC-BC4A-9E0BB837697F}"/>
    <cellStyle name="20% - uthevingsfarge 4 34" xfId="3354" xr:uid="{00000000-0005-0000-0000-00006F340000}"/>
    <cellStyle name="20% - uthevingsfarge 4 34 2" xfId="3355" xr:uid="{00000000-0005-0000-0000-000070340000}"/>
    <cellStyle name="20% - uthevingsfarge 4 34 2 2" xfId="3356" xr:uid="{00000000-0005-0000-0000-000071340000}"/>
    <cellStyle name="20% - uthevingsfarge 4 34 2 2 2" xfId="39134" xr:uid="{00000000-0005-0000-0000-000072340000}"/>
    <cellStyle name="20% - uthevingsfarge 4 34 2 2_A02" xfId="55647" xr:uid="{AC47DB2E-A831-4FF2-A084-2F2D041A05BE}"/>
    <cellStyle name="20% - uthevingsfarge 4 34 2 3" xfId="39135" xr:uid="{00000000-0005-0000-0000-000073340000}"/>
    <cellStyle name="20% - uthevingsfarge 4 34 2 4" xfId="39136" xr:uid="{00000000-0005-0000-0000-000074340000}"/>
    <cellStyle name="20% - uthevingsfarge 4 34 2 5" xfId="39137" xr:uid="{00000000-0005-0000-0000-000075340000}"/>
    <cellStyle name="20% - uthevingsfarge 4 34 2 6" xfId="39133" xr:uid="{00000000-0005-0000-0000-000076340000}"/>
    <cellStyle name="20% - uthevingsfarge 4 34 2_4 manuell" xfId="53533" xr:uid="{D342F5BA-315E-4268-BE6B-7A3E63ADF9BE}"/>
    <cellStyle name="20% - uthevingsfarge 4 34 3" xfId="3357" xr:uid="{00000000-0005-0000-0000-000078340000}"/>
    <cellStyle name="20% - uthevingsfarge 4 34 3 2" xfId="39138" xr:uid="{00000000-0005-0000-0000-000079340000}"/>
    <cellStyle name="20% - uthevingsfarge 4 34 3_A02" xfId="55648" xr:uid="{E631AECF-9CD1-44BB-810D-2180C0653C90}"/>
    <cellStyle name="20% - uthevingsfarge 4 34 4" xfId="39139" xr:uid="{00000000-0005-0000-0000-00007A340000}"/>
    <cellStyle name="20% - uthevingsfarge 4 34 5" xfId="39140" xr:uid="{00000000-0005-0000-0000-00007B340000}"/>
    <cellStyle name="20% - uthevingsfarge 4 34 6" xfId="39141" xr:uid="{00000000-0005-0000-0000-00007C340000}"/>
    <cellStyle name="20% - uthevingsfarge 4 34 7" xfId="39132" xr:uid="{00000000-0005-0000-0000-00007D340000}"/>
    <cellStyle name="20% - uthevingsfarge 4 34_4 manuell" xfId="53534" xr:uid="{07B505F9-876F-48ED-B7A6-B6453F282431}"/>
    <cellStyle name="20% - uthevingsfarge 4 35" xfId="3358" xr:uid="{00000000-0005-0000-0000-00007F340000}"/>
    <cellStyle name="20% - uthevingsfarge 4 35 2" xfId="3359" xr:uid="{00000000-0005-0000-0000-000080340000}"/>
    <cellStyle name="20% - uthevingsfarge 4 35 2 2" xfId="3360" xr:uid="{00000000-0005-0000-0000-000081340000}"/>
    <cellStyle name="20% - uthevingsfarge 4 35 2 2 2" xfId="39144" xr:uid="{00000000-0005-0000-0000-000082340000}"/>
    <cellStyle name="20% - uthevingsfarge 4 35 2 2_A02" xfId="55649" xr:uid="{247E0DDC-9ABD-43EF-ADD1-5CCAB07D95A8}"/>
    <cellStyle name="20% - uthevingsfarge 4 35 2 3" xfId="39145" xr:uid="{00000000-0005-0000-0000-000083340000}"/>
    <cellStyle name="20% - uthevingsfarge 4 35 2 4" xfId="39146" xr:uid="{00000000-0005-0000-0000-000084340000}"/>
    <cellStyle name="20% - uthevingsfarge 4 35 2 5" xfId="39147" xr:uid="{00000000-0005-0000-0000-000085340000}"/>
    <cellStyle name="20% - uthevingsfarge 4 35 2 6" xfId="39143" xr:uid="{00000000-0005-0000-0000-000086340000}"/>
    <cellStyle name="20% - uthevingsfarge 4 35 2_4 manuell" xfId="53535" xr:uid="{FB3D754E-4D8F-46B8-A3AB-15F085A7901A}"/>
    <cellStyle name="20% - uthevingsfarge 4 35 3" xfId="3361" xr:uid="{00000000-0005-0000-0000-000088340000}"/>
    <cellStyle name="20% - uthevingsfarge 4 35 3 2" xfId="39148" xr:uid="{00000000-0005-0000-0000-000089340000}"/>
    <cellStyle name="20% - uthevingsfarge 4 35 3_A02" xfId="55650" xr:uid="{5B54277F-A3AD-4AFA-94D8-941C9CCF010C}"/>
    <cellStyle name="20% - uthevingsfarge 4 35 4" xfId="39149" xr:uid="{00000000-0005-0000-0000-00008A340000}"/>
    <cellStyle name="20% - uthevingsfarge 4 35 5" xfId="39150" xr:uid="{00000000-0005-0000-0000-00008B340000}"/>
    <cellStyle name="20% - uthevingsfarge 4 35 6" xfId="39151" xr:uid="{00000000-0005-0000-0000-00008C340000}"/>
    <cellStyle name="20% - uthevingsfarge 4 35 7" xfId="39142" xr:uid="{00000000-0005-0000-0000-00008D340000}"/>
    <cellStyle name="20% - uthevingsfarge 4 35_4 manuell" xfId="53536" xr:uid="{98953434-7E40-4467-89D3-9CB4BC256EF5}"/>
    <cellStyle name="20% - uthevingsfarge 4 36" xfId="3362" xr:uid="{00000000-0005-0000-0000-00008F340000}"/>
    <cellStyle name="20% - uthevingsfarge 4 36 2" xfId="3363" xr:uid="{00000000-0005-0000-0000-000090340000}"/>
    <cellStyle name="20% - uthevingsfarge 4 36 2 2" xfId="3364" xr:uid="{00000000-0005-0000-0000-000091340000}"/>
    <cellStyle name="20% - uthevingsfarge 4 36 2 2 2" xfId="39154" xr:uid="{00000000-0005-0000-0000-000092340000}"/>
    <cellStyle name="20% - uthevingsfarge 4 36 2 2_A02" xfId="55651" xr:uid="{0DA16B99-0303-4FC1-A419-7A3502BBC43A}"/>
    <cellStyle name="20% - uthevingsfarge 4 36 2 3" xfId="39155" xr:uid="{00000000-0005-0000-0000-000093340000}"/>
    <cellStyle name="20% - uthevingsfarge 4 36 2 4" xfId="39156" xr:uid="{00000000-0005-0000-0000-000094340000}"/>
    <cellStyle name="20% - uthevingsfarge 4 36 2 5" xfId="39157" xr:uid="{00000000-0005-0000-0000-000095340000}"/>
    <cellStyle name="20% - uthevingsfarge 4 36 2 6" xfId="39153" xr:uid="{00000000-0005-0000-0000-000096340000}"/>
    <cellStyle name="20% - uthevingsfarge 4 36 2_4 manuell" xfId="53537" xr:uid="{5AFC36A5-45C2-4BC5-94DB-A23300EF4162}"/>
    <cellStyle name="20% - uthevingsfarge 4 36 3" xfId="3365" xr:uid="{00000000-0005-0000-0000-000098340000}"/>
    <cellStyle name="20% - uthevingsfarge 4 36 3 2" xfId="39158" xr:uid="{00000000-0005-0000-0000-000099340000}"/>
    <cellStyle name="20% - uthevingsfarge 4 36 3_A02" xfId="55652" xr:uid="{E443D084-E636-4EC7-AE03-FB50FE43A234}"/>
    <cellStyle name="20% - uthevingsfarge 4 36 4" xfId="39159" xr:uid="{00000000-0005-0000-0000-00009A340000}"/>
    <cellStyle name="20% - uthevingsfarge 4 36 5" xfId="39160" xr:uid="{00000000-0005-0000-0000-00009B340000}"/>
    <cellStyle name="20% - uthevingsfarge 4 36 6" xfId="39161" xr:uid="{00000000-0005-0000-0000-00009C340000}"/>
    <cellStyle name="20% - uthevingsfarge 4 36 7" xfId="39152" xr:uid="{00000000-0005-0000-0000-00009D340000}"/>
    <cellStyle name="20% - uthevingsfarge 4 36_4 manuell" xfId="53538" xr:uid="{8009DCFF-71EE-4D01-A27F-A5669BDE4BDC}"/>
    <cellStyle name="20% - uthevingsfarge 4 37" xfId="3366" xr:uid="{00000000-0005-0000-0000-00009F340000}"/>
    <cellStyle name="20% - uthevingsfarge 4 37 2" xfId="3367" xr:uid="{00000000-0005-0000-0000-0000A0340000}"/>
    <cellStyle name="20% - uthevingsfarge 4 37 2 2" xfId="3368" xr:uid="{00000000-0005-0000-0000-0000A1340000}"/>
    <cellStyle name="20% - uthevingsfarge 4 37 2 2 2" xfId="39164" xr:uid="{00000000-0005-0000-0000-0000A2340000}"/>
    <cellStyle name="20% - uthevingsfarge 4 37 2 2_A02" xfId="55653" xr:uid="{3B0F6C9A-6701-46B9-9253-1989542EDF25}"/>
    <cellStyle name="20% - uthevingsfarge 4 37 2 3" xfId="39165" xr:uid="{00000000-0005-0000-0000-0000A3340000}"/>
    <cellStyle name="20% - uthevingsfarge 4 37 2 4" xfId="39166" xr:uid="{00000000-0005-0000-0000-0000A4340000}"/>
    <cellStyle name="20% - uthevingsfarge 4 37 2 5" xfId="39167" xr:uid="{00000000-0005-0000-0000-0000A5340000}"/>
    <cellStyle name="20% - uthevingsfarge 4 37 2 6" xfId="39163" xr:uid="{00000000-0005-0000-0000-0000A6340000}"/>
    <cellStyle name="20% - uthevingsfarge 4 37 2_4 manuell" xfId="53539" xr:uid="{AB7469E8-6064-4A3D-B0B1-8556C6DAE0C6}"/>
    <cellStyle name="20% - uthevingsfarge 4 37 3" xfId="3369" xr:uid="{00000000-0005-0000-0000-0000A8340000}"/>
    <cellStyle name="20% - uthevingsfarge 4 37 3 2" xfId="39168" xr:uid="{00000000-0005-0000-0000-0000A9340000}"/>
    <cellStyle name="20% - uthevingsfarge 4 37 3_A02" xfId="55654" xr:uid="{3E2D5F76-344B-42D1-A45B-CCBE009895D7}"/>
    <cellStyle name="20% - uthevingsfarge 4 37 4" xfId="39169" xr:uid="{00000000-0005-0000-0000-0000AA340000}"/>
    <cellStyle name="20% - uthevingsfarge 4 37 5" xfId="39170" xr:uid="{00000000-0005-0000-0000-0000AB340000}"/>
    <cellStyle name="20% - uthevingsfarge 4 37 6" xfId="39171" xr:uid="{00000000-0005-0000-0000-0000AC340000}"/>
    <cellStyle name="20% - uthevingsfarge 4 37 7" xfId="39162" xr:uid="{00000000-0005-0000-0000-0000AD340000}"/>
    <cellStyle name="20% - uthevingsfarge 4 37_4 manuell" xfId="53540" xr:uid="{F868E436-2B56-404B-B1DC-E59E7991092E}"/>
    <cellStyle name="20% - uthevingsfarge 4 38" xfId="3370" xr:uid="{00000000-0005-0000-0000-0000AF340000}"/>
    <cellStyle name="20% - uthevingsfarge 4 38 2" xfId="3371" xr:uid="{00000000-0005-0000-0000-0000B0340000}"/>
    <cellStyle name="20% - uthevingsfarge 4 38 2 2" xfId="3372" xr:uid="{00000000-0005-0000-0000-0000B1340000}"/>
    <cellStyle name="20% - uthevingsfarge 4 38 2 2 2" xfId="39174" xr:uid="{00000000-0005-0000-0000-0000B2340000}"/>
    <cellStyle name="20% - uthevingsfarge 4 38 2 2_A02" xfId="55655" xr:uid="{24880115-5C19-47F4-8FB4-CAA48F51E628}"/>
    <cellStyle name="20% - uthevingsfarge 4 38 2 3" xfId="39175" xr:uid="{00000000-0005-0000-0000-0000B3340000}"/>
    <cellStyle name="20% - uthevingsfarge 4 38 2 4" xfId="39176" xr:uid="{00000000-0005-0000-0000-0000B4340000}"/>
    <cellStyle name="20% - uthevingsfarge 4 38 2 5" xfId="39177" xr:uid="{00000000-0005-0000-0000-0000B5340000}"/>
    <cellStyle name="20% - uthevingsfarge 4 38 2 6" xfId="39173" xr:uid="{00000000-0005-0000-0000-0000B6340000}"/>
    <cellStyle name="20% - uthevingsfarge 4 38 2_4 manuell" xfId="53541" xr:uid="{54331235-DD13-4325-A896-6759566F12AA}"/>
    <cellStyle name="20% - uthevingsfarge 4 38 3" xfId="3373" xr:uid="{00000000-0005-0000-0000-0000B8340000}"/>
    <cellStyle name="20% - uthevingsfarge 4 38 3 2" xfId="39178" xr:uid="{00000000-0005-0000-0000-0000B9340000}"/>
    <cellStyle name="20% - uthevingsfarge 4 38 3_A02" xfId="55656" xr:uid="{A582390B-FFD1-4294-9708-D5907F335C7E}"/>
    <cellStyle name="20% - uthevingsfarge 4 38 4" xfId="39179" xr:uid="{00000000-0005-0000-0000-0000BA340000}"/>
    <cellStyle name="20% - uthevingsfarge 4 38 5" xfId="39180" xr:uid="{00000000-0005-0000-0000-0000BB340000}"/>
    <cellStyle name="20% - uthevingsfarge 4 38 6" xfId="39181" xr:uid="{00000000-0005-0000-0000-0000BC340000}"/>
    <cellStyle name="20% - uthevingsfarge 4 38 7" xfId="39172" xr:uid="{00000000-0005-0000-0000-0000BD340000}"/>
    <cellStyle name="20% - uthevingsfarge 4 38_4 manuell" xfId="53542" xr:uid="{20CEFEEB-C725-4457-830D-C5D89CC4C447}"/>
    <cellStyle name="20% - uthevingsfarge 4 39" xfId="3374" xr:uid="{00000000-0005-0000-0000-0000BF340000}"/>
    <cellStyle name="20% - uthevingsfarge 4 39 2" xfId="3375" xr:uid="{00000000-0005-0000-0000-0000C0340000}"/>
    <cellStyle name="20% - uthevingsfarge 4 39 2 2" xfId="3376" xr:uid="{00000000-0005-0000-0000-0000C1340000}"/>
    <cellStyle name="20% - uthevingsfarge 4 39 2 2 2" xfId="39184" xr:uid="{00000000-0005-0000-0000-0000C2340000}"/>
    <cellStyle name="20% - uthevingsfarge 4 39 2 2_A02" xfId="55657" xr:uid="{A092DB53-36CA-47A1-8A43-90FC49004D34}"/>
    <cellStyle name="20% - uthevingsfarge 4 39 2 3" xfId="39185" xr:uid="{00000000-0005-0000-0000-0000C3340000}"/>
    <cellStyle name="20% - uthevingsfarge 4 39 2 4" xfId="39186" xr:uid="{00000000-0005-0000-0000-0000C4340000}"/>
    <cellStyle name="20% - uthevingsfarge 4 39 2 5" xfId="39187" xr:uid="{00000000-0005-0000-0000-0000C5340000}"/>
    <cellStyle name="20% - uthevingsfarge 4 39 2 6" xfId="39183" xr:uid="{00000000-0005-0000-0000-0000C6340000}"/>
    <cellStyle name="20% - uthevingsfarge 4 39 2_4 manuell" xfId="53543" xr:uid="{EFABAF6B-FEA7-4D35-8F15-3F112D34603C}"/>
    <cellStyle name="20% - uthevingsfarge 4 39 3" xfId="3377" xr:uid="{00000000-0005-0000-0000-0000C8340000}"/>
    <cellStyle name="20% - uthevingsfarge 4 39 3 2" xfId="39188" xr:uid="{00000000-0005-0000-0000-0000C9340000}"/>
    <cellStyle name="20% - uthevingsfarge 4 39 3_A02" xfId="55658" xr:uid="{D6D896FD-3D69-4E46-92E7-2F81D63B7F44}"/>
    <cellStyle name="20% - uthevingsfarge 4 39 4" xfId="39189" xr:uid="{00000000-0005-0000-0000-0000CA340000}"/>
    <cellStyle name="20% - uthevingsfarge 4 39 5" xfId="39190" xr:uid="{00000000-0005-0000-0000-0000CB340000}"/>
    <cellStyle name="20% - uthevingsfarge 4 39 6" xfId="39191" xr:uid="{00000000-0005-0000-0000-0000CC340000}"/>
    <cellStyle name="20% - uthevingsfarge 4 39 7" xfId="39182" xr:uid="{00000000-0005-0000-0000-0000CD340000}"/>
    <cellStyle name="20% - uthevingsfarge 4 39_4 manuell" xfId="53544" xr:uid="{B8813C4C-7C80-4F42-AA4D-2277401E9AAF}"/>
    <cellStyle name="20% - uthevingsfarge 4 4" xfId="3378" xr:uid="{00000000-0005-0000-0000-0000CF340000}"/>
    <cellStyle name="20% - uthevingsfarge 4 4 10" xfId="44226" xr:uid="{00000000-0005-0000-0000-0000D0340000}"/>
    <cellStyle name="20% - uthevingsfarge 4 4 2" xfId="3379" xr:uid="{00000000-0005-0000-0000-0000D1340000}"/>
    <cellStyle name="20% - uthevingsfarge 4 4 2 2" xfId="3380" xr:uid="{00000000-0005-0000-0000-0000D2340000}"/>
    <cellStyle name="20% - uthevingsfarge 4 4 2 2 2" xfId="14967" xr:uid="{00000000-0005-0000-0000-0000D3340000}"/>
    <cellStyle name="20% - uthevingsfarge 4 4 2 2 2 2" xfId="44227" xr:uid="{00000000-0005-0000-0000-0000D4340000}"/>
    <cellStyle name="20% - uthevingsfarge 4 4 2 2 3" xfId="39194" xr:uid="{00000000-0005-0000-0000-0000D5340000}"/>
    <cellStyle name="20% - uthevingsfarge 4 4 2 2_3. Chng in credit spreads" xfId="44228" xr:uid="{00000000-0005-0000-0000-0000D6340000}"/>
    <cellStyle name="20% - uthevingsfarge 4 4 2 3" xfId="14968" xr:uid="{00000000-0005-0000-0000-0000D7340000}"/>
    <cellStyle name="20% - uthevingsfarge 4 4 2 3 2" xfId="39195" xr:uid="{00000000-0005-0000-0000-0000D8340000}"/>
    <cellStyle name="20% - uthevingsfarge 4 4 2 3 2 2" xfId="44229" xr:uid="{00000000-0005-0000-0000-0000D9340000}"/>
    <cellStyle name="20% - uthevingsfarge 4 4 2 3 3" xfId="44230" xr:uid="{00000000-0005-0000-0000-0000DA340000}"/>
    <cellStyle name="20% - uthevingsfarge 4 4 2 3_3. Chng in credit spreads" xfId="44231" xr:uid="{00000000-0005-0000-0000-0000DB340000}"/>
    <cellStyle name="20% - uthevingsfarge 4 4 2 4" xfId="39196" xr:uid="{00000000-0005-0000-0000-0000DC340000}"/>
    <cellStyle name="20% - uthevingsfarge 4 4 2 4 2" xfId="44232" xr:uid="{00000000-0005-0000-0000-0000DD340000}"/>
    <cellStyle name="20% - uthevingsfarge 4 4 2 5" xfId="39197" xr:uid="{00000000-0005-0000-0000-0000DE340000}"/>
    <cellStyle name="20% - uthevingsfarge 4 4 2 6" xfId="39193" xr:uid="{00000000-0005-0000-0000-0000DF340000}"/>
    <cellStyle name="20% - uthevingsfarge 4 4 2 7" xfId="44233" xr:uid="{00000000-0005-0000-0000-0000E0340000}"/>
    <cellStyle name="20% - uthevingsfarge 4 4 2 8" xfId="44234" xr:uid="{00000000-0005-0000-0000-0000E1340000}"/>
    <cellStyle name="20% - uthevingsfarge 4 4 2_3. Chng in credit spreads" xfId="44235" xr:uid="{00000000-0005-0000-0000-0000E2340000}"/>
    <cellStyle name="20% - uthevingsfarge 4 4 3" xfId="3381" xr:uid="{00000000-0005-0000-0000-0000E3340000}"/>
    <cellStyle name="20% - uthevingsfarge 4 4 3 2" xfId="14969" xr:uid="{00000000-0005-0000-0000-0000E4340000}"/>
    <cellStyle name="20% - uthevingsfarge 4 4 3 2 2" xfId="44236" xr:uid="{00000000-0005-0000-0000-0000E5340000}"/>
    <cellStyle name="20% - uthevingsfarge 4 4 3 3" xfId="14970" xr:uid="{00000000-0005-0000-0000-0000E6340000}"/>
    <cellStyle name="20% - uthevingsfarge 4 4 3 4" xfId="39198" xr:uid="{00000000-0005-0000-0000-0000E7340000}"/>
    <cellStyle name="20% - uthevingsfarge 4 4 3 5" xfId="44237" xr:uid="{00000000-0005-0000-0000-0000E8340000}"/>
    <cellStyle name="20% - uthevingsfarge 4 4 3 6" xfId="44238" xr:uid="{00000000-0005-0000-0000-0000E9340000}"/>
    <cellStyle name="20% - uthevingsfarge 4 4 3_3. Chng in credit spreads" xfId="44239" xr:uid="{00000000-0005-0000-0000-0000EA340000}"/>
    <cellStyle name="20% - uthevingsfarge 4 4 4" xfId="14971" xr:uid="{00000000-0005-0000-0000-0000EB340000}"/>
    <cellStyle name="20% - uthevingsfarge 4 4 4 2" xfId="14972" xr:uid="{00000000-0005-0000-0000-0000EC340000}"/>
    <cellStyle name="20% - uthevingsfarge 4 4 4 2 2" xfId="44240" xr:uid="{00000000-0005-0000-0000-0000ED340000}"/>
    <cellStyle name="20% - uthevingsfarge 4 4 4 3" xfId="14973" xr:uid="{00000000-0005-0000-0000-0000EE340000}"/>
    <cellStyle name="20% - uthevingsfarge 4 4 4 4" xfId="39199" xr:uid="{00000000-0005-0000-0000-0000EF340000}"/>
    <cellStyle name="20% - uthevingsfarge 4 4 4 5" xfId="44241" xr:uid="{00000000-0005-0000-0000-0000F0340000}"/>
    <cellStyle name="20% - uthevingsfarge 4 4 4 6" xfId="44242" xr:uid="{00000000-0005-0000-0000-0000F1340000}"/>
    <cellStyle name="20% - uthevingsfarge 4 4 4_3. Chng in credit spreads" xfId="44243" xr:uid="{00000000-0005-0000-0000-0000F2340000}"/>
    <cellStyle name="20% - uthevingsfarge 4 4 5" xfId="14974" xr:uid="{00000000-0005-0000-0000-0000F3340000}"/>
    <cellStyle name="20% - uthevingsfarge 4 4 5 2" xfId="14975" xr:uid="{00000000-0005-0000-0000-0000F4340000}"/>
    <cellStyle name="20% - uthevingsfarge 4 4 5 3" xfId="14976" xr:uid="{00000000-0005-0000-0000-0000F5340000}"/>
    <cellStyle name="20% - uthevingsfarge 4 4 5 4" xfId="39200" xr:uid="{00000000-0005-0000-0000-0000F6340000}"/>
    <cellStyle name="20% - uthevingsfarge 4 4 5 5" xfId="44244" xr:uid="{00000000-0005-0000-0000-0000F7340000}"/>
    <cellStyle name="20% - uthevingsfarge 4 4 5 6" xfId="44245" xr:uid="{00000000-0005-0000-0000-0000F8340000}"/>
    <cellStyle name="20% - uthevingsfarge 4 4 5_AVA DVA EL" xfId="14977" xr:uid="{00000000-0005-0000-0000-0000F9340000}"/>
    <cellStyle name="20% - uthevingsfarge 4 4 6" xfId="14978" xr:uid="{00000000-0005-0000-0000-0000FA340000}"/>
    <cellStyle name="20% - uthevingsfarge 4 4 6 2" xfId="14979" xr:uid="{00000000-0005-0000-0000-0000FB340000}"/>
    <cellStyle name="20% - uthevingsfarge 4 4 6 3" xfId="39201" xr:uid="{00000000-0005-0000-0000-0000FC340000}"/>
    <cellStyle name="20% - uthevingsfarge 4 4 6_AVA DVA EL" xfId="14980" xr:uid="{00000000-0005-0000-0000-0000FD340000}"/>
    <cellStyle name="20% - uthevingsfarge 4 4 7" xfId="14981" xr:uid="{00000000-0005-0000-0000-0000FE340000}"/>
    <cellStyle name="20% - uthevingsfarge 4 4 8" xfId="39192" xr:uid="{00000000-0005-0000-0000-0000FF340000}"/>
    <cellStyle name="20% - uthevingsfarge 4 4 9" xfId="44246" xr:uid="{00000000-0005-0000-0000-000000350000}"/>
    <cellStyle name="20% - uthevingsfarge 4 4_3. Chng in credit spreads" xfId="44247" xr:uid="{00000000-0005-0000-0000-000001350000}"/>
    <cellStyle name="20% - uthevingsfarge 4 40" xfId="3382" xr:uid="{00000000-0005-0000-0000-000002350000}"/>
    <cellStyle name="20% - uthevingsfarge 4 40 2" xfId="3383" xr:uid="{00000000-0005-0000-0000-000003350000}"/>
    <cellStyle name="20% - uthevingsfarge 4 40 2 2" xfId="3384" xr:uid="{00000000-0005-0000-0000-000004350000}"/>
    <cellStyle name="20% - uthevingsfarge 4 40 2 2 2" xfId="39204" xr:uid="{00000000-0005-0000-0000-000005350000}"/>
    <cellStyle name="20% - uthevingsfarge 4 40 2 2_A02" xfId="55659" xr:uid="{189D51B7-BF51-4511-8F19-058678D83C70}"/>
    <cellStyle name="20% - uthevingsfarge 4 40 2 3" xfId="39205" xr:uid="{00000000-0005-0000-0000-000006350000}"/>
    <cellStyle name="20% - uthevingsfarge 4 40 2 4" xfId="39206" xr:uid="{00000000-0005-0000-0000-000007350000}"/>
    <cellStyle name="20% - uthevingsfarge 4 40 2 5" xfId="39207" xr:uid="{00000000-0005-0000-0000-000008350000}"/>
    <cellStyle name="20% - uthevingsfarge 4 40 2 6" xfId="39203" xr:uid="{00000000-0005-0000-0000-000009350000}"/>
    <cellStyle name="20% - uthevingsfarge 4 40 2_4 manuell" xfId="53545" xr:uid="{40875BF0-E706-40BC-BD0B-33AAA5AB057C}"/>
    <cellStyle name="20% - uthevingsfarge 4 40 3" xfId="3385" xr:uid="{00000000-0005-0000-0000-00000B350000}"/>
    <cellStyle name="20% - uthevingsfarge 4 40 3 2" xfId="39208" xr:uid="{00000000-0005-0000-0000-00000C350000}"/>
    <cellStyle name="20% - uthevingsfarge 4 40 3_A02" xfId="55660" xr:uid="{2C7B6198-2FCC-4566-BC4E-6FE9DDD62E25}"/>
    <cellStyle name="20% - uthevingsfarge 4 40 4" xfId="39209" xr:uid="{00000000-0005-0000-0000-00000D350000}"/>
    <cellStyle name="20% - uthevingsfarge 4 40 5" xfId="39210" xr:uid="{00000000-0005-0000-0000-00000E350000}"/>
    <cellStyle name="20% - uthevingsfarge 4 40 6" xfId="39211" xr:uid="{00000000-0005-0000-0000-00000F350000}"/>
    <cellStyle name="20% - uthevingsfarge 4 40 7" xfId="39202" xr:uid="{00000000-0005-0000-0000-000010350000}"/>
    <cellStyle name="20% - uthevingsfarge 4 40_4 manuell" xfId="53546" xr:uid="{C72DFA5F-BAFE-4348-A30E-5BAEB26F6D18}"/>
    <cellStyle name="20% - uthevingsfarge 4 41" xfId="3386" xr:uid="{00000000-0005-0000-0000-000012350000}"/>
    <cellStyle name="20% - uthevingsfarge 4 41 2" xfId="3387" xr:uid="{00000000-0005-0000-0000-000013350000}"/>
    <cellStyle name="20% - uthevingsfarge 4 41 2 2" xfId="3388" xr:uid="{00000000-0005-0000-0000-000014350000}"/>
    <cellStyle name="20% - uthevingsfarge 4 41 2 2 2" xfId="39214" xr:uid="{00000000-0005-0000-0000-000015350000}"/>
    <cellStyle name="20% - uthevingsfarge 4 41 2 2_A02" xfId="55661" xr:uid="{BDEB8B9B-3D5E-40F5-A20C-CE2BD3A0BE0C}"/>
    <cellStyle name="20% - uthevingsfarge 4 41 2 3" xfId="39215" xr:uid="{00000000-0005-0000-0000-000016350000}"/>
    <cellStyle name="20% - uthevingsfarge 4 41 2 4" xfId="39216" xr:uid="{00000000-0005-0000-0000-000017350000}"/>
    <cellStyle name="20% - uthevingsfarge 4 41 2 5" xfId="39217" xr:uid="{00000000-0005-0000-0000-000018350000}"/>
    <cellStyle name="20% - uthevingsfarge 4 41 2 6" xfId="39213" xr:uid="{00000000-0005-0000-0000-000019350000}"/>
    <cellStyle name="20% - uthevingsfarge 4 41 2_4 manuell" xfId="53547" xr:uid="{3507323A-7811-4451-B777-F45A9157CD73}"/>
    <cellStyle name="20% - uthevingsfarge 4 41 3" xfId="3389" xr:uid="{00000000-0005-0000-0000-00001B350000}"/>
    <cellStyle name="20% - uthevingsfarge 4 41 3 2" xfId="39218" xr:uid="{00000000-0005-0000-0000-00001C350000}"/>
    <cellStyle name="20% - uthevingsfarge 4 41 3_A02" xfId="55662" xr:uid="{BD4E0F9D-F741-48BE-8D7D-E36EB8950EAA}"/>
    <cellStyle name="20% - uthevingsfarge 4 41 4" xfId="39219" xr:uid="{00000000-0005-0000-0000-00001D350000}"/>
    <cellStyle name="20% - uthevingsfarge 4 41 5" xfId="39220" xr:uid="{00000000-0005-0000-0000-00001E350000}"/>
    <cellStyle name="20% - uthevingsfarge 4 41 6" xfId="39221" xr:uid="{00000000-0005-0000-0000-00001F350000}"/>
    <cellStyle name="20% - uthevingsfarge 4 41 7" xfId="39212" xr:uid="{00000000-0005-0000-0000-000020350000}"/>
    <cellStyle name="20% - uthevingsfarge 4 41_4 manuell" xfId="53548" xr:uid="{6FF8D6D3-E3B5-4A67-80B0-D385CBF4A15E}"/>
    <cellStyle name="20% - uthevingsfarge 4 42" xfId="3390" xr:uid="{00000000-0005-0000-0000-000022350000}"/>
    <cellStyle name="20% - uthevingsfarge 4 42 2" xfId="3391" xr:uid="{00000000-0005-0000-0000-000023350000}"/>
    <cellStyle name="20% - uthevingsfarge 4 42 2 2" xfId="3392" xr:uid="{00000000-0005-0000-0000-000024350000}"/>
    <cellStyle name="20% - uthevingsfarge 4 42 2 2 2" xfId="39224" xr:uid="{00000000-0005-0000-0000-000025350000}"/>
    <cellStyle name="20% - uthevingsfarge 4 42 2 2_A02" xfId="55663" xr:uid="{7FCA9452-91D7-4954-BB25-18F5D6FEA73C}"/>
    <cellStyle name="20% - uthevingsfarge 4 42 2 3" xfId="39225" xr:uid="{00000000-0005-0000-0000-000026350000}"/>
    <cellStyle name="20% - uthevingsfarge 4 42 2 4" xfId="39226" xr:uid="{00000000-0005-0000-0000-000027350000}"/>
    <cellStyle name="20% - uthevingsfarge 4 42 2 5" xfId="39227" xr:uid="{00000000-0005-0000-0000-000028350000}"/>
    <cellStyle name="20% - uthevingsfarge 4 42 2 6" xfId="39223" xr:uid="{00000000-0005-0000-0000-000029350000}"/>
    <cellStyle name="20% - uthevingsfarge 4 42 2_4 manuell" xfId="53549" xr:uid="{597D32E6-E865-4B13-B6A7-23BDAEEF365C}"/>
    <cellStyle name="20% - uthevingsfarge 4 42 3" xfId="3393" xr:uid="{00000000-0005-0000-0000-00002B350000}"/>
    <cellStyle name="20% - uthevingsfarge 4 42 3 2" xfId="39228" xr:uid="{00000000-0005-0000-0000-00002C350000}"/>
    <cellStyle name="20% - uthevingsfarge 4 42 3_A02" xfId="55664" xr:uid="{A515EEB7-8B24-4A3E-B2D9-5F77EAFFC1B1}"/>
    <cellStyle name="20% - uthevingsfarge 4 42 4" xfId="39229" xr:uid="{00000000-0005-0000-0000-00002D350000}"/>
    <cellStyle name="20% - uthevingsfarge 4 42 5" xfId="39230" xr:uid="{00000000-0005-0000-0000-00002E350000}"/>
    <cellStyle name="20% - uthevingsfarge 4 42 6" xfId="39231" xr:uid="{00000000-0005-0000-0000-00002F350000}"/>
    <cellStyle name="20% - uthevingsfarge 4 42 7" xfId="39222" xr:uid="{00000000-0005-0000-0000-000030350000}"/>
    <cellStyle name="20% - uthevingsfarge 4 42_4 manuell" xfId="53550" xr:uid="{86305076-D50B-405D-B365-BA5FEA438B1D}"/>
    <cellStyle name="20% - uthevingsfarge 4 43" xfId="3394" xr:uid="{00000000-0005-0000-0000-000032350000}"/>
    <cellStyle name="20% - uthevingsfarge 4 43 2" xfId="3395" xr:uid="{00000000-0005-0000-0000-000033350000}"/>
    <cellStyle name="20% - uthevingsfarge 4 43 2 2" xfId="3396" xr:uid="{00000000-0005-0000-0000-000034350000}"/>
    <cellStyle name="20% - uthevingsfarge 4 43 2 2 2" xfId="39234" xr:uid="{00000000-0005-0000-0000-000035350000}"/>
    <cellStyle name="20% - uthevingsfarge 4 43 2 2_A02" xfId="55665" xr:uid="{632FDA72-704B-45E3-834C-C631B8D983CB}"/>
    <cellStyle name="20% - uthevingsfarge 4 43 2 3" xfId="39235" xr:uid="{00000000-0005-0000-0000-000036350000}"/>
    <cellStyle name="20% - uthevingsfarge 4 43 2 4" xfId="39236" xr:uid="{00000000-0005-0000-0000-000037350000}"/>
    <cellStyle name="20% - uthevingsfarge 4 43 2 5" xfId="39237" xr:uid="{00000000-0005-0000-0000-000038350000}"/>
    <cellStyle name="20% - uthevingsfarge 4 43 2 6" xfId="39233" xr:uid="{00000000-0005-0000-0000-000039350000}"/>
    <cellStyle name="20% - uthevingsfarge 4 43 2_4 manuell" xfId="53551" xr:uid="{25D44A00-5E98-4080-9E73-3CADD16D3E2A}"/>
    <cellStyle name="20% - uthevingsfarge 4 43 3" xfId="3397" xr:uid="{00000000-0005-0000-0000-00003B350000}"/>
    <cellStyle name="20% - uthevingsfarge 4 43 3 2" xfId="39238" xr:uid="{00000000-0005-0000-0000-00003C350000}"/>
    <cellStyle name="20% - uthevingsfarge 4 43 3_A02" xfId="55666" xr:uid="{A7FF8FDA-A7B0-4D87-933D-128D2220969E}"/>
    <cellStyle name="20% - uthevingsfarge 4 43 4" xfId="39239" xr:uid="{00000000-0005-0000-0000-00003D350000}"/>
    <cellStyle name="20% - uthevingsfarge 4 43 5" xfId="39240" xr:uid="{00000000-0005-0000-0000-00003E350000}"/>
    <cellStyle name="20% - uthevingsfarge 4 43 6" xfId="39241" xr:uid="{00000000-0005-0000-0000-00003F350000}"/>
    <cellStyle name="20% - uthevingsfarge 4 43 7" xfId="39232" xr:uid="{00000000-0005-0000-0000-000040350000}"/>
    <cellStyle name="20% - uthevingsfarge 4 43_4 manuell" xfId="53552" xr:uid="{A2AC8997-E866-45D3-BFDF-F0A741751BE8}"/>
    <cellStyle name="20% - uthevingsfarge 4 44" xfId="3398" xr:uid="{00000000-0005-0000-0000-000042350000}"/>
    <cellStyle name="20% - uthevingsfarge 4 44 2" xfId="3399" xr:uid="{00000000-0005-0000-0000-000043350000}"/>
    <cellStyle name="20% - uthevingsfarge 4 44 2 2" xfId="3400" xr:uid="{00000000-0005-0000-0000-000044350000}"/>
    <cellStyle name="20% - uthevingsfarge 4 44 2 2 2" xfId="39244" xr:uid="{00000000-0005-0000-0000-000045350000}"/>
    <cellStyle name="20% - uthevingsfarge 4 44 2 2_A02" xfId="55667" xr:uid="{5138D15B-4C69-49F3-A0DE-D0B47284699E}"/>
    <cellStyle name="20% - uthevingsfarge 4 44 2 3" xfId="39245" xr:uid="{00000000-0005-0000-0000-000046350000}"/>
    <cellStyle name="20% - uthevingsfarge 4 44 2 4" xfId="39246" xr:uid="{00000000-0005-0000-0000-000047350000}"/>
    <cellStyle name="20% - uthevingsfarge 4 44 2 5" xfId="39247" xr:uid="{00000000-0005-0000-0000-000048350000}"/>
    <cellStyle name="20% - uthevingsfarge 4 44 2 6" xfId="39243" xr:uid="{00000000-0005-0000-0000-000049350000}"/>
    <cellStyle name="20% - uthevingsfarge 4 44 2_4 manuell" xfId="53553" xr:uid="{2DC37584-638D-4E17-B779-B9B382CDD1E8}"/>
    <cellStyle name="20% - uthevingsfarge 4 44 3" xfId="3401" xr:uid="{00000000-0005-0000-0000-00004B350000}"/>
    <cellStyle name="20% - uthevingsfarge 4 44 3 2" xfId="39248" xr:uid="{00000000-0005-0000-0000-00004C350000}"/>
    <cellStyle name="20% - uthevingsfarge 4 44 3_A02" xfId="55668" xr:uid="{E27D4753-F14E-453D-ADA8-07E8215DBA77}"/>
    <cellStyle name="20% - uthevingsfarge 4 44 4" xfId="39249" xr:uid="{00000000-0005-0000-0000-00004D350000}"/>
    <cellStyle name="20% - uthevingsfarge 4 44 5" xfId="39250" xr:uid="{00000000-0005-0000-0000-00004E350000}"/>
    <cellStyle name="20% - uthevingsfarge 4 44 6" xfId="39251" xr:uid="{00000000-0005-0000-0000-00004F350000}"/>
    <cellStyle name="20% - uthevingsfarge 4 44 7" xfId="39242" xr:uid="{00000000-0005-0000-0000-000050350000}"/>
    <cellStyle name="20% - uthevingsfarge 4 44_4 manuell" xfId="53554" xr:uid="{5A5B94A6-4B53-4589-A834-3CBF7B5DDD12}"/>
    <cellStyle name="20% - uthevingsfarge 4 45" xfId="3402" xr:uid="{00000000-0005-0000-0000-000052350000}"/>
    <cellStyle name="20% - uthevingsfarge 4 45 2" xfId="3403" xr:uid="{00000000-0005-0000-0000-000053350000}"/>
    <cellStyle name="20% - uthevingsfarge 4 45 2 2" xfId="3404" xr:uid="{00000000-0005-0000-0000-000054350000}"/>
    <cellStyle name="20% - uthevingsfarge 4 45 2 2 2" xfId="39254" xr:uid="{00000000-0005-0000-0000-000055350000}"/>
    <cellStyle name="20% - uthevingsfarge 4 45 2 2_A02" xfId="55669" xr:uid="{2C00CF83-C392-4540-85EB-F365F5B7F2ED}"/>
    <cellStyle name="20% - uthevingsfarge 4 45 2 3" xfId="39255" xr:uid="{00000000-0005-0000-0000-000056350000}"/>
    <cellStyle name="20% - uthevingsfarge 4 45 2 4" xfId="39256" xr:uid="{00000000-0005-0000-0000-000057350000}"/>
    <cellStyle name="20% - uthevingsfarge 4 45 2 5" xfId="39257" xr:uid="{00000000-0005-0000-0000-000058350000}"/>
    <cellStyle name="20% - uthevingsfarge 4 45 2 6" xfId="39253" xr:uid="{00000000-0005-0000-0000-000059350000}"/>
    <cellStyle name="20% - uthevingsfarge 4 45 2_4 manuell" xfId="53555" xr:uid="{82CEE6EB-D77B-464B-A106-B60F1C89C8C0}"/>
    <cellStyle name="20% - uthevingsfarge 4 45 3" xfId="3405" xr:uid="{00000000-0005-0000-0000-00005B350000}"/>
    <cellStyle name="20% - uthevingsfarge 4 45 3 2" xfId="39258" xr:uid="{00000000-0005-0000-0000-00005C350000}"/>
    <cellStyle name="20% - uthevingsfarge 4 45 3_A02" xfId="55670" xr:uid="{295A0596-DC68-4680-95D6-2FE90152B58E}"/>
    <cellStyle name="20% - uthevingsfarge 4 45 4" xfId="39259" xr:uid="{00000000-0005-0000-0000-00005D350000}"/>
    <cellStyle name="20% - uthevingsfarge 4 45 5" xfId="39260" xr:uid="{00000000-0005-0000-0000-00005E350000}"/>
    <cellStyle name="20% - uthevingsfarge 4 45 6" xfId="39261" xr:uid="{00000000-0005-0000-0000-00005F350000}"/>
    <cellStyle name="20% - uthevingsfarge 4 45 7" xfId="39252" xr:uid="{00000000-0005-0000-0000-000060350000}"/>
    <cellStyle name="20% - uthevingsfarge 4 45_4 manuell" xfId="53556" xr:uid="{33613C53-D9C6-48BE-AB44-805D4ACC9ED6}"/>
    <cellStyle name="20% - uthevingsfarge 4 46" xfId="3406" xr:uid="{00000000-0005-0000-0000-000062350000}"/>
    <cellStyle name="20% - uthevingsfarge 4 46 2" xfId="3407" xr:uid="{00000000-0005-0000-0000-000063350000}"/>
    <cellStyle name="20% - uthevingsfarge 4 46 2 2" xfId="3408" xr:uid="{00000000-0005-0000-0000-000064350000}"/>
    <cellStyle name="20% - uthevingsfarge 4 46 2 2 2" xfId="39264" xr:uid="{00000000-0005-0000-0000-000065350000}"/>
    <cellStyle name="20% - uthevingsfarge 4 46 2 2_A02" xfId="55671" xr:uid="{D065B264-A6FF-4F07-9594-A560A77200E3}"/>
    <cellStyle name="20% - uthevingsfarge 4 46 2 3" xfId="39265" xr:uid="{00000000-0005-0000-0000-000066350000}"/>
    <cellStyle name="20% - uthevingsfarge 4 46 2 4" xfId="39266" xr:uid="{00000000-0005-0000-0000-000067350000}"/>
    <cellStyle name="20% - uthevingsfarge 4 46 2 5" xfId="39267" xr:uid="{00000000-0005-0000-0000-000068350000}"/>
    <cellStyle name="20% - uthevingsfarge 4 46 2 6" xfId="39263" xr:uid="{00000000-0005-0000-0000-000069350000}"/>
    <cellStyle name="20% - uthevingsfarge 4 46 2_4 manuell" xfId="53557" xr:uid="{534B918B-2F33-4CE3-AFDA-D3B872C1CE61}"/>
    <cellStyle name="20% - uthevingsfarge 4 46 3" xfId="3409" xr:uid="{00000000-0005-0000-0000-00006B350000}"/>
    <cellStyle name="20% - uthevingsfarge 4 46 3 2" xfId="39268" xr:uid="{00000000-0005-0000-0000-00006C350000}"/>
    <cellStyle name="20% - uthevingsfarge 4 46 3_A02" xfId="55672" xr:uid="{C6D25B3D-83AA-4782-99B1-B694CACA9752}"/>
    <cellStyle name="20% - uthevingsfarge 4 46 4" xfId="39269" xr:uid="{00000000-0005-0000-0000-00006D350000}"/>
    <cellStyle name="20% - uthevingsfarge 4 46 5" xfId="39270" xr:uid="{00000000-0005-0000-0000-00006E350000}"/>
    <cellStyle name="20% - uthevingsfarge 4 46 6" xfId="39271" xr:uid="{00000000-0005-0000-0000-00006F350000}"/>
    <cellStyle name="20% - uthevingsfarge 4 46 7" xfId="39262" xr:uid="{00000000-0005-0000-0000-000070350000}"/>
    <cellStyle name="20% - uthevingsfarge 4 46_4 manuell" xfId="53558" xr:uid="{B2D1535A-01D2-4906-B86F-9CEBE1AF1E1B}"/>
    <cellStyle name="20% - uthevingsfarge 4 47" xfId="3410" xr:uid="{00000000-0005-0000-0000-000072350000}"/>
    <cellStyle name="20% - uthevingsfarge 4 47 2" xfId="3411" xr:uid="{00000000-0005-0000-0000-000073350000}"/>
    <cellStyle name="20% - uthevingsfarge 4 47 2 2" xfId="3412" xr:uid="{00000000-0005-0000-0000-000074350000}"/>
    <cellStyle name="20% - uthevingsfarge 4 47 2 2 2" xfId="39274" xr:uid="{00000000-0005-0000-0000-000075350000}"/>
    <cellStyle name="20% - uthevingsfarge 4 47 2 2_A02" xfId="55673" xr:uid="{5CFE1AFD-8885-4D6D-AA0F-DCF3B3F25339}"/>
    <cellStyle name="20% - uthevingsfarge 4 47 2 3" xfId="39275" xr:uid="{00000000-0005-0000-0000-000076350000}"/>
    <cellStyle name="20% - uthevingsfarge 4 47 2 4" xfId="39276" xr:uid="{00000000-0005-0000-0000-000077350000}"/>
    <cellStyle name="20% - uthevingsfarge 4 47 2 5" xfId="39277" xr:uid="{00000000-0005-0000-0000-000078350000}"/>
    <cellStyle name="20% - uthevingsfarge 4 47 2 6" xfId="39273" xr:uid="{00000000-0005-0000-0000-000079350000}"/>
    <cellStyle name="20% - uthevingsfarge 4 47 2_4 manuell" xfId="53559" xr:uid="{B537AD8B-8887-4A37-9217-ADF851D8F7A3}"/>
    <cellStyle name="20% - uthevingsfarge 4 47 3" xfId="3413" xr:uid="{00000000-0005-0000-0000-00007B350000}"/>
    <cellStyle name="20% - uthevingsfarge 4 47 3 2" xfId="39278" xr:uid="{00000000-0005-0000-0000-00007C350000}"/>
    <cellStyle name="20% - uthevingsfarge 4 47 3_A02" xfId="55674" xr:uid="{26ABDADD-CFBC-4CAD-B6DE-38F45E15A978}"/>
    <cellStyle name="20% - uthevingsfarge 4 47 4" xfId="39279" xr:uid="{00000000-0005-0000-0000-00007D350000}"/>
    <cellStyle name="20% - uthevingsfarge 4 47 5" xfId="39280" xr:uid="{00000000-0005-0000-0000-00007E350000}"/>
    <cellStyle name="20% - uthevingsfarge 4 47 6" xfId="39281" xr:uid="{00000000-0005-0000-0000-00007F350000}"/>
    <cellStyle name="20% - uthevingsfarge 4 47 7" xfId="39272" xr:uid="{00000000-0005-0000-0000-000080350000}"/>
    <cellStyle name="20% - uthevingsfarge 4 47_4 manuell" xfId="53560" xr:uid="{4E782370-76B5-4776-90F4-93EE363FD2A1}"/>
    <cellStyle name="20% - uthevingsfarge 4 48" xfId="3414" xr:uid="{00000000-0005-0000-0000-000082350000}"/>
    <cellStyle name="20% - uthevingsfarge 4 48 2" xfId="3415" xr:uid="{00000000-0005-0000-0000-000083350000}"/>
    <cellStyle name="20% - uthevingsfarge 4 48 2 2" xfId="3416" xr:uid="{00000000-0005-0000-0000-000084350000}"/>
    <cellStyle name="20% - uthevingsfarge 4 48 2 2 2" xfId="39284" xr:uid="{00000000-0005-0000-0000-000085350000}"/>
    <cellStyle name="20% - uthevingsfarge 4 48 2 2_A02" xfId="55675" xr:uid="{BA36E797-ABE7-4CC0-BF8A-E3BCA9A821AA}"/>
    <cellStyle name="20% - uthevingsfarge 4 48 2 3" xfId="39285" xr:uid="{00000000-0005-0000-0000-000086350000}"/>
    <cellStyle name="20% - uthevingsfarge 4 48 2 4" xfId="39286" xr:uid="{00000000-0005-0000-0000-000087350000}"/>
    <cellStyle name="20% - uthevingsfarge 4 48 2 5" xfId="39287" xr:uid="{00000000-0005-0000-0000-000088350000}"/>
    <cellStyle name="20% - uthevingsfarge 4 48 2 6" xfId="39283" xr:uid="{00000000-0005-0000-0000-000089350000}"/>
    <cellStyle name="20% - uthevingsfarge 4 48 2_4 manuell" xfId="53561" xr:uid="{8EE0DB7D-9C1F-4FF3-93CD-C6F970288425}"/>
    <cellStyle name="20% - uthevingsfarge 4 48 3" xfId="3417" xr:uid="{00000000-0005-0000-0000-00008B350000}"/>
    <cellStyle name="20% - uthevingsfarge 4 48 3 2" xfId="39288" xr:uid="{00000000-0005-0000-0000-00008C350000}"/>
    <cellStyle name="20% - uthevingsfarge 4 48 3_A02" xfId="55676" xr:uid="{26A0140E-87C5-4090-A726-D62AB4EDE7BC}"/>
    <cellStyle name="20% - uthevingsfarge 4 48 4" xfId="39289" xr:uid="{00000000-0005-0000-0000-00008D350000}"/>
    <cellStyle name="20% - uthevingsfarge 4 48 5" xfId="39290" xr:uid="{00000000-0005-0000-0000-00008E350000}"/>
    <cellStyle name="20% - uthevingsfarge 4 48 6" xfId="39291" xr:uid="{00000000-0005-0000-0000-00008F350000}"/>
    <cellStyle name="20% - uthevingsfarge 4 48 7" xfId="39282" xr:uid="{00000000-0005-0000-0000-000090350000}"/>
    <cellStyle name="20% - uthevingsfarge 4 48_4 manuell" xfId="53562" xr:uid="{31F8BE6F-FD9C-43CD-82D6-34DF2614C9AD}"/>
    <cellStyle name="20% - uthevingsfarge 4 49" xfId="3418" xr:uid="{00000000-0005-0000-0000-000092350000}"/>
    <cellStyle name="20% - uthevingsfarge 4 49 2" xfId="3419" xr:uid="{00000000-0005-0000-0000-000093350000}"/>
    <cellStyle name="20% - uthevingsfarge 4 49 2 2" xfId="3420" xr:uid="{00000000-0005-0000-0000-000094350000}"/>
    <cellStyle name="20% - uthevingsfarge 4 49 2 2 2" xfId="39294" xr:uid="{00000000-0005-0000-0000-000095350000}"/>
    <cellStyle name="20% - uthevingsfarge 4 49 2 2_A02" xfId="55677" xr:uid="{FEAABA8A-E4D6-4AD9-961E-BE3A8B8D19D5}"/>
    <cellStyle name="20% - uthevingsfarge 4 49 2 3" xfId="39295" xr:uid="{00000000-0005-0000-0000-000096350000}"/>
    <cellStyle name="20% - uthevingsfarge 4 49 2 4" xfId="39296" xr:uid="{00000000-0005-0000-0000-000097350000}"/>
    <cellStyle name="20% - uthevingsfarge 4 49 2 5" xfId="39297" xr:uid="{00000000-0005-0000-0000-000098350000}"/>
    <cellStyle name="20% - uthevingsfarge 4 49 2 6" xfId="39293" xr:uid="{00000000-0005-0000-0000-000099350000}"/>
    <cellStyle name="20% - uthevingsfarge 4 49 2_4 manuell" xfId="53563" xr:uid="{13A97A21-B2D1-442A-8A47-6F834384F264}"/>
    <cellStyle name="20% - uthevingsfarge 4 49 3" xfId="3421" xr:uid="{00000000-0005-0000-0000-00009B350000}"/>
    <cellStyle name="20% - uthevingsfarge 4 49 3 2" xfId="39298" xr:uid="{00000000-0005-0000-0000-00009C350000}"/>
    <cellStyle name="20% - uthevingsfarge 4 49 3_A02" xfId="55678" xr:uid="{6EFDC1EC-29E7-4C37-99F0-D35B099D6A87}"/>
    <cellStyle name="20% - uthevingsfarge 4 49 4" xfId="39299" xr:uid="{00000000-0005-0000-0000-00009D350000}"/>
    <cellStyle name="20% - uthevingsfarge 4 49 5" xfId="39300" xr:uid="{00000000-0005-0000-0000-00009E350000}"/>
    <cellStyle name="20% - uthevingsfarge 4 49 6" xfId="39301" xr:uid="{00000000-0005-0000-0000-00009F350000}"/>
    <cellStyle name="20% - uthevingsfarge 4 49 7" xfId="39292" xr:uid="{00000000-0005-0000-0000-0000A0350000}"/>
    <cellStyle name="20% - uthevingsfarge 4 49_4 manuell" xfId="53564" xr:uid="{E304A306-08FC-4DE7-9BC8-C1C2DBC2C499}"/>
    <cellStyle name="20% - uthevingsfarge 4 5" xfId="3422" xr:uid="{00000000-0005-0000-0000-0000A2350000}"/>
    <cellStyle name="20% - uthevingsfarge 4 5 2" xfId="3423" xr:uid="{00000000-0005-0000-0000-0000A3350000}"/>
    <cellStyle name="20% - uthevingsfarge 4 5 2 2" xfId="3424" xr:uid="{00000000-0005-0000-0000-0000A4350000}"/>
    <cellStyle name="20% - uthevingsfarge 4 5 2 2 2" xfId="39304" xr:uid="{00000000-0005-0000-0000-0000A5350000}"/>
    <cellStyle name="20% - uthevingsfarge 4 5 2 2 2 2" xfId="44248" xr:uid="{00000000-0005-0000-0000-0000A6350000}"/>
    <cellStyle name="20% - uthevingsfarge 4 5 2 2 3" xfId="44249" xr:uid="{00000000-0005-0000-0000-0000A7350000}"/>
    <cellStyle name="20% - uthevingsfarge 4 5 2 2_3. Chng in credit spreads" xfId="44250" xr:uid="{00000000-0005-0000-0000-0000A8350000}"/>
    <cellStyle name="20% - uthevingsfarge 4 5 2 3" xfId="39305" xr:uid="{00000000-0005-0000-0000-0000A9350000}"/>
    <cellStyle name="20% - uthevingsfarge 4 5 2 3 2" xfId="44251" xr:uid="{00000000-0005-0000-0000-0000AA350000}"/>
    <cellStyle name="20% - uthevingsfarge 4 5 2 3 2 2" xfId="44252" xr:uid="{00000000-0005-0000-0000-0000AB350000}"/>
    <cellStyle name="20% - uthevingsfarge 4 5 2 3 3" xfId="44253" xr:uid="{00000000-0005-0000-0000-0000AC350000}"/>
    <cellStyle name="20% - uthevingsfarge 4 5 2 3_3. Chng in credit spreads" xfId="44254" xr:uid="{00000000-0005-0000-0000-0000AD350000}"/>
    <cellStyle name="20% - uthevingsfarge 4 5 2 4" xfId="39306" xr:uid="{00000000-0005-0000-0000-0000AE350000}"/>
    <cellStyle name="20% - uthevingsfarge 4 5 2 4 2" xfId="44255" xr:uid="{00000000-0005-0000-0000-0000AF350000}"/>
    <cellStyle name="20% - uthevingsfarge 4 5 2 5" xfId="39307" xr:uid="{00000000-0005-0000-0000-0000B0350000}"/>
    <cellStyle name="20% - uthevingsfarge 4 5 2 6" xfId="39303" xr:uid="{00000000-0005-0000-0000-0000B1350000}"/>
    <cellStyle name="20% - uthevingsfarge 4 5 2_3. Chng in credit spreads" xfId="44256" xr:uid="{00000000-0005-0000-0000-0000B2350000}"/>
    <cellStyle name="20% - uthevingsfarge 4 5 3" xfId="3425" xr:uid="{00000000-0005-0000-0000-0000B3350000}"/>
    <cellStyle name="20% - uthevingsfarge 4 5 3 2" xfId="14982" xr:uid="{00000000-0005-0000-0000-0000B4350000}"/>
    <cellStyle name="20% - uthevingsfarge 4 5 3 2 2" xfId="44257" xr:uid="{00000000-0005-0000-0000-0000B5350000}"/>
    <cellStyle name="20% - uthevingsfarge 4 5 3 3" xfId="39308" xr:uid="{00000000-0005-0000-0000-0000B6350000}"/>
    <cellStyle name="20% - uthevingsfarge 4 5 3_3. Chng in credit spreads" xfId="44258" xr:uid="{00000000-0005-0000-0000-0000B7350000}"/>
    <cellStyle name="20% - uthevingsfarge 4 5 4" xfId="14983" xr:uid="{00000000-0005-0000-0000-0000B8350000}"/>
    <cellStyle name="20% - uthevingsfarge 4 5 4 2" xfId="39309" xr:uid="{00000000-0005-0000-0000-0000B9350000}"/>
    <cellStyle name="20% - uthevingsfarge 4 5 4 2 2" xfId="44259" xr:uid="{00000000-0005-0000-0000-0000BA350000}"/>
    <cellStyle name="20% - uthevingsfarge 4 5 4 3" xfId="44260" xr:uid="{00000000-0005-0000-0000-0000BB350000}"/>
    <cellStyle name="20% - uthevingsfarge 4 5 4_3. Chng in credit spreads" xfId="44261" xr:uid="{00000000-0005-0000-0000-0000BC350000}"/>
    <cellStyle name="20% - uthevingsfarge 4 5 5" xfId="14984" xr:uid="{00000000-0005-0000-0000-0000BD350000}"/>
    <cellStyle name="20% - uthevingsfarge 4 5 5 2" xfId="39310" xr:uid="{00000000-0005-0000-0000-0000BE350000}"/>
    <cellStyle name="20% - uthevingsfarge 4 5 6" xfId="39311" xr:uid="{00000000-0005-0000-0000-0000BF350000}"/>
    <cellStyle name="20% - uthevingsfarge 4 5 7" xfId="39302" xr:uid="{00000000-0005-0000-0000-0000C0350000}"/>
    <cellStyle name="20% - uthevingsfarge 4 5 8" xfId="44262" xr:uid="{00000000-0005-0000-0000-0000C1350000}"/>
    <cellStyle name="20% - uthevingsfarge 4 5 9" xfId="44263" xr:uid="{00000000-0005-0000-0000-0000C2350000}"/>
    <cellStyle name="20% - uthevingsfarge 4 5_3. Chng in credit spreads" xfId="44264" xr:uid="{00000000-0005-0000-0000-0000C3350000}"/>
    <cellStyle name="20% - uthevingsfarge 4 50" xfId="3426" xr:uid="{00000000-0005-0000-0000-0000C4350000}"/>
    <cellStyle name="20% - uthevingsfarge 4 50 2" xfId="3427" xr:uid="{00000000-0005-0000-0000-0000C5350000}"/>
    <cellStyle name="20% - uthevingsfarge 4 50 2 2" xfId="3428" xr:uid="{00000000-0005-0000-0000-0000C6350000}"/>
    <cellStyle name="20% - uthevingsfarge 4 50 2 2 2" xfId="39314" xr:uid="{00000000-0005-0000-0000-0000C7350000}"/>
    <cellStyle name="20% - uthevingsfarge 4 50 2 2_A02" xfId="55679" xr:uid="{B320BBE0-078A-4DD6-BB08-61FD8D2A6E05}"/>
    <cellStyle name="20% - uthevingsfarge 4 50 2 3" xfId="39315" xr:uid="{00000000-0005-0000-0000-0000C8350000}"/>
    <cellStyle name="20% - uthevingsfarge 4 50 2 4" xfId="39316" xr:uid="{00000000-0005-0000-0000-0000C9350000}"/>
    <cellStyle name="20% - uthevingsfarge 4 50 2 5" xfId="39317" xr:uid="{00000000-0005-0000-0000-0000CA350000}"/>
    <cellStyle name="20% - uthevingsfarge 4 50 2 6" xfId="39313" xr:uid="{00000000-0005-0000-0000-0000CB350000}"/>
    <cellStyle name="20% - uthevingsfarge 4 50 2_4 manuell" xfId="53565" xr:uid="{9895325C-F893-440E-865E-C65096120724}"/>
    <cellStyle name="20% - uthevingsfarge 4 50 3" xfId="3429" xr:uid="{00000000-0005-0000-0000-0000CD350000}"/>
    <cellStyle name="20% - uthevingsfarge 4 50 3 2" xfId="39318" xr:uid="{00000000-0005-0000-0000-0000CE350000}"/>
    <cellStyle name="20% - uthevingsfarge 4 50 3_A02" xfId="55680" xr:uid="{3177BEA0-8C15-4B41-BAB8-2A41CA154ABF}"/>
    <cellStyle name="20% - uthevingsfarge 4 50 4" xfId="39319" xr:uid="{00000000-0005-0000-0000-0000CF350000}"/>
    <cellStyle name="20% - uthevingsfarge 4 50 5" xfId="39320" xr:uid="{00000000-0005-0000-0000-0000D0350000}"/>
    <cellStyle name="20% - uthevingsfarge 4 50 6" xfId="39321" xr:uid="{00000000-0005-0000-0000-0000D1350000}"/>
    <cellStyle name="20% - uthevingsfarge 4 50 7" xfId="39312" xr:uid="{00000000-0005-0000-0000-0000D2350000}"/>
    <cellStyle name="20% - uthevingsfarge 4 50_4 manuell" xfId="53566" xr:uid="{D0ED0DDA-BA13-49BE-880B-F2F6CFD13CC5}"/>
    <cellStyle name="20% - uthevingsfarge 4 51" xfId="3430" xr:uid="{00000000-0005-0000-0000-0000D4350000}"/>
    <cellStyle name="20% - uthevingsfarge 4 51 2" xfId="3431" xr:uid="{00000000-0005-0000-0000-0000D5350000}"/>
    <cellStyle name="20% - uthevingsfarge 4 51 2 2" xfId="3432" xr:uid="{00000000-0005-0000-0000-0000D6350000}"/>
    <cellStyle name="20% - uthevingsfarge 4 51 2 2 2" xfId="39324" xr:uid="{00000000-0005-0000-0000-0000D7350000}"/>
    <cellStyle name="20% - uthevingsfarge 4 51 2 2_A02" xfId="55681" xr:uid="{945D6532-44B5-489A-BE7F-5E827172D1C6}"/>
    <cellStyle name="20% - uthevingsfarge 4 51 2 3" xfId="39325" xr:uid="{00000000-0005-0000-0000-0000D8350000}"/>
    <cellStyle name="20% - uthevingsfarge 4 51 2 4" xfId="39326" xr:uid="{00000000-0005-0000-0000-0000D9350000}"/>
    <cellStyle name="20% - uthevingsfarge 4 51 2 5" xfId="39327" xr:uid="{00000000-0005-0000-0000-0000DA350000}"/>
    <cellStyle name="20% - uthevingsfarge 4 51 2 6" xfId="39323" xr:uid="{00000000-0005-0000-0000-0000DB350000}"/>
    <cellStyle name="20% - uthevingsfarge 4 51 2_4 manuell" xfId="53567" xr:uid="{A283B774-23E1-4B92-9CE3-23AFFE7A25F3}"/>
    <cellStyle name="20% - uthevingsfarge 4 51 3" xfId="3433" xr:uid="{00000000-0005-0000-0000-0000DD350000}"/>
    <cellStyle name="20% - uthevingsfarge 4 51 3 2" xfId="39328" xr:uid="{00000000-0005-0000-0000-0000DE350000}"/>
    <cellStyle name="20% - uthevingsfarge 4 51 3_A02" xfId="55682" xr:uid="{FE558891-0DF3-4659-B356-8BA0376AC84F}"/>
    <cellStyle name="20% - uthevingsfarge 4 51 4" xfId="39329" xr:uid="{00000000-0005-0000-0000-0000DF350000}"/>
    <cellStyle name="20% - uthevingsfarge 4 51 5" xfId="39330" xr:uid="{00000000-0005-0000-0000-0000E0350000}"/>
    <cellStyle name="20% - uthevingsfarge 4 51 6" xfId="39331" xr:uid="{00000000-0005-0000-0000-0000E1350000}"/>
    <cellStyle name="20% - uthevingsfarge 4 51 7" xfId="39322" xr:uid="{00000000-0005-0000-0000-0000E2350000}"/>
    <cellStyle name="20% - uthevingsfarge 4 51_4 manuell" xfId="53568" xr:uid="{5A1A7A23-CDC5-40E2-9F38-D390B3C6CB0F}"/>
    <cellStyle name="20% - uthevingsfarge 4 52" xfId="3434" xr:uid="{00000000-0005-0000-0000-0000E4350000}"/>
    <cellStyle name="20% - uthevingsfarge 4 52 2" xfId="3435" xr:uid="{00000000-0005-0000-0000-0000E5350000}"/>
    <cellStyle name="20% - uthevingsfarge 4 52 2 2" xfId="3436" xr:uid="{00000000-0005-0000-0000-0000E6350000}"/>
    <cellStyle name="20% - uthevingsfarge 4 52 2 2 2" xfId="39334" xr:uid="{00000000-0005-0000-0000-0000E7350000}"/>
    <cellStyle name="20% - uthevingsfarge 4 52 2 2_A02" xfId="55683" xr:uid="{FFA64CF5-7606-4E55-BDC5-00B507858EDB}"/>
    <cellStyle name="20% - uthevingsfarge 4 52 2 3" xfId="39335" xr:uid="{00000000-0005-0000-0000-0000E8350000}"/>
    <cellStyle name="20% - uthevingsfarge 4 52 2 4" xfId="39336" xr:uid="{00000000-0005-0000-0000-0000E9350000}"/>
    <cellStyle name="20% - uthevingsfarge 4 52 2 5" xfId="39337" xr:uid="{00000000-0005-0000-0000-0000EA350000}"/>
    <cellStyle name="20% - uthevingsfarge 4 52 2 6" xfId="39333" xr:uid="{00000000-0005-0000-0000-0000EB350000}"/>
    <cellStyle name="20% - uthevingsfarge 4 52 2_4 manuell" xfId="53569" xr:uid="{B60D2DF8-6F75-4D00-B90F-304CE755505D}"/>
    <cellStyle name="20% - uthevingsfarge 4 52 3" xfId="3437" xr:uid="{00000000-0005-0000-0000-0000ED350000}"/>
    <cellStyle name="20% - uthevingsfarge 4 52 3 2" xfId="39338" xr:uid="{00000000-0005-0000-0000-0000EE350000}"/>
    <cellStyle name="20% - uthevingsfarge 4 52 3_A02" xfId="55684" xr:uid="{036D8B4D-21F0-42F8-A8D9-51A1BCDD4DBB}"/>
    <cellStyle name="20% - uthevingsfarge 4 52 4" xfId="39339" xr:uid="{00000000-0005-0000-0000-0000EF350000}"/>
    <cellStyle name="20% - uthevingsfarge 4 52 5" xfId="39340" xr:uid="{00000000-0005-0000-0000-0000F0350000}"/>
    <cellStyle name="20% - uthevingsfarge 4 52 6" xfId="39341" xr:uid="{00000000-0005-0000-0000-0000F1350000}"/>
    <cellStyle name="20% - uthevingsfarge 4 52 7" xfId="39332" xr:uid="{00000000-0005-0000-0000-0000F2350000}"/>
    <cellStyle name="20% - uthevingsfarge 4 52_4 manuell" xfId="53570" xr:uid="{5060971E-61DC-4BFE-8F7D-E0C18E9AE1C8}"/>
    <cellStyle name="20% - uthevingsfarge 4 53" xfId="3438" xr:uid="{00000000-0005-0000-0000-0000F4350000}"/>
    <cellStyle name="20% - uthevingsfarge 4 53 2" xfId="3439" xr:uid="{00000000-0005-0000-0000-0000F5350000}"/>
    <cellStyle name="20% - uthevingsfarge 4 53 2 2" xfId="3440" xr:uid="{00000000-0005-0000-0000-0000F6350000}"/>
    <cellStyle name="20% - uthevingsfarge 4 53 2 2 2" xfId="39344" xr:uid="{00000000-0005-0000-0000-0000F7350000}"/>
    <cellStyle name="20% - uthevingsfarge 4 53 2 2_A02" xfId="55685" xr:uid="{ABCFD714-81A7-4065-ACBD-1EA8E5E7E9D1}"/>
    <cellStyle name="20% - uthevingsfarge 4 53 2 3" xfId="39345" xr:uid="{00000000-0005-0000-0000-0000F8350000}"/>
    <cellStyle name="20% - uthevingsfarge 4 53 2 4" xfId="39346" xr:uid="{00000000-0005-0000-0000-0000F9350000}"/>
    <cellStyle name="20% - uthevingsfarge 4 53 2 5" xfId="39347" xr:uid="{00000000-0005-0000-0000-0000FA350000}"/>
    <cellStyle name="20% - uthevingsfarge 4 53 2 6" xfId="39343" xr:uid="{00000000-0005-0000-0000-0000FB350000}"/>
    <cellStyle name="20% - uthevingsfarge 4 53 2_4 manuell" xfId="53571" xr:uid="{79997222-E246-4C62-A5B2-C50BC992B426}"/>
    <cellStyle name="20% - uthevingsfarge 4 53 3" xfId="3441" xr:uid="{00000000-0005-0000-0000-0000FD350000}"/>
    <cellStyle name="20% - uthevingsfarge 4 53 3 2" xfId="39348" xr:uid="{00000000-0005-0000-0000-0000FE350000}"/>
    <cellStyle name="20% - uthevingsfarge 4 53 3_A02" xfId="55686" xr:uid="{859A74C0-4EB0-4A01-8C10-4950D1354940}"/>
    <cellStyle name="20% - uthevingsfarge 4 53 4" xfId="39349" xr:uid="{00000000-0005-0000-0000-0000FF350000}"/>
    <cellStyle name="20% - uthevingsfarge 4 53 5" xfId="39350" xr:uid="{00000000-0005-0000-0000-000000360000}"/>
    <cellStyle name="20% - uthevingsfarge 4 53 6" xfId="39351" xr:uid="{00000000-0005-0000-0000-000001360000}"/>
    <cellStyle name="20% - uthevingsfarge 4 53 7" xfId="39342" xr:uid="{00000000-0005-0000-0000-000002360000}"/>
    <cellStyle name="20% - uthevingsfarge 4 53_4 manuell" xfId="53572" xr:uid="{9843261D-E8AA-42A8-8CE3-58D9687EFF6B}"/>
    <cellStyle name="20% - uthevingsfarge 4 54" xfId="3442" xr:uid="{00000000-0005-0000-0000-000004360000}"/>
    <cellStyle name="20% - uthevingsfarge 4 54 2" xfId="3443" xr:uid="{00000000-0005-0000-0000-000005360000}"/>
    <cellStyle name="20% - uthevingsfarge 4 54 2 2" xfId="3444" xr:uid="{00000000-0005-0000-0000-000006360000}"/>
    <cellStyle name="20% - uthevingsfarge 4 54 2 2 2" xfId="39354" xr:uid="{00000000-0005-0000-0000-000007360000}"/>
    <cellStyle name="20% - uthevingsfarge 4 54 2 2_A02" xfId="55687" xr:uid="{236BC5C5-79A0-4F9F-B149-9F2B133BEF7C}"/>
    <cellStyle name="20% - uthevingsfarge 4 54 2 3" xfId="39355" xr:uid="{00000000-0005-0000-0000-000008360000}"/>
    <cellStyle name="20% - uthevingsfarge 4 54 2 4" xfId="39356" xr:uid="{00000000-0005-0000-0000-000009360000}"/>
    <cellStyle name="20% - uthevingsfarge 4 54 2 5" xfId="39357" xr:uid="{00000000-0005-0000-0000-00000A360000}"/>
    <cellStyle name="20% - uthevingsfarge 4 54 2 6" xfId="39353" xr:uid="{00000000-0005-0000-0000-00000B360000}"/>
    <cellStyle name="20% - uthevingsfarge 4 54 2_4 manuell" xfId="53573" xr:uid="{D81C7B3B-3F21-4DD1-806A-241E1DC5E501}"/>
    <cellStyle name="20% - uthevingsfarge 4 54 3" xfId="3445" xr:uid="{00000000-0005-0000-0000-00000D360000}"/>
    <cellStyle name="20% - uthevingsfarge 4 54 3 2" xfId="39358" xr:uid="{00000000-0005-0000-0000-00000E360000}"/>
    <cellStyle name="20% - uthevingsfarge 4 54 3_A02" xfId="55688" xr:uid="{142E6768-89D7-45F0-BF4D-6C381D0CFD6E}"/>
    <cellStyle name="20% - uthevingsfarge 4 54 4" xfId="39359" xr:uid="{00000000-0005-0000-0000-00000F360000}"/>
    <cellStyle name="20% - uthevingsfarge 4 54 5" xfId="39360" xr:uid="{00000000-0005-0000-0000-000010360000}"/>
    <cellStyle name="20% - uthevingsfarge 4 54 6" xfId="39361" xr:uid="{00000000-0005-0000-0000-000011360000}"/>
    <cellStyle name="20% - uthevingsfarge 4 54 7" xfId="39352" xr:uid="{00000000-0005-0000-0000-000012360000}"/>
    <cellStyle name="20% - uthevingsfarge 4 54_4 manuell" xfId="53574" xr:uid="{EB81FE02-F1B5-46AC-B637-60411BF2CC0A}"/>
    <cellStyle name="20% - uthevingsfarge 4 55" xfId="3446" xr:uid="{00000000-0005-0000-0000-000014360000}"/>
    <cellStyle name="20% - uthevingsfarge 4 55 2" xfId="3447" xr:uid="{00000000-0005-0000-0000-000015360000}"/>
    <cellStyle name="20% - uthevingsfarge 4 55 2 2" xfId="3448" xr:uid="{00000000-0005-0000-0000-000016360000}"/>
    <cellStyle name="20% - uthevingsfarge 4 55 2 2 2" xfId="39364" xr:uid="{00000000-0005-0000-0000-000017360000}"/>
    <cellStyle name="20% - uthevingsfarge 4 55 2 2_A02" xfId="55689" xr:uid="{FE4AE24B-119B-4DEC-AC93-CD52DA409230}"/>
    <cellStyle name="20% - uthevingsfarge 4 55 2 3" xfId="39365" xr:uid="{00000000-0005-0000-0000-000018360000}"/>
    <cellStyle name="20% - uthevingsfarge 4 55 2 4" xfId="39366" xr:uid="{00000000-0005-0000-0000-000019360000}"/>
    <cellStyle name="20% - uthevingsfarge 4 55 2 5" xfId="39367" xr:uid="{00000000-0005-0000-0000-00001A360000}"/>
    <cellStyle name="20% - uthevingsfarge 4 55 2 6" xfId="39363" xr:uid="{00000000-0005-0000-0000-00001B360000}"/>
    <cellStyle name="20% - uthevingsfarge 4 55 2_4 manuell" xfId="53575" xr:uid="{1D84FDF3-F231-4BD3-97A0-057609984F19}"/>
    <cellStyle name="20% - uthevingsfarge 4 55 3" xfId="3449" xr:uid="{00000000-0005-0000-0000-00001D360000}"/>
    <cellStyle name="20% - uthevingsfarge 4 55 3 2" xfId="39368" xr:uid="{00000000-0005-0000-0000-00001E360000}"/>
    <cellStyle name="20% - uthevingsfarge 4 55 3_A02" xfId="55690" xr:uid="{AD616934-CC43-4103-883F-38F65923F991}"/>
    <cellStyle name="20% - uthevingsfarge 4 55 4" xfId="39369" xr:uid="{00000000-0005-0000-0000-00001F360000}"/>
    <cellStyle name="20% - uthevingsfarge 4 55 5" xfId="39370" xr:uid="{00000000-0005-0000-0000-000020360000}"/>
    <cellStyle name="20% - uthevingsfarge 4 55 6" xfId="39371" xr:uid="{00000000-0005-0000-0000-000021360000}"/>
    <cellStyle name="20% - uthevingsfarge 4 55 7" xfId="39362" xr:uid="{00000000-0005-0000-0000-000022360000}"/>
    <cellStyle name="20% - uthevingsfarge 4 55_4 manuell" xfId="53576" xr:uid="{10DA00B5-8A08-46A1-932E-88ADA3AEE583}"/>
    <cellStyle name="20% - uthevingsfarge 4 56" xfId="3450" xr:uid="{00000000-0005-0000-0000-000024360000}"/>
    <cellStyle name="20% - uthevingsfarge 4 56 2" xfId="3451" xr:uid="{00000000-0005-0000-0000-000025360000}"/>
    <cellStyle name="20% - uthevingsfarge 4 56 2 2" xfId="3452" xr:uid="{00000000-0005-0000-0000-000026360000}"/>
    <cellStyle name="20% - uthevingsfarge 4 56 2 2 2" xfId="39374" xr:uid="{00000000-0005-0000-0000-000027360000}"/>
    <cellStyle name="20% - uthevingsfarge 4 56 2 2_A02" xfId="55691" xr:uid="{DE2091A5-209F-44D1-AE34-5EA008573811}"/>
    <cellStyle name="20% - uthevingsfarge 4 56 2 3" xfId="39375" xr:uid="{00000000-0005-0000-0000-000028360000}"/>
    <cellStyle name="20% - uthevingsfarge 4 56 2 4" xfId="39376" xr:uid="{00000000-0005-0000-0000-000029360000}"/>
    <cellStyle name="20% - uthevingsfarge 4 56 2 5" xfId="39377" xr:uid="{00000000-0005-0000-0000-00002A360000}"/>
    <cellStyle name="20% - uthevingsfarge 4 56 2 6" xfId="39373" xr:uid="{00000000-0005-0000-0000-00002B360000}"/>
    <cellStyle name="20% - uthevingsfarge 4 56 2_4 manuell" xfId="53577" xr:uid="{A333C0F7-D822-4041-95AE-B1ECDD489332}"/>
    <cellStyle name="20% - uthevingsfarge 4 56 3" xfId="3453" xr:uid="{00000000-0005-0000-0000-00002D360000}"/>
    <cellStyle name="20% - uthevingsfarge 4 56 3 2" xfId="39378" xr:uid="{00000000-0005-0000-0000-00002E360000}"/>
    <cellStyle name="20% - uthevingsfarge 4 56 3_A02" xfId="55692" xr:uid="{69569F22-9122-482B-B90E-EB8127E9245E}"/>
    <cellStyle name="20% - uthevingsfarge 4 56 4" xfId="39379" xr:uid="{00000000-0005-0000-0000-00002F360000}"/>
    <cellStyle name="20% - uthevingsfarge 4 56 5" xfId="39380" xr:uid="{00000000-0005-0000-0000-000030360000}"/>
    <cellStyle name="20% - uthevingsfarge 4 56 6" xfId="39381" xr:uid="{00000000-0005-0000-0000-000031360000}"/>
    <cellStyle name="20% - uthevingsfarge 4 56 7" xfId="39372" xr:uid="{00000000-0005-0000-0000-000032360000}"/>
    <cellStyle name="20% - uthevingsfarge 4 56_4 manuell" xfId="53578" xr:uid="{9D519D1A-9BA0-4A57-9427-F633ECCBFAB6}"/>
    <cellStyle name="20% - uthevingsfarge 4 57" xfId="3454" xr:uid="{00000000-0005-0000-0000-000034360000}"/>
    <cellStyle name="20% - uthevingsfarge 4 57 2" xfId="3455" xr:uid="{00000000-0005-0000-0000-000035360000}"/>
    <cellStyle name="20% - uthevingsfarge 4 57 2 2" xfId="3456" xr:uid="{00000000-0005-0000-0000-000036360000}"/>
    <cellStyle name="20% - uthevingsfarge 4 57 2 2 2" xfId="39384" xr:uid="{00000000-0005-0000-0000-000037360000}"/>
    <cellStyle name="20% - uthevingsfarge 4 57 2 2_A02" xfId="55693" xr:uid="{4D1E7A9B-227E-48E3-AA5D-B70C970D96AB}"/>
    <cellStyle name="20% - uthevingsfarge 4 57 2 3" xfId="39385" xr:uid="{00000000-0005-0000-0000-000038360000}"/>
    <cellStyle name="20% - uthevingsfarge 4 57 2 4" xfId="39386" xr:uid="{00000000-0005-0000-0000-000039360000}"/>
    <cellStyle name="20% - uthevingsfarge 4 57 2 5" xfId="39387" xr:uid="{00000000-0005-0000-0000-00003A360000}"/>
    <cellStyle name="20% - uthevingsfarge 4 57 2 6" xfId="39383" xr:uid="{00000000-0005-0000-0000-00003B360000}"/>
    <cellStyle name="20% - uthevingsfarge 4 57 2_4 manuell" xfId="53579" xr:uid="{DFB80D2A-6803-4E6D-A5D6-D9A05B014787}"/>
    <cellStyle name="20% - uthevingsfarge 4 57 3" xfId="3457" xr:uid="{00000000-0005-0000-0000-00003D360000}"/>
    <cellStyle name="20% - uthevingsfarge 4 57 3 2" xfId="39388" xr:uid="{00000000-0005-0000-0000-00003E360000}"/>
    <cellStyle name="20% - uthevingsfarge 4 57 3_A02" xfId="55694" xr:uid="{43669073-E00C-4193-BC0E-38D2F559E997}"/>
    <cellStyle name="20% - uthevingsfarge 4 57 4" xfId="39389" xr:uid="{00000000-0005-0000-0000-00003F360000}"/>
    <cellStyle name="20% - uthevingsfarge 4 57 5" xfId="39390" xr:uid="{00000000-0005-0000-0000-000040360000}"/>
    <cellStyle name="20% - uthevingsfarge 4 57 6" xfId="39391" xr:uid="{00000000-0005-0000-0000-000041360000}"/>
    <cellStyle name="20% - uthevingsfarge 4 57 7" xfId="39382" xr:uid="{00000000-0005-0000-0000-000042360000}"/>
    <cellStyle name="20% - uthevingsfarge 4 57_4 manuell" xfId="53580" xr:uid="{50D41374-E551-4E27-BA0F-809D5D9A2701}"/>
    <cellStyle name="20% - uthevingsfarge 4 58" xfId="3458" xr:uid="{00000000-0005-0000-0000-000044360000}"/>
    <cellStyle name="20% - uthevingsfarge 4 58 2" xfId="3459" xr:uid="{00000000-0005-0000-0000-000045360000}"/>
    <cellStyle name="20% - uthevingsfarge 4 58 2 2" xfId="3460" xr:uid="{00000000-0005-0000-0000-000046360000}"/>
    <cellStyle name="20% - uthevingsfarge 4 58 2 2 2" xfId="39394" xr:uid="{00000000-0005-0000-0000-000047360000}"/>
    <cellStyle name="20% - uthevingsfarge 4 58 2 2_A02" xfId="55695" xr:uid="{C64BCC1E-50B6-41CE-87B8-D9A976FAB819}"/>
    <cellStyle name="20% - uthevingsfarge 4 58 2 3" xfId="39395" xr:uid="{00000000-0005-0000-0000-000048360000}"/>
    <cellStyle name="20% - uthevingsfarge 4 58 2 4" xfId="39396" xr:uid="{00000000-0005-0000-0000-000049360000}"/>
    <cellStyle name="20% - uthevingsfarge 4 58 2 5" xfId="39397" xr:uid="{00000000-0005-0000-0000-00004A360000}"/>
    <cellStyle name="20% - uthevingsfarge 4 58 2 6" xfId="39393" xr:uid="{00000000-0005-0000-0000-00004B360000}"/>
    <cellStyle name="20% - uthevingsfarge 4 58 2_4 manuell" xfId="53581" xr:uid="{D77CC4CA-8D0F-4C8A-9DD4-EBFEA0C68399}"/>
    <cellStyle name="20% - uthevingsfarge 4 58 3" xfId="3461" xr:uid="{00000000-0005-0000-0000-00004D360000}"/>
    <cellStyle name="20% - uthevingsfarge 4 58 3 2" xfId="39398" xr:uid="{00000000-0005-0000-0000-00004E360000}"/>
    <cellStyle name="20% - uthevingsfarge 4 58 3_A02" xfId="55696" xr:uid="{7B2DE951-1851-4563-9F4B-BE94447B558D}"/>
    <cellStyle name="20% - uthevingsfarge 4 58 4" xfId="39399" xr:uid="{00000000-0005-0000-0000-00004F360000}"/>
    <cellStyle name="20% - uthevingsfarge 4 58 5" xfId="39400" xr:uid="{00000000-0005-0000-0000-000050360000}"/>
    <cellStyle name="20% - uthevingsfarge 4 58 6" xfId="39401" xr:uid="{00000000-0005-0000-0000-000051360000}"/>
    <cellStyle name="20% - uthevingsfarge 4 58 7" xfId="39392" xr:uid="{00000000-0005-0000-0000-000052360000}"/>
    <cellStyle name="20% - uthevingsfarge 4 58_4 manuell" xfId="53582" xr:uid="{5D96A857-4EDA-41DF-992E-808AB01952F5}"/>
    <cellStyle name="20% - uthevingsfarge 4 59" xfId="3462" xr:uid="{00000000-0005-0000-0000-000054360000}"/>
    <cellStyle name="20% - uthevingsfarge 4 59 2" xfId="3463" xr:uid="{00000000-0005-0000-0000-000055360000}"/>
    <cellStyle name="20% - uthevingsfarge 4 59 2 2" xfId="3464" xr:uid="{00000000-0005-0000-0000-000056360000}"/>
    <cellStyle name="20% - uthevingsfarge 4 59 2 2 2" xfId="39404" xr:uid="{00000000-0005-0000-0000-000057360000}"/>
    <cellStyle name="20% - uthevingsfarge 4 59 2 2_A02" xfId="55697" xr:uid="{F9EDB17C-B2C9-4D0A-8996-CD6220FD206F}"/>
    <cellStyle name="20% - uthevingsfarge 4 59 2 3" xfId="39405" xr:uid="{00000000-0005-0000-0000-000058360000}"/>
    <cellStyle name="20% - uthevingsfarge 4 59 2 4" xfId="39406" xr:uid="{00000000-0005-0000-0000-000059360000}"/>
    <cellStyle name="20% - uthevingsfarge 4 59 2 5" xfId="39407" xr:uid="{00000000-0005-0000-0000-00005A360000}"/>
    <cellStyle name="20% - uthevingsfarge 4 59 2 6" xfId="39403" xr:uid="{00000000-0005-0000-0000-00005B360000}"/>
    <cellStyle name="20% - uthevingsfarge 4 59 2_4 manuell" xfId="53583" xr:uid="{83514B6A-0926-4466-B021-6A442A095E28}"/>
    <cellStyle name="20% - uthevingsfarge 4 59 3" xfId="3465" xr:uid="{00000000-0005-0000-0000-00005D360000}"/>
    <cellStyle name="20% - uthevingsfarge 4 59 3 2" xfId="39408" xr:uid="{00000000-0005-0000-0000-00005E360000}"/>
    <cellStyle name="20% - uthevingsfarge 4 59 3_A02" xfId="55698" xr:uid="{52186AB1-F0BD-4C92-B542-CB47C7CFAD23}"/>
    <cellStyle name="20% - uthevingsfarge 4 59 4" xfId="39409" xr:uid="{00000000-0005-0000-0000-00005F360000}"/>
    <cellStyle name="20% - uthevingsfarge 4 59 5" xfId="39410" xr:uid="{00000000-0005-0000-0000-000060360000}"/>
    <cellStyle name="20% - uthevingsfarge 4 59 6" xfId="39411" xr:uid="{00000000-0005-0000-0000-000061360000}"/>
    <cellStyle name="20% - uthevingsfarge 4 59 7" xfId="39402" xr:uid="{00000000-0005-0000-0000-000062360000}"/>
    <cellStyle name="20% - uthevingsfarge 4 59_4 manuell" xfId="53584" xr:uid="{D359A125-1479-45D7-A6F9-CD5019CE1D82}"/>
    <cellStyle name="20% - uthevingsfarge 4 6" xfId="3466" xr:uid="{00000000-0005-0000-0000-000064360000}"/>
    <cellStyle name="20% - uthevingsfarge 4 6 2" xfId="3467" xr:uid="{00000000-0005-0000-0000-000065360000}"/>
    <cellStyle name="20% - uthevingsfarge 4 6 2 2" xfId="3468" xr:uid="{00000000-0005-0000-0000-000066360000}"/>
    <cellStyle name="20% - uthevingsfarge 4 6 2 2 2" xfId="39414" xr:uid="{00000000-0005-0000-0000-000067360000}"/>
    <cellStyle name="20% - uthevingsfarge 4 6 2 2_A02" xfId="55699" xr:uid="{3DDB6242-9822-49EE-A525-FD47FAFE52F9}"/>
    <cellStyle name="20% - uthevingsfarge 4 6 2 3" xfId="39415" xr:uid="{00000000-0005-0000-0000-000068360000}"/>
    <cellStyle name="20% - uthevingsfarge 4 6 2 4" xfId="39416" xr:uid="{00000000-0005-0000-0000-000069360000}"/>
    <cellStyle name="20% - uthevingsfarge 4 6 2 5" xfId="39417" xr:uid="{00000000-0005-0000-0000-00006A360000}"/>
    <cellStyle name="20% - uthevingsfarge 4 6 2 6" xfId="39413" xr:uid="{00000000-0005-0000-0000-00006B360000}"/>
    <cellStyle name="20% - uthevingsfarge 4 6 2_3. Chng in credit spreads" xfId="44265" xr:uid="{00000000-0005-0000-0000-00006C360000}"/>
    <cellStyle name="20% - uthevingsfarge 4 6 3" xfId="3469" xr:uid="{00000000-0005-0000-0000-00006D360000}"/>
    <cellStyle name="20% - uthevingsfarge 4 6 3 2" xfId="14985" xr:uid="{00000000-0005-0000-0000-00006E360000}"/>
    <cellStyle name="20% - uthevingsfarge 4 6 3 2 2" xfId="44266" xr:uid="{00000000-0005-0000-0000-00006F360000}"/>
    <cellStyle name="20% - uthevingsfarge 4 6 3 3" xfId="39418" xr:uid="{00000000-0005-0000-0000-000070360000}"/>
    <cellStyle name="20% - uthevingsfarge 4 6 3_3. Chng in credit spreads" xfId="44267" xr:uid="{00000000-0005-0000-0000-000071360000}"/>
    <cellStyle name="20% - uthevingsfarge 4 6 4" xfId="14986" xr:uid="{00000000-0005-0000-0000-000072360000}"/>
    <cellStyle name="20% - uthevingsfarge 4 6 4 2" xfId="39419" xr:uid="{00000000-0005-0000-0000-000073360000}"/>
    <cellStyle name="20% - uthevingsfarge 4 6 5" xfId="14987" xr:uid="{00000000-0005-0000-0000-000074360000}"/>
    <cellStyle name="20% - uthevingsfarge 4 6 5 2" xfId="39420" xr:uid="{00000000-0005-0000-0000-000075360000}"/>
    <cellStyle name="20% - uthevingsfarge 4 6 6" xfId="39421" xr:uid="{00000000-0005-0000-0000-000076360000}"/>
    <cellStyle name="20% - uthevingsfarge 4 6 7" xfId="39412" xr:uid="{00000000-0005-0000-0000-000077360000}"/>
    <cellStyle name="20% - uthevingsfarge 4 6 8" xfId="44268" xr:uid="{00000000-0005-0000-0000-000078360000}"/>
    <cellStyle name="20% - uthevingsfarge 4 6 9" xfId="44269" xr:uid="{00000000-0005-0000-0000-000079360000}"/>
    <cellStyle name="20% - uthevingsfarge 4 6_3. Chng in credit spreads" xfId="44270" xr:uid="{00000000-0005-0000-0000-00007A360000}"/>
    <cellStyle name="20% - uthevingsfarge 4 60" xfId="14988" xr:uid="{00000000-0005-0000-0000-00007B360000}"/>
    <cellStyle name="20% - uthevingsfarge 4 60 2" xfId="14989" xr:uid="{00000000-0005-0000-0000-00007C360000}"/>
    <cellStyle name="20% - uthevingsfarge 4 60 2 2" xfId="36532" xr:uid="{00000000-0005-0000-0000-00007D360000}"/>
    <cellStyle name="20% - uthevingsfarge 4 60 3" xfId="14990" xr:uid="{00000000-0005-0000-0000-00007E360000}"/>
    <cellStyle name="20% - uthevingsfarge 4 60 4" xfId="36296" xr:uid="{00000000-0005-0000-0000-00007F360000}"/>
    <cellStyle name="20% - uthevingsfarge 4 60_AVA DVA EL" xfId="14991" xr:uid="{00000000-0005-0000-0000-000080360000}"/>
    <cellStyle name="20% - uthevingsfarge 4 61" xfId="14992" xr:uid="{00000000-0005-0000-0000-000081360000}"/>
    <cellStyle name="20% - uthevingsfarge 4 61 2" xfId="14993" xr:uid="{00000000-0005-0000-0000-000082360000}"/>
    <cellStyle name="20% - uthevingsfarge 4 61 2 2" xfId="36553" xr:uid="{00000000-0005-0000-0000-000083360000}"/>
    <cellStyle name="20% - uthevingsfarge 4 61 3" xfId="14994" xr:uid="{00000000-0005-0000-0000-000084360000}"/>
    <cellStyle name="20% - uthevingsfarge 4 61 4" xfId="36322" xr:uid="{00000000-0005-0000-0000-000085360000}"/>
    <cellStyle name="20% - uthevingsfarge 4 61_AVA DVA EL" xfId="14995" xr:uid="{00000000-0005-0000-0000-000086360000}"/>
    <cellStyle name="20% - uthevingsfarge 4 62" xfId="14996" xr:uid="{00000000-0005-0000-0000-000087360000}"/>
    <cellStyle name="20% - uthevingsfarge 4 62 2" xfId="14997" xr:uid="{00000000-0005-0000-0000-000088360000}"/>
    <cellStyle name="20% - uthevingsfarge 4 62 2 2" xfId="36548" xr:uid="{00000000-0005-0000-0000-000089360000}"/>
    <cellStyle name="20% - uthevingsfarge 4 62 3" xfId="36315" xr:uid="{00000000-0005-0000-0000-00008A360000}"/>
    <cellStyle name="20% - uthevingsfarge 4 62_AVA DVA EL" xfId="14998" xr:uid="{00000000-0005-0000-0000-00008B360000}"/>
    <cellStyle name="20% - uthevingsfarge 4 63" xfId="14999" xr:uid="{00000000-0005-0000-0000-00008C360000}"/>
    <cellStyle name="20% - uthevingsfarge 4 63 2" xfId="36506" xr:uid="{00000000-0005-0000-0000-00008D360000}"/>
    <cellStyle name="20% - uthevingsfarge 4 64" xfId="15000" xr:uid="{00000000-0005-0000-0000-00008E360000}"/>
    <cellStyle name="20% - uthevingsfarge 4 64 2" xfId="36585" xr:uid="{00000000-0005-0000-0000-00008F360000}"/>
    <cellStyle name="20% - uthevingsfarge 4 65" xfId="15001" xr:uid="{00000000-0005-0000-0000-000090360000}"/>
    <cellStyle name="20% - uthevingsfarge 4 65 2" xfId="36476" xr:uid="{00000000-0005-0000-0000-000091360000}"/>
    <cellStyle name="20% - uthevingsfarge 4 66" xfId="15002" xr:uid="{00000000-0005-0000-0000-000092360000}"/>
    <cellStyle name="20% - uthevingsfarge 4 66 2" xfId="36571" xr:uid="{00000000-0005-0000-0000-000093360000}"/>
    <cellStyle name="20% - uthevingsfarge 4 67" xfId="36447" xr:uid="{00000000-0005-0000-0000-000094360000}"/>
    <cellStyle name="20% - uthevingsfarge 4 68" xfId="44271" xr:uid="{00000000-0005-0000-0000-000095360000}"/>
    <cellStyle name="20% - uthevingsfarge 4 69" xfId="44272" xr:uid="{00000000-0005-0000-0000-000096360000}"/>
    <cellStyle name="20% - uthevingsfarge 4 7" xfId="3470" xr:uid="{00000000-0005-0000-0000-000097360000}"/>
    <cellStyle name="20% - uthevingsfarge 4 7 2" xfId="3471" xr:uid="{00000000-0005-0000-0000-000098360000}"/>
    <cellStyle name="20% - uthevingsfarge 4 7 2 2" xfId="3472" xr:uid="{00000000-0005-0000-0000-000099360000}"/>
    <cellStyle name="20% - uthevingsfarge 4 7 2 2 2" xfId="39424" xr:uid="{00000000-0005-0000-0000-00009A360000}"/>
    <cellStyle name="20% - uthevingsfarge 4 7 2 2_A02" xfId="55700" xr:uid="{F5AEE1D4-981C-42CC-AFCD-AC04B1154A73}"/>
    <cellStyle name="20% - uthevingsfarge 4 7 2 3" xfId="39425" xr:uid="{00000000-0005-0000-0000-00009B360000}"/>
    <cellStyle name="20% - uthevingsfarge 4 7 2 4" xfId="39426" xr:uid="{00000000-0005-0000-0000-00009C360000}"/>
    <cellStyle name="20% - uthevingsfarge 4 7 2 5" xfId="39427" xr:uid="{00000000-0005-0000-0000-00009D360000}"/>
    <cellStyle name="20% - uthevingsfarge 4 7 2 6" xfId="39423" xr:uid="{00000000-0005-0000-0000-00009E360000}"/>
    <cellStyle name="20% - uthevingsfarge 4 7 2_4 manuell" xfId="53585" xr:uid="{E9DEDC5A-D2B7-4DA2-8A45-F7C9DDB5FEF4}"/>
    <cellStyle name="20% - uthevingsfarge 4 7 3" xfId="3473" xr:uid="{00000000-0005-0000-0000-0000A0360000}"/>
    <cellStyle name="20% - uthevingsfarge 4 7 3 2" xfId="15003" xr:uid="{00000000-0005-0000-0000-0000A1360000}"/>
    <cellStyle name="20% - uthevingsfarge 4 7 3 3" xfId="39428" xr:uid="{00000000-0005-0000-0000-0000A2360000}"/>
    <cellStyle name="20% - uthevingsfarge 4 7 3_A02" xfId="55701" xr:uid="{F39F3771-174D-40A4-8E01-75705E921DFB}"/>
    <cellStyle name="20% - uthevingsfarge 4 7 4" xfId="15004" xr:uid="{00000000-0005-0000-0000-0000A4360000}"/>
    <cellStyle name="20% - uthevingsfarge 4 7 4 2" xfId="39429" xr:uid="{00000000-0005-0000-0000-0000A5360000}"/>
    <cellStyle name="20% - uthevingsfarge 4 7 5" xfId="15005" xr:uid="{00000000-0005-0000-0000-0000A6360000}"/>
    <cellStyle name="20% - uthevingsfarge 4 7 5 2" xfId="39430" xr:uid="{00000000-0005-0000-0000-0000A7360000}"/>
    <cellStyle name="20% - uthevingsfarge 4 7 6" xfId="39431" xr:uid="{00000000-0005-0000-0000-0000A8360000}"/>
    <cellStyle name="20% - uthevingsfarge 4 7 7" xfId="39422" xr:uid="{00000000-0005-0000-0000-0000A9360000}"/>
    <cellStyle name="20% - uthevingsfarge 4 7 8" xfId="44273" xr:uid="{00000000-0005-0000-0000-0000AA360000}"/>
    <cellStyle name="20% - uthevingsfarge 4 7_3. Chng in credit spreads" xfId="44274" xr:uid="{00000000-0005-0000-0000-0000AB360000}"/>
    <cellStyle name="20% - uthevingsfarge 4 70" xfId="44275" xr:uid="{00000000-0005-0000-0000-0000AC360000}"/>
    <cellStyle name="20% - uthevingsfarge 4 71" xfId="44276" xr:uid="{00000000-0005-0000-0000-0000AD360000}"/>
    <cellStyle name="20% - uthevingsfarge 4 72" xfId="44277" xr:uid="{00000000-0005-0000-0000-0000AE360000}"/>
    <cellStyle name="20% - uthevingsfarge 4 73" xfId="44278" xr:uid="{00000000-0005-0000-0000-0000AF360000}"/>
    <cellStyle name="20% - uthevingsfarge 4 74" xfId="44279" xr:uid="{00000000-0005-0000-0000-0000B0360000}"/>
    <cellStyle name="20% - uthevingsfarge 4 8" xfId="3474" xr:uid="{00000000-0005-0000-0000-0000B1360000}"/>
    <cellStyle name="20% - uthevingsfarge 4 8 2" xfId="3475" xr:uid="{00000000-0005-0000-0000-0000B2360000}"/>
    <cellStyle name="20% - uthevingsfarge 4 8 2 2" xfId="3476" xr:uid="{00000000-0005-0000-0000-0000B3360000}"/>
    <cellStyle name="20% - uthevingsfarge 4 8 2 2 2" xfId="39434" xr:uid="{00000000-0005-0000-0000-0000B4360000}"/>
    <cellStyle name="20% - uthevingsfarge 4 8 2 2_A02" xfId="55702" xr:uid="{8EC5CE99-EA7B-4B96-96B1-18D32879D722}"/>
    <cellStyle name="20% - uthevingsfarge 4 8 2 3" xfId="39435" xr:uid="{00000000-0005-0000-0000-0000B5360000}"/>
    <cellStyle name="20% - uthevingsfarge 4 8 2 4" xfId="39436" xr:uid="{00000000-0005-0000-0000-0000B6360000}"/>
    <cellStyle name="20% - uthevingsfarge 4 8 2 5" xfId="39437" xr:uid="{00000000-0005-0000-0000-0000B7360000}"/>
    <cellStyle name="20% - uthevingsfarge 4 8 2 6" xfId="39433" xr:uid="{00000000-0005-0000-0000-0000B8360000}"/>
    <cellStyle name="20% - uthevingsfarge 4 8 2_4 manuell" xfId="53586" xr:uid="{F7BFDE97-8BA1-44B8-AC77-3CE5DA613923}"/>
    <cellStyle name="20% - uthevingsfarge 4 8 3" xfId="3477" xr:uid="{00000000-0005-0000-0000-0000BA360000}"/>
    <cellStyle name="20% - uthevingsfarge 4 8 3 2" xfId="39438" xr:uid="{00000000-0005-0000-0000-0000BB360000}"/>
    <cellStyle name="20% - uthevingsfarge 4 8 3_A02" xfId="55703" xr:uid="{423397EB-9AC3-4F00-97C9-2D315643631F}"/>
    <cellStyle name="20% - uthevingsfarge 4 8 4" xfId="39439" xr:uid="{00000000-0005-0000-0000-0000BC360000}"/>
    <cellStyle name="20% - uthevingsfarge 4 8 5" xfId="39440" xr:uid="{00000000-0005-0000-0000-0000BD360000}"/>
    <cellStyle name="20% - uthevingsfarge 4 8 6" xfId="39441" xr:uid="{00000000-0005-0000-0000-0000BE360000}"/>
    <cellStyle name="20% - uthevingsfarge 4 8 7" xfId="39432" xr:uid="{00000000-0005-0000-0000-0000BF360000}"/>
    <cellStyle name="20% - uthevingsfarge 4 8_3. Chng in credit spreads" xfId="44280" xr:uid="{00000000-0005-0000-0000-0000C0360000}"/>
    <cellStyle name="20% - uthevingsfarge 4 9" xfId="3478" xr:uid="{00000000-0005-0000-0000-0000C1360000}"/>
    <cellStyle name="20% - uthevingsfarge 4 9 2" xfId="3479" xr:uid="{00000000-0005-0000-0000-0000C2360000}"/>
    <cellStyle name="20% - uthevingsfarge 4 9 2 2" xfId="3480" xr:uid="{00000000-0005-0000-0000-0000C3360000}"/>
    <cellStyle name="20% - uthevingsfarge 4 9 2 2 2" xfId="39444" xr:uid="{00000000-0005-0000-0000-0000C4360000}"/>
    <cellStyle name="20% - uthevingsfarge 4 9 2 2_A02" xfId="55704" xr:uid="{E06A8BC2-A67C-41CB-B154-B14E1DD9AE41}"/>
    <cellStyle name="20% - uthevingsfarge 4 9 2 3" xfId="39445" xr:uid="{00000000-0005-0000-0000-0000C5360000}"/>
    <cellStyle name="20% - uthevingsfarge 4 9 2 4" xfId="39446" xr:uid="{00000000-0005-0000-0000-0000C6360000}"/>
    <cellStyle name="20% - uthevingsfarge 4 9 2 5" xfId="39447" xr:uid="{00000000-0005-0000-0000-0000C7360000}"/>
    <cellStyle name="20% - uthevingsfarge 4 9 2 6" xfId="39443" xr:uid="{00000000-0005-0000-0000-0000C8360000}"/>
    <cellStyle name="20% - uthevingsfarge 4 9 2_4 manuell" xfId="53587" xr:uid="{D4DE2E76-A0C9-4B32-9D87-A48FF1DAB662}"/>
    <cellStyle name="20% - uthevingsfarge 4 9 3" xfId="3481" xr:uid="{00000000-0005-0000-0000-0000CA360000}"/>
    <cellStyle name="20% - uthevingsfarge 4 9 3 2" xfId="39448" xr:uid="{00000000-0005-0000-0000-0000CB360000}"/>
    <cellStyle name="20% - uthevingsfarge 4 9 3_A02" xfId="55705" xr:uid="{C9EE4710-38C4-48CB-A7E5-72FF26AD24D3}"/>
    <cellStyle name="20% - uthevingsfarge 4 9 4" xfId="39449" xr:uid="{00000000-0005-0000-0000-0000CC360000}"/>
    <cellStyle name="20% - uthevingsfarge 4 9 5" xfId="39450" xr:uid="{00000000-0005-0000-0000-0000CD360000}"/>
    <cellStyle name="20% - uthevingsfarge 4 9 6" xfId="39451" xr:uid="{00000000-0005-0000-0000-0000CE360000}"/>
    <cellStyle name="20% - uthevingsfarge 4 9 7" xfId="39442" xr:uid="{00000000-0005-0000-0000-0000CF360000}"/>
    <cellStyle name="20% - uthevingsfarge 4 9_4 manuell" xfId="53588" xr:uid="{900DD475-8DA6-42E2-B5E5-3ABAC38E8A8E}"/>
    <cellStyle name="20% - uthevingsfarge 4_4 manuell" xfId="53589" xr:uid="{B3E0198D-E4B4-4B52-9B8C-F314D4ABD2C9}"/>
    <cellStyle name="20% - uthevingsfarge 5" xfId="36171" xr:uid="{00000000-0005-0000-0000-0000D2360000}"/>
    <cellStyle name="20% - uthevingsfarge 5 10" xfId="3482" xr:uid="{00000000-0005-0000-0000-0000D3360000}"/>
    <cellStyle name="20% - uthevingsfarge 5 10 2" xfId="3483" xr:uid="{00000000-0005-0000-0000-0000D4360000}"/>
    <cellStyle name="20% - uthevingsfarge 5 10 2 2" xfId="3484" xr:uid="{00000000-0005-0000-0000-0000D5360000}"/>
    <cellStyle name="20% - uthevingsfarge 5 10 2 3" xfId="39453" xr:uid="{00000000-0005-0000-0000-0000D6360000}"/>
    <cellStyle name="20% - uthevingsfarge 5 10 2_4 manuell" xfId="53590" xr:uid="{F2381686-D5E5-47BB-843C-26A5D2DEC426}"/>
    <cellStyle name="20% - uthevingsfarge 5 10 3" xfId="3485" xr:uid="{00000000-0005-0000-0000-0000D8360000}"/>
    <cellStyle name="20% - uthevingsfarge 5 10 4" xfId="39452" xr:uid="{00000000-0005-0000-0000-0000D9360000}"/>
    <cellStyle name="20% - uthevingsfarge 5 10 5" xfId="44281" xr:uid="{00000000-0005-0000-0000-0000DA360000}"/>
    <cellStyle name="20% - uthevingsfarge 5 10_4 manuell" xfId="53591" xr:uid="{D89F8726-A133-4D3E-80CB-122B330EE9AB}"/>
    <cellStyle name="20% - uthevingsfarge 5 11" xfId="3486" xr:uid="{00000000-0005-0000-0000-0000DC360000}"/>
    <cellStyle name="20% - uthevingsfarge 5 11 2" xfId="3487" xr:uid="{00000000-0005-0000-0000-0000DD360000}"/>
    <cellStyle name="20% - uthevingsfarge 5 11 2 2" xfId="3488" xr:uid="{00000000-0005-0000-0000-0000DE360000}"/>
    <cellStyle name="20% - uthevingsfarge 5 11 2 3" xfId="39455" xr:uid="{00000000-0005-0000-0000-0000DF360000}"/>
    <cellStyle name="20% - uthevingsfarge 5 11 2_4 manuell" xfId="53592" xr:uid="{3F5F32AF-AA07-4DA4-AF4A-83849E8C6F4C}"/>
    <cellStyle name="20% - uthevingsfarge 5 11 3" xfId="3489" xr:uid="{00000000-0005-0000-0000-0000E1360000}"/>
    <cellStyle name="20% - uthevingsfarge 5 11 4" xfId="39454" xr:uid="{00000000-0005-0000-0000-0000E2360000}"/>
    <cellStyle name="20% - uthevingsfarge 5 11_4 manuell" xfId="53593" xr:uid="{B0A23E49-B768-4C66-9514-51B2A2BFFF19}"/>
    <cellStyle name="20% - uthevingsfarge 5 12" xfId="3490" xr:uid="{00000000-0005-0000-0000-0000E4360000}"/>
    <cellStyle name="20% - uthevingsfarge 5 12 2" xfId="3491" xr:uid="{00000000-0005-0000-0000-0000E5360000}"/>
    <cellStyle name="20% - uthevingsfarge 5 12 2 2" xfId="3492" xr:uid="{00000000-0005-0000-0000-0000E6360000}"/>
    <cellStyle name="20% - uthevingsfarge 5 12 2 3" xfId="39457" xr:uid="{00000000-0005-0000-0000-0000E7360000}"/>
    <cellStyle name="20% - uthevingsfarge 5 12 2_4 manuell" xfId="53594" xr:uid="{E9CAA95C-6BC6-43B3-95F8-916B7739A75D}"/>
    <cellStyle name="20% - uthevingsfarge 5 12 3" xfId="3493" xr:uid="{00000000-0005-0000-0000-0000E9360000}"/>
    <cellStyle name="20% - uthevingsfarge 5 12 4" xfId="39456" xr:uid="{00000000-0005-0000-0000-0000EA360000}"/>
    <cellStyle name="20% - uthevingsfarge 5 12_4 manuell" xfId="53595" xr:uid="{E99F96B7-15E6-450E-92A1-DAA6AAC599A7}"/>
    <cellStyle name="20% - uthevingsfarge 5 13" xfId="3494" xr:uid="{00000000-0005-0000-0000-0000EC360000}"/>
    <cellStyle name="20% - uthevingsfarge 5 13 2" xfId="3495" xr:uid="{00000000-0005-0000-0000-0000ED360000}"/>
    <cellStyle name="20% - uthevingsfarge 5 13 2 2" xfId="3496" xr:uid="{00000000-0005-0000-0000-0000EE360000}"/>
    <cellStyle name="20% - uthevingsfarge 5 13 2 3" xfId="39459" xr:uid="{00000000-0005-0000-0000-0000EF360000}"/>
    <cellStyle name="20% - uthevingsfarge 5 13 2_4 manuell" xfId="53596" xr:uid="{F54CA2FA-7C34-4075-B3A7-429DD8164BF7}"/>
    <cellStyle name="20% - uthevingsfarge 5 13 3" xfId="3497" xr:uid="{00000000-0005-0000-0000-0000F1360000}"/>
    <cellStyle name="20% - uthevingsfarge 5 13 4" xfId="39458" xr:uid="{00000000-0005-0000-0000-0000F2360000}"/>
    <cellStyle name="20% - uthevingsfarge 5 13_4 manuell" xfId="53597" xr:uid="{D76B066C-1748-4B97-B592-B9CE866420D5}"/>
    <cellStyle name="20% - uthevingsfarge 5 14" xfId="3498" xr:uid="{00000000-0005-0000-0000-0000F4360000}"/>
    <cellStyle name="20% - uthevingsfarge 5 14 2" xfId="3499" xr:uid="{00000000-0005-0000-0000-0000F5360000}"/>
    <cellStyle name="20% - uthevingsfarge 5 14 2 2" xfId="3500" xr:uid="{00000000-0005-0000-0000-0000F6360000}"/>
    <cellStyle name="20% - uthevingsfarge 5 14 2 3" xfId="39461" xr:uid="{00000000-0005-0000-0000-0000F7360000}"/>
    <cellStyle name="20% - uthevingsfarge 5 14 2_4 manuell" xfId="53598" xr:uid="{2F98BD27-D3AA-4288-AC1E-595837A58A8F}"/>
    <cellStyle name="20% - uthevingsfarge 5 14 3" xfId="3501" xr:uid="{00000000-0005-0000-0000-0000F9360000}"/>
    <cellStyle name="20% - uthevingsfarge 5 14 4" xfId="39460" xr:uid="{00000000-0005-0000-0000-0000FA360000}"/>
    <cellStyle name="20% - uthevingsfarge 5 14_4 manuell" xfId="53599" xr:uid="{DA315B2B-28E7-4CAB-B4B7-F19E68590C6B}"/>
    <cellStyle name="20% - uthevingsfarge 5 15" xfId="3502" xr:uid="{00000000-0005-0000-0000-0000FC360000}"/>
    <cellStyle name="20% - uthevingsfarge 5 15 2" xfId="3503" xr:uid="{00000000-0005-0000-0000-0000FD360000}"/>
    <cellStyle name="20% - uthevingsfarge 5 15 2 2" xfId="3504" xr:uid="{00000000-0005-0000-0000-0000FE360000}"/>
    <cellStyle name="20% - uthevingsfarge 5 15 2 3" xfId="39463" xr:uid="{00000000-0005-0000-0000-0000FF360000}"/>
    <cellStyle name="20% - uthevingsfarge 5 15 2_4 manuell" xfId="53600" xr:uid="{33ED0667-6AF5-40DF-9D3E-C64E72429EC5}"/>
    <cellStyle name="20% - uthevingsfarge 5 15 3" xfId="3505" xr:uid="{00000000-0005-0000-0000-000001370000}"/>
    <cellStyle name="20% - uthevingsfarge 5 15 4" xfId="39462" xr:uid="{00000000-0005-0000-0000-000002370000}"/>
    <cellStyle name="20% - uthevingsfarge 5 15_4 manuell" xfId="53601" xr:uid="{29767A6E-1A65-41B0-B4DC-B7009C766271}"/>
    <cellStyle name="20% - uthevingsfarge 5 16" xfId="3506" xr:uid="{00000000-0005-0000-0000-000004370000}"/>
    <cellStyle name="20% - uthevingsfarge 5 16 2" xfId="3507" xr:uid="{00000000-0005-0000-0000-000005370000}"/>
    <cellStyle name="20% - uthevingsfarge 5 16 2 2" xfId="3508" xr:uid="{00000000-0005-0000-0000-000006370000}"/>
    <cellStyle name="20% - uthevingsfarge 5 16 2 3" xfId="39465" xr:uid="{00000000-0005-0000-0000-000007370000}"/>
    <cellStyle name="20% - uthevingsfarge 5 16 2_4 manuell" xfId="53602" xr:uid="{3B9B04B7-BD7D-48B1-BBC2-0B6319D49356}"/>
    <cellStyle name="20% - uthevingsfarge 5 16 3" xfId="3509" xr:uid="{00000000-0005-0000-0000-000009370000}"/>
    <cellStyle name="20% - uthevingsfarge 5 16 4" xfId="39464" xr:uid="{00000000-0005-0000-0000-00000A370000}"/>
    <cellStyle name="20% - uthevingsfarge 5 16_4 manuell" xfId="53603" xr:uid="{E04D8964-C309-4E32-9A08-463E87DAF4D0}"/>
    <cellStyle name="20% - uthevingsfarge 5 17" xfId="3510" xr:uid="{00000000-0005-0000-0000-00000C370000}"/>
    <cellStyle name="20% - uthevingsfarge 5 17 2" xfId="3511" xr:uid="{00000000-0005-0000-0000-00000D370000}"/>
    <cellStyle name="20% - uthevingsfarge 5 17 2 2" xfId="3512" xr:uid="{00000000-0005-0000-0000-00000E370000}"/>
    <cellStyle name="20% - uthevingsfarge 5 17 2 3" xfId="39467" xr:uid="{00000000-0005-0000-0000-00000F370000}"/>
    <cellStyle name="20% - uthevingsfarge 5 17 2_4 manuell" xfId="53604" xr:uid="{5A154B5F-7D5C-4DFE-B1D5-DEBC699E7FD1}"/>
    <cellStyle name="20% - uthevingsfarge 5 17 3" xfId="3513" xr:uid="{00000000-0005-0000-0000-000011370000}"/>
    <cellStyle name="20% - uthevingsfarge 5 17 4" xfId="39466" xr:uid="{00000000-0005-0000-0000-000012370000}"/>
    <cellStyle name="20% - uthevingsfarge 5 17_4 manuell" xfId="53605" xr:uid="{130236A8-E786-4AF6-84C4-C4FDA339AE15}"/>
    <cellStyle name="20% - uthevingsfarge 5 18" xfId="3514" xr:uid="{00000000-0005-0000-0000-000014370000}"/>
    <cellStyle name="20% - uthevingsfarge 5 18 2" xfId="3515" xr:uid="{00000000-0005-0000-0000-000015370000}"/>
    <cellStyle name="20% - uthevingsfarge 5 18 2 2" xfId="3516" xr:uid="{00000000-0005-0000-0000-000016370000}"/>
    <cellStyle name="20% - uthevingsfarge 5 18 2 3" xfId="39469" xr:uid="{00000000-0005-0000-0000-000017370000}"/>
    <cellStyle name="20% - uthevingsfarge 5 18 2_4 manuell" xfId="53606" xr:uid="{EA494481-E479-4FEA-B9B5-61EEED3A8129}"/>
    <cellStyle name="20% - uthevingsfarge 5 18 3" xfId="3517" xr:uid="{00000000-0005-0000-0000-000019370000}"/>
    <cellStyle name="20% - uthevingsfarge 5 18 4" xfId="39468" xr:uid="{00000000-0005-0000-0000-00001A370000}"/>
    <cellStyle name="20% - uthevingsfarge 5 18_4 manuell" xfId="53607" xr:uid="{8DEE0B3E-62C8-4316-9BE3-087BF1EEFBA9}"/>
    <cellStyle name="20% - uthevingsfarge 5 19" xfId="3518" xr:uid="{00000000-0005-0000-0000-00001C370000}"/>
    <cellStyle name="20% - uthevingsfarge 5 19 2" xfId="3519" xr:uid="{00000000-0005-0000-0000-00001D370000}"/>
    <cellStyle name="20% - uthevingsfarge 5 19 2 2" xfId="3520" xr:uid="{00000000-0005-0000-0000-00001E370000}"/>
    <cellStyle name="20% - uthevingsfarge 5 19 2 3" xfId="39471" xr:uid="{00000000-0005-0000-0000-00001F370000}"/>
    <cellStyle name="20% - uthevingsfarge 5 19 2_4 manuell" xfId="53608" xr:uid="{4700E17C-FCB1-4DD4-8F1B-C02A3531B055}"/>
    <cellStyle name="20% - uthevingsfarge 5 19 3" xfId="3521" xr:uid="{00000000-0005-0000-0000-000021370000}"/>
    <cellStyle name="20% - uthevingsfarge 5 19 4" xfId="39470" xr:uid="{00000000-0005-0000-0000-000022370000}"/>
    <cellStyle name="20% - uthevingsfarge 5 19_4 manuell" xfId="53609" xr:uid="{4C762DDC-C2F3-4F42-893A-7A39FBC9ABF5}"/>
    <cellStyle name="20% - uthevingsfarge 5 2" xfId="3522" xr:uid="{00000000-0005-0000-0000-000024370000}"/>
    <cellStyle name="20% - uthevingsfarge 5 2 10" xfId="15006" xr:uid="{00000000-0005-0000-0000-000025370000}"/>
    <cellStyle name="20% - uthevingsfarge 5 2 10 2" xfId="15007" xr:uid="{00000000-0005-0000-0000-000026370000}"/>
    <cellStyle name="20% - uthevingsfarge 5 2 10 3" xfId="15008" xr:uid="{00000000-0005-0000-0000-000027370000}"/>
    <cellStyle name="20% - uthevingsfarge 5 2 10_AVA DVA EL" xfId="15009" xr:uid="{00000000-0005-0000-0000-000028370000}"/>
    <cellStyle name="20% - uthevingsfarge 5 2 11" xfId="15010" xr:uid="{00000000-0005-0000-0000-000029370000}"/>
    <cellStyle name="20% - uthevingsfarge 5 2 12" xfId="15011" xr:uid="{00000000-0005-0000-0000-00002A370000}"/>
    <cellStyle name="20% - uthevingsfarge 5 2 13" xfId="44282" xr:uid="{00000000-0005-0000-0000-00002B370000}"/>
    <cellStyle name="20% - uthevingsfarge 5 2 14" xfId="44283" xr:uid="{00000000-0005-0000-0000-00002C370000}"/>
    <cellStyle name="20% - uthevingsfarge 5 2 15" xfId="44284" xr:uid="{00000000-0005-0000-0000-00002D370000}"/>
    <cellStyle name="20% - uthevingsfarge 5 2 16" xfId="44285" xr:uid="{00000000-0005-0000-0000-00002E370000}"/>
    <cellStyle name="20% - uthevingsfarge 5 2 2" xfId="3523" xr:uid="{00000000-0005-0000-0000-00002F370000}"/>
    <cellStyle name="20% - uthevingsfarge 5 2 2 10" xfId="44286" xr:uid="{00000000-0005-0000-0000-000030370000}"/>
    <cellStyle name="20% - uthevingsfarge 5 2 2 11" xfId="44287" xr:uid="{00000000-0005-0000-0000-000031370000}"/>
    <cellStyle name="20% - uthevingsfarge 5 2 2 2" xfId="3524" xr:uid="{00000000-0005-0000-0000-000032370000}"/>
    <cellStyle name="20% - uthevingsfarge 5 2 2 2 10" xfId="44288" xr:uid="{00000000-0005-0000-0000-000033370000}"/>
    <cellStyle name="20% - uthevingsfarge 5 2 2 2 2" xfId="15012" xr:uid="{00000000-0005-0000-0000-000034370000}"/>
    <cellStyle name="20% - uthevingsfarge 5 2 2 2 2 2" xfId="15013" xr:uid="{00000000-0005-0000-0000-000035370000}"/>
    <cellStyle name="20% - uthevingsfarge 5 2 2 2 2 2 2" xfId="44289" xr:uid="{00000000-0005-0000-0000-000036370000}"/>
    <cellStyle name="20% - uthevingsfarge 5 2 2 2 2 2 2 2" xfId="44290" xr:uid="{00000000-0005-0000-0000-000037370000}"/>
    <cellStyle name="20% - uthevingsfarge 5 2 2 2 2 2 3" xfId="44291" xr:uid="{00000000-0005-0000-0000-000038370000}"/>
    <cellStyle name="20% - uthevingsfarge 5 2 2 2 2 2_3. Chng in credit spreads" xfId="44292" xr:uid="{00000000-0005-0000-0000-000039370000}"/>
    <cellStyle name="20% - uthevingsfarge 5 2 2 2 2 3" xfId="15014" xr:uid="{00000000-0005-0000-0000-00003A370000}"/>
    <cellStyle name="20% - uthevingsfarge 5 2 2 2 2 3 2" xfId="44293" xr:uid="{00000000-0005-0000-0000-00003B370000}"/>
    <cellStyle name="20% - uthevingsfarge 5 2 2 2 2 4" xfId="44294" xr:uid="{00000000-0005-0000-0000-00003C370000}"/>
    <cellStyle name="20% - uthevingsfarge 5 2 2 2 2 5" xfId="44295" xr:uid="{00000000-0005-0000-0000-00003D370000}"/>
    <cellStyle name="20% - uthevingsfarge 5 2 2 2 2 6" xfId="44296" xr:uid="{00000000-0005-0000-0000-00003E370000}"/>
    <cellStyle name="20% - uthevingsfarge 5 2 2 2 2_3. Chng in credit spreads" xfId="44297" xr:uid="{00000000-0005-0000-0000-00003F370000}"/>
    <cellStyle name="20% - uthevingsfarge 5 2 2 2 3" xfId="15015" xr:uid="{00000000-0005-0000-0000-000040370000}"/>
    <cellStyle name="20% - uthevingsfarge 5 2 2 2 3 2" xfId="15016" xr:uid="{00000000-0005-0000-0000-000041370000}"/>
    <cellStyle name="20% - uthevingsfarge 5 2 2 2 3 2 2" xfId="44298" xr:uid="{00000000-0005-0000-0000-000042370000}"/>
    <cellStyle name="20% - uthevingsfarge 5 2 2 2 3 2 2 2" xfId="44299" xr:uid="{00000000-0005-0000-0000-000043370000}"/>
    <cellStyle name="20% - uthevingsfarge 5 2 2 2 3 2 3" xfId="44300" xr:uid="{00000000-0005-0000-0000-000044370000}"/>
    <cellStyle name="20% - uthevingsfarge 5 2 2 2 3 2_3. Chng in credit spreads" xfId="44301" xr:uid="{00000000-0005-0000-0000-000045370000}"/>
    <cellStyle name="20% - uthevingsfarge 5 2 2 2 3 3" xfId="15017" xr:uid="{00000000-0005-0000-0000-000046370000}"/>
    <cellStyle name="20% - uthevingsfarge 5 2 2 2 3 3 2" xfId="44302" xr:uid="{00000000-0005-0000-0000-000047370000}"/>
    <cellStyle name="20% - uthevingsfarge 5 2 2 2 3 4" xfId="44303" xr:uid="{00000000-0005-0000-0000-000048370000}"/>
    <cellStyle name="20% - uthevingsfarge 5 2 2 2 3 5" xfId="44304" xr:uid="{00000000-0005-0000-0000-000049370000}"/>
    <cellStyle name="20% - uthevingsfarge 5 2 2 2 3 6" xfId="44305" xr:uid="{00000000-0005-0000-0000-00004A370000}"/>
    <cellStyle name="20% - uthevingsfarge 5 2 2 2 3_3. Chng in credit spreads" xfId="44306" xr:uid="{00000000-0005-0000-0000-00004B370000}"/>
    <cellStyle name="20% - uthevingsfarge 5 2 2 2 4" xfId="15018" xr:uid="{00000000-0005-0000-0000-00004C370000}"/>
    <cellStyle name="20% - uthevingsfarge 5 2 2 2 4 2" xfId="15019" xr:uid="{00000000-0005-0000-0000-00004D370000}"/>
    <cellStyle name="20% - uthevingsfarge 5 2 2 2 4 2 2" xfId="44307" xr:uid="{00000000-0005-0000-0000-00004E370000}"/>
    <cellStyle name="20% - uthevingsfarge 5 2 2 2 4 3" xfId="15020" xr:uid="{00000000-0005-0000-0000-00004F370000}"/>
    <cellStyle name="20% - uthevingsfarge 5 2 2 2 4 4" xfId="44308" xr:uid="{00000000-0005-0000-0000-000050370000}"/>
    <cellStyle name="20% - uthevingsfarge 5 2 2 2 4 5" xfId="44309" xr:uid="{00000000-0005-0000-0000-000051370000}"/>
    <cellStyle name="20% - uthevingsfarge 5 2 2 2 4 6" xfId="44310" xr:uid="{00000000-0005-0000-0000-000052370000}"/>
    <cellStyle name="20% - uthevingsfarge 5 2 2 2 4_3. Chng in credit spreads" xfId="44311" xr:uid="{00000000-0005-0000-0000-000053370000}"/>
    <cellStyle name="20% - uthevingsfarge 5 2 2 2 5" xfId="15021" xr:uid="{00000000-0005-0000-0000-000054370000}"/>
    <cellStyle name="20% - uthevingsfarge 5 2 2 2 5 2" xfId="15022" xr:uid="{00000000-0005-0000-0000-000055370000}"/>
    <cellStyle name="20% - uthevingsfarge 5 2 2 2 5 2 2" xfId="44312" xr:uid="{00000000-0005-0000-0000-000056370000}"/>
    <cellStyle name="20% - uthevingsfarge 5 2 2 2 5 3" xfId="15023" xr:uid="{00000000-0005-0000-0000-000057370000}"/>
    <cellStyle name="20% - uthevingsfarge 5 2 2 2 5 4" xfId="44313" xr:uid="{00000000-0005-0000-0000-000058370000}"/>
    <cellStyle name="20% - uthevingsfarge 5 2 2 2 5 5" xfId="44314" xr:uid="{00000000-0005-0000-0000-000059370000}"/>
    <cellStyle name="20% - uthevingsfarge 5 2 2 2 5_3. Chng in credit spreads" xfId="44315" xr:uid="{00000000-0005-0000-0000-00005A370000}"/>
    <cellStyle name="20% - uthevingsfarge 5 2 2 2 6" xfId="15024" xr:uid="{00000000-0005-0000-0000-00005B370000}"/>
    <cellStyle name="20% - uthevingsfarge 5 2 2 2 6 2" xfId="44316" xr:uid="{00000000-0005-0000-0000-00005C370000}"/>
    <cellStyle name="20% - uthevingsfarge 5 2 2 2 7" xfId="15025" xr:uid="{00000000-0005-0000-0000-00005D370000}"/>
    <cellStyle name="20% - uthevingsfarge 5 2 2 2 8" xfId="39473" xr:uid="{00000000-0005-0000-0000-00005E370000}"/>
    <cellStyle name="20% - uthevingsfarge 5 2 2 2 9" xfId="44317" xr:uid="{00000000-0005-0000-0000-00005F370000}"/>
    <cellStyle name="20% - uthevingsfarge 5 2 2 2_3. Chng in credit spreads" xfId="44318" xr:uid="{00000000-0005-0000-0000-000060370000}"/>
    <cellStyle name="20% - uthevingsfarge 5 2 2 3" xfId="15026" xr:uid="{00000000-0005-0000-0000-000061370000}"/>
    <cellStyle name="20% - uthevingsfarge 5 2 2 3 2" xfId="15027" xr:uid="{00000000-0005-0000-0000-000062370000}"/>
    <cellStyle name="20% - uthevingsfarge 5 2 2 3 2 2" xfId="44319" xr:uid="{00000000-0005-0000-0000-000063370000}"/>
    <cellStyle name="20% - uthevingsfarge 5 2 2 3 2 2 2" xfId="44320" xr:uid="{00000000-0005-0000-0000-000064370000}"/>
    <cellStyle name="20% - uthevingsfarge 5 2 2 3 2 3" xfId="44321" xr:uid="{00000000-0005-0000-0000-000065370000}"/>
    <cellStyle name="20% - uthevingsfarge 5 2 2 3 2_3. Chng in credit spreads" xfId="44322" xr:uid="{00000000-0005-0000-0000-000066370000}"/>
    <cellStyle name="20% - uthevingsfarge 5 2 2 3 3" xfId="15028" xr:uid="{00000000-0005-0000-0000-000067370000}"/>
    <cellStyle name="20% - uthevingsfarge 5 2 2 3 3 2" xfId="44323" xr:uid="{00000000-0005-0000-0000-000068370000}"/>
    <cellStyle name="20% - uthevingsfarge 5 2 2 3 4" xfId="44324" xr:uid="{00000000-0005-0000-0000-000069370000}"/>
    <cellStyle name="20% - uthevingsfarge 5 2 2 3 5" xfId="44325" xr:uid="{00000000-0005-0000-0000-00006A370000}"/>
    <cellStyle name="20% - uthevingsfarge 5 2 2 3 6" xfId="44326" xr:uid="{00000000-0005-0000-0000-00006B370000}"/>
    <cellStyle name="20% - uthevingsfarge 5 2 2 3_3. Chng in credit spreads" xfId="44327" xr:uid="{00000000-0005-0000-0000-00006C370000}"/>
    <cellStyle name="20% - uthevingsfarge 5 2 2 4" xfId="15029" xr:uid="{00000000-0005-0000-0000-00006D370000}"/>
    <cellStyle name="20% - uthevingsfarge 5 2 2 4 2" xfId="15030" xr:uid="{00000000-0005-0000-0000-00006E370000}"/>
    <cellStyle name="20% - uthevingsfarge 5 2 2 4 2 2" xfId="44328" xr:uid="{00000000-0005-0000-0000-00006F370000}"/>
    <cellStyle name="20% - uthevingsfarge 5 2 2 4 2 2 2" xfId="44329" xr:uid="{00000000-0005-0000-0000-000070370000}"/>
    <cellStyle name="20% - uthevingsfarge 5 2 2 4 2 3" xfId="44330" xr:uid="{00000000-0005-0000-0000-000071370000}"/>
    <cellStyle name="20% - uthevingsfarge 5 2 2 4 2_3. Chng in credit spreads" xfId="44331" xr:uid="{00000000-0005-0000-0000-000072370000}"/>
    <cellStyle name="20% - uthevingsfarge 5 2 2 4 3" xfId="15031" xr:uid="{00000000-0005-0000-0000-000073370000}"/>
    <cellStyle name="20% - uthevingsfarge 5 2 2 4 3 2" xfId="44332" xr:uid="{00000000-0005-0000-0000-000074370000}"/>
    <cellStyle name="20% - uthevingsfarge 5 2 2 4 4" xfId="44333" xr:uid="{00000000-0005-0000-0000-000075370000}"/>
    <cellStyle name="20% - uthevingsfarge 5 2 2 4 5" xfId="44334" xr:uid="{00000000-0005-0000-0000-000076370000}"/>
    <cellStyle name="20% - uthevingsfarge 5 2 2 4 6" xfId="44335" xr:uid="{00000000-0005-0000-0000-000077370000}"/>
    <cellStyle name="20% - uthevingsfarge 5 2 2 4_3. Chng in credit spreads" xfId="44336" xr:uid="{00000000-0005-0000-0000-000078370000}"/>
    <cellStyle name="20% - uthevingsfarge 5 2 2 5" xfId="15032" xr:uid="{00000000-0005-0000-0000-000079370000}"/>
    <cellStyle name="20% - uthevingsfarge 5 2 2 5 2" xfId="15033" xr:uid="{00000000-0005-0000-0000-00007A370000}"/>
    <cellStyle name="20% - uthevingsfarge 5 2 2 5 2 2" xfId="44337" xr:uid="{00000000-0005-0000-0000-00007B370000}"/>
    <cellStyle name="20% - uthevingsfarge 5 2 2 5 2 2 2" xfId="44338" xr:uid="{00000000-0005-0000-0000-00007C370000}"/>
    <cellStyle name="20% - uthevingsfarge 5 2 2 5 2 3" xfId="44339" xr:uid="{00000000-0005-0000-0000-00007D370000}"/>
    <cellStyle name="20% - uthevingsfarge 5 2 2 5 2_3. Chng in credit spreads" xfId="44340" xr:uid="{00000000-0005-0000-0000-00007E370000}"/>
    <cellStyle name="20% - uthevingsfarge 5 2 2 5 3" xfId="15034" xr:uid="{00000000-0005-0000-0000-00007F370000}"/>
    <cellStyle name="20% - uthevingsfarge 5 2 2 5 3 2" xfId="44341" xr:uid="{00000000-0005-0000-0000-000080370000}"/>
    <cellStyle name="20% - uthevingsfarge 5 2 2 5 4" xfId="44342" xr:uid="{00000000-0005-0000-0000-000081370000}"/>
    <cellStyle name="20% - uthevingsfarge 5 2 2 5 5" xfId="44343" xr:uid="{00000000-0005-0000-0000-000082370000}"/>
    <cellStyle name="20% - uthevingsfarge 5 2 2 5 6" xfId="44344" xr:uid="{00000000-0005-0000-0000-000083370000}"/>
    <cellStyle name="20% - uthevingsfarge 5 2 2 5_3. Chng in credit spreads" xfId="44345" xr:uid="{00000000-0005-0000-0000-000084370000}"/>
    <cellStyle name="20% - uthevingsfarge 5 2 2 6" xfId="15035" xr:uid="{00000000-0005-0000-0000-000085370000}"/>
    <cellStyle name="20% - uthevingsfarge 5 2 2 6 2" xfId="15036" xr:uid="{00000000-0005-0000-0000-000086370000}"/>
    <cellStyle name="20% - uthevingsfarge 5 2 2 6 2 2" xfId="44346" xr:uid="{00000000-0005-0000-0000-000087370000}"/>
    <cellStyle name="20% - uthevingsfarge 5 2 2 6 3" xfId="15037" xr:uid="{00000000-0005-0000-0000-000088370000}"/>
    <cellStyle name="20% - uthevingsfarge 5 2 2 6 4" xfId="44347" xr:uid="{00000000-0005-0000-0000-000089370000}"/>
    <cellStyle name="20% - uthevingsfarge 5 2 2 6 5" xfId="44348" xr:uid="{00000000-0005-0000-0000-00008A370000}"/>
    <cellStyle name="20% - uthevingsfarge 5 2 2 6 6" xfId="44349" xr:uid="{00000000-0005-0000-0000-00008B370000}"/>
    <cellStyle name="20% - uthevingsfarge 5 2 2 6_3. Chng in credit spreads" xfId="44350" xr:uid="{00000000-0005-0000-0000-00008C370000}"/>
    <cellStyle name="20% - uthevingsfarge 5 2 2 7" xfId="15038" xr:uid="{00000000-0005-0000-0000-00008D370000}"/>
    <cellStyle name="20% - uthevingsfarge 5 2 2 7 2" xfId="44351" xr:uid="{00000000-0005-0000-0000-00008E370000}"/>
    <cellStyle name="20% - uthevingsfarge 5 2 2 8" xfId="39472" xr:uid="{00000000-0005-0000-0000-00008F370000}"/>
    <cellStyle name="20% - uthevingsfarge 5 2 2 9" xfId="44352" xr:uid="{00000000-0005-0000-0000-000090370000}"/>
    <cellStyle name="20% - uthevingsfarge 5 2 2_3. Chng in credit spreads" xfId="44353" xr:uid="{00000000-0005-0000-0000-000091370000}"/>
    <cellStyle name="20% - uthevingsfarge 5 2 3" xfId="12450" xr:uid="{00000000-0005-0000-0000-000092370000}"/>
    <cellStyle name="20% - uthevingsfarge 5 2 3 10" xfId="44354" xr:uid="{00000000-0005-0000-0000-000093370000}"/>
    <cellStyle name="20% - uthevingsfarge 5 2 3 2" xfId="15039" xr:uid="{00000000-0005-0000-0000-000094370000}"/>
    <cellStyle name="20% - uthevingsfarge 5 2 3 2 2" xfId="15040" xr:uid="{00000000-0005-0000-0000-000095370000}"/>
    <cellStyle name="20% - uthevingsfarge 5 2 3 2 2 2" xfId="44355" xr:uid="{00000000-0005-0000-0000-000096370000}"/>
    <cellStyle name="20% - uthevingsfarge 5 2 3 2 2 2 2" xfId="44356" xr:uid="{00000000-0005-0000-0000-000097370000}"/>
    <cellStyle name="20% - uthevingsfarge 5 2 3 2 2 3" xfId="44357" xr:uid="{00000000-0005-0000-0000-000098370000}"/>
    <cellStyle name="20% - uthevingsfarge 5 2 3 2 2_3. Chng in credit spreads" xfId="44358" xr:uid="{00000000-0005-0000-0000-000099370000}"/>
    <cellStyle name="20% - uthevingsfarge 5 2 3 2 3" xfId="15041" xr:uid="{00000000-0005-0000-0000-00009A370000}"/>
    <cellStyle name="20% - uthevingsfarge 5 2 3 2 3 2" xfId="44359" xr:uid="{00000000-0005-0000-0000-00009B370000}"/>
    <cellStyle name="20% - uthevingsfarge 5 2 3 2 3 2 2" xfId="44360" xr:uid="{00000000-0005-0000-0000-00009C370000}"/>
    <cellStyle name="20% - uthevingsfarge 5 2 3 2 3 3" xfId="44361" xr:uid="{00000000-0005-0000-0000-00009D370000}"/>
    <cellStyle name="20% - uthevingsfarge 5 2 3 2 3_3. Chng in credit spreads" xfId="44362" xr:uid="{00000000-0005-0000-0000-00009E370000}"/>
    <cellStyle name="20% - uthevingsfarge 5 2 3 2 4" xfId="44363" xr:uid="{00000000-0005-0000-0000-00009F370000}"/>
    <cellStyle name="20% - uthevingsfarge 5 2 3 2 4 2" xfId="44364" xr:uid="{00000000-0005-0000-0000-0000A0370000}"/>
    <cellStyle name="20% - uthevingsfarge 5 2 3 2 4 2 2" xfId="44365" xr:uid="{00000000-0005-0000-0000-0000A1370000}"/>
    <cellStyle name="20% - uthevingsfarge 5 2 3 2 4 3" xfId="44366" xr:uid="{00000000-0005-0000-0000-0000A2370000}"/>
    <cellStyle name="20% - uthevingsfarge 5 2 3 2 4_3. Chng in credit spreads" xfId="44367" xr:uid="{00000000-0005-0000-0000-0000A3370000}"/>
    <cellStyle name="20% - uthevingsfarge 5 2 3 2 5" xfId="44368" xr:uid="{00000000-0005-0000-0000-0000A4370000}"/>
    <cellStyle name="20% - uthevingsfarge 5 2 3 2 5 2" xfId="44369" xr:uid="{00000000-0005-0000-0000-0000A5370000}"/>
    <cellStyle name="20% - uthevingsfarge 5 2 3 2 6" xfId="44370" xr:uid="{00000000-0005-0000-0000-0000A6370000}"/>
    <cellStyle name="20% - uthevingsfarge 5 2 3 2_3. Chng in credit spreads" xfId="44371" xr:uid="{00000000-0005-0000-0000-0000A7370000}"/>
    <cellStyle name="20% - uthevingsfarge 5 2 3 3" xfId="15042" xr:uid="{00000000-0005-0000-0000-0000A8370000}"/>
    <cellStyle name="20% - uthevingsfarge 5 2 3 3 2" xfId="15043" xr:uid="{00000000-0005-0000-0000-0000A9370000}"/>
    <cellStyle name="20% - uthevingsfarge 5 2 3 3 2 2" xfId="44372" xr:uid="{00000000-0005-0000-0000-0000AA370000}"/>
    <cellStyle name="20% - uthevingsfarge 5 2 3 3 2 2 2" xfId="44373" xr:uid="{00000000-0005-0000-0000-0000AB370000}"/>
    <cellStyle name="20% - uthevingsfarge 5 2 3 3 2 3" xfId="44374" xr:uid="{00000000-0005-0000-0000-0000AC370000}"/>
    <cellStyle name="20% - uthevingsfarge 5 2 3 3 2_3. Chng in credit spreads" xfId="44375" xr:uid="{00000000-0005-0000-0000-0000AD370000}"/>
    <cellStyle name="20% - uthevingsfarge 5 2 3 3 3" xfId="15044" xr:uid="{00000000-0005-0000-0000-0000AE370000}"/>
    <cellStyle name="20% - uthevingsfarge 5 2 3 3 3 2" xfId="44376" xr:uid="{00000000-0005-0000-0000-0000AF370000}"/>
    <cellStyle name="20% - uthevingsfarge 5 2 3 3 4" xfId="44377" xr:uid="{00000000-0005-0000-0000-0000B0370000}"/>
    <cellStyle name="20% - uthevingsfarge 5 2 3 3 5" xfId="44378" xr:uid="{00000000-0005-0000-0000-0000B1370000}"/>
    <cellStyle name="20% - uthevingsfarge 5 2 3 3 6" xfId="44379" xr:uid="{00000000-0005-0000-0000-0000B2370000}"/>
    <cellStyle name="20% - uthevingsfarge 5 2 3 3_3. Chng in credit spreads" xfId="44380" xr:uid="{00000000-0005-0000-0000-0000B3370000}"/>
    <cellStyle name="20% - uthevingsfarge 5 2 3 4" xfId="15045" xr:uid="{00000000-0005-0000-0000-0000B4370000}"/>
    <cellStyle name="20% - uthevingsfarge 5 2 3 4 2" xfId="15046" xr:uid="{00000000-0005-0000-0000-0000B5370000}"/>
    <cellStyle name="20% - uthevingsfarge 5 2 3 4 2 2" xfId="44381" xr:uid="{00000000-0005-0000-0000-0000B6370000}"/>
    <cellStyle name="20% - uthevingsfarge 5 2 3 4 3" xfId="15047" xr:uid="{00000000-0005-0000-0000-0000B7370000}"/>
    <cellStyle name="20% - uthevingsfarge 5 2 3 4 4" xfId="44382" xr:uid="{00000000-0005-0000-0000-0000B8370000}"/>
    <cellStyle name="20% - uthevingsfarge 5 2 3 4 5" xfId="44383" xr:uid="{00000000-0005-0000-0000-0000B9370000}"/>
    <cellStyle name="20% - uthevingsfarge 5 2 3 4 6" xfId="44384" xr:uid="{00000000-0005-0000-0000-0000BA370000}"/>
    <cellStyle name="20% - uthevingsfarge 5 2 3 4_3. Chng in credit spreads" xfId="44385" xr:uid="{00000000-0005-0000-0000-0000BB370000}"/>
    <cellStyle name="20% - uthevingsfarge 5 2 3 5" xfId="15048" xr:uid="{00000000-0005-0000-0000-0000BC370000}"/>
    <cellStyle name="20% - uthevingsfarge 5 2 3 5 2" xfId="15049" xr:uid="{00000000-0005-0000-0000-0000BD370000}"/>
    <cellStyle name="20% - uthevingsfarge 5 2 3 5 2 2" xfId="44386" xr:uid="{00000000-0005-0000-0000-0000BE370000}"/>
    <cellStyle name="20% - uthevingsfarge 5 2 3 5 3" xfId="15050" xr:uid="{00000000-0005-0000-0000-0000BF370000}"/>
    <cellStyle name="20% - uthevingsfarge 5 2 3 5 4" xfId="44387" xr:uid="{00000000-0005-0000-0000-0000C0370000}"/>
    <cellStyle name="20% - uthevingsfarge 5 2 3 5 5" xfId="44388" xr:uid="{00000000-0005-0000-0000-0000C1370000}"/>
    <cellStyle name="20% - uthevingsfarge 5 2 3 5 6" xfId="44389" xr:uid="{00000000-0005-0000-0000-0000C2370000}"/>
    <cellStyle name="20% - uthevingsfarge 5 2 3 5_3. Chng in credit spreads" xfId="44390" xr:uid="{00000000-0005-0000-0000-0000C3370000}"/>
    <cellStyle name="20% - uthevingsfarge 5 2 3 6" xfId="15051" xr:uid="{00000000-0005-0000-0000-0000C4370000}"/>
    <cellStyle name="20% - uthevingsfarge 5 2 3 6 2" xfId="44391" xr:uid="{00000000-0005-0000-0000-0000C5370000}"/>
    <cellStyle name="20% - uthevingsfarge 5 2 3 6 2 2" xfId="44392" xr:uid="{00000000-0005-0000-0000-0000C6370000}"/>
    <cellStyle name="20% - uthevingsfarge 5 2 3 6 3" xfId="44393" xr:uid="{00000000-0005-0000-0000-0000C7370000}"/>
    <cellStyle name="20% - uthevingsfarge 5 2 3 6_3. Chng in credit spreads" xfId="44394" xr:uid="{00000000-0005-0000-0000-0000C8370000}"/>
    <cellStyle name="20% - uthevingsfarge 5 2 3 7" xfId="15052" xr:uid="{00000000-0005-0000-0000-0000C9370000}"/>
    <cellStyle name="20% - uthevingsfarge 5 2 3 7 2" xfId="44395" xr:uid="{00000000-0005-0000-0000-0000CA370000}"/>
    <cellStyle name="20% - uthevingsfarge 5 2 3 8" xfId="39474" xr:uid="{00000000-0005-0000-0000-0000CB370000}"/>
    <cellStyle name="20% - uthevingsfarge 5 2 3 9" xfId="44396" xr:uid="{00000000-0005-0000-0000-0000CC370000}"/>
    <cellStyle name="20% - uthevingsfarge 5 2 3_3. Chng in credit spreads" xfId="44397" xr:uid="{00000000-0005-0000-0000-0000CD370000}"/>
    <cellStyle name="20% - uthevingsfarge 5 2 4" xfId="15053" xr:uid="{00000000-0005-0000-0000-0000CE370000}"/>
    <cellStyle name="20% - uthevingsfarge 5 2 4 2" xfId="15054" xr:uid="{00000000-0005-0000-0000-0000CF370000}"/>
    <cellStyle name="20% - uthevingsfarge 5 2 4 2 2" xfId="15055" xr:uid="{00000000-0005-0000-0000-0000D0370000}"/>
    <cellStyle name="20% - uthevingsfarge 5 2 4 2 2 2" xfId="44398" xr:uid="{00000000-0005-0000-0000-0000D1370000}"/>
    <cellStyle name="20% - uthevingsfarge 5 2 4 2 3" xfId="44399" xr:uid="{00000000-0005-0000-0000-0000D2370000}"/>
    <cellStyle name="20% - uthevingsfarge 5 2 4 2_3. Chng in credit spreads" xfId="44400" xr:uid="{00000000-0005-0000-0000-0000D3370000}"/>
    <cellStyle name="20% - uthevingsfarge 5 2 4 3" xfId="15056" xr:uid="{00000000-0005-0000-0000-0000D4370000}"/>
    <cellStyle name="20% - uthevingsfarge 5 2 4 3 2" xfId="44401" xr:uid="{00000000-0005-0000-0000-0000D5370000}"/>
    <cellStyle name="20% - uthevingsfarge 5 2 4 3 2 2" xfId="44402" xr:uid="{00000000-0005-0000-0000-0000D6370000}"/>
    <cellStyle name="20% - uthevingsfarge 5 2 4 3 3" xfId="44403" xr:uid="{00000000-0005-0000-0000-0000D7370000}"/>
    <cellStyle name="20% - uthevingsfarge 5 2 4 3_3. Chng in credit spreads" xfId="44404" xr:uid="{00000000-0005-0000-0000-0000D8370000}"/>
    <cellStyle name="20% - uthevingsfarge 5 2 4 4" xfId="15057" xr:uid="{00000000-0005-0000-0000-0000D9370000}"/>
    <cellStyle name="20% - uthevingsfarge 5 2 4 4 2" xfId="44405" xr:uid="{00000000-0005-0000-0000-0000DA370000}"/>
    <cellStyle name="20% - uthevingsfarge 5 2 4 4 2 2" xfId="44406" xr:uid="{00000000-0005-0000-0000-0000DB370000}"/>
    <cellStyle name="20% - uthevingsfarge 5 2 4 4 3" xfId="44407" xr:uid="{00000000-0005-0000-0000-0000DC370000}"/>
    <cellStyle name="20% - uthevingsfarge 5 2 4 4_3. Chng in credit spreads" xfId="44408" xr:uid="{00000000-0005-0000-0000-0000DD370000}"/>
    <cellStyle name="20% - uthevingsfarge 5 2 4 5" xfId="39475" xr:uid="{00000000-0005-0000-0000-0000DE370000}"/>
    <cellStyle name="20% - uthevingsfarge 5 2 4 5 2" xfId="44409" xr:uid="{00000000-0005-0000-0000-0000DF370000}"/>
    <cellStyle name="20% - uthevingsfarge 5 2 4 6" xfId="44410" xr:uid="{00000000-0005-0000-0000-0000E0370000}"/>
    <cellStyle name="20% - uthevingsfarge 5 2 4 7" xfId="44411" xr:uid="{00000000-0005-0000-0000-0000E1370000}"/>
    <cellStyle name="20% - uthevingsfarge 5 2 4_3. Chng in credit spreads" xfId="44412" xr:uid="{00000000-0005-0000-0000-0000E2370000}"/>
    <cellStyle name="20% - uthevingsfarge 5 2 5" xfId="15058" xr:uid="{00000000-0005-0000-0000-0000E3370000}"/>
    <cellStyle name="20% - uthevingsfarge 5 2 5 2" xfId="15059" xr:uid="{00000000-0005-0000-0000-0000E4370000}"/>
    <cellStyle name="20% - uthevingsfarge 5 2 5 2 2" xfId="15060" xr:uid="{00000000-0005-0000-0000-0000E5370000}"/>
    <cellStyle name="20% - uthevingsfarge 5 2 5 2 2 2" xfId="44413" xr:uid="{00000000-0005-0000-0000-0000E6370000}"/>
    <cellStyle name="20% - uthevingsfarge 5 2 5 2 3" xfId="44414" xr:uid="{00000000-0005-0000-0000-0000E7370000}"/>
    <cellStyle name="20% - uthevingsfarge 5 2 5 2_3. Chng in credit spreads" xfId="44415" xr:uid="{00000000-0005-0000-0000-0000E8370000}"/>
    <cellStyle name="20% - uthevingsfarge 5 2 5 3" xfId="15061" xr:uid="{00000000-0005-0000-0000-0000E9370000}"/>
    <cellStyle name="20% - uthevingsfarge 5 2 5 3 2" xfId="44416" xr:uid="{00000000-0005-0000-0000-0000EA370000}"/>
    <cellStyle name="20% - uthevingsfarge 5 2 5 4" xfId="15062" xr:uid="{00000000-0005-0000-0000-0000EB370000}"/>
    <cellStyle name="20% - uthevingsfarge 5 2 5 5" xfId="44417" xr:uid="{00000000-0005-0000-0000-0000EC370000}"/>
    <cellStyle name="20% - uthevingsfarge 5 2 5 6" xfId="44418" xr:uid="{00000000-0005-0000-0000-0000ED370000}"/>
    <cellStyle name="20% - uthevingsfarge 5 2 5 7" xfId="44419" xr:uid="{00000000-0005-0000-0000-0000EE370000}"/>
    <cellStyle name="20% - uthevingsfarge 5 2 5_3. Chng in credit spreads" xfId="44420" xr:uid="{00000000-0005-0000-0000-0000EF370000}"/>
    <cellStyle name="20% - uthevingsfarge 5 2 6" xfId="15063" xr:uid="{00000000-0005-0000-0000-0000F0370000}"/>
    <cellStyle name="20% - uthevingsfarge 5 2 6 2" xfId="15064" xr:uid="{00000000-0005-0000-0000-0000F1370000}"/>
    <cellStyle name="20% - uthevingsfarge 5 2 6 2 2" xfId="15065" xr:uid="{00000000-0005-0000-0000-0000F2370000}"/>
    <cellStyle name="20% - uthevingsfarge 5 2 6 2 2 2" xfId="44421" xr:uid="{00000000-0005-0000-0000-0000F3370000}"/>
    <cellStyle name="20% - uthevingsfarge 5 2 6 2 3" xfId="44422" xr:uid="{00000000-0005-0000-0000-0000F4370000}"/>
    <cellStyle name="20% - uthevingsfarge 5 2 6 2_3. Chng in credit spreads" xfId="44423" xr:uid="{00000000-0005-0000-0000-0000F5370000}"/>
    <cellStyle name="20% - uthevingsfarge 5 2 6 3" xfId="15066" xr:uid="{00000000-0005-0000-0000-0000F6370000}"/>
    <cellStyle name="20% - uthevingsfarge 5 2 6 3 2" xfId="44424" xr:uid="{00000000-0005-0000-0000-0000F7370000}"/>
    <cellStyle name="20% - uthevingsfarge 5 2 6 4" xfId="15067" xr:uid="{00000000-0005-0000-0000-0000F8370000}"/>
    <cellStyle name="20% - uthevingsfarge 5 2 6 5" xfId="44425" xr:uid="{00000000-0005-0000-0000-0000F9370000}"/>
    <cellStyle name="20% - uthevingsfarge 5 2 6 6" xfId="44426" xr:uid="{00000000-0005-0000-0000-0000FA370000}"/>
    <cellStyle name="20% - uthevingsfarge 5 2 6 7" xfId="44427" xr:uid="{00000000-0005-0000-0000-0000FB370000}"/>
    <cellStyle name="20% - uthevingsfarge 5 2 6_3. Chng in credit spreads" xfId="44428" xr:uid="{00000000-0005-0000-0000-0000FC370000}"/>
    <cellStyle name="20% - uthevingsfarge 5 2 7" xfId="15068" xr:uid="{00000000-0005-0000-0000-0000FD370000}"/>
    <cellStyle name="20% - uthevingsfarge 5 2 7 2" xfId="15069" xr:uid="{00000000-0005-0000-0000-0000FE370000}"/>
    <cellStyle name="20% - uthevingsfarge 5 2 7 2 2" xfId="15070" xr:uid="{00000000-0005-0000-0000-0000FF370000}"/>
    <cellStyle name="20% - uthevingsfarge 5 2 7 2 3" xfId="44429" xr:uid="{00000000-0005-0000-0000-000000380000}"/>
    <cellStyle name="20% - uthevingsfarge 5 2 7 2_AVA DVA EL" xfId="15071" xr:uid="{00000000-0005-0000-0000-000001380000}"/>
    <cellStyle name="20% - uthevingsfarge 5 2 7 3" xfId="15072" xr:uid="{00000000-0005-0000-0000-000002380000}"/>
    <cellStyle name="20% - uthevingsfarge 5 2 7 4" xfId="15073" xr:uid="{00000000-0005-0000-0000-000003380000}"/>
    <cellStyle name="20% - uthevingsfarge 5 2 7 5" xfId="44430" xr:uid="{00000000-0005-0000-0000-000004380000}"/>
    <cellStyle name="20% - uthevingsfarge 5 2 7 6" xfId="44431" xr:uid="{00000000-0005-0000-0000-000005380000}"/>
    <cellStyle name="20% - uthevingsfarge 5 2 7_3. Chng in credit spreads" xfId="44432" xr:uid="{00000000-0005-0000-0000-000006380000}"/>
    <cellStyle name="20% - uthevingsfarge 5 2 8" xfId="15074" xr:uid="{00000000-0005-0000-0000-000007380000}"/>
    <cellStyle name="20% - uthevingsfarge 5 2 8 2" xfId="15075" xr:uid="{00000000-0005-0000-0000-000008380000}"/>
    <cellStyle name="20% - uthevingsfarge 5 2 8 2 2" xfId="44433" xr:uid="{00000000-0005-0000-0000-000009380000}"/>
    <cellStyle name="20% - uthevingsfarge 5 2 8 3" xfId="15076" xr:uid="{00000000-0005-0000-0000-00000A380000}"/>
    <cellStyle name="20% - uthevingsfarge 5 2 8 4" xfId="44434" xr:uid="{00000000-0005-0000-0000-00000B380000}"/>
    <cellStyle name="20% - uthevingsfarge 5 2 8_3. Chng in credit spreads" xfId="44435" xr:uid="{00000000-0005-0000-0000-00000C380000}"/>
    <cellStyle name="20% - uthevingsfarge 5 2 9" xfId="15077" xr:uid="{00000000-0005-0000-0000-00000D380000}"/>
    <cellStyle name="20% - uthevingsfarge 5 2 9 2" xfId="15078" xr:uid="{00000000-0005-0000-0000-00000E380000}"/>
    <cellStyle name="20% - uthevingsfarge 5 2 9 3" xfId="15079" xr:uid="{00000000-0005-0000-0000-00000F380000}"/>
    <cellStyle name="20% - uthevingsfarge 5 2 9_AVA DVA EL" xfId="15080" xr:uid="{00000000-0005-0000-0000-000010380000}"/>
    <cellStyle name="20% - uthevingsfarge 5 2_11" xfId="3525" xr:uid="{00000000-0005-0000-0000-000011380000}"/>
    <cellStyle name="20% - uthevingsfarge 5 20" xfId="3526" xr:uid="{00000000-0005-0000-0000-000012380000}"/>
    <cellStyle name="20% - uthevingsfarge 5 20 2" xfId="3527" xr:uid="{00000000-0005-0000-0000-000013380000}"/>
    <cellStyle name="20% - uthevingsfarge 5 20 2 2" xfId="3528" xr:uid="{00000000-0005-0000-0000-000014380000}"/>
    <cellStyle name="20% - uthevingsfarge 5 20 2 3" xfId="39477" xr:uid="{00000000-0005-0000-0000-000015380000}"/>
    <cellStyle name="20% - uthevingsfarge 5 20 2_4 manuell" xfId="53610" xr:uid="{1ED482B5-9040-4FCB-9509-794A8E2F1694}"/>
    <cellStyle name="20% - uthevingsfarge 5 20 3" xfId="3529" xr:uid="{00000000-0005-0000-0000-000017380000}"/>
    <cellStyle name="20% - uthevingsfarge 5 20 4" xfId="39476" xr:uid="{00000000-0005-0000-0000-000018380000}"/>
    <cellStyle name="20% - uthevingsfarge 5 20_4 manuell" xfId="53611" xr:uid="{4319AFE9-99FB-4464-B2F5-7A6BF0A231CD}"/>
    <cellStyle name="20% - uthevingsfarge 5 21" xfId="3530" xr:uid="{00000000-0005-0000-0000-00001A380000}"/>
    <cellStyle name="20% - uthevingsfarge 5 21 2" xfId="3531" xr:uid="{00000000-0005-0000-0000-00001B380000}"/>
    <cellStyle name="20% - uthevingsfarge 5 21 2 2" xfId="3532" xr:uid="{00000000-0005-0000-0000-00001C380000}"/>
    <cellStyle name="20% - uthevingsfarge 5 21 2 3" xfId="39479" xr:uid="{00000000-0005-0000-0000-00001D380000}"/>
    <cellStyle name="20% - uthevingsfarge 5 21 2_4 manuell" xfId="53612" xr:uid="{D2E8F5EA-6DBD-4967-ACA9-7962AC1F560B}"/>
    <cellStyle name="20% - uthevingsfarge 5 21 3" xfId="3533" xr:uid="{00000000-0005-0000-0000-00001F380000}"/>
    <cellStyle name="20% - uthevingsfarge 5 21 4" xfId="39478" xr:uid="{00000000-0005-0000-0000-000020380000}"/>
    <cellStyle name="20% - uthevingsfarge 5 21_4 manuell" xfId="53613" xr:uid="{2893A40C-AA7F-4214-8827-2B13A3863FD9}"/>
    <cellStyle name="20% - uthevingsfarge 5 22" xfId="3534" xr:uid="{00000000-0005-0000-0000-000022380000}"/>
    <cellStyle name="20% - uthevingsfarge 5 22 2" xfId="3535" xr:uid="{00000000-0005-0000-0000-000023380000}"/>
    <cellStyle name="20% - uthevingsfarge 5 22 2 2" xfId="3536" xr:uid="{00000000-0005-0000-0000-000024380000}"/>
    <cellStyle name="20% - uthevingsfarge 5 22 2 3" xfId="39481" xr:uid="{00000000-0005-0000-0000-000025380000}"/>
    <cellStyle name="20% - uthevingsfarge 5 22 2_4 manuell" xfId="53614" xr:uid="{9BB0AB24-CE69-4C0C-87B4-C17F4B67BEDB}"/>
    <cellStyle name="20% - uthevingsfarge 5 22 3" xfId="3537" xr:uid="{00000000-0005-0000-0000-000027380000}"/>
    <cellStyle name="20% - uthevingsfarge 5 22 4" xfId="39480" xr:uid="{00000000-0005-0000-0000-000028380000}"/>
    <cellStyle name="20% - uthevingsfarge 5 22_4 manuell" xfId="53615" xr:uid="{0EB747F3-5032-4D55-B8EF-363CDEB37781}"/>
    <cellStyle name="20% - uthevingsfarge 5 23" xfId="3538" xr:uid="{00000000-0005-0000-0000-00002A380000}"/>
    <cellStyle name="20% - uthevingsfarge 5 23 2" xfId="3539" xr:uid="{00000000-0005-0000-0000-00002B380000}"/>
    <cellStyle name="20% - uthevingsfarge 5 23 2 2" xfId="3540" xr:uid="{00000000-0005-0000-0000-00002C380000}"/>
    <cellStyle name="20% - uthevingsfarge 5 23 2 3" xfId="39483" xr:uid="{00000000-0005-0000-0000-00002D380000}"/>
    <cellStyle name="20% - uthevingsfarge 5 23 2_4 manuell" xfId="53616" xr:uid="{0805AFC2-8CBC-48FB-8DE0-02F87E51B79B}"/>
    <cellStyle name="20% - uthevingsfarge 5 23 3" xfId="3541" xr:uid="{00000000-0005-0000-0000-00002F380000}"/>
    <cellStyle name="20% - uthevingsfarge 5 23 4" xfId="39482" xr:uid="{00000000-0005-0000-0000-000030380000}"/>
    <cellStyle name="20% - uthevingsfarge 5 23_4 manuell" xfId="53617" xr:uid="{D12C50D3-3C0B-4BD8-BA4C-70AE8ADECA43}"/>
    <cellStyle name="20% - uthevingsfarge 5 24" xfId="3542" xr:uid="{00000000-0005-0000-0000-000032380000}"/>
    <cellStyle name="20% - uthevingsfarge 5 24 2" xfId="3543" xr:uid="{00000000-0005-0000-0000-000033380000}"/>
    <cellStyle name="20% - uthevingsfarge 5 24 2 2" xfId="3544" xr:uid="{00000000-0005-0000-0000-000034380000}"/>
    <cellStyle name="20% - uthevingsfarge 5 24 2 3" xfId="39485" xr:uid="{00000000-0005-0000-0000-000035380000}"/>
    <cellStyle name="20% - uthevingsfarge 5 24 2_4 manuell" xfId="53618" xr:uid="{1C766660-33E4-4570-9AB1-CD32DC784FEB}"/>
    <cellStyle name="20% - uthevingsfarge 5 24 3" xfId="3545" xr:uid="{00000000-0005-0000-0000-000037380000}"/>
    <cellStyle name="20% - uthevingsfarge 5 24 4" xfId="39484" xr:uid="{00000000-0005-0000-0000-000038380000}"/>
    <cellStyle name="20% - uthevingsfarge 5 24_4 manuell" xfId="53619" xr:uid="{8A18D6BC-C491-4CBF-81DC-A094B3B3C6E8}"/>
    <cellStyle name="20% - uthevingsfarge 5 25" xfId="3546" xr:uid="{00000000-0005-0000-0000-00003A380000}"/>
    <cellStyle name="20% - uthevingsfarge 5 25 2" xfId="3547" xr:uid="{00000000-0005-0000-0000-00003B380000}"/>
    <cellStyle name="20% - uthevingsfarge 5 25 2 2" xfId="3548" xr:uid="{00000000-0005-0000-0000-00003C380000}"/>
    <cellStyle name="20% - uthevingsfarge 5 25 2 3" xfId="39487" xr:uid="{00000000-0005-0000-0000-00003D380000}"/>
    <cellStyle name="20% - uthevingsfarge 5 25 2_4 manuell" xfId="53620" xr:uid="{2F5B3E1C-6B30-47DA-B926-FF40C2B67AE6}"/>
    <cellStyle name="20% - uthevingsfarge 5 25 3" xfId="3549" xr:uid="{00000000-0005-0000-0000-00003F380000}"/>
    <cellStyle name="20% - uthevingsfarge 5 25 4" xfId="39486" xr:uid="{00000000-0005-0000-0000-000040380000}"/>
    <cellStyle name="20% - uthevingsfarge 5 25_4 manuell" xfId="53621" xr:uid="{881F7559-FA20-4882-90F1-AF466ABD1A3C}"/>
    <cellStyle name="20% - uthevingsfarge 5 26" xfId="3550" xr:uid="{00000000-0005-0000-0000-000042380000}"/>
    <cellStyle name="20% - uthevingsfarge 5 26 2" xfId="3551" xr:uid="{00000000-0005-0000-0000-000043380000}"/>
    <cellStyle name="20% - uthevingsfarge 5 26 2 2" xfId="3552" xr:uid="{00000000-0005-0000-0000-000044380000}"/>
    <cellStyle name="20% - uthevingsfarge 5 26 2 3" xfId="39489" xr:uid="{00000000-0005-0000-0000-000045380000}"/>
    <cellStyle name="20% - uthevingsfarge 5 26 2_4 manuell" xfId="53622" xr:uid="{BE1F2051-02AE-4AB4-B0B4-073A089A2CED}"/>
    <cellStyle name="20% - uthevingsfarge 5 26 3" xfId="3553" xr:uid="{00000000-0005-0000-0000-000047380000}"/>
    <cellStyle name="20% - uthevingsfarge 5 26 4" xfId="39488" xr:uid="{00000000-0005-0000-0000-000048380000}"/>
    <cellStyle name="20% - uthevingsfarge 5 26_4 manuell" xfId="53623" xr:uid="{D29EF7DC-6E3F-4DF2-B222-7240B91B61A9}"/>
    <cellStyle name="20% - uthevingsfarge 5 27" xfId="3554" xr:uid="{00000000-0005-0000-0000-00004A380000}"/>
    <cellStyle name="20% - uthevingsfarge 5 27 2" xfId="3555" xr:uid="{00000000-0005-0000-0000-00004B380000}"/>
    <cellStyle name="20% - uthevingsfarge 5 27 2 2" xfId="3556" xr:uid="{00000000-0005-0000-0000-00004C380000}"/>
    <cellStyle name="20% - uthevingsfarge 5 27 2 3" xfId="39491" xr:uid="{00000000-0005-0000-0000-00004D380000}"/>
    <cellStyle name="20% - uthevingsfarge 5 27 2_4 manuell" xfId="53624" xr:uid="{B40C95A1-B243-4D62-A14B-8FE5002F38EB}"/>
    <cellStyle name="20% - uthevingsfarge 5 27 3" xfId="3557" xr:uid="{00000000-0005-0000-0000-00004F380000}"/>
    <cellStyle name="20% - uthevingsfarge 5 27 4" xfId="39490" xr:uid="{00000000-0005-0000-0000-000050380000}"/>
    <cellStyle name="20% - uthevingsfarge 5 27_4 manuell" xfId="53625" xr:uid="{FBEC0779-7E9D-4BBC-9362-3027D7CE6353}"/>
    <cellStyle name="20% - uthevingsfarge 5 28" xfId="3558" xr:uid="{00000000-0005-0000-0000-000052380000}"/>
    <cellStyle name="20% - uthevingsfarge 5 28 2" xfId="3559" xr:uid="{00000000-0005-0000-0000-000053380000}"/>
    <cellStyle name="20% - uthevingsfarge 5 28 2 2" xfId="3560" xr:uid="{00000000-0005-0000-0000-000054380000}"/>
    <cellStyle name="20% - uthevingsfarge 5 28 2 3" xfId="39493" xr:uid="{00000000-0005-0000-0000-000055380000}"/>
    <cellStyle name="20% - uthevingsfarge 5 28 2_4 manuell" xfId="53626" xr:uid="{A680B58F-BE91-4802-BE44-F5F1EE4610E4}"/>
    <cellStyle name="20% - uthevingsfarge 5 28 3" xfId="3561" xr:uid="{00000000-0005-0000-0000-000057380000}"/>
    <cellStyle name="20% - uthevingsfarge 5 28 4" xfId="39492" xr:uid="{00000000-0005-0000-0000-000058380000}"/>
    <cellStyle name="20% - uthevingsfarge 5 28_4 manuell" xfId="53627" xr:uid="{D8E3BC12-F907-4F53-ACFD-E08F2D5DD4F8}"/>
    <cellStyle name="20% - uthevingsfarge 5 29" xfId="3562" xr:uid="{00000000-0005-0000-0000-00005A380000}"/>
    <cellStyle name="20% - uthevingsfarge 5 29 2" xfId="3563" xr:uid="{00000000-0005-0000-0000-00005B380000}"/>
    <cellStyle name="20% - uthevingsfarge 5 29 2 2" xfId="3564" xr:uid="{00000000-0005-0000-0000-00005C380000}"/>
    <cellStyle name="20% - uthevingsfarge 5 29 2 3" xfId="39495" xr:uid="{00000000-0005-0000-0000-00005D380000}"/>
    <cellStyle name="20% - uthevingsfarge 5 29 2_4 manuell" xfId="53628" xr:uid="{DAFAF394-0B55-450F-B7F3-822EBDE57BCC}"/>
    <cellStyle name="20% - uthevingsfarge 5 29 3" xfId="3565" xr:uid="{00000000-0005-0000-0000-00005F380000}"/>
    <cellStyle name="20% - uthevingsfarge 5 29 4" xfId="39494" xr:uid="{00000000-0005-0000-0000-000060380000}"/>
    <cellStyle name="20% - uthevingsfarge 5 29_4 manuell" xfId="53629" xr:uid="{D1FF9975-4246-48B9-B2DA-50CA65818C33}"/>
    <cellStyle name="20% - uthevingsfarge 5 3" xfId="3566" xr:uid="{00000000-0005-0000-0000-000062380000}"/>
    <cellStyle name="20% - uthevingsfarge 5 3 10" xfId="44436" xr:uid="{00000000-0005-0000-0000-000063380000}"/>
    <cellStyle name="20% - uthevingsfarge 5 3 11" xfId="44437" xr:uid="{00000000-0005-0000-0000-000064380000}"/>
    <cellStyle name="20% - uthevingsfarge 5 3 2" xfId="3567" xr:uid="{00000000-0005-0000-0000-000065380000}"/>
    <cellStyle name="20% - uthevingsfarge 5 3 2 10" xfId="44438" xr:uid="{00000000-0005-0000-0000-000066380000}"/>
    <cellStyle name="20% - uthevingsfarge 5 3 2 2" xfId="3568" xr:uid="{00000000-0005-0000-0000-000067380000}"/>
    <cellStyle name="20% - uthevingsfarge 5 3 2 2 2" xfId="15081" xr:uid="{00000000-0005-0000-0000-000068380000}"/>
    <cellStyle name="20% - uthevingsfarge 5 3 2 2 2 2" xfId="44439" xr:uid="{00000000-0005-0000-0000-000069380000}"/>
    <cellStyle name="20% - uthevingsfarge 5 3 2 2 2 2 2" xfId="44440" xr:uid="{00000000-0005-0000-0000-00006A380000}"/>
    <cellStyle name="20% - uthevingsfarge 5 3 2 2 2 3" xfId="44441" xr:uid="{00000000-0005-0000-0000-00006B380000}"/>
    <cellStyle name="20% - uthevingsfarge 5 3 2 2 2_3. Chng in credit spreads" xfId="44442" xr:uid="{00000000-0005-0000-0000-00006C380000}"/>
    <cellStyle name="20% - uthevingsfarge 5 3 2 2 3" xfId="15082" xr:uid="{00000000-0005-0000-0000-00006D380000}"/>
    <cellStyle name="20% - uthevingsfarge 5 3 2 2 3 2" xfId="44443" xr:uid="{00000000-0005-0000-0000-00006E380000}"/>
    <cellStyle name="20% - uthevingsfarge 5 3 2 2 3 2 2" xfId="44444" xr:uid="{00000000-0005-0000-0000-00006F380000}"/>
    <cellStyle name="20% - uthevingsfarge 5 3 2 2 3 3" xfId="44445" xr:uid="{00000000-0005-0000-0000-000070380000}"/>
    <cellStyle name="20% - uthevingsfarge 5 3 2 2 3_3. Chng in credit spreads" xfId="44446" xr:uid="{00000000-0005-0000-0000-000071380000}"/>
    <cellStyle name="20% - uthevingsfarge 5 3 2 2 4" xfId="44447" xr:uid="{00000000-0005-0000-0000-000072380000}"/>
    <cellStyle name="20% - uthevingsfarge 5 3 2 2 4 2" xfId="44448" xr:uid="{00000000-0005-0000-0000-000073380000}"/>
    <cellStyle name="20% - uthevingsfarge 5 3 2 2 5" xfId="44449" xr:uid="{00000000-0005-0000-0000-000074380000}"/>
    <cellStyle name="20% - uthevingsfarge 5 3 2 2 6" xfId="44450" xr:uid="{00000000-0005-0000-0000-000075380000}"/>
    <cellStyle name="20% - uthevingsfarge 5 3 2 2_3. Chng in credit spreads" xfId="44451" xr:uid="{00000000-0005-0000-0000-000076380000}"/>
    <cellStyle name="20% - uthevingsfarge 5 3 2 3" xfId="15083" xr:uid="{00000000-0005-0000-0000-000077380000}"/>
    <cellStyle name="20% - uthevingsfarge 5 3 2 3 2" xfId="15084" xr:uid="{00000000-0005-0000-0000-000078380000}"/>
    <cellStyle name="20% - uthevingsfarge 5 3 2 3 2 2" xfId="44452" xr:uid="{00000000-0005-0000-0000-000079380000}"/>
    <cellStyle name="20% - uthevingsfarge 5 3 2 3 3" xfId="15085" xr:uid="{00000000-0005-0000-0000-00007A380000}"/>
    <cellStyle name="20% - uthevingsfarge 5 3 2 3 4" xfId="44453" xr:uid="{00000000-0005-0000-0000-00007B380000}"/>
    <cellStyle name="20% - uthevingsfarge 5 3 2 3 5" xfId="44454" xr:uid="{00000000-0005-0000-0000-00007C380000}"/>
    <cellStyle name="20% - uthevingsfarge 5 3 2 3 6" xfId="44455" xr:uid="{00000000-0005-0000-0000-00007D380000}"/>
    <cellStyle name="20% - uthevingsfarge 5 3 2 3_3. Chng in credit spreads" xfId="44456" xr:uid="{00000000-0005-0000-0000-00007E380000}"/>
    <cellStyle name="20% - uthevingsfarge 5 3 2 4" xfId="15086" xr:uid="{00000000-0005-0000-0000-00007F380000}"/>
    <cellStyle name="20% - uthevingsfarge 5 3 2 4 2" xfId="15087" xr:uid="{00000000-0005-0000-0000-000080380000}"/>
    <cellStyle name="20% - uthevingsfarge 5 3 2 4 2 2" xfId="44457" xr:uid="{00000000-0005-0000-0000-000081380000}"/>
    <cellStyle name="20% - uthevingsfarge 5 3 2 4 3" xfId="15088" xr:uid="{00000000-0005-0000-0000-000082380000}"/>
    <cellStyle name="20% - uthevingsfarge 5 3 2 4 4" xfId="44458" xr:uid="{00000000-0005-0000-0000-000083380000}"/>
    <cellStyle name="20% - uthevingsfarge 5 3 2 4 5" xfId="44459" xr:uid="{00000000-0005-0000-0000-000084380000}"/>
    <cellStyle name="20% - uthevingsfarge 5 3 2 4 6" xfId="44460" xr:uid="{00000000-0005-0000-0000-000085380000}"/>
    <cellStyle name="20% - uthevingsfarge 5 3 2 4_3. Chng in credit spreads" xfId="44461" xr:uid="{00000000-0005-0000-0000-000086380000}"/>
    <cellStyle name="20% - uthevingsfarge 5 3 2 5" xfId="15089" xr:uid="{00000000-0005-0000-0000-000087380000}"/>
    <cellStyle name="20% - uthevingsfarge 5 3 2 5 2" xfId="15090" xr:uid="{00000000-0005-0000-0000-000088380000}"/>
    <cellStyle name="20% - uthevingsfarge 5 3 2 5 3" xfId="15091" xr:uid="{00000000-0005-0000-0000-000089380000}"/>
    <cellStyle name="20% - uthevingsfarge 5 3 2 5 4" xfId="44462" xr:uid="{00000000-0005-0000-0000-00008A380000}"/>
    <cellStyle name="20% - uthevingsfarge 5 3 2 5 5" xfId="44463" xr:uid="{00000000-0005-0000-0000-00008B380000}"/>
    <cellStyle name="20% - uthevingsfarge 5 3 2 5 6" xfId="44464" xr:uid="{00000000-0005-0000-0000-00008C380000}"/>
    <cellStyle name="20% - uthevingsfarge 5 3 2 5_AVA DVA EL" xfId="15092" xr:uid="{00000000-0005-0000-0000-00008D380000}"/>
    <cellStyle name="20% - uthevingsfarge 5 3 2 6" xfId="15093" xr:uid="{00000000-0005-0000-0000-00008E380000}"/>
    <cellStyle name="20% - uthevingsfarge 5 3 2 6 2" xfId="15094" xr:uid="{00000000-0005-0000-0000-00008F380000}"/>
    <cellStyle name="20% - uthevingsfarge 5 3 2 6_AVA DVA EL" xfId="15095" xr:uid="{00000000-0005-0000-0000-000090380000}"/>
    <cellStyle name="20% - uthevingsfarge 5 3 2 7" xfId="15096" xr:uid="{00000000-0005-0000-0000-000091380000}"/>
    <cellStyle name="20% - uthevingsfarge 5 3 2 8" xfId="39497" xr:uid="{00000000-0005-0000-0000-000092380000}"/>
    <cellStyle name="20% - uthevingsfarge 5 3 2 9" xfId="44465" xr:uid="{00000000-0005-0000-0000-000093380000}"/>
    <cellStyle name="20% - uthevingsfarge 5 3 2_3. Chng in credit spreads" xfId="44466" xr:uid="{00000000-0005-0000-0000-000094380000}"/>
    <cellStyle name="20% - uthevingsfarge 5 3 3" xfId="3569" xr:uid="{00000000-0005-0000-0000-000095380000}"/>
    <cellStyle name="20% - uthevingsfarge 5 3 3 2" xfId="15097" xr:uid="{00000000-0005-0000-0000-000096380000}"/>
    <cellStyle name="20% - uthevingsfarge 5 3 3 2 2" xfId="44467" xr:uid="{00000000-0005-0000-0000-000097380000}"/>
    <cellStyle name="20% - uthevingsfarge 5 3 3 2 2 2" xfId="44468" xr:uid="{00000000-0005-0000-0000-000098380000}"/>
    <cellStyle name="20% - uthevingsfarge 5 3 3 2 2 2 2" xfId="44469" xr:uid="{00000000-0005-0000-0000-000099380000}"/>
    <cellStyle name="20% - uthevingsfarge 5 3 3 2 2 3" xfId="44470" xr:uid="{00000000-0005-0000-0000-00009A380000}"/>
    <cellStyle name="20% - uthevingsfarge 5 3 3 2 2_3. Chng in credit spreads" xfId="44471" xr:uid="{00000000-0005-0000-0000-00009B380000}"/>
    <cellStyle name="20% - uthevingsfarge 5 3 3 2 3" xfId="44472" xr:uid="{00000000-0005-0000-0000-00009C380000}"/>
    <cellStyle name="20% - uthevingsfarge 5 3 3 2 3 2" xfId="44473" xr:uid="{00000000-0005-0000-0000-00009D380000}"/>
    <cellStyle name="20% - uthevingsfarge 5 3 3 2 3 2 2" xfId="44474" xr:uid="{00000000-0005-0000-0000-00009E380000}"/>
    <cellStyle name="20% - uthevingsfarge 5 3 3 2 3 3" xfId="44475" xr:uid="{00000000-0005-0000-0000-00009F380000}"/>
    <cellStyle name="20% - uthevingsfarge 5 3 3 2 3_3. Chng in credit spreads" xfId="44476" xr:uid="{00000000-0005-0000-0000-0000A0380000}"/>
    <cellStyle name="20% - uthevingsfarge 5 3 3 2 4" xfId="44477" xr:uid="{00000000-0005-0000-0000-0000A1380000}"/>
    <cellStyle name="20% - uthevingsfarge 5 3 3 2 4 2" xfId="44478" xr:uid="{00000000-0005-0000-0000-0000A2380000}"/>
    <cellStyle name="20% - uthevingsfarge 5 3 3 2 5" xfId="44479" xr:uid="{00000000-0005-0000-0000-0000A3380000}"/>
    <cellStyle name="20% - uthevingsfarge 5 3 3 2_3. Chng in credit spreads" xfId="44480" xr:uid="{00000000-0005-0000-0000-0000A4380000}"/>
    <cellStyle name="20% - uthevingsfarge 5 3 3 3" xfId="15098" xr:uid="{00000000-0005-0000-0000-0000A5380000}"/>
    <cellStyle name="20% - uthevingsfarge 5 3 3 3 2" xfId="44481" xr:uid="{00000000-0005-0000-0000-0000A6380000}"/>
    <cellStyle name="20% - uthevingsfarge 5 3 3 3 2 2" xfId="44482" xr:uid="{00000000-0005-0000-0000-0000A7380000}"/>
    <cellStyle name="20% - uthevingsfarge 5 3 3 3 3" xfId="44483" xr:uid="{00000000-0005-0000-0000-0000A8380000}"/>
    <cellStyle name="20% - uthevingsfarge 5 3 3 3_3. Chng in credit spreads" xfId="44484" xr:uid="{00000000-0005-0000-0000-0000A9380000}"/>
    <cellStyle name="20% - uthevingsfarge 5 3 3 4" xfId="44485" xr:uid="{00000000-0005-0000-0000-0000AA380000}"/>
    <cellStyle name="20% - uthevingsfarge 5 3 3 4 2" xfId="44486" xr:uid="{00000000-0005-0000-0000-0000AB380000}"/>
    <cellStyle name="20% - uthevingsfarge 5 3 3 4 2 2" xfId="44487" xr:uid="{00000000-0005-0000-0000-0000AC380000}"/>
    <cellStyle name="20% - uthevingsfarge 5 3 3 4 3" xfId="44488" xr:uid="{00000000-0005-0000-0000-0000AD380000}"/>
    <cellStyle name="20% - uthevingsfarge 5 3 3 4_3. Chng in credit spreads" xfId="44489" xr:uid="{00000000-0005-0000-0000-0000AE380000}"/>
    <cellStyle name="20% - uthevingsfarge 5 3 3 5" xfId="44490" xr:uid="{00000000-0005-0000-0000-0000AF380000}"/>
    <cellStyle name="20% - uthevingsfarge 5 3 3 5 2" xfId="44491" xr:uid="{00000000-0005-0000-0000-0000B0380000}"/>
    <cellStyle name="20% - uthevingsfarge 5 3 3 6" xfId="44492" xr:uid="{00000000-0005-0000-0000-0000B1380000}"/>
    <cellStyle name="20% - uthevingsfarge 5 3 3_3. Chng in credit spreads" xfId="44493" xr:uid="{00000000-0005-0000-0000-0000B2380000}"/>
    <cellStyle name="20% - uthevingsfarge 5 3 4" xfId="15099" xr:uid="{00000000-0005-0000-0000-0000B3380000}"/>
    <cellStyle name="20% - uthevingsfarge 5 3 4 2" xfId="15100" xr:uid="{00000000-0005-0000-0000-0000B4380000}"/>
    <cellStyle name="20% - uthevingsfarge 5 3 4 2 2" xfId="44494" xr:uid="{00000000-0005-0000-0000-0000B5380000}"/>
    <cellStyle name="20% - uthevingsfarge 5 3 4 2 2 2" xfId="44495" xr:uid="{00000000-0005-0000-0000-0000B6380000}"/>
    <cellStyle name="20% - uthevingsfarge 5 3 4 2 3" xfId="44496" xr:uid="{00000000-0005-0000-0000-0000B7380000}"/>
    <cellStyle name="20% - uthevingsfarge 5 3 4 2_3. Chng in credit spreads" xfId="44497" xr:uid="{00000000-0005-0000-0000-0000B8380000}"/>
    <cellStyle name="20% - uthevingsfarge 5 3 4 3" xfId="15101" xr:uid="{00000000-0005-0000-0000-0000B9380000}"/>
    <cellStyle name="20% - uthevingsfarge 5 3 4 3 2" xfId="44498" xr:uid="{00000000-0005-0000-0000-0000BA380000}"/>
    <cellStyle name="20% - uthevingsfarge 5 3 4 3 2 2" xfId="44499" xr:uid="{00000000-0005-0000-0000-0000BB380000}"/>
    <cellStyle name="20% - uthevingsfarge 5 3 4 3 3" xfId="44500" xr:uid="{00000000-0005-0000-0000-0000BC380000}"/>
    <cellStyle name="20% - uthevingsfarge 5 3 4 3_3. Chng in credit spreads" xfId="44501" xr:uid="{00000000-0005-0000-0000-0000BD380000}"/>
    <cellStyle name="20% - uthevingsfarge 5 3 4 4" xfId="44502" xr:uid="{00000000-0005-0000-0000-0000BE380000}"/>
    <cellStyle name="20% - uthevingsfarge 5 3 4 4 2" xfId="44503" xr:uid="{00000000-0005-0000-0000-0000BF380000}"/>
    <cellStyle name="20% - uthevingsfarge 5 3 4 5" xfId="44504" xr:uid="{00000000-0005-0000-0000-0000C0380000}"/>
    <cellStyle name="20% - uthevingsfarge 5 3 4 6" xfId="44505" xr:uid="{00000000-0005-0000-0000-0000C1380000}"/>
    <cellStyle name="20% - uthevingsfarge 5 3 4_3. Chng in credit spreads" xfId="44506" xr:uid="{00000000-0005-0000-0000-0000C2380000}"/>
    <cellStyle name="20% - uthevingsfarge 5 3 5" xfId="15102" xr:uid="{00000000-0005-0000-0000-0000C3380000}"/>
    <cellStyle name="20% - uthevingsfarge 5 3 5 2" xfId="15103" xr:uid="{00000000-0005-0000-0000-0000C4380000}"/>
    <cellStyle name="20% - uthevingsfarge 5 3 5 2 2" xfId="44507" xr:uid="{00000000-0005-0000-0000-0000C5380000}"/>
    <cellStyle name="20% - uthevingsfarge 5 3 5 3" xfId="15104" xr:uid="{00000000-0005-0000-0000-0000C6380000}"/>
    <cellStyle name="20% - uthevingsfarge 5 3 5 4" xfId="44508" xr:uid="{00000000-0005-0000-0000-0000C7380000}"/>
    <cellStyle name="20% - uthevingsfarge 5 3 5 5" xfId="44509" xr:uid="{00000000-0005-0000-0000-0000C8380000}"/>
    <cellStyle name="20% - uthevingsfarge 5 3 5 6" xfId="44510" xr:uid="{00000000-0005-0000-0000-0000C9380000}"/>
    <cellStyle name="20% - uthevingsfarge 5 3 5_3. Chng in credit spreads" xfId="44511" xr:uid="{00000000-0005-0000-0000-0000CA380000}"/>
    <cellStyle name="20% - uthevingsfarge 5 3 6" xfId="15105" xr:uid="{00000000-0005-0000-0000-0000CB380000}"/>
    <cellStyle name="20% - uthevingsfarge 5 3 6 2" xfId="15106" xr:uid="{00000000-0005-0000-0000-0000CC380000}"/>
    <cellStyle name="20% - uthevingsfarge 5 3 6 2 2" xfId="44512" xr:uid="{00000000-0005-0000-0000-0000CD380000}"/>
    <cellStyle name="20% - uthevingsfarge 5 3 6 3" xfId="15107" xr:uid="{00000000-0005-0000-0000-0000CE380000}"/>
    <cellStyle name="20% - uthevingsfarge 5 3 6 4" xfId="44513" xr:uid="{00000000-0005-0000-0000-0000CF380000}"/>
    <cellStyle name="20% - uthevingsfarge 5 3 6 5" xfId="44514" xr:uid="{00000000-0005-0000-0000-0000D0380000}"/>
    <cellStyle name="20% - uthevingsfarge 5 3 6 6" xfId="44515" xr:uid="{00000000-0005-0000-0000-0000D1380000}"/>
    <cellStyle name="20% - uthevingsfarge 5 3 6_3. Chng in credit spreads" xfId="44516" xr:uid="{00000000-0005-0000-0000-0000D2380000}"/>
    <cellStyle name="20% - uthevingsfarge 5 3 7" xfId="15108" xr:uid="{00000000-0005-0000-0000-0000D3380000}"/>
    <cellStyle name="20% - uthevingsfarge 5 3 7 2" xfId="15109" xr:uid="{00000000-0005-0000-0000-0000D4380000}"/>
    <cellStyle name="20% - uthevingsfarge 5 3 7 2 2" xfId="44517" xr:uid="{00000000-0005-0000-0000-0000D5380000}"/>
    <cellStyle name="20% - uthevingsfarge 5 3 7 3" xfId="44518" xr:uid="{00000000-0005-0000-0000-0000D6380000}"/>
    <cellStyle name="20% - uthevingsfarge 5 3 7_3. Chng in credit spreads" xfId="44519" xr:uid="{00000000-0005-0000-0000-0000D7380000}"/>
    <cellStyle name="20% - uthevingsfarge 5 3 8" xfId="15110" xr:uid="{00000000-0005-0000-0000-0000D8380000}"/>
    <cellStyle name="20% - uthevingsfarge 5 3 9" xfId="39496" xr:uid="{00000000-0005-0000-0000-0000D9380000}"/>
    <cellStyle name="20% - uthevingsfarge 5 3_4 manuell" xfId="53630" xr:uid="{1865EC1D-81D4-462D-BB7C-F64324891C41}"/>
    <cellStyle name="20% - uthevingsfarge 5 30" xfId="3570" xr:uid="{00000000-0005-0000-0000-0000DB380000}"/>
    <cellStyle name="20% - uthevingsfarge 5 30 2" xfId="3571" xr:uid="{00000000-0005-0000-0000-0000DC380000}"/>
    <cellStyle name="20% - uthevingsfarge 5 30 2 2" xfId="3572" xr:uid="{00000000-0005-0000-0000-0000DD380000}"/>
    <cellStyle name="20% - uthevingsfarge 5 30 2 3" xfId="39499" xr:uid="{00000000-0005-0000-0000-0000DE380000}"/>
    <cellStyle name="20% - uthevingsfarge 5 30 2_4 manuell" xfId="53631" xr:uid="{71A9575C-EC0D-4BD7-8217-6A8B9308DB3C}"/>
    <cellStyle name="20% - uthevingsfarge 5 30 3" xfId="3573" xr:uid="{00000000-0005-0000-0000-0000E0380000}"/>
    <cellStyle name="20% - uthevingsfarge 5 30 4" xfId="39498" xr:uid="{00000000-0005-0000-0000-0000E1380000}"/>
    <cellStyle name="20% - uthevingsfarge 5 30_4 manuell" xfId="53632" xr:uid="{66D2A0A5-5941-4F56-A34A-4FBDC518F13D}"/>
    <cellStyle name="20% - uthevingsfarge 5 31" xfId="3574" xr:uid="{00000000-0005-0000-0000-0000E3380000}"/>
    <cellStyle name="20% - uthevingsfarge 5 31 2" xfId="3575" xr:uid="{00000000-0005-0000-0000-0000E4380000}"/>
    <cellStyle name="20% - uthevingsfarge 5 31 2 2" xfId="3576" xr:uid="{00000000-0005-0000-0000-0000E5380000}"/>
    <cellStyle name="20% - uthevingsfarge 5 31 2 3" xfId="39501" xr:uid="{00000000-0005-0000-0000-0000E6380000}"/>
    <cellStyle name="20% - uthevingsfarge 5 31 2_4 manuell" xfId="53633" xr:uid="{7606090C-0E47-4B92-8088-BDD0A2BB0234}"/>
    <cellStyle name="20% - uthevingsfarge 5 31 3" xfId="3577" xr:uid="{00000000-0005-0000-0000-0000E8380000}"/>
    <cellStyle name="20% - uthevingsfarge 5 31 4" xfId="39500" xr:uid="{00000000-0005-0000-0000-0000E9380000}"/>
    <cellStyle name="20% - uthevingsfarge 5 31_4 manuell" xfId="53634" xr:uid="{B3341F07-9300-4BE0-9B5B-D14383DAC729}"/>
    <cellStyle name="20% - uthevingsfarge 5 32" xfId="3578" xr:uid="{00000000-0005-0000-0000-0000EB380000}"/>
    <cellStyle name="20% - uthevingsfarge 5 32 2" xfId="3579" xr:uid="{00000000-0005-0000-0000-0000EC380000}"/>
    <cellStyle name="20% - uthevingsfarge 5 32 2 2" xfId="3580" xr:uid="{00000000-0005-0000-0000-0000ED380000}"/>
    <cellStyle name="20% - uthevingsfarge 5 32 2 3" xfId="39503" xr:uid="{00000000-0005-0000-0000-0000EE380000}"/>
    <cellStyle name="20% - uthevingsfarge 5 32 2_4 manuell" xfId="53635" xr:uid="{3A4C20C4-9FE6-434A-B9AA-2A1A39C8DFBA}"/>
    <cellStyle name="20% - uthevingsfarge 5 32 3" xfId="3581" xr:uid="{00000000-0005-0000-0000-0000F0380000}"/>
    <cellStyle name="20% - uthevingsfarge 5 32 4" xfId="39502" xr:uid="{00000000-0005-0000-0000-0000F1380000}"/>
    <cellStyle name="20% - uthevingsfarge 5 32_4 manuell" xfId="53636" xr:uid="{F2AA6108-E2E6-4B77-91B3-F1440C2D1444}"/>
    <cellStyle name="20% - uthevingsfarge 5 33" xfId="3582" xr:uid="{00000000-0005-0000-0000-0000F3380000}"/>
    <cellStyle name="20% - uthevingsfarge 5 33 2" xfId="3583" xr:uid="{00000000-0005-0000-0000-0000F4380000}"/>
    <cellStyle name="20% - uthevingsfarge 5 33 2 2" xfId="3584" xr:uid="{00000000-0005-0000-0000-0000F5380000}"/>
    <cellStyle name="20% - uthevingsfarge 5 33 2 3" xfId="39505" xr:uid="{00000000-0005-0000-0000-0000F6380000}"/>
    <cellStyle name="20% - uthevingsfarge 5 33 2_4 manuell" xfId="53637" xr:uid="{4F25DF29-3131-4DE7-A0BE-BABA8D614961}"/>
    <cellStyle name="20% - uthevingsfarge 5 33 3" xfId="3585" xr:uid="{00000000-0005-0000-0000-0000F8380000}"/>
    <cellStyle name="20% - uthevingsfarge 5 33 4" xfId="39504" xr:uid="{00000000-0005-0000-0000-0000F9380000}"/>
    <cellStyle name="20% - uthevingsfarge 5 33_4 manuell" xfId="53638" xr:uid="{911F82FD-955C-4D37-B5FF-CB354DB21D58}"/>
    <cellStyle name="20% - uthevingsfarge 5 34" xfId="3586" xr:uid="{00000000-0005-0000-0000-0000FB380000}"/>
    <cellStyle name="20% - uthevingsfarge 5 34 2" xfId="3587" xr:uid="{00000000-0005-0000-0000-0000FC380000}"/>
    <cellStyle name="20% - uthevingsfarge 5 34 2 2" xfId="3588" xr:uid="{00000000-0005-0000-0000-0000FD380000}"/>
    <cellStyle name="20% - uthevingsfarge 5 34 2 3" xfId="39507" xr:uid="{00000000-0005-0000-0000-0000FE380000}"/>
    <cellStyle name="20% - uthevingsfarge 5 34 2_4 manuell" xfId="53639" xr:uid="{7FEE12F8-BF7D-407B-A66A-EA9E4BC223AE}"/>
    <cellStyle name="20% - uthevingsfarge 5 34 3" xfId="3589" xr:uid="{00000000-0005-0000-0000-000000390000}"/>
    <cellStyle name="20% - uthevingsfarge 5 34 4" xfId="39506" xr:uid="{00000000-0005-0000-0000-000001390000}"/>
    <cellStyle name="20% - uthevingsfarge 5 34_4 manuell" xfId="53640" xr:uid="{6A1641B4-DE8F-4E49-9892-4C11F3AC9341}"/>
    <cellStyle name="20% - uthevingsfarge 5 35" xfId="3590" xr:uid="{00000000-0005-0000-0000-000003390000}"/>
    <cellStyle name="20% - uthevingsfarge 5 35 2" xfId="3591" xr:uid="{00000000-0005-0000-0000-000004390000}"/>
    <cellStyle name="20% - uthevingsfarge 5 35 2 2" xfId="3592" xr:uid="{00000000-0005-0000-0000-000005390000}"/>
    <cellStyle name="20% - uthevingsfarge 5 35 2 3" xfId="39509" xr:uid="{00000000-0005-0000-0000-000006390000}"/>
    <cellStyle name="20% - uthevingsfarge 5 35 2_4 manuell" xfId="53641" xr:uid="{B1C53F66-B7A2-4D87-B699-DA580B1F1557}"/>
    <cellStyle name="20% - uthevingsfarge 5 35 3" xfId="3593" xr:uid="{00000000-0005-0000-0000-000008390000}"/>
    <cellStyle name="20% - uthevingsfarge 5 35 4" xfId="39508" xr:uid="{00000000-0005-0000-0000-000009390000}"/>
    <cellStyle name="20% - uthevingsfarge 5 35_4 manuell" xfId="53642" xr:uid="{81027DF5-D7A4-4190-8BD0-1496D240F11D}"/>
    <cellStyle name="20% - uthevingsfarge 5 36" xfId="3594" xr:uid="{00000000-0005-0000-0000-00000B390000}"/>
    <cellStyle name="20% - uthevingsfarge 5 36 2" xfId="3595" xr:uid="{00000000-0005-0000-0000-00000C390000}"/>
    <cellStyle name="20% - uthevingsfarge 5 36 2 2" xfId="3596" xr:uid="{00000000-0005-0000-0000-00000D390000}"/>
    <cellStyle name="20% - uthevingsfarge 5 36 2 3" xfId="39511" xr:uid="{00000000-0005-0000-0000-00000E390000}"/>
    <cellStyle name="20% - uthevingsfarge 5 36 2_4 manuell" xfId="53643" xr:uid="{6C71DFAD-CB84-48E1-B60E-914B49A1ECD4}"/>
    <cellStyle name="20% - uthevingsfarge 5 36 3" xfId="3597" xr:uid="{00000000-0005-0000-0000-000010390000}"/>
    <cellStyle name="20% - uthevingsfarge 5 36 4" xfId="39510" xr:uid="{00000000-0005-0000-0000-000011390000}"/>
    <cellStyle name="20% - uthevingsfarge 5 36_4 manuell" xfId="53644" xr:uid="{D4D5A229-DD96-4C89-AEEB-95ECCD6BACEC}"/>
    <cellStyle name="20% - uthevingsfarge 5 37" xfId="3598" xr:uid="{00000000-0005-0000-0000-000013390000}"/>
    <cellStyle name="20% - uthevingsfarge 5 37 2" xfId="3599" xr:uid="{00000000-0005-0000-0000-000014390000}"/>
    <cellStyle name="20% - uthevingsfarge 5 37 2 2" xfId="3600" xr:uid="{00000000-0005-0000-0000-000015390000}"/>
    <cellStyle name="20% - uthevingsfarge 5 37 2 3" xfId="39513" xr:uid="{00000000-0005-0000-0000-000016390000}"/>
    <cellStyle name="20% - uthevingsfarge 5 37 2_4 manuell" xfId="53645" xr:uid="{8FB1C7F6-41C2-4EFB-AAE8-EEEA99082ADE}"/>
    <cellStyle name="20% - uthevingsfarge 5 37 3" xfId="3601" xr:uid="{00000000-0005-0000-0000-000018390000}"/>
    <cellStyle name="20% - uthevingsfarge 5 37 4" xfId="39512" xr:uid="{00000000-0005-0000-0000-000019390000}"/>
    <cellStyle name="20% - uthevingsfarge 5 37_4 manuell" xfId="53646" xr:uid="{5B6FEC30-6805-4B7D-856B-887555A3D2BA}"/>
    <cellStyle name="20% - uthevingsfarge 5 38" xfId="3602" xr:uid="{00000000-0005-0000-0000-00001B390000}"/>
    <cellStyle name="20% - uthevingsfarge 5 38 2" xfId="3603" xr:uid="{00000000-0005-0000-0000-00001C390000}"/>
    <cellStyle name="20% - uthevingsfarge 5 38 2 2" xfId="3604" xr:uid="{00000000-0005-0000-0000-00001D390000}"/>
    <cellStyle name="20% - uthevingsfarge 5 38 2 3" xfId="39515" xr:uid="{00000000-0005-0000-0000-00001E390000}"/>
    <cellStyle name="20% - uthevingsfarge 5 38 2_4 manuell" xfId="53647" xr:uid="{1C98CD04-F44B-4DA7-811E-17F727E1C1C1}"/>
    <cellStyle name="20% - uthevingsfarge 5 38 3" xfId="3605" xr:uid="{00000000-0005-0000-0000-000020390000}"/>
    <cellStyle name="20% - uthevingsfarge 5 38 4" xfId="39514" xr:uid="{00000000-0005-0000-0000-000021390000}"/>
    <cellStyle name="20% - uthevingsfarge 5 38_4 manuell" xfId="53648" xr:uid="{6356A3EB-5B1D-4F04-9E9D-1DB4E8C310A4}"/>
    <cellStyle name="20% - uthevingsfarge 5 39" xfId="3606" xr:uid="{00000000-0005-0000-0000-000023390000}"/>
    <cellStyle name="20% - uthevingsfarge 5 39 2" xfId="3607" xr:uid="{00000000-0005-0000-0000-000024390000}"/>
    <cellStyle name="20% - uthevingsfarge 5 39 2 2" xfId="3608" xr:uid="{00000000-0005-0000-0000-000025390000}"/>
    <cellStyle name="20% - uthevingsfarge 5 39 2 3" xfId="39517" xr:uid="{00000000-0005-0000-0000-000026390000}"/>
    <cellStyle name="20% - uthevingsfarge 5 39 2_4 manuell" xfId="53649" xr:uid="{DBEC050D-C915-4824-8C5E-2838AE1E6910}"/>
    <cellStyle name="20% - uthevingsfarge 5 39 3" xfId="3609" xr:uid="{00000000-0005-0000-0000-000028390000}"/>
    <cellStyle name="20% - uthevingsfarge 5 39 4" xfId="39516" xr:uid="{00000000-0005-0000-0000-000029390000}"/>
    <cellStyle name="20% - uthevingsfarge 5 39_4 manuell" xfId="53650" xr:uid="{CCC4E92B-2014-47FF-8E18-795624BBBF29}"/>
    <cellStyle name="20% - uthevingsfarge 5 4" xfId="3610" xr:uid="{00000000-0005-0000-0000-00002B390000}"/>
    <cellStyle name="20% - uthevingsfarge 5 4 10" xfId="44520" xr:uid="{00000000-0005-0000-0000-00002C390000}"/>
    <cellStyle name="20% - uthevingsfarge 5 4 2" xfId="3611" xr:uid="{00000000-0005-0000-0000-00002D390000}"/>
    <cellStyle name="20% - uthevingsfarge 5 4 2 2" xfId="3612" xr:uid="{00000000-0005-0000-0000-00002E390000}"/>
    <cellStyle name="20% - uthevingsfarge 5 4 2 2 2" xfId="15111" xr:uid="{00000000-0005-0000-0000-00002F390000}"/>
    <cellStyle name="20% - uthevingsfarge 5 4 2 2 2 2" xfId="44521" xr:uid="{00000000-0005-0000-0000-000030390000}"/>
    <cellStyle name="20% - uthevingsfarge 5 4 2 2 3" xfId="44522" xr:uid="{00000000-0005-0000-0000-000031390000}"/>
    <cellStyle name="20% - uthevingsfarge 5 4 2 2_3. Chng in credit spreads" xfId="44523" xr:uid="{00000000-0005-0000-0000-000032390000}"/>
    <cellStyle name="20% - uthevingsfarge 5 4 2 3" xfId="15112" xr:uid="{00000000-0005-0000-0000-000033390000}"/>
    <cellStyle name="20% - uthevingsfarge 5 4 2 3 2" xfId="44524" xr:uid="{00000000-0005-0000-0000-000034390000}"/>
    <cellStyle name="20% - uthevingsfarge 5 4 2 3 2 2" xfId="44525" xr:uid="{00000000-0005-0000-0000-000035390000}"/>
    <cellStyle name="20% - uthevingsfarge 5 4 2 3 3" xfId="44526" xr:uid="{00000000-0005-0000-0000-000036390000}"/>
    <cellStyle name="20% - uthevingsfarge 5 4 2 3_3. Chng in credit spreads" xfId="44527" xr:uid="{00000000-0005-0000-0000-000037390000}"/>
    <cellStyle name="20% - uthevingsfarge 5 4 2 4" xfId="39519" xr:uid="{00000000-0005-0000-0000-000038390000}"/>
    <cellStyle name="20% - uthevingsfarge 5 4 2 4 2" xfId="44528" xr:uid="{00000000-0005-0000-0000-000039390000}"/>
    <cellStyle name="20% - uthevingsfarge 5 4 2 5" xfId="44529" xr:uid="{00000000-0005-0000-0000-00003A390000}"/>
    <cellStyle name="20% - uthevingsfarge 5 4 2 6" xfId="44530" xr:uid="{00000000-0005-0000-0000-00003B390000}"/>
    <cellStyle name="20% - uthevingsfarge 5 4 2 7" xfId="44531" xr:uid="{00000000-0005-0000-0000-00003C390000}"/>
    <cellStyle name="20% - uthevingsfarge 5 4 2 8" xfId="44532" xr:uid="{00000000-0005-0000-0000-00003D390000}"/>
    <cellStyle name="20% - uthevingsfarge 5 4 2_3. Chng in credit spreads" xfId="44533" xr:uid="{00000000-0005-0000-0000-00003E390000}"/>
    <cellStyle name="20% - uthevingsfarge 5 4 3" xfId="3613" xr:uid="{00000000-0005-0000-0000-00003F390000}"/>
    <cellStyle name="20% - uthevingsfarge 5 4 3 2" xfId="15113" xr:uid="{00000000-0005-0000-0000-000040390000}"/>
    <cellStyle name="20% - uthevingsfarge 5 4 3 2 2" xfId="44534" xr:uid="{00000000-0005-0000-0000-000041390000}"/>
    <cellStyle name="20% - uthevingsfarge 5 4 3 3" xfId="15114" xr:uid="{00000000-0005-0000-0000-000042390000}"/>
    <cellStyle name="20% - uthevingsfarge 5 4 3 4" xfId="44535" xr:uid="{00000000-0005-0000-0000-000043390000}"/>
    <cellStyle name="20% - uthevingsfarge 5 4 3 5" xfId="44536" xr:uid="{00000000-0005-0000-0000-000044390000}"/>
    <cellStyle name="20% - uthevingsfarge 5 4 3 6" xfId="44537" xr:uid="{00000000-0005-0000-0000-000045390000}"/>
    <cellStyle name="20% - uthevingsfarge 5 4 3_3. Chng in credit spreads" xfId="44538" xr:uid="{00000000-0005-0000-0000-000046390000}"/>
    <cellStyle name="20% - uthevingsfarge 5 4 4" xfId="15115" xr:uid="{00000000-0005-0000-0000-000047390000}"/>
    <cellStyle name="20% - uthevingsfarge 5 4 4 2" xfId="15116" xr:uid="{00000000-0005-0000-0000-000048390000}"/>
    <cellStyle name="20% - uthevingsfarge 5 4 4 2 2" xfId="44539" xr:uid="{00000000-0005-0000-0000-000049390000}"/>
    <cellStyle name="20% - uthevingsfarge 5 4 4 3" xfId="15117" xr:uid="{00000000-0005-0000-0000-00004A390000}"/>
    <cellStyle name="20% - uthevingsfarge 5 4 4 4" xfId="44540" xr:uid="{00000000-0005-0000-0000-00004B390000}"/>
    <cellStyle name="20% - uthevingsfarge 5 4 4 5" xfId="44541" xr:uid="{00000000-0005-0000-0000-00004C390000}"/>
    <cellStyle name="20% - uthevingsfarge 5 4 4 6" xfId="44542" xr:uid="{00000000-0005-0000-0000-00004D390000}"/>
    <cellStyle name="20% - uthevingsfarge 5 4 4_3. Chng in credit spreads" xfId="44543" xr:uid="{00000000-0005-0000-0000-00004E390000}"/>
    <cellStyle name="20% - uthevingsfarge 5 4 5" xfId="15118" xr:uid="{00000000-0005-0000-0000-00004F390000}"/>
    <cellStyle name="20% - uthevingsfarge 5 4 5 2" xfId="15119" xr:uid="{00000000-0005-0000-0000-000050390000}"/>
    <cellStyle name="20% - uthevingsfarge 5 4 5 3" xfId="15120" xr:uid="{00000000-0005-0000-0000-000051390000}"/>
    <cellStyle name="20% - uthevingsfarge 5 4 5 4" xfId="44544" xr:uid="{00000000-0005-0000-0000-000052390000}"/>
    <cellStyle name="20% - uthevingsfarge 5 4 5 5" xfId="44545" xr:uid="{00000000-0005-0000-0000-000053390000}"/>
    <cellStyle name="20% - uthevingsfarge 5 4 5 6" xfId="44546" xr:uid="{00000000-0005-0000-0000-000054390000}"/>
    <cellStyle name="20% - uthevingsfarge 5 4 5_AVA DVA EL" xfId="15121" xr:uid="{00000000-0005-0000-0000-000055390000}"/>
    <cellStyle name="20% - uthevingsfarge 5 4 6" xfId="15122" xr:uid="{00000000-0005-0000-0000-000056390000}"/>
    <cellStyle name="20% - uthevingsfarge 5 4 6 2" xfId="15123" xr:uid="{00000000-0005-0000-0000-000057390000}"/>
    <cellStyle name="20% - uthevingsfarge 5 4 6_AVA DVA EL" xfId="15124" xr:uid="{00000000-0005-0000-0000-000058390000}"/>
    <cellStyle name="20% - uthevingsfarge 5 4 7" xfId="15125" xr:uid="{00000000-0005-0000-0000-000059390000}"/>
    <cellStyle name="20% - uthevingsfarge 5 4 8" xfId="39518" xr:uid="{00000000-0005-0000-0000-00005A390000}"/>
    <cellStyle name="20% - uthevingsfarge 5 4 9" xfId="44547" xr:uid="{00000000-0005-0000-0000-00005B390000}"/>
    <cellStyle name="20% - uthevingsfarge 5 4_3. Chng in credit spreads" xfId="44548" xr:uid="{00000000-0005-0000-0000-00005C390000}"/>
    <cellStyle name="20% - uthevingsfarge 5 40" xfId="3614" xr:uid="{00000000-0005-0000-0000-00005D390000}"/>
    <cellStyle name="20% - uthevingsfarge 5 40 2" xfId="3615" xr:uid="{00000000-0005-0000-0000-00005E390000}"/>
    <cellStyle name="20% - uthevingsfarge 5 40 2 2" xfId="3616" xr:uid="{00000000-0005-0000-0000-00005F390000}"/>
    <cellStyle name="20% - uthevingsfarge 5 40 2 3" xfId="39521" xr:uid="{00000000-0005-0000-0000-000060390000}"/>
    <cellStyle name="20% - uthevingsfarge 5 40 2_4 manuell" xfId="53651" xr:uid="{5ABE108E-5E53-4166-8FCD-EDE58D700CED}"/>
    <cellStyle name="20% - uthevingsfarge 5 40 3" xfId="3617" xr:uid="{00000000-0005-0000-0000-000062390000}"/>
    <cellStyle name="20% - uthevingsfarge 5 40 4" xfId="39520" xr:uid="{00000000-0005-0000-0000-000063390000}"/>
    <cellStyle name="20% - uthevingsfarge 5 40_4 manuell" xfId="53652" xr:uid="{64868D3F-5B74-4D2C-9E2D-76D70F2FEB4B}"/>
    <cellStyle name="20% - uthevingsfarge 5 41" xfId="3618" xr:uid="{00000000-0005-0000-0000-000065390000}"/>
    <cellStyle name="20% - uthevingsfarge 5 41 2" xfId="3619" xr:uid="{00000000-0005-0000-0000-000066390000}"/>
    <cellStyle name="20% - uthevingsfarge 5 41 2 2" xfId="3620" xr:uid="{00000000-0005-0000-0000-000067390000}"/>
    <cellStyle name="20% - uthevingsfarge 5 41 2 3" xfId="39523" xr:uid="{00000000-0005-0000-0000-000068390000}"/>
    <cellStyle name="20% - uthevingsfarge 5 41 2_4 manuell" xfId="53653" xr:uid="{3BC44CE1-88BA-4716-BC13-AAA5846E263C}"/>
    <cellStyle name="20% - uthevingsfarge 5 41 3" xfId="3621" xr:uid="{00000000-0005-0000-0000-00006A390000}"/>
    <cellStyle name="20% - uthevingsfarge 5 41 4" xfId="39522" xr:uid="{00000000-0005-0000-0000-00006B390000}"/>
    <cellStyle name="20% - uthevingsfarge 5 41_4 manuell" xfId="53654" xr:uid="{3C245053-E204-470E-B4F3-1C68C3FAF9A1}"/>
    <cellStyle name="20% - uthevingsfarge 5 42" xfId="3622" xr:uid="{00000000-0005-0000-0000-00006D390000}"/>
    <cellStyle name="20% - uthevingsfarge 5 42 2" xfId="3623" xr:uid="{00000000-0005-0000-0000-00006E390000}"/>
    <cellStyle name="20% - uthevingsfarge 5 42 2 2" xfId="3624" xr:uid="{00000000-0005-0000-0000-00006F390000}"/>
    <cellStyle name="20% - uthevingsfarge 5 42 2 3" xfId="39525" xr:uid="{00000000-0005-0000-0000-000070390000}"/>
    <cellStyle name="20% - uthevingsfarge 5 42 2_4 manuell" xfId="53655" xr:uid="{6AA573C7-2388-4241-BAD9-C160830F0F85}"/>
    <cellStyle name="20% - uthevingsfarge 5 42 3" xfId="3625" xr:uid="{00000000-0005-0000-0000-000072390000}"/>
    <cellStyle name="20% - uthevingsfarge 5 42 4" xfId="39524" xr:uid="{00000000-0005-0000-0000-000073390000}"/>
    <cellStyle name="20% - uthevingsfarge 5 42_4 manuell" xfId="53656" xr:uid="{DE67B16D-D057-4F82-B02F-9F3B353DAC30}"/>
    <cellStyle name="20% - uthevingsfarge 5 43" xfId="3626" xr:uid="{00000000-0005-0000-0000-000075390000}"/>
    <cellStyle name="20% - uthevingsfarge 5 43 2" xfId="3627" xr:uid="{00000000-0005-0000-0000-000076390000}"/>
    <cellStyle name="20% - uthevingsfarge 5 43 2 2" xfId="3628" xr:uid="{00000000-0005-0000-0000-000077390000}"/>
    <cellStyle name="20% - uthevingsfarge 5 43 2 3" xfId="39527" xr:uid="{00000000-0005-0000-0000-000078390000}"/>
    <cellStyle name="20% - uthevingsfarge 5 43 2_4 manuell" xfId="53657" xr:uid="{02173109-98B1-4E89-8F68-E63A2C953DD1}"/>
    <cellStyle name="20% - uthevingsfarge 5 43 3" xfId="3629" xr:uid="{00000000-0005-0000-0000-00007A390000}"/>
    <cellStyle name="20% - uthevingsfarge 5 43 4" xfId="39526" xr:uid="{00000000-0005-0000-0000-00007B390000}"/>
    <cellStyle name="20% - uthevingsfarge 5 43_4 manuell" xfId="53658" xr:uid="{6FB3FA3A-AFF9-4813-8D55-D8B2559A7C5F}"/>
    <cellStyle name="20% - uthevingsfarge 5 44" xfId="3630" xr:uid="{00000000-0005-0000-0000-00007D390000}"/>
    <cellStyle name="20% - uthevingsfarge 5 44 2" xfId="3631" xr:uid="{00000000-0005-0000-0000-00007E390000}"/>
    <cellStyle name="20% - uthevingsfarge 5 44 2 2" xfId="3632" xr:uid="{00000000-0005-0000-0000-00007F390000}"/>
    <cellStyle name="20% - uthevingsfarge 5 44 2 3" xfId="39529" xr:uid="{00000000-0005-0000-0000-000080390000}"/>
    <cellStyle name="20% - uthevingsfarge 5 44 2_4 manuell" xfId="53659" xr:uid="{D6AA3452-DE58-43C0-8EF3-E9999CE24BB3}"/>
    <cellStyle name="20% - uthevingsfarge 5 44 3" xfId="3633" xr:uid="{00000000-0005-0000-0000-000082390000}"/>
    <cellStyle name="20% - uthevingsfarge 5 44 4" xfId="39528" xr:uid="{00000000-0005-0000-0000-000083390000}"/>
    <cellStyle name="20% - uthevingsfarge 5 44_4 manuell" xfId="53660" xr:uid="{3B725455-9E6B-4A2C-8F63-1BF90BBB075E}"/>
    <cellStyle name="20% - uthevingsfarge 5 45" xfId="3634" xr:uid="{00000000-0005-0000-0000-000085390000}"/>
    <cellStyle name="20% - uthevingsfarge 5 45 2" xfId="3635" xr:uid="{00000000-0005-0000-0000-000086390000}"/>
    <cellStyle name="20% - uthevingsfarge 5 45 2 2" xfId="3636" xr:uid="{00000000-0005-0000-0000-000087390000}"/>
    <cellStyle name="20% - uthevingsfarge 5 45 2 3" xfId="39531" xr:uid="{00000000-0005-0000-0000-000088390000}"/>
    <cellStyle name="20% - uthevingsfarge 5 45 2_4 manuell" xfId="53661" xr:uid="{D925F16F-24C6-478D-BA55-658CD785EFF9}"/>
    <cellStyle name="20% - uthevingsfarge 5 45 3" xfId="3637" xr:uid="{00000000-0005-0000-0000-00008A390000}"/>
    <cellStyle name="20% - uthevingsfarge 5 45 4" xfId="39530" xr:uid="{00000000-0005-0000-0000-00008B390000}"/>
    <cellStyle name="20% - uthevingsfarge 5 45_4 manuell" xfId="53662" xr:uid="{2E414BCB-8340-46AA-800E-F686E76B8864}"/>
    <cellStyle name="20% - uthevingsfarge 5 46" xfId="3638" xr:uid="{00000000-0005-0000-0000-00008D390000}"/>
    <cellStyle name="20% - uthevingsfarge 5 46 2" xfId="3639" xr:uid="{00000000-0005-0000-0000-00008E390000}"/>
    <cellStyle name="20% - uthevingsfarge 5 46 2 2" xfId="3640" xr:uid="{00000000-0005-0000-0000-00008F390000}"/>
    <cellStyle name="20% - uthevingsfarge 5 46 2 3" xfId="39533" xr:uid="{00000000-0005-0000-0000-000090390000}"/>
    <cellStyle name="20% - uthevingsfarge 5 46 2_4 manuell" xfId="53663" xr:uid="{D0278F59-1660-4B06-AE05-83DE0AF2985E}"/>
    <cellStyle name="20% - uthevingsfarge 5 46 3" xfId="3641" xr:uid="{00000000-0005-0000-0000-000092390000}"/>
    <cellStyle name="20% - uthevingsfarge 5 46 4" xfId="39532" xr:uid="{00000000-0005-0000-0000-000093390000}"/>
    <cellStyle name="20% - uthevingsfarge 5 46_4 manuell" xfId="53664" xr:uid="{64D5222F-0F79-4B95-955C-95144E295342}"/>
    <cellStyle name="20% - uthevingsfarge 5 47" xfId="3642" xr:uid="{00000000-0005-0000-0000-000095390000}"/>
    <cellStyle name="20% - uthevingsfarge 5 47 2" xfId="3643" xr:uid="{00000000-0005-0000-0000-000096390000}"/>
    <cellStyle name="20% - uthevingsfarge 5 47 2 2" xfId="3644" xr:uid="{00000000-0005-0000-0000-000097390000}"/>
    <cellStyle name="20% - uthevingsfarge 5 47 2 3" xfId="39535" xr:uid="{00000000-0005-0000-0000-000098390000}"/>
    <cellStyle name="20% - uthevingsfarge 5 47 2_4 manuell" xfId="53665" xr:uid="{039742B1-1429-4F89-8928-2A6C3B40D871}"/>
    <cellStyle name="20% - uthevingsfarge 5 47 3" xfId="3645" xr:uid="{00000000-0005-0000-0000-00009A390000}"/>
    <cellStyle name="20% - uthevingsfarge 5 47 4" xfId="39534" xr:uid="{00000000-0005-0000-0000-00009B390000}"/>
    <cellStyle name="20% - uthevingsfarge 5 47_4 manuell" xfId="53666" xr:uid="{46DBB8C1-BBD8-4B6E-BBF9-20E167A09CB8}"/>
    <cellStyle name="20% - uthevingsfarge 5 48" xfId="3646" xr:uid="{00000000-0005-0000-0000-00009D390000}"/>
    <cellStyle name="20% - uthevingsfarge 5 48 2" xfId="3647" xr:uid="{00000000-0005-0000-0000-00009E390000}"/>
    <cellStyle name="20% - uthevingsfarge 5 48 2 2" xfId="3648" xr:uid="{00000000-0005-0000-0000-00009F390000}"/>
    <cellStyle name="20% - uthevingsfarge 5 48 2 3" xfId="39537" xr:uid="{00000000-0005-0000-0000-0000A0390000}"/>
    <cellStyle name="20% - uthevingsfarge 5 48 2_4 manuell" xfId="53667" xr:uid="{99E2981F-4BA6-42E0-ABEE-123B2A15E698}"/>
    <cellStyle name="20% - uthevingsfarge 5 48 3" xfId="3649" xr:uid="{00000000-0005-0000-0000-0000A2390000}"/>
    <cellStyle name="20% - uthevingsfarge 5 48 4" xfId="39536" xr:uid="{00000000-0005-0000-0000-0000A3390000}"/>
    <cellStyle name="20% - uthevingsfarge 5 48_4 manuell" xfId="53668" xr:uid="{CCC5DF7A-0F21-4225-8672-7B9E85350365}"/>
    <cellStyle name="20% - uthevingsfarge 5 49" xfId="3650" xr:uid="{00000000-0005-0000-0000-0000A5390000}"/>
    <cellStyle name="20% - uthevingsfarge 5 49 2" xfId="3651" xr:uid="{00000000-0005-0000-0000-0000A6390000}"/>
    <cellStyle name="20% - uthevingsfarge 5 49 2 2" xfId="3652" xr:uid="{00000000-0005-0000-0000-0000A7390000}"/>
    <cellStyle name="20% - uthevingsfarge 5 49 2 3" xfId="39539" xr:uid="{00000000-0005-0000-0000-0000A8390000}"/>
    <cellStyle name="20% - uthevingsfarge 5 49 2_4 manuell" xfId="53669" xr:uid="{C3555275-70E7-4F1A-9577-CC1D35E8CF08}"/>
    <cellStyle name="20% - uthevingsfarge 5 49 3" xfId="3653" xr:uid="{00000000-0005-0000-0000-0000AA390000}"/>
    <cellStyle name="20% - uthevingsfarge 5 49 4" xfId="39538" xr:uid="{00000000-0005-0000-0000-0000AB390000}"/>
    <cellStyle name="20% - uthevingsfarge 5 49_4 manuell" xfId="53670" xr:uid="{850B3BFA-A9A9-4B59-8D6D-C57A821B2B29}"/>
    <cellStyle name="20% - uthevingsfarge 5 5" xfId="3654" xr:uid="{00000000-0005-0000-0000-0000AD390000}"/>
    <cellStyle name="20% - uthevingsfarge 5 5 2" xfId="3655" xr:uid="{00000000-0005-0000-0000-0000AE390000}"/>
    <cellStyle name="20% - uthevingsfarge 5 5 2 2" xfId="3656" xr:uid="{00000000-0005-0000-0000-0000AF390000}"/>
    <cellStyle name="20% - uthevingsfarge 5 5 2 2 2" xfId="44549" xr:uid="{00000000-0005-0000-0000-0000B0390000}"/>
    <cellStyle name="20% - uthevingsfarge 5 5 2 2 2 2" xfId="44550" xr:uid="{00000000-0005-0000-0000-0000B1390000}"/>
    <cellStyle name="20% - uthevingsfarge 5 5 2 2 3" xfId="44551" xr:uid="{00000000-0005-0000-0000-0000B2390000}"/>
    <cellStyle name="20% - uthevingsfarge 5 5 2 2_3. Chng in credit spreads" xfId="44552" xr:uid="{00000000-0005-0000-0000-0000B3390000}"/>
    <cellStyle name="20% - uthevingsfarge 5 5 2 3" xfId="39541" xr:uid="{00000000-0005-0000-0000-0000B4390000}"/>
    <cellStyle name="20% - uthevingsfarge 5 5 2 3 2" xfId="44553" xr:uid="{00000000-0005-0000-0000-0000B5390000}"/>
    <cellStyle name="20% - uthevingsfarge 5 5 2 3 2 2" xfId="44554" xr:uid="{00000000-0005-0000-0000-0000B6390000}"/>
    <cellStyle name="20% - uthevingsfarge 5 5 2 3 3" xfId="44555" xr:uid="{00000000-0005-0000-0000-0000B7390000}"/>
    <cellStyle name="20% - uthevingsfarge 5 5 2 3_3. Chng in credit spreads" xfId="44556" xr:uid="{00000000-0005-0000-0000-0000B8390000}"/>
    <cellStyle name="20% - uthevingsfarge 5 5 2 4" xfId="44557" xr:uid="{00000000-0005-0000-0000-0000B9390000}"/>
    <cellStyle name="20% - uthevingsfarge 5 5 2 4 2" xfId="44558" xr:uid="{00000000-0005-0000-0000-0000BA390000}"/>
    <cellStyle name="20% - uthevingsfarge 5 5 2 5" xfId="44559" xr:uid="{00000000-0005-0000-0000-0000BB390000}"/>
    <cellStyle name="20% - uthevingsfarge 5 5 2_3. Chng in credit spreads" xfId="44560" xr:uid="{00000000-0005-0000-0000-0000BC390000}"/>
    <cellStyle name="20% - uthevingsfarge 5 5 3" xfId="3657" xr:uid="{00000000-0005-0000-0000-0000BD390000}"/>
    <cellStyle name="20% - uthevingsfarge 5 5 3 2" xfId="15126" xr:uid="{00000000-0005-0000-0000-0000BE390000}"/>
    <cellStyle name="20% - uthevingsfarge 5 5 3 2 2" xfId="44561" xr:uid="{00000000-0005-0000-0000-0000BF390000}"/>
    <cellStyle name="20% - uthevingsfarge 5 5 3 3" xfId="44562" xr:uid="{00000000-0005-0000-0000-0000C0390000}"/>
    <cellStyle name="20% - uthevingsfarge 5 5 3_3. Chng in credit spreads" xfId="44563" xr:uid="{00000000-0005-0000-0000-0000C1390000}"/>
    <cellStyle name="20% - uthevingsfarge 5 5 4" xfId="15127" xr:uid="{00000000-0005-0000-0000-0000C2390000}"/>
    <cellStyle name="20% - uthevingsfarge 5 5 4 2" xfId="44564" xr:uid="{00000000-0005-0000-0000-0000C3390000}"/>
    <cellStyle name="20% - uthevingsfarge 5 5 4 2 2" xfId="44565" xr:uid="{00000000-0005-0000-0000-0000C4390000}"/>
    <cellStyle name="20% - uthevingsfarge 5 5 4 3" xfId="44566" xr:uid="{00000000-0005-0000-0000-0000C5390000}"/>
    <cellStyle name="20% - uthevingsfarge 5 5 4_3. Chng in credit spreads" xfId="44567" xr:uid="{00000000-0005-0000-0000-0000C6390000}"/>
    <cellStyle name="20% - uthevingsfarge 5 5 5" xfId="15128" xr:uid="{00000000-0005-0000-0000-0000C7390000}"/>
    <cellStyle name="20% - uthevingsfarge 5 5 5 2" xfId="44568" xr:uid="{00000000-0005-0000-0000-0000C8390000}"/>
    <cellStyle name="20% - uthevingsfarge 5 5 6" xfId="39540" xr:uid="{00000000-0005-0000-0000-0000C9390000}"/>
    <cellStyle name="20% - uthevingsfarge 5 5 7" xfId="44569" xr:uid="{00000000-0005-0000-0000-0000CA390000}"/>
    <cellStyle name="20% - uthevingsfarge 5 5 8" xfId="44570" xr:uid="{00000000-0005-0000-0000-0000CB390000}"/>
    <cellStyle name="20% - uthevingsfarge 5 5 9" xfId="44571" xr:uid="{00000000-0005-0000-0000-0000CC390000}"/>
    <cellStyle name="20% - uthevingsfarge 5 5_3. Chng in credit spreads" xfId="44572" xr:uid="{00000000-0005-0000-0000-0000CD390000}"/>
    <cellStyle name="20% - uthevingsfarge 5 50" xfId="3658" xr:uid="{00000000-0005-0000-0000-0000CE390000}"/>
    <cellStyle name="20% - uthevingsfarge 5 50 2" xfId="3659" xr:uid="{00000000-0005-0000-0000-0000CF390000}"/>
    <cellStyle name="20% - uthevingsfarge 5 50 2 2" xfId="3660" xr:uid="{00000000-0005-0000-0000-0000D0390000}"/>
    <cellStyle name="20% - uthevingsfarge 5 50 2 3" xfId="39543" xr:uid="{00000000-0005-0000-0000-0000D1390000}"/>
    <cellStyle name="20% - uthevingsfarge 5 50 2_4 manuell" xfId="53671" xr:uid="{BF96AA5A-5EA8-4FFD-8507-14E8C334FCEB}"/>
    <cellStyle name="20% - uthevingsfarge 5 50 3" xfId="3661" xr:uid="{00000000-0005-0000-0000-0000D3390000}"/>
    <cellStyle name="20% - uthevingsfarge 5 50 4" xfId="39542" xr:uid="{00000000-0005-0000-0000-0000D4390000}"/>
    <cellStyle name="20% - uthevingsfarge 5 50_4 manuell" xfId="53672" xr:uid="{C73949D3-805A-43AC-973F-4FD8F3E3C58B}"/>
    <cellStyle name="20% - uthevingsfarge 5 51" xfId="3662" xr:uid="{00000000-0005-0000-0000-0000D6390000}"/>
    <cellStyle name="20% - uthevingsfarge 5 51 2" xfId="3663" xr:uid="{00000000-0005-0000-0000-0000D7390000}"/>
    <cellStyle name="20% - uthevingsfarge 5 51 2 2" xfId="3664" xr:uid="{00000000-0005-0000-0000-0000D8390000}"/>
    <cellStyle name="20% - uthevingsfarge 5 51 2 3" xfId="39545" xr:uid="{00000000-0005-0000-0000-0000D9390000}"/>
    <cellStyle name="20% - uthevingsfarge 5 51 2_4 manuell" xfId="53673" xr:uid="{31338F06-B7E1-48D6-B56E-6790ADFFCA3C}"/>
    <cellStyle name="20% - uthevingsfarge 5 51 3" xfId="3665" xr:uid="{00000000-0005-0000-0000-0000DB390000}"/>
    <cellStyle name="20% - uthevingsfarge 5 51 4" xfId="39544" xr:uid="{00000000-0005-0000-0000-0000DC390000}"/>
    <cellStyle name="20% - uthevingsfarge 5 51_4 manuell" xfId="53674" xr:uid="{D4F6356B-DC1F-413A-BFA8-C38879AEA031}"/>
    <cellStyle name="20% - uthevingsfarge 5 52" xfId="3666" xr:uid="{00000000-0005-0000-0000-0000DE390000}"/>
    <cellStyle name="20% - uthevingsfarge 5 52 2" xfId="3667" xr:uid="{00000000-0005-0000-0000-0000DF390000}"/>
    <cellStyle name="20% - uthevingsfarge 5 52 2 2" xfId="3668" xr:uid="{00000000-0005-0000-0000-0000E0390000}"/>
    <cellStyle name="20% - uthevingsfarge 5 52 2 3" xfId="39547" xr:uid="{00000000-0005-0000-0000-0000E1390000}"/>
    <cellStyle name="20% - uthevingsfarge 5 52 2_4 manuell" xfId="53675" xr:uid="{D29D8B34-7BD7-4689-8892-0E73A440C3D2}"/>
    <cellStyle name="20% - uthevingsfarge 5 52 3" xfId="3669" xr:uid="{00000000-0005-0000-0000-0000E3390000}"/>
    <cellStyle name="20% - uthevingsfarge 5 52 4" xfId="39546" xr:uid="{00000000-0005-0000-0000-0000E4390000}"/>
    <cellStyle name="20% - uthevingsfarge 5 52_4 manuell" xfId="53676" xr:uid="{737EA9AE-0687-47F8-8496-8A013B0B626E}"/>
    <cellStyle name="20% - uthevingsfarge 5 53" xfId="3670" xr:uid="{00000000-0005-0000-0000-0000E6390000}"/>
    <cellStyle name="20% - uthevingsfarge 5 53 2" xfId="3671" xr:uid="{00000000-0005-0000-0000-0000E7390000}"/>
    <cellStyle name="20% - uthevingsfarge 5 53 2 2" xfId="3672" xr:uid="{00000000-0005-0000-0000-0000E8390000}"/>
    <cellStyle name="20% - uthevingsfarge 5 53 2 3" xfId="39549" xr:uid="{00000000-0005-0000-0000-0000E9390000}"/>
    <cellStyle name="20% - uthevingsfarge 5 53 2_4 manuell" xfId="53677" xr:uid="{805200FF-B421-40F0-A0B0-9B15B0AACE44}"/>
    <cellStyle name="20% - uthevingsfarge 5 53 3" xfId="3673" xr:uid="{00000000-0005-0000-0000-0000EB390000}"/>
    <cellStyle name="20% - uthevingsfarge 5 53 4" xfId="39548" xr:uid="{00000000-0005-0000-0000-0000EC390000}"/>
    <cellStyle name="20% - uthevingsfarge 5 53_4 manuell" xfId="53678" xr:uid="{F21C1DB1-94A9-4907-81FB-B045A67CBF18}"/>
    <cellStyle name="20% - uthevingsfarge 5 54" xfId="3674" xr:uid="{00000000-0005-0000-0000-0000EE390000}"/>
    <cellStyle name="20% - uthevingsfarge 5 54 2" xfId="3675" xr:uid="{00000000-0005-0000-0000-0000EF390000}"/>
    <cellStyle name="20% - uthevingsfarge 5 54 2 2" xfId="3676" xr:uid="{00000000-0005-0000-0000-0000F0390000}"/>
    <cellStyle name="20% - uthevingsfarge 5 54 2 3" xfId="39551" xr:uid="{00000000-0005-0000-0000-0000F1390000}"/>
    <cellStyle name="20% - uthevingsfarge 5 54 2_4 manuell" xfId="53679" xr:uid="{51DC3992-2C2D-4E35-8F01-5DF110D1580B}"/>
    <cellStyle name="20% - uthevingsfarge 5 54 3" xfId="3677" xr:uid="{00000000-0005-0000-0000-0000F3390000}"/>
    <cellStyle name="20% - uthevingsfarge 5 54 4" xfId="39550" xr:uid="{00000000-0005-0000-0000-0000F4390000}"/>
    <cellStyle name="20% - uthevingsfarge 5 54_4 manuell" xfId="53680" xr:uid="{61589A33-8B24-4ADB-9B91-42A528AC49EA}"/>
    <cellStyle name="20% - uthevingsfarge 5 55" xfId="3678" xr:uid="{00000000-0005-0000-0000-0000F6390000}"/>
    <cellStyle name="20% - uthevingsfarge 5 55 2" xfId="3679" xr:uid="{00000000-0005-0000-0000-0000F7390000}"/>
    <cellStyle name="20% - uthevingsfarge 5 55 2 2" xfId="3680" xr:uid="{00000000-0005-0000-0000-0000F8390000}"/>
    <cellStyle name="20% - uthevingsfarge 5 55 2 3" xfId="39553" xr:uid="{00000000-0005-0000-0000-0000F9390000}"/>
    <cellStyle name="20% - uthevingsfarge 5 55 2_4 manuell" xfId="53681" xr:uid="{7CA25F77-C6EF-4A2E-8DAB-F716BAB1BBD1}"/>
    <cellStyle name="20% - uthevingsfarge 5 55 3" xfId="3681" xr:uid="{00000000-0005-0000-0000-0000FB390000}"/>
    <cellStyle name="20% - uthevingsfarge 5 55 4" xfId="39552" xr:uid="{00000000-0005-0000-0000-0000FC390000}"/>
    <cellStyle name="20% - uthevingsfarge 5 55_4 manuell" xfId="53682" xr:uid="{274DC354-A681-4746-BCE1-D88D4C1CA518}"/>
    <cellStyle name="20% - uthevingsfarge 5 56" xfId="3682" xr:uid="{00000000-0005-0000-0000-0000FE390000}"/>
    <cellStyle name="20% - uthevingsfarge 5 56 2" xfId="3683" xr:uid="{00000000-0005-0000-0000-0000FF390000}"/>
    <cellStyle name="20% - uthevingsfarge 5 56 2 2" xfId="3684" xr:uid="{00000000-0005-0000-0000-0000003A0000}"/>
    <cellStyle name="20% - uthevingsfarge 5 56 2 3" xfId="39555" xr:uid="{00000000-0005-0000-0000-0000013A0000}"/>
    <cellStyle name="20% - uthevingsfarge 5 56 2_4 manuell" xfId="53683" xr:uid="{7A4CCC6F-16C6-4D1E-AFC1-677F9A77681C}"/>
    <cellStyle name="20% - uthevingsfarge 5 56 3" xfId="3685" xr:uid="{00000000-0005-0000-0000-0000033A0000}"/>
    <cellStyle name="20% - uthevingsfarge 5 56 4" xfId="39554" xr:uid="{00000000-0005-0000-0000-0000043A0000}"/>
    <cellStyle name="20% - uthevingsfarge 5 56_4 manuell" xfId="53684" xr:uid="{1F4A713E-6D3F-4799-B8BB-D8D05A45AF0D}"/>
    <cellStyle name="20% - uthevingsfarge 5 57" xfId="3686" xr:uid="{00000000-0005-0000-0000-0000063A0000}"/>
    <cellStyle name="20% - uthevingsfarge 5 57 2" xfId="3687" xr:uid="{00000000-0005-0000-0000-0000073A0000}"/>
    <cellStyle name="20% - uthevingsfarge 5 57 2 2" xfId="3688" xr:uid="{00000000-0005-0000-0000-0000083A0000}"/>
    <cellStyle name="20% - uthevingsfarge 5 57 2 3" xfId="39557" xr:uid="{00000000-0005-0000-0000-0000093A0000}"/>
    <cellStyle name="20% - uthevingsfarge 5 57 2_4 manuell" xfId="53685" xr:uid="{86BC3786-EAF9-4FC2-BC06-B1EA076BDB6A}"/>
    <cellStyle name="20% - uthevingsfarge 5 57 3" xfId="3689" xr:uid="{00000000-0005-0000-0000-00000B3A0000}"/>
    <cellStyle name="20% - uthevingsfarge 5 57 4" xfId="39556" xr:uid="{00000000-0005-0000-0000-00000C3A0000}"/>
    <cellStyle name="20% - uthevingsfarge 5 57_4 manuell" xfId="53686" xr:uid="{5476F9E9-92C2-4C57-9DA1-86C56C5B02A8}"/>
    <cellStyle name="20% - uthevingsfarge 5 58" xfId="3690" xr:uid="{00000000-0005-0000-0000-00000E3A0000}"/>
    <cellStyle name="20% - uthevingsfarge 5 58 2" xfId="3691" xr:uid="{00000000-0005-0000-0000-00000F3A0000}"/>
    <cellStyle name="20% - uthevingsfarge 5 58 2 2" xfId="3692" xr:uid="{00000000-0005-0000-0000-0000103A0000}"/>
    <cellStyle name="20% - uthevingsfarge 5 58 2 3" xfId="39559" xr:uid="{00000000-0005-0000-0000-0000113A0000}"/>
    <cellStyle name="20% - uthevingsfarge 5 58 2_4 manuell" xfId="53687" xr:uid="{8FFFE64E-2059-4762-8000-634792607E38}"/>
    <cellStyle name="20% - uthevingsfarge 5 58 3" xfId="3693" xr:uid="{00000000-0005-0000-0000-0000133A0000}"/>
    <cellStyle name="20% - uthevingsfarge 5 58 4" xfId="39558" xr:uid="{00000000-0005-0000-0000-0000143A0000}"/>
    <cellStyle name="20% - uthevingsfarge 5 58_4 manuell" xfId="53688" xr:uid="{42EB922B-F54C-4296-B885-4767877C97FE}"/>
    <cellStyle name="20% - uthevingsfarge 5 59" xfId="3694" xr:uid="{00000000-0005-0000-0000-0000163A0000}"/>
    <cellStyle name="20% - uthevingsfarge 5 59 2" xfId="3695" xr:uid="{00000000-0005-0000-0000-0000173A0000}"/>
    <cellStyle name="20% - uthevingsfarge 5 59 2 2" xfId="3696" xr:uid="{00000000-0005-0000-0000-0000183A0000}"/>
    <cellStyle name="20% - uthevingsfarge 5 59 2 3" xfId="39561" xr:uid="{00000000-0005-0000-0000-0000193A0000}"/>
    <cellStyle name="20% - uthevingsfarge 5 59 2_4 manuell" xfId="53689" xr:uid="{03828F10-C5AB-424D-992E-D2A035C44A0B}"/>
    <cellStyle name="20% - uthevingsfarge 5 59 3" xfId="3697" xr:uid="{00000000-0005-0000-0000-00001B3A0000}"/>
    <cellStyle name="20% - uthevingsfarge 5 59 4" xfId="39560" xr:uid="{00000000-0005-0000-0000-00001C3A0000}"/>
    <cellStyle name="20% - uthevingsfarge 5 59_4 manuell" xfId="53690" xr:uid="{6A61F1F3-5AB8-487C-8496-9C825C8F9BFD}"/>
    <cellStyle name="20% - uthevingsfarge 5 6" xfId="3698" xr:uid="{00000000-0005-0000-0000-00001E3A0000}"/>
    <cellStyle name="20% - uthevingsfarge 5 6 2" xfId="3699" xr:uid="{00000000-0005-0000-0000-00001F3A0000}"/>
    <cellStyle name="20% - uthevingsfarge 5 6 2 2" xfId="3700" xr:uid="{00000000-0005-0000-0000-0000203A0000}"/>
    <cellStyle name="20% - uthevingsfarge 5 6 2 2 2" xfId="44573" xr:uid="{00000000-0005-0000-0000-0000213A0000}"/>
    <cellStyle name="20% - uthevingsfarge 5 6 2 2_A02" xfId="55706" xr:uid="{6D096445-4DED-4FE5-B6D4-993A886BB8D2}"/>
    <cellStyle name="20% - uthevingsfarge 5 6 2 3" xfId="39563" xr:uid="{00000000-0005-0000-0000-0000223A0000}"/>
    <cellStyle name="20% - uthevingsfarge 5 6 2 4" xfId="44574" xr:uid="{00000000-0005-0000-0000-0000233A0000}"/>
    <cellStyle name="20% - uthevingsfarge 5 6 2_3. Chng in credit spreads" xfId="44575" xr:uid="{00000000-0005-0000-0000-0000243A0000}"/>
    <cellStyle name="20% - uthevingsfarge 5 6 3" xfId="3701" xr:uid="{00000000-0005-0000-0000-0000253A0000}"/>
    <cellStyle name="20% - uthevingsfarge 5 6 3 2" xfId="15129" xr:uid="{00000000-0005-0000-0000-0000263A0000}"/>
    <cellStyle name="20% - uthevingsfarge 5 6 3 2 2" xfId="44576" xr:uid="{00000000-0005-0000-0000-0000273A0000}"/>
    <cellStyle name="20% - uthevingsfarge 5 6 3 3" xfId="44577" xr:uid="{00000000-0005-0000-0000-0000283A0000}"/>
    <cellStyle name="20% - uthevingsfarge 5 6 3_3. Chng in credit spreads" xfId="44578" xr:uid="{00000000-0005-0000-0000-0000293A0000}"/>
    <cellStyle name="20% - uthevingsfarge 5 6 4" xfId="15130" xr:uid="{00000000-0005-0000-0000-00002A3A0000}"/>
    <cellStyle name="20% - uthevingsfarge 5 6 4 2" xfId="44579" xr:uid="{00000000-0005-0000-0000-00002B3A0000}"/>
    <cellStyle name="20% - uthevingsfarge 5 6 5" xfId="15131" xr:uid="{00000000-0005-0000-0000-00002C3A0000}"/>
    <cellStyle name="20% - uthevingsfarge 5 6 6" xfId="39562" xr:uid="{00000000-0005-0000-0000-00002D3A0000}"/>
    <cellStyle name="20% - uthevingsfarge 5 6 7" xfId="44580" xr:uid="{00000000-0005-0000-0000-00002E3A0000}"/>
    <cellStyle name="20% - uthevingsfarge 5 6 8" xfId="44581" xr:uid="{00000000-0005-0000-0000-00002F3A0000}"/>
    <cellStyle name="20% - uthevingsfarge 5 6 9" xfId="44582" xr:uid="{00000000-0005-0000-0000-0000303A0000}"/>
    <cellStyle name="20% - uthevingsfarge 5 6_3. Chng in credit spreads" xfId="44583" xr:uid="{00000000-0005-0000-0000-0000313A0000}"/>
    <cellStyle name="20% - uthevingsfarge 5 60" xfId="15132" xr:uid="{00000000-0005-0000-0000-0000323A0000}"/>
    <cellStyle name="20% - uthevingsfarge 5 60 2" xfId="15133" xr:uid="{00000000-0005-0000-0000-0000333A0000}"/>
    <cellStyle name="20% - uthevingsfarge 5 60 2 2" xfId="36533" xr:uid="{00000000-0005-0000-0000-0000343A0000}"/>
    <cellStyle name="20% - uthevingsfarge 5 60 3" xfId="15134" xr:uid="{00000000-0005-0000-0000-0000353A0000}"/>
    <cellStyle name="20% - uthevingsfarge 5 60 4" xfId="36297" xr:uid="{00000000-0005-0000-0000-0000363A0000}"/>
    <cellStyle name="20% - uthevingsfarge 5 60_AVA DVA EL" xfId="15135" xr:uid="{00000000-0005-0000-0000-0000373A0000}"/>
    <cellStyle name="20% - uthevingsfarge 5 61" xfId="15136" xr:uid="{00000000-0005-0000-0000-0000383A0000}"/>
    <cellStyle name="20% - uthevingsfarge 5 61 2" xfId="15137" xr:uid="{00000000-0005-0000-0000-0000393A0000}"/>
    <cellStyle name="20% - uthevingsfarge 5 61 2 2" xfId="36554" xr:uid="{00000000-0005-0000-0000-00003A3A0000}"/>
    <cellStyle name="20% - uthevingsfarge 5 61 3" xfId="15138" xr:uid="{00000000-0005-0000-0000-00003B3A0000}"/>
    <cellStyle name="20% - uthevingsfarge 5 61 4" xfId="36323" xr:uid="{00000000-0005-0000-0000-00003C3A0000}"/>
    <cellStyle name="20% - uthevingsfarge 5 61_AVA DVA EL" xfId="15139" xr:uid="{00000000-0005-0000-0000-00003D3A0000}"/>
    <cellStyle name="20% - uthevingsfarge 5 62" xfId="15140" xr:uid="{00000000-0005-0000-0000-00003E3A0000}"/>
    <cellStyle name="20% - uthevingsfarge 5 62 2" xfId="15141" xr:uid="{00000000-0005-0000-0000-00003F3A0000}"/>
    <cellStyle name="20% - uthevingsfarge 5 62 2 2" xfId="36528" xr:uid="{00000000-0005-0000-0000-0000403A0000}"/>
    <cellStyle name="20% - uthevingsfarge 5 62 3" xfId="36287" xr:uid="{00000000-0005-0000-0000-0000413A0000}"/>
    <cellStyle name="20% - uthevingsfarge 5 62_AVA DVA EL" xfId="15142" xr:uid="{00000000-0005-0000-0000-0000423A0000}"/>
    <cellStyle name="20% - uthevingsfarge 5 63" xfId="15143" xr:uid="{00000000-0005-0000-0000-0000433A0000}"/>
    <cellStyle name="20% - uthevingsfarge 5 63 2" xfId="36507" xr:uid="{00000000-0005-0000-0000-0000443A0000}"/>
    <cellStyle name="20% - uthevingsfarge 5 64" xfId="15144" xr:uid="{00000000-0005-0000-0000-0000453A0000}"/>
    <cellStyle name="20% - uthevingsfarge 5 64 2" xfId="36586" xr:uid="{00000000-0005-0000-0000-0000463A0000}"/>
    <cellStyle name="20% - uthevingsfarge 5 65" xfId="15145" xr:uid="{00000000-0005-0000-0000-0000473A0000}"/>
    <cellStyle name="20% - uthevingsfarge 5 65 2" xfId="36477" xr:uid="{00000000-0005-0000-0000-0000483A0000}"/>
    <cellStyle name="20% - uthevingsfarge 5 66" xfId="15146" xr:uid="{00000000-0005-0000-0000-0000493A0000}"/>
    <cellStyle name="20% - uthevingsfarge 5 66 2" xfId="36572" xr:uid="{00000000-0005-0000-0000-00004A3A0000}"/>
    <cellStyle name="20% - uthevingsfarge 5 67" xfId="36565" xr:uid="{00000000-0005-0000-0000-00004B3A0000}"/>
    <cellStyle name="20% - uthevingsfarge 5 68" xfId="44584" xr:uid="{00000000-0005-0000-0000-00004C3A0000}"/>
    <cellStyle name="20% - uthevingsfarge 5 69" xfId="44585" xr:uid="{00000000-0005-0000-0000-00004D3A0000}"/>
    <cellStyle name="20% - uthevingsfarge 5 7" xfId="3702" xr:uid="{00000000-0005-0000-0000-00004E3A0000}"/>
    <cellStyle name="20% - uthevingsfarge 5 7 2" xfId="3703" xr:uid="{00000000-0005-0000-0000-00004F3A0000}"/>
    <cellStyle name="20% - uthevingsfarge 5 7 2 2" xfId="3704" xr:uid="{00000000-0005-0000-0000-0000503A0000}"/>
    <cellStyle name="20% - uthevingsfarge 5 7 2 3" xfId="39565" xr:uid="{00000000-0005-0000-0000-0000513A0000}"/>
    <cellStyle name="20% - uthevingsfarge 5 7 2 4" xfId="44586" xr:uid="{00000000-0005-0000-0000-0000523A0000}"/>
    <cellStyle name="20% - uthevingsfarge 5 7 2_4 manuell" xfId="53691" xr:uid="{DD40A732-BC2F-4BEC-B436-EDF3DDAD0BAE}"/>
    <cellStyle name="20% - uthevingsfarge 5 7 3" xfId="3705" xr:uid="{00000000-0005-0000-0000-0000543A0000}"/>
    <cellStyle name="20% - uthevingsfarge 5 7 3 2" xfId="15147" xr:uid="{00000000-0005-0000-0000-0000553A0000}"/>
    <cellStyle name="20% - uthevingsfarge 5 7 3_A02" xfId="55707" xr:uid="{170AECF4-75A1-45CA-93EF-D883BC6715FB}"/>
    <cellStyle name="20% - uthevingsfarge 5 7 4" xfId="15148" xr:uid="{00000000-0005-0000-0000-0000573A0000}"/>
    <cellStyle name="20% - uthevingsfarge 5 7 5" xfId="15149" xr:uid="{00000000-0005-0000-0000-0000583A0000}"/>
    <cellStyle name="20% - uthevingsfarge 5 7 6" xfId="39564" xr:uid="{00000000-0005-0000-0000-0000593A0000}"/>
    <cellStyle name="20% - uthevingsfarge 5 7 7" xfId="44587" xr:uid="{00000000-0005-0000-0000-00005A3A0000}"/>
    <cellStyle name="20% - uthevingsfarge 5 7 8" xfId="44588" xr:uid="{00000000-0005-0000-0000-00005B3A0000}"/>
    <cellStyle name="20% - uthevingsfarge 5 7_3. Chng in credit spreads" xfId="44589" xr:uid="{00000000-0005-0000-0000-00005C3A0000}"/>
    <cellStyle name="20% - uthevingsfarge 5 70" xfId="44590" xr:uid="{00000000-0005-0000-0000-00005D3A0000}"/>
    <cellStyle name="20% - uthevingsfarge 5 71" xfId="44591" xr:uid="{00000000-0005-0000-0000-00005E3A0000}"/>
    <cellStyle name="20% - uthevingsfarge 5 72" xfId="44592" xr:uid="{00000000-0005-0000-0000-00005F3A0000}"/>
    <cellStyle name="20% - uthevingsfarge 5 73" xfId="44593" xr:uid="{00000000-0005-0000-0000-0000603A0000}"/>
    <cellStyle name="20% - uthevingsfarge 5 74" xfId="44594" xr:uid="{00000000-0005-0000-0000-0000613A0000}"/>
    <cellStyle name="20% - uthevingsfarge 5 8" xfId="3706" xr:uid="{00000000-0005-0000-0000-0000623A0000}"/>
    <cellStyle name="20% - uthevingsfarge 5 8 2" xfId="3707" xr:uid="{00000000-0005-0000-0000-0000633A0000}"/>
    <cellStyle name="20% - uthevingsfarge 5 8 2 2" xfId="3708" xr:uid="{00000000-0005-0000-0000-0000643A0000}"/>
    <cellStyle name="20% - uthevingsfarge 5 8 2 3" xfId="39567" xr:uid="{00000000-0005-0000-0000-0000653A0000}"/>
    <cellStyle name="20% - uthevingsfarge 5 8 2 4" xfId="44595" xr:uid="{00000000-0005-0000-0000-0000663A0000}"/>
    <cellStyle name="20% - uthevingsfarge 5 8 2_4 manuell" xfId="53692" xr:uid="{B8994567-4594-4167-B5BE-22B848376E6C}"/>
    <cellStyle name="20% - uthevingsfarge 5 8 3" xfId="3709" xr:uid="{00000000-0005-0000-0000-0000683A0000}"/>
    <cellStyle name="20% - uthevingsfarge 5 8 4" xfId="39566" xr:uid="{00000000-0005-0000-0000-0000693A0000}"/>
    <cellStyle name="20% - uthevingsfarge 5 8 5" xfId="44596" xr:uid="{00000000-0005-0000-0000-00006A3A0000}"/>
    <cellStyle name="20% - uthevingsfarge 5 8_3. Chng in credit spreads" xfId="44597" xr:uid="{00000000-0005-0000-0000-00006B3A0000}"/>
    <cellStyle name="20% - uthevingsfarge 5 9" xfId="3710" xr:uid="{00000000-0005-0000-0000-00006C3A0000}"/>
    <cellStyle name="20% - uthevingsfarge 5 9 2" xfId="3711" xr:uid="{00000000-0005-0000-0000-00006D3A0000}"/>
    <cellStyle name="20% - uthevingsfarge 5 9 2 2" xfId="3712" xr:uid="{00000000-0005-0000-0000-00006E3A0000}"/>
    <cellStyle name="20% - uthevingsfarge 5 9 2 3" xfId="39569" xr:uid="{00000000-0005-0000-0000-00006F3A0000}"/>
    <cellStyle name="20% - uthevingsfarge 5 9 2_4 manuell" xfId="53693" xr:uid="{1B3A7C1A-5B29-4ACF-AA89-70BA987B8277}"/>
    <cellStyle name="20% - uthevingsfarge 5 9 3" xfId="3713" xr:uid="{00000000-0005-0000-0000-0000713A0000}"/>
    <cellStyle name="20% - uthevingsfarge 5 9 4" xfId="39568" xr:uid="{00000000-0005-0000-0000-0000723A0000}"/>
    <cellStyle name="20% - uthevingsfarge 5 9 5" xfId="44598" xr:uid="{00000000-0005-0000-0000-0000733A0000}"/>
    <cellStyle name="20% - uthevingsfarge 5 9_4 manuell" xfId="53694" xr:uid="{3E88446C-EB3F-4BFB-B82E-9814A6A7E1BB}"/>
    <cellStyle name="20% - uthevingsfarge 5_4 manuell" xfId="53695" xr:uid="{75638F5B-105B-4A5B-A31E-80281983F137}"/>
    <cellStyle name="20% - uthevingsfarge 6" xfId="36172" xr:uid="{00000000-0005-0000-0000-0000763A0000}"/>
    <cellStyle name="20% - uthevingsfarge 6 10" xfId="3714" xr:uid="{00000000-0005-0000-0000-0000773A0000}"/>
    <cellStyle name="20% - uthevingsfarge 6 10 2" xfId="3715" xr:uid="{00000000-0005-0000-0000-0000783A0000}"/>
    <cellStyle name="20% - uthevingsfarge 6 10 2 2" xfId="3716" xr:uid="{00000000-0005-0000-0000-0000793A0000}"/>
    <cellStyle name="20% - uthevingsfarge 6 10 2 2 2" xfId="39572" xr:uid="{00000000-0005-0000-0000-00007A3A0000}"/>
    <cellStyle name="20% - uthevingsfarge 6 10 2 2_A02" xfId="55708" xr:uid="{F0822390-AA5F-42BF-B10F-ECFC4276A07D}"/>
    <cellStyle name="20% - uthevingsfarge 6 10 2 3" xfId="39573" xr:uid="{00000000-0005-0000-0000-00007B3A0000}"/>
    <cellStyle name="20% - uthevingsfarge 6 10 2 4" xfId="39574" xr:uid="{00000000-0005-0000-0000-00007C3A0000}"/>
    <cellStyle name="20% - uthevingsfarge 6 10 2 5" xfId="39575" xr:uid="{00000000-0005-0000-0000-00007D3A0000}"/>
    <cellStyle name="20% - uthevingsfarge 6 10 2 6" xfId="39571" xr:uid="{00000000-0005-0000-0000-00007E3A0000}"/>
    <cellStyle name="20% - uthevingsfarge 6 10 2_4 manuell" xfId="53696" xr:uid="{ABE6EBBC-6A13-44D3-B2C3-6449751C0005}"/>
    <cellStyle name="20% - uthevingsfarge 6 10 3" xfId="3717" xr:uid="{00000000-0005-0000-0000-0000803A0000}"/>
    <cellStyle name="20% - uthevingsfarge 6 10 3 2" xfId="39576" xr:uid="{00000000-0005-0000-0000-0000813A0000}"/>
    <cellStyle name="20% - uthevingsfarge 6 10 3_A02" xfId="55709" xr:uid="{46491FD0-36F7-44E6-B705-BDD7AE4AF358}"/>
    <cellStyle name="20% - uthevingsfarge 6 10 4" xfId="39577" xr:uid="{00000000-0005-0000-0000-0000823A0000}"/>
    <cellStyle name="20% - uthevingsfarge 6 10 5" xfId="39578" xr:uid="{00000000-0005-0000-0000-0000833A0000}"/>
    <cellStyle name="20% - uthevingsfarge 6 10 6" xfId="39579" xr:uid="{00000000-0005-0000-0000-0000843A0000}"/>
    <cellStyle name="20% - uthevingsfarge 6 10 7" xfId="39570" xr:uid="{00000000-0005-0000-0000-0000853A0000}"/>
    <cellStyle name="20% - uthevingsfarge 6 10_4 manuell" xfId="53697" xr:uid="{8384B27E-7D00-4DFF-9CCF-C80DD6E24AB7}"/>
    <cellStyle name="20% - uthevingsfarge 6 11" xfId="3718" xr:uid="{00000000-0005-0000-0000-0000873A0000}"/>
    <cellStyle name="20% - uthevingsfarge 6 11 2" xfId="3719" xr:uid="{00000000-0005-0000-0000-0000883A0000}"/>
    <cellStyle name="20% - uthevingsfarge 6 11 2 2" xfId="3720" xr:uid="{00000000-0005-0000-0000-0000893A0000}"/>
    <cellStyle name="20% - uthevingsfarge 6 11 2 2 2" xfId="39582" xr:uid="{00000000-0005-0000-0000-00008A3A0000}"/>
    <cellStyle name="20% - uthevingsfarge 6 11 2 2_A02" xfId="55710" xr:uid="{30F666B6-F2E3-40EA-A4F3-C8E1EEFA94BE}"/>
    <cellStyle name="20% - uthevingsfarge 6 11 2 3" xfId="39583" xr:uid="{00000000-0005-0000-0000-00008B3A0000}"/>
    <cellStyle name="20% - uthevingsfarge 6 11 2 4" xfId="39584" xr:uid="{00000000-0005-0000-0000-00008C3A0000}"/>
    <cellStyle name="20% - uthevingsfarge 6 11 2 5" xfId="39585" xr:uid="{00000000-0005-0000-0000-00008D3A0000}"/>
    <cellStyle name="20% - uthevingsfarge 6 11 2 6" xfId="39581" xr:uid="{00000000-0005-0000-0000-00008E3A0000}"/>
    <cellStyle name="20% - uthevingsfarge 6 11 2_4 manuell" xfId="53698" xr:uid="{FD123B70-BEBF-4120-B02A-371C97CE6418}"/>
    <cellStyle name="20% - uthevingsfarge 6 11 3" xfId="3721" xr:uid="{00000000-0005-0000-0000-0000903A0000}"/>
    <cellStyle name="20% - uthevingsfarge 6 11 3 2" xfId="39586" xr:uid="{00000000-0005-0000-0000-0000913A0000}"/>
    <cellStyle name="20% - uthevingsfarge 6 11 3_A02" xfId="55711" xr:uid="{748C4A01-8F0B-48EA-B52C-FF9F484CA7FD}"/>
    <cellStyle name="20% - uthevingsfarge 6 11 4" xfId="39587" xr:uid="{00000000-0005-0000-0000-0000923A0000}"/>
    <cellStyle name="20% - uthevingsfarge 6 11 5" xfId="39588" xr:uid="{00000000-0005-0000-0000-0000933A0000}"/>
    <cellStyle name="20% - uthevingsfarge 6 11 6" xfId="39589" xr:uid="{00000000-0005-0000-0000-0000943A0000}"/>
    <cellStyle name="20% - uthevingsfarge 6 11 7" xfId="39580" xr:uid="{00000000-0005-0000-0000-0000953A0000}"/>
    <cellStyle name="20% - uthevingsfarge 6 11_4 manuell" xfId="53699" xr:uid="{B6FB1F63-EE3C-4AE4-8906-78B272234874}"/>
    <cellStyle name="20% - uthevingsfarge 6 12" xfId="3722" xr:uid="{00000000-0005-0000-0000-0000973A0000}"/>
    <cellStyle name="20% - uthevingsfarge 6 12 2" xfId="3723" xr:uid="{00000000-0005-0000-0000-0000983A0000}"/>
    <cellStyle name="20% - uthevingsfarge 6 12 2 2" xfId="3724" xr:uid="{00000000-0005-0000-0000-0000993A0000}"/>
    <cellStyle name="20% - uthevingsfarge 6 12 2 2 2" xfId="39592" xr:uid="{00000000-0005-0000-0000-00009A3A0000}"/>
    <cellStyle name="20% - uthevingsfarge 6 12 2 2_A02" xfId="55712" xr:uid="{A4F0FB2F-E92D-41C8-98B0-DFFEFBC2AFBB}"/>
    <cellStyle name="20% - uthevingsfarge 6 12 2 3" xfId="39593" xr:uid="{00000000-0005-0000-0000-00009B3A0000}"/>
    <cellStyle name="20% - uthevingsfarge 6 12 2 4" xfId="39594" xr:uid="{00000000-0005-0000-0000-00009C3A0000}"/>
    <cellStyle name="20% - uthevingsfarge 6 12 2 5" xfId="39595" xr:uid="{00000000-0005-0000-0000-00009D3A0000}"/>
    <cellStyle name="20% - uthevingsfarge 6 12 2 6" xfId="39591" xr:uid="{00000000-0005-0000-0000-00009E3A0000}"/>
    <cellStyle name="20% - uthevingsfarge 6 12 2_4 manuell" xfId="53700" xr:uid="{CDD1D1CD-F8AF-4C27-93F2-388157592442}"/>
    <cellStyle name="20% - uthevingsfarge 6 12 3" xfId="3725" xr:uid="{00000000-0005-0000-0000-0000A03A0000}"/>
    <cellStyle name="20% - uthevingsfarge 6 12 3 2" xfId="39596" xr:uid="{00000000-0005-0000-0000-0000A13A0000}"/>
    <cellStyle name="20% - uthevingsfarge 6 12 3_A02" xfId="55713" xr:uid="{8ABA1538-5FEF-4F45-B3A3-0B8912B699B9}"/>
    <cellStyle name="20% - uthevingsfarge 6 12 4" xfId="39597" xr:uid="{00000000-0005-0000-0000-0000A23A0000}"/>
    <cellStyle name="20% - uthevingsfarge 6 12 5" xfId="39598" xr:uid="{00000000-0005-0000-0000-0000A33A0000}"/>
    <cellStyle name="20% - uthevingsfarge 6 12 6" xfId="39599" xr:uid="{00000000-0005-0000-0000-0000A43A0000}"/>
    <cellStyle name="20% - uthevingsfarge 6 12 7" xfId="39590" xr:uid="{00000000-0005-0000-0000-0000A53A0000}"/>
    <cellStyle name="20% - uthevingsfarge 6 12_4 manuell" xfId="53701" xr:uid="{01B403B5-16BC-45F3-9A8F-DA3A46914309}"/>
    <cellStyle name="20% - uthevingsfarge 6 13" xfId="3726" xr:uid="{00000000-0005-0000-0000-0000A73A0000}"/>
    <cellStyle name="20% - uthevingsfarge 6 13 2" xfId="3727" xr:uid="{00000000-0005-0000-0000-0000A83A0000}"/>
    <cellStyle name="20% - uthevingsfarge 6 13 2 2" xfId="3728" xr:uid="{00000000-0005-0000-0000-0000A93A0000}"/>
    <cellStyle name="20% - uthevingsfarge 6 13 2 2 2" xfId="39602" xr:uid="{00000000-0005-0000-0000-0000AA3A0000}"/>
    <cellStyle name="20% - uthevingsfarge 6 13 2 2_A02" xfId="55714" xr:uid="{7446DC1F-24F2-4974-8F51-7D1F6835EF58}"/>
    <cellStyle name="20% - uthevingsfarge 6 13 2 3" xfId="39603" xr:uid="{00000000-0005-0000-0000-0000AB3A0000}"/>
    <cellStyle name="20% - uthevingsfarge 6 13 2 4" xfId="39604" xr:uid="{00000000-0005-0000-0000-0000AC3A0000}"/>
    <cellStyle name="20% - uthevingsfarge 6 13 2 5" xfId="39605" xr:uid="{00000000-0005-0000-0000-0000AD3A0000}"/>
    <cellStyle name="20% - uthevingsfarge 6 13 2 6" xfId="39601" xr:uid="{00000000-0005-0000-0000-0000AE3A0000}"/>
    <cellStyle name="20% - uthevingsfarge 6 13 2_4 manuell" xfId="53702" xr:uid="{37263A43-0E9B-47FA-8A4C-A1B27353FED9}"/>
    <cellStyle name="20% - uthevingsfarge 6 13 3" xfId="3729" xr:uid="{00000000-0005-0000-0000-0000B03A0000}"/>
    <cellStyle name="20% - uthevingsfarge 6 13 3 2" xfId="39606" xr:uid="{00000000-0005-0000-0000-0000B13A0000}"/>
    <cellStyle name="20% - uthevingsfarge 6 13 3_A02" xfId="55715" xr:uid="{333D137C-0574-4E3B-B7D5-25A16DE02E23}"/>
    <cellStyle name="20% - uthevingsfarge 6 13 4" xfId="39607" xr:uid="{00000000-0005-0000-0000-0000B23A0000}"/>
    <cellStyle name="20% - uthevingsfarge 6 13 5" xfId="39608" xr:uid="{00000000-0005-0000-0000-0000B33A0000}"/>
    <cellStyle name="20% - uthevingsfarge 6 13 6" xfId="39609" xr:uid="{00000000-0005-0000-0000-0000B43A0000}"/>
    <cellStyle name="20% - uthevingsfarge 6 13 7" xfId="39600" xr:uid="{00000000-0005-0000-0000-0000B53A0000}"/>
    <cellStyle name="20% - uthevingsfarge 6 13_4 manuell" xfId="53703" xr:uid="{FDA0DFE1-3632-4AF0-844E-EE964A9D9C3E}"/>
    <cellStyle name="20% - uthevingsfarge 6 14" xfId="3730" xr:uid="{00000000-0005-0000-0000-0000B73A0000}"/>
    <cellStyle name="20% - uthevingsfarge 6 14 2" xfId="3731" xr:uid="{00000000-0005-0000-0000-0000B83A0000}"/>
    <cellStyle name="20% - uthevingsfarge 6 14 2 2" xfId="3732" xr:uid="{00000000-0005-0000-0000-0000B93A0000}"/>
    <cellStyle name="20% - uthevingsfarge 6 14 2 2 2" xfId="39612" xr:uid="{00000000-0005-0000-0000-0000BA3A0000}"/>
    <cellStyle name="20% - uthevingsfarge 6 14 2 2_A02" xfId="55716" xr:uid="{1D112426-CA9A-4EF0-BF14-139E5421664B}"/>
    <cellStyle name="20% - uthevingsfarge 6 14 2 3" xfId="39613" xr:uid="{00000000-0005-0000-0000-0000BB3A0000}"/>
    <cellStyle name="20% - uthevingsfarge 6 14 2 4" xfId="39614" xr:uid="{00000000-0005-0000-0000-0000BC3A0000}"/>
    <cellStyle name="20% - uthevingsfarge 6 14 2 5" xfId="39615" xr:uid="{00000000-0005-0000-0000-0000BD3A0000}"/>
    <cellStyle name="20% - uthevingsfarge 6 14 2 6" xfId="39611" xr:uid="{00000000-0005-0000-0000-0000BE3A0000}"/>
    <cellStyle name="20% - uthevingsfarge 6 14 2_4 manuell" xfId="53704" xr:uid="{E6CBC452-212C-474E-B577-171FABC8B442}"/>
    <cellStyle name="20% - uthevingsfarge 6 14 3" xfId="3733" xr:uid="{00000000-0005-0000-0000-0000C03A0000}"/>
    <cellStyle name="20% - uthevingsfarge 6 14 3 2" xfId="39616" xr:uid="{00000000-0005-0000-0000-0000C13A0000}"/>
    <cellStyle name="20% - uthevingsfarge 6 14 3_A02" xfId="55717" xr:uid="{859F5D4D-2249-4449-A996-F71AF135927A}"/>
    <cellStyle name="20% - uthevingsfarge 6 14 4" xfId="39617" xr:uid="{00000000-0005-0000-0000-0000C23A0000}"/>
    <cellStyle name="20% - uthevingsfarge 6 14 5" xfId="39618" xr:uid="{00000000-0005-0000-0000-0000C33A0000}"/>
    <cellStyle name="20% - uthevingsfarge 6 14 6" xfId="39619" xr:uid="{00000000-0005-0000-0000-0000C43A0000}"/>
    <cellStyle name="20% - uthevingsfarge 6 14 7" xfId="39610" xr:uid="{00000000-0005-0000-0000-0000C53A0000}"/>
    <cellStyle name="20% - uthevingsfarge 6 14_4 manuell" xfId="53705" xr:uid="{3ADF8DF4-8542-4E2C-8529-3D5F216C6EC2}"/>
    <cellStyle name="20% - uthevingsfarge 6 15" xfId="3734" xr:uid="{00000000-0005-0000-0000-0000C73A0000}"/>
    <cellStyle name="20% - uthevingsfarge 6 15 2" xfId="3735" xr:uid="{00000000-0005-0000-0000-0000C83A0000}"/>
    <cellStyle name="20% - uthevingsfarge 6 15 2 2" xfId="3736" xr:uid="{00000000-0005-0000-0000-0000C93A0000}"/>
    <cellStyle name="20% - uthevingsfarge 6 15 2 2 2" xfId="39622" xr:uid="{00000000-0005-0000-0000-0000CA3A0000}"/>
    <cellStyle name="20% - uthevingsfarge 6 15 2 2_A02" xfId="55718" xr:uid="{762E9F7F-7B7D-4343-A64B-3252E383F216}"/>
    <cellStyle name="20% - uthevingsfarge 6 15 2 3" xfId="39623" xr:uid="{00000000-0005-0000-0000-0000CB3A0000}"/>
    <cellStyle name="20% - uthevingsfarge 6 15 2 4" xfId="39624" xr:uid="{00000000-0005-0000-0000-0000CC3A0000}"/>
    <cellStyle name="20% - uthevingsfarge 6 15 2 5" xfId="39625" xr:uid="{00000000-0005-0000-0000-0000CD3A0000}"/>
    <cellStyle name="20% - uthevingsfarge 6 15 2 6" xfId="39621" xr:uid="{00000000-0005-0000-0000-0000CE3A0000}"/>
    <cellStyle name="20% - uthevingsfarge 6 15 2_4 manuell" xfId="53706" xr:uid="{43D43113-C5C8-4F11-B045-747769FB0194}"/>
    <cellStyle name="20% - uthevingsfarge 6 15 3" xfId="3737" xr:uid="{00000000-0005-0000-0000-0000D03A0000}"/>
    <cellStyle name="20% - uthevingsfarge 6 15 3 2" xfId="39626" xr:uid="{00000000-0005-0000-0000-0000D13A0000}"/>
    <cellStyle name="20% - uthevingsfarge 6 15 3_A02" xfId="55719" xr:uid="{7ED3080B-C6B7-4099-802F-212A6D5D1AA3}"/>
    <cellStyle name="20% - uthevingsfarge 6 15 4" xfId="39627" xr:uid="{00000000-0005-0000-0000-0000D23A0000}"/>
    <cellStyle name="20% - uthevingsfarge 6 15 5" xfId="39628" xr:uid="{00000000-0005-0000-0000-0000D33A0000}"/>
    <cellStyle name="20% - uthevingsfarge 6 15 6" xfId="39629" xr:uid="{00000000-0005-0000-0000-0000D43A0000}"/>
    <cellStyle name="20% - uthevingsfarge 6 15 7" xfId="39620" xr:uid="{00000000-0005-0000-0000-0000D53A0000}"/>
    <cellStyle name="20% - uthevingsfarge 6 15_4 manuell" xfId="53707" xr:uid="{4DA9981D-2FD0-421D-92CC-237144C4E6CF}"/>
    <cellStyle name="20% - uthevingsfarge 6 16" xfId="3738" xr:uid="{00000000-0005-0000-0000-0000D73A0000}"/>
    <cellStyle name="20% - uthevingsfarge 6 16 2" xfId="3739" xr:uid="{00000000-0005-0000-0000-0000D83A0000}"/>
    <cellStyle name="20% - uthevingsfarge 6 16 2 2" xfId="3740" xr:uid="{00000000-0005-0000-0000-0000D93A0000}"/>
    <cellStyle name="20% - uthevingsfarge 6 16 2 2 2" xfId="39632" xr:uid="{00000000-0005-0000-0000-0000DA3A0000}"/>
    <cellStyle name="20% - uthevingsfarge 6 16 2 2_A02" xfId="55720" xr:uid="{CFB0ADE6-67AD-4223-976C-01C07FC7DDD6}"/>
    <cellStyle name="20% - uthevingsfarge 6 16 2 3" xfId="39633" xr:uid="{00000000-0005-0000-0000-0000DB3A0000}"/>
    <cellStyle name="20% - uthevingsfarge 6 16 2 4" xfId="39634" xr:uid="{00000000-0005-0000-0000-0000DC3A0000}"/>
    <cellStyle name="20% - uthevingsfarge 6 16 2 5" xfId="39635" xr:uid="{00000000-0005-0000-0000-0000DD3A0000}"/>
    <cellStyle name="20% - uthevingsfarge 6 16 2 6" xfId="39631" xr:uid="{00000000-0005-0000-0000-0000DE3A0000}"/>
    <cellStyle name="20% - uthevingsfarge 6 16 2_4 manuell" xfId="53708" xr:uid="{BE67AF65-9E9B-4056-99DA-0F56CECF16D3}"/>
    <cellStyle name="20% - uthevingsfarge 6 16 3" xfId="3741" xr:uid="{00000000-0005-0000-0000-0000E03A0000}"/>
    <cellStyle name="20% - uthevingsfarge 6 16 3 2" xfId="39636" xr:uid="{00000000-0005-0000-0000-0000E13A0000}"/>
    <cellStyle name="20% - uthevingsfarge 6 16 3_A02" xfId="55721" xr:uid="{AE5B0679-E6D3-4605-B842-0B1A1096CECA}"/>
    <cellStyle name="20% - uthevingsfarge 6 16 4" xfId="39637" xr:uid="{00000000-0005-0000-0000-0000E23A0000}"/>
    <cellStyle name="20% - uthevingsfarge 6 16 5" xfId="39638" xr:uid="{00000000-0005-0000-0000-0000E33A0000}"/>
    <cellStyle name="20% - uthevingsfarge 6 16 6" xfId="39639" xr:uid="{00000000-0005-0000-0000-0000E43A0000}"/>
    <cellStyle name="20% - uthevingsfarge 6 16 7" xfId="39630" xr:uid="{00000000-0005-0000-0000-0000E53A0000}"/>
    <cellStyle name="20% - uthevingsfarge 6 16_4 manuell" xfId="53709" xr:uid="{71ED4EE5-3B77-4340-A919-DA9B1F34F972}"/>
    <cellStyle name="20% - uthevingsfarge 6 17" xfId="3742" xr:uid="{00000000-0005-0000-0000-0000E73A0000}"/>
    <cellStyle name="20% - uthevingsfarge 6 17 2" xfId="3743" xr:uid="{00000000-0005-0000-0000-0000E83A0000}"/>
    <cellStyle name="20% - uthevingsfarge 6 17 2 2" xfId="3744" xr:uid="{00000000-0005-0000-0000-0000E93A0000}"/>
    <cellStyle name="20% - uthevingsfarge 6 17 2 2 2" xfId="39642" xr:uid="{00000000-0005-0000-0000-0000EA3A0000}"/>
    <cellStyle name="20% - uthevingsfarge 6 17 2 2_A02" xfId="55722" xr:uid="{CCB53F63-9972-4427-A379-92091A46F945}"/>
    <cellStyle name="20% - uthevingsfarge 6 17 2 3" xfId="39643" xr:uid="{00000000-0005-0000-0000-0000EB3A0000}"/>
    <cellStyle name="20% - uthevingsfarge 6 17 2 4" xfId="39644" xr:uid="{00000000-0005-0000-0000-0000EC3A0000}"/>
    <cellStyle name="20% - uthevingsfarge 6 17 2 5" xfId="39645" xr:uid="{00000000-0005-0000-0000-0000ED3A0000}"/>
    <cellStyle name="20% - uthevingsfarge 6 17 2 6" xfId="39641" xr:uid="{00000000-0005-0000-0000-0000EE3A0000}"/>
    <cellStyle name="20% - uthevingsfarge 6 17 2_4 manuell" xfId="53710" xr:uid="{888C2643-6D18-41F1-93B5-84E529258659}"/>
    <cellStyle name="20% - uthevingsfarge 6 17 3" xfId="3745" xr:uid="{00000000-0005-0000-0000-0000F03A0000}"/>
    <cellStyle name="20% - uthevingsfarge 6 17 3 2" xfId="39646" xr:uid="{00000000-0005-0000-0000-0000F13A0000}"/>
    <cellStyle name="20% - uthevingsfarge 6 17 3_A02" xfId="55723" xr:uid="{D889A1FE-835F-43C8-B421-852E7F495EAE}"/>
    <cellStyle name="20% - uthevingsfarge 6 17 4" xfId="39647" xr:uid="{00000000-0005-0000-0000-0000F23A0000}"/>
    <cellStyle name="20% - uthevingsfarge 6 17 5" xfId="39648" xr:uid="{00000000-0005-0000-0000-0000F33A0000}"/>
    <cellStyle name="20% - uthevingsfarge 6 17 6" xfId="39649" xr:uid="{00000000-0005-0000-0000-0000F43A0000}"/>
    <cellStyle name="20% - uthevingsfarge 6 17 7" xfId="39640" xr:uid="{00000000-0005-0000-0000-0000F53A0000}"/>
    <cellStyle name="20% - uthevingsfarge 6 17_4 manuell" xfId="53711" xr:uid="{4B27D8A6-8A12-48DA-8A46-4FC9E6015B90}"/>
    <cellStyle name="20% - uthevingsfarge 6 18" xfId="3746" xr:uid="{00000000-0005-0000-0000-0000F73A0000}"/>
    <cellStyle name="20% - uthevingsfarge 6 18 2" xfId="3747" xr:uid="{00000000-0005-0000-0000-0000F83A0000}"/>
    <cellStyle name="20% - uthevingsfarge 6 18 2 2" xfId="3748" xr:uid="{00000000-0005-0000-0000-0000F93A0000}"/>
    <cellStyle name="20% - uthevingsfarge 6 18 2 2 2" xfId="39652" xr:uid="{00000000-0005-0000-0000-0000FA3A0000}"/>
    <cellStyle name="20% - uthevingsfarge 6 18 2 2_A02" xfId="55724" xr:uid="{D9D8ACDB-01FE-41FF-ABFA-8EC4F1122008}"/>
    <cellStyle name="20% - uthevingsfarge 6 18 2 3" xfId="39653" xr:uid="{00000000-0005-0000-0000-0000FB3A0000}"/>
    <cellStyle name="20% - uthevingsfarge 6 18 2 4" xfId="39654" xr:uid="{00000000-0005-0000-0000-0000FC3A0000}"/>
    <cellStyle name="20% - uthevingsfarge 6 18 2 5" xfId="39655" xr:uid="{00000000-0005-0000-0000-0000FD3A0000}"/>
    <cellStyle name="20% - uthevingsfarge 6 18 2 6" xfId="39651" xr:uid="{00000000-0005-0000-0000-0000FE3A0000}"/>
    <cellStyle name="20% - uthevingsfarge 6 18 2_4 manuell" xfId="53712" xr:uid="{7DC22A5F-7EF0-476D-A65B-0BC70620A93E}"/>
    <cellStyle name="20% - uthevingsfarge 6 18 3" xfId="3749" xr:uid="{00000000-0005-0000-0000-0000003B0000}"/>
    <cellStyle name="20% - uthevingsfarge 6 18 3 2" xfId="39656" xr:uid="{00000000-0005-0000-0000-0000013B0000}"/>
    <cellStyle name="20% - uthevingsfarge 6 18 3_A02" xfId="55725" xr:uid="{B392B728-80B0-4380-BA8D-03C2E0C2A743}"/>
    <cellStyle name="20% - uthevingsfarge 6 18 4" xfId="39657" xr:uid="{00000000-0005-0000-0000-0000023B0000}"/>
    <cellStyle name="20% - uthevingsfarge 6 18 5" xfId="39658" xr:uid="{00000000-0005-0000-0000-0000033B0000}"/>
    <cellStyle name="20% - uthevingsfarge 6 18 6" xfId="39659" xr:uid="{00000000-0005-0000-0000-0000043B0000}"/>
    <cellStyle name="20% - uthevingsfarge 6 18 7" xfId="39650" xr:uid="{00000000-0005-0000-0000-0000053B0000}"/>
    <cellStyle name="20% - uthevingsfarge 6 18_4 manuell" xfId="53713" xr:uid="{A8557E35-3283-4749-8C41-041ED0E9A55A}"/>
    <cellStyle name="20% - uthevingsfarge 6 19" xfId="3750" xr:uid="{00000000-0005-0000-0000-0000073B0000}"/>
    <cellStyle name="20% - uthevingsfarge 6 19 2" xfId="3751" xr:uid="{00000000-0005-0000-0000-0000083B0000}"/>
    <cellStyle name="20% - uthevingsfarge 6 19 2 2" xfId="3752" xr:uid="{00000000-0005-0000-0000-0000093B0000}"/>
    <cellStyle name="20% - uthevingsfarge 6 19 2 2 2" xfId="39662" xr:uid="{00000000-0005-0000-0000-00000A3B0000}"/>
    <cellStyle name="20% - uthevingsfarge 6 19 2 2_A02" xfId="55726" xr:uid="{4592B10D-ED1B-42D9-BA67-C23859DF76C7}"/>
    <cellStyle name="20% - uthevingsfarge 6 19 2 3" xfId="39663" xr:uid="{00000000-0005-0000-0000-00000B3B0000}"/>
    <cellStyle name="20% - uthevingsfarge 6 19 2 4" xfId="39664" xr:uid="{00000000-0005-0000-0000-00000C3B0000}"/>
    <cellStyle name="20% - uthevingsfarge 6 19 2 5" xfId="39665" xr:uid="{00000000-0005-0000-0000-00000D3B0000}"/>
    <cellStyle name="20% - uthevingsfarge 6 19 2 6" xfId="39661" xr:uid="{00000000-0005-0000-0000-00000E3B0000}"/>
    <cellStyle name="20% - uthevingsfarge 6 19 2_4 manuell" xfId="53714" xr:uid="{27163164-A8C7-44F6-B1FA-7782EE2DDD4C}"/>
    <cellStyle name="20% - uthevingsfarge 6 19 3" xfId="3753" xr:uid="{00000000-0005-0000-0000-0000103B0000}"/>
    <cellStyle name="20% - uthevingsfarge 6 19 3 2" xfId="39666" xr:uid="{00000000-0005-0000-0000-0000113B0000}"/>
    <cellStyle name="20% - uthevingsfarge 6 19 3_A02" xfId="55727" xr:uid="{0273B371-882D-4DD5-AB9E-A9E5C0421F9F}"/>
    <cellStyle name="20% - uthevingsfarge 6 19 4" xfId="39667" xr:uid="{00000000-0005-0000-0000-0000123B0000}"/>
    <cellStyle name="20% - uthevingsfarge 6 19 5" xfId="39668" xr:uid="{00000000-0005-0000-0000-0000133B0000}"/>
    <cellStyle name="20% - uthevingsfarge 6 19 6" xfId="39669" xr:uid="{00000000-0005-0000-0000-0000143B0000}"/>
    <cellStyle name="20% - uthevingsfarge 6 19 7" xfId="39660" xr:uid="{00000000-0005-0000-0000-0000153B0000}"/>
    <cellStyle name="20% - uthevingsfarge 6 19_4 manuell" xfId="53715" xr:uid="{0F70C982-3B40-45A1-A122-99987865744C}"/>
    <cellStyle name="20% - uthevingsfarge 6 2" xfId="3754" xr:uid="{00000000-0005-0000-0000-0000173B0000}"/>
    <cellStyle name="20% - uthevingsfarge 6 2 10" xfId="15150" xr:uid="{00000000-0005-0000-0000-0000183B0000}"/>
    <cellStyle name="20% - uthevingsfarge 6 2 10 2" xfId="15151" xr:uid="{00000000-0005-0000-0000-0000193B0000}"/>
    <cellStyle name="20% - uthevingsfarge 6 2 10 3" xfId="15152" xr:uid="{00000000-0005-0000-0000-00001A3B0000}"/>
    <cellStyle name="20% - uthevingsfarge 6 2 10_AVA DVA EL" xfId="15153" xr:uid="{00000000-0005-0000-0000-00001B3B0000}"/>
    <cellStyle name="20% - uthevingsfarge 6 2 11" xfId="15154" xr:uid="{00000000-0005-0000-0000-00001C3B0000}"/>
    <cellStyle name="20% - uthevingsfarge 6 2 12" xfId="15155" xr:uid="{00000000-0005-0000-0000-00001D3B0000}"/>
    <cellStyle name="20% - uthevingsfarge 6 2 13" xfId="44599" xr:uid="{00000000-0005-0000-0000-00001E3B0000}"/>
    <cellStyle name="20% - uthevingsfarge 6 2 14" xfId="44600" xr:uid="{00000000-0005-0000-0000-00001F3B0000}"/>
    <cellStyle name="20% - uthevingsfarge 6 2 15" xfId="44601" xr:uid="{00000000-0005-0000-0000-0000203B0000}"/>
    <cellStyle name="20% - uthevingsfarge 6 2 16" xfId="44602" xr:uid="{00000000-0005-0000-0000-0000213B0000}"/>
    <cellStyle name="20% - uthevingsfarge 6 2 2" xfId="3755" xr:uid="{00000000-0005-0000-0000-0000223B0000}"/>
    <cellStyle name="20% - uthevingsfarge 6 2 2 10" xfId="44603" xr:uid="{00000000-0005-0000-0000-0000233B0000}"/>
    <cellStyle name="20% - uthevingsfarge 6 2 2 11" xfId="44604" xr:uid="{00000000-0005-0000-0000-0000243B0000}"/>
    <cellStyle name="20% - uthevingsfarge 6 2 2 2" xfId="3756" xr:uid="{00000000-0005-0000-0000-0000253B0000}"/>
    <cellStyle name="20% - uthevingsfarge 6 2 2 2 10" xfId="44605" xr:uid="{00000000-0005-0000-0000-0000263B0000}"/>
    <cellStyle name="20% - uthevingsfarge 6 2 2 2 2" xfId="15156" xr:uid="{00000000-0005-0000-0000-0000273B0000}"/>
    <cellStyle name="20% - uthevingsfarge 6 2 2 2 2 2" xfId="15157" xr:uid="{00000000-0005-0000-0000-0000283B0000}"/>
    <cellStyle name="20% - uthevingsfarge 6 2 2 2 2 2 2" xfId="44606" xr:uid="{00000000-0005-0000-0000-0000293B0000}"/>
    <cellStyle name="20% - uthevingsfarge 6 2 2 2 2 2 2 2" xfId="44607" xr:uid="{00000000-0005-0000-0000-00002A3B0000}"/>
    <cellStyle name="20% - uthevingsfarge 6 2 2 2 2 2 3" xfId="44608" xr:uid="{00000000-0005-0000-0000-00002B3B0000}"/>
    <cellStyle name="20% - uthevingsfarge 6 2 2 2 2 2_3. Chng in credit spreads" xfId="44609" xr:uid="{00000000-0005-0000-0000-00002C3B0000}"/>
    <cellStyle name="20% - uthevingsfarge 6 2 2 2 2 3" xfId="15158" xr:uid="{00000000-0005-0000-0000-00002D3B0000}"/>
    <cellStyle name="20% - uthevingsfarge 6 2 2 2 2 3 2" xfId="44610" xr:uid="{00000000-0005-0000-0000-00002E3B0000}"/>
    <cellStyle name="20% - uthevingsfarge 6 2 2 2 2 4" xfId="44611" xr:uid="{00000000-0005-0000-0000-00002F3B0000}"/>
    <cellStyle name="20% - uthevingsfarge 6 2 2 2 2 5" xfId="44612" xr:uid="{00000000-0005-0000-0000-0000303B0000}"/>
    <cellStyle name="20% - uthevingsfarge 6 2 2 2 2 6" xfId="44613" xr:uid="{00000000-0005-0000-0000-0000313B0000}"/>
    <cellStyle name="20% - uthevingsfarge 6 2 2 2 2_3. Chng in credit spreads" xfId="44614" xr:uid="{00000000-0005-0000-0000-0000323B0000}"/>
    <cellStyle name="20% - uthevingsfarge 6 2 2 2 3" xfId="15159" xr:uid="{00000000-0005-0000-0000-0000333B0000}"/>
    <cellStyle name="20% - uthevingsfarge 6 2 2 2 3 2" xfId="15160" xr:uid="{00000000-0005-0000-0000-0000343B0000}"/>
    <cellStyle name="20% - uthevingsfarge 6 2 2 2 3 2 2" xfId="44615" xr:uid="{00000000-0005-0000-0000-0000353B0000}"/>
    <cellStyle name="20% - uthevingsfarge 6 2 2 2 3 2 2 2" xfId="44616" xr:uid="{00000000-0005-0000-0000-0000363B0000}"/>
    <cellStyle name="20% - uthevingsfarge 6 2 2 2 3 2 3" xfId="44617" xr:uid="{00000000-0005-0000-0000-0000373B0000}"/>
    <cellStyle name="20% - uthevingsfarge 6 2 2 2 3 2_3. Chng in credit spreads" xfId="44618" xr:uid="{00000000-0005-0000-0000-0000383B0000}"/>
    <cellStyle name="20% - uthevingsfarge 6 2 2 2 3 3" xfId="15161" xr:uid="{00000000-0005-0000-0000-0000393B0000}"/>
    <cellStyle name="20% - uthevingsfarge 6 2 2 2 3 3 2" xfId="44619" xr:uid="{00000000-0005-0000-0000-00003A3B0000}"/>
    <cellStyle name="20% - uthevingsfarge 6 2 2 2 3 4" xfId="44620" xr:uid="{00000000-0005-0000-0000-00003B3B0000}"/>
    <cellStyle name="20% - uthevingsfarge 6 2 2 2 3 5" xfId="44621" xr:uid="{00000000-0005-0000-0000-00003C3B0000}"/>
    <cellStyle name="20% - uthevingsfarge 6 2 2 2 3 6" xfId="44622" xr:uid="{00000000-0005-0000-0000-00003D3B0000}"/>
    <cellStyle name="20% - uthevingsfarge 6 2 2 2 3_3. Chng in credit spreads" xfId="44623" xr:uid="{00000000-0005-0000-0000-00003E3B0000}"/>
    <cellStyle name="20% - uthevingsfarge 6 2 2 2 4" xfId="15162" xr:uid="{00000000-0005-0000-0000-00003F3B0000}"/>
    <cellStyle name="20% - uthevingsfarge 6 2 2 2 4 2" xfId="15163" xr:uid="{00000000-0005-0000-0000-0000403B0000}"/>
    <cellStyle name="20% - uthevingsfarge 6 2 2 2 4 2 2" xfId="44624" xr:uid="{00000000-0005-0000-0000-0000413B0000}"/>
    <cellStyle name="20% - uthevingsfarge 6 2 2 2 4 3" xfId="15164" xr:uid="{00000000-0005-0000-0000-0000423B0000}"/>
    <cellStyle name="20% - uthevingsfarge 6 2 2 2 4 4" xfId="44625" xr:uid="{00000000-0005-0000-0000-0000433B0000}"/>
    <cellStyle name="20% - uthevingsfarge 6 2 2 2 4 5" xfId="44626" xr:uid="{00000000-0005-0000-0000-0000443B0000}"/>
    <cellStyle name="20% - uthevingsfarge 6 2 2 2 4 6" xfId="44627" xr:uid="{00000000-0005-0000-0000-0000453B0000}"/>
    <cellStyle name="20% - uthevingsfarge 6 2 2 2 4_3. Chng in credit spreads" xfId="44628" xr:uid="{00000000-0005-0000-0000-0000463B0000}"/>
    <cellStyle name="20% - uthevingsfarge 6 2 2 2 5" xfId="15165" xr:uid="{00000000-0005-0000-0000-0000473B0000}"/>
    <cellStyle name="20% - uthevingsfarge 6 2 2 2 5 2" xfId="15166" xr:uid="{00000000-0005-0000-0000-0000483B0000}"/>
    <cellStyle name="20% - uthevingsfarge 6 2 2 2 5 2 2" xfId="44629" xr:uid="{00000000-0005-0000-0000-0000493B0000}"/>
    <cellStyle name="20% - uthevingsfarge 6 2 2 2 5 3" xfId="15167" xr:uid="{00000000-0005-0000-0000-00004A3B0000}"/>
    <cellStyle name="20% - uthevingsfarge 6 2 2 2 5 4" xfId="44630" xr:uid="{00000000-0005-0000-0000-00004B3B0000}"/>
    <cellStyle name="20% - uthevingsfarge 6 2 2 2 5 5" xfId="44631" xr:uid="{00000000-0005-0000-0000-00004C3B0000}"/>
    <cellStyle name="20% - uthevingsfarge 6 2 2 2 5_3. Chng in credit spreads" xfId="44632" xr:uid="{00000000-0005-0000-0000-00004D3B0000}"/>
    <cellStyle name="20% - uthevingsfarge 6 2 2 2 6" xfId="15168" xr:uid="{00000000-0005-0000-0000-00004E3B0000}"/>
    <cellStyle name="20% - uthevingsfarge 6 2 2 2 6 2" xfId="44633" xr:uid="{00000000-0005-0000-0000-00004F3B0000}"/>
    <cellStyle name="20% - uthevingsfarge 6 2 2 2 7" xfId="15169" xr:uid="{00000000-0005-0000-0000-0000503B0000}"/>
    <cellStyle name="20% - uthevingsfarge 6 2 2 2 8" xfId="39671" xr:uid="{00000000-0005-0000-0000-0000513B0000}"/>
    <cellStyle name="20% - uthevingsfarge 6 2 2 2 9" xfId="44634" xr:uid="{00000000-0005-0000-0000-0000523B0000}"/>
    <cellStyle name="20% - uthevingsfarge 6 2 2 2_3. Chng in credit spreads" xfId="44635" xr:uid="{00000000-0005-0000-0000-0000533B0000}"/>
    <cellStyle name="20% - uthevingsfarge 6 2 2 3" xfId="15170" xr:uid="{00000000-0005-0000-0000-0000543B0000}"/>
    <cellStyle name="20% - uthevingsfarge 6 2 2 3 2" xfId="15171" xr:uid="{00000000-0005-0000-0000-0000553B0000}"/>
    <cellStyle name="20% - uthevingsfarge 6 2 2 3 2 2" xfId="44636" xr:uid="{00000000-0005-0000-0000-0000563B0000}"/>
    <cellStyle name="20% - uthevingsfarge 6 2 2 3 2 2 2" xfId="44637" xr:uid="{00000000-0005-0000-0000-0000573B0000}"/>
    <cellStyle name="20% - uthevingsfarge 6 2 2 3 2 3" xfId="44638" xr:uid="{00000000-0005-0000-0000-0000583B0000}"/>
    <cellStyle name="20% - uthevingsfarge 6 2 2 3 2_3. Chng in credit spreads" xfId="44639" xr:uid="{00000000-0005-0000-0000-0000593B0000}"/>
    <cellStyle name="20% - uthevingsfarge 6 2 2 3 3" xfId="15172" xr:uid="{00000000-0005-0000-0000-00005A3B0000}"/>
    <cellStyle name="20% - uthevingsfarge 6 2 2 3 3 2" xfId="44640" xr:uid="{00000000-0005-0000-0000-00005B3B0000}"/>
    <cellStyle name="20% - uthevingsfarge 6 2 2 3 4" xfId="39672" xr:uid="{00000000-0005-0000-0000-00005C3B0000}"/>
    <cellStyle name="20% - uthevingsfarge 6 2 2 3 5" xfId="44641" xr:uid="{00000000-0005-0000-0000-00005D3B0000}"/>
    <cellStyle name="20% - uthevingsfarge 6 2 2 3 6" xfId="44642" xr:uid="{00000000-0005-0000-0000-00005E3B0000}"/>
    <cellStyle name="20% - uthevingsfarge 6 2 2 3_3. Chng in credit spreads" xfId="44643" xr:uid="{00000000-0005-0000-0000-00005F3B0000}"/>
    <cellStyle name="20% - uthevingsfarge 6 2 2 4" xfId="15173" xr:uid="{00000000-0005-0000-0000-0000603B0000}"/>
    <cellStyle name="20% - uthevingsfarge 6 2 2 4 2" xfId="15174" xr:uid="{00000000-0005-0000-0000-0000613B0000}"/>
    <cellStyle name="20% - uthevingsfarge 6 2 2 4 2 2" xfId="44644" xr:uid="{00000000-0005-0000-0000-0000623B0000}"/>
    <cellStyle name="20% - uthevingsfarge 6 2 2 4 2 2 2" xfId="44645" xr:uid="{00000000-0005-0000-0000-0000633B0000}"/>
    <cellStyle name="20% - uthevingsfarge 6 2 2 4 2 3" xfId="44646" xr:uid="{00000000-0005-0000-0000-0000643B0000}"/>
    <cellStyle name="20% - uthevingsfarge 6 2 2 4 2_3. Chng in credit spreads" xfId="44647" xr:uid="{00000000-0005-0000-0000-0000653B0000}"/>
    <cellStyle name="20% - uthevingsfarge 6 2 2 4 3" xfId="15175" xr:uid="{00000000-0005-0000-0000-0000663B0000}"/>
    <cellStyle name="20% - uthevingsfarge 6 2 2 4 3 2" xfId="44648" xr:uid="{00000000-0005-0000-0000-0000673B0000}"/>
    <cellStyle name="20% - uthevingsfarge 6 2 2 4 4" xfId="39673" xr:uid="{00000000-0005-0000-0000-0000683B0000}"/>
    <cellStyle name="20% - uthevingsfarge 6 2 2 4 5" xfId="44649" xr:uid="{00000000-0005-0000-0000-0000693B0000}"/>
    <cellStyle name="20% - uthevingsfarge 6 2 2 4 6" xfId="44650" xr:uid="{00000000-0005-0000-0000-00006A3B0000}"/>
    <cellStyle name="20% - uthevingsfarge 6 2 2 4_3. Chng in credit spreads" xfId="44651" xr:uid="{00000000-0005-0000-0000-00006B3B0000}"/>
    <cellStyle name="20% - uthevingsfarge 6 2 2 5" xfId="15176" xr:uid="{00000000-0005-0000-0000-00006C3B0000}"/>
    <cellStyle name="20% - uthevingsfarge 6 2 2 5 2" xfId="15177" xr:uid="{00000000-0005-0000-0000-00006D3B0000}"/>
    <cellStyle name="20% - uthevingsfarge 6 2 2 5 2 2" xfId="44652" xr:uid="{00000000-0005-0000-0000-00006E3B0000}"/>
    <cellStyle name="20% - uthevingsfarge 6 2 2 5 2 2 2" xfId="44653" xr:uid="{00000000-0005-0000-0000-00006F3B0000}"/>
    <cellStyle name="20% - uthevingsfarge 6 2 2 5 2 3" xfId="44654" xr:uid="{00000000-0005-0000-0000-0000703B0000}"/>
    <cellStyle name="20% - uthevingsfarge 6 2 2 5 2_3. Chng in credit spreads" xfId="44655" xr:uid="{00000000-0005-0000-0000-0000713B0000}"/>
    <cellStyle name="20% - uthevingsfarge 6 2 2 5 3" xfId="15178" xr:uid="{00000000-0005-0000-0000-0000723B0000}"/>
    <cellStyle name="20% - uthevingsfarge 6 2 2 5 3 2" xfId="44656" xr:uid="{00000000-0005-0000-0000-0000733B0000}"/>
    <cellStyle name="20% - uthevingsfarge 6 2 2 5 4" xfId="39674" xr:uid="{00000000-0005-0000-0000-0000743B0000}"/>
    <cellStyle name="20% - uthevingsfarge 6 2 2 5 5" xfId="44657" xr:uid="{00000000-0005-0000-0000-0000753B0000}"/>
    <cellStyle name="20% - uthevingsfarge 6 2 2 5 6" xfId="44658" xr:uid="{00000000-0005-0000-0000-0000763B0000}"/>
    <cellStyle name="20% - uthevingsfarge 6 2 2 5_3. Chng in credit spreads" xfId="44659" xr:uid="{00000000-0005-0000-0000-0000773B0000}"/>
    <cellStyle name="20% - uthevingsfarge 6 2 2 6" xfId="15179" xr:uid="{00000000-0005-0000-0000-0000783B0000}"/>
    <cellStyle name="20% - uthevingsfarge 6 2 2 6 2" xfId="15180" xr:uid="{00000000-0005-0000-0000-0000793B0000}"/>
    <cellStyle name="20% - uthevingsfarge 6 2 2 6 2 2" xfId="44660" xr:uid="{00000000-0005-0000-0000-00007A3B0000}"/>
    <cellStyle name="20% - uthevingsfarge 6 2 2 6 3" xfId="15181" xr:uid="{00000000-0005-0000-0000-00007B3B0000}"/>
    <cellStyle name="20% - uthevingsfarge 6 2 2 6 4" xfId="44661" xr:uid="{00000000-0005-0000-0000-00007C3B0000}"/>
    <cellStyle name="20% - uthevingsfarge 6 2 2 6 5" xfId="44662" xr:uid="{00000000-0005-0000-0000-00007D3B0000}"/>
    <cellStyle name="20% - uthevingsfarge 6 2 2 6 6" xfId="44663" xr:uid="{00000000-0005-0000-0000-00007E3B0000}"/>
    <cellStyle name="20% - uthevingsfarge 6 2 2 6_3. Chng in credit spreads" xfId="44664" xr:uid="{00000000-0005-0000-0000-00007F3B0000}"/>
    <cellStyle name="20% - uthevingsfarge 6 2 2 7" xfId="15182" xr:uid="{00000000-0005-0000-0000-0000803B0000}"/>
    <cellStyle name="20% - uthevingsfarge 6 2 2 7 2" xfId="44665" xr:uid="{00000000-0005-0000-0000-0000813B0000}"/>
    <cellStyle name="20% - uthevingsfarge 6 2 2 8" xfId="39670" xr:uid="{00000000-0005-0000-0000-0000823B0000}"/>
    <cellStyle name="20% - uthevingsfarge 6 2 2 9" xfId="44666" xr:uid="{00000000-0005-0000-0000-0000833B0000}"/>
    <cellStyle name="20% - uthevingsfarge 6 2 2_3. Chng in credit spreads" xfId="44667" xr:uid="{00000000-0005-0000-0000-0000843B0000}"/>
    <cellStyle name="20% - uthevingsfarge 6 2 3" xfId="12451" xr:uid="{00000000-0005-0000-0000-0000853B0000}"/>
    <cellStyle name="20% - uthevingsfarge 6 2 3 10" xfId="44668" xr:uid="{00000000-0005-0000-0000-0000863B0000}"/>
    <cellStyle name="20% - uthevingsfarge 6 2 3 2" xfId="15183" xr:uid="{00000000-0005-0000-0000-0000873B0000}"/>
    <cellStyle name="20% - uthevingsfarge 6 2 3 2 2" xfId="15184" xr:uid="{00000000-0005-0000-0000-0000883B0000}"/>
    <cellStyle name="20% - uthevingsfarge 6 2 3 2 2 2" xfId="44669" xr:uid="{00000000-0005-0000-0000-0000893B0000}"/>
    <cellStyle name="20% - uthevingsfarge 6 2 3 2 2 2 2" xfId="44670" xr:uid="{00000000-0005-0000-0000-00008A3B0000}"/>
    <cellStyle name="20% - uthevingsfarge 6 2 3 2 2 3" xfId="44671" xr:uid="{00000000-0005-0000-0000-00008B3B0000}"/>
    <cellStyle name="20% - uthevingsfarge 6 2 3 2 2_3. Chng in credit spreads" xfId="44672" xr:uid="{00000000-0005-0000-0000-00008C3B0000}"/>
    <cellStyle name="20% - uthevingsfarge 6 2 3 2 3" xfId="15185" xr:uid="{00000000-0005-0000-0000-00008D3B0000}"/>
    <cellStyle name="20% - uthevingsfarge 6 2 3 2 3 2" xfId="44673" xr:uid="{00000000-0005-0000-0000-00008E3B0000}"/>
    <cellStyle name="20% - uthevingsfarge 6 2 3 2 3 2 2" xfId="44674" xr:uid="{00000000-0005-0000-0000-00008F3B0000}"/>
    <cellStyle name="20% - uthevingsfarge 6 2 3 2 3 3" xfId="44675" xr:uid="{00000000-0005-0000-0000-0000903B0000}"/>
    <cellStyle name="20% - uthevingsfarge 6 2 3 2 3_3. Chng in credit spreads" xfId="44676" xr:uid="{00000000-0005-0000-0000-0000913B0000}"/>
    <cellStyle name="20% - uthevingsfarge 6 2 3 2 4" xfId="44677" xr:uid="{00000000-0005-0000-0000-0000923B0000}"/>
    <cellStyle name="20% - uthevingsfarge 6 2 3 2 4 2" xfId="44678" xr:uid="{00000000-0005-0000-0000-0000933B0000}"/>
    <cellStyle name="20% - uthevingsfarge 6 2 3 2 4 2 2" xfId="44679" xr:uid="{00000000-0005-0000-0000-0000943B0000}"/>
    <cellStyle name="20% - uthevingsfarge 6 2 3 2 4 3" xfId="44680" xr:uid="{00000000-0005-0000-0000-0000953B0000}"/>
    <cellStyle name="20% - uthevingsfarge 6 2 3 2 4_3. Chng in credit spreads" xfId="44681" xr:uid="{00000000-0005-0000-0000-0000963B0000}"/>
    <cellStyle name="20% - uthevingsfarge 6 2 3 2 5" xfId="44682" xr:uid="{00000000-0005-0000-0000-0000973B0000}"/>
    <cellStyle name="20% - uthevingsfarge 6 2 3 2 5 2" xfId="44683" xr:uid="{00000000-0005-0000-0000-0000983B0000}"/>
    <cellStyle name="20% - uthevingsfarge 6 2 3 2 6" xfId="44684" xr:uid="{00000000-0005-0000-0000-0000993B0000}"/>
    <cellStyle name="20% - uthevingsfarge 6 2 3 2_3. Chng in credit spreads" xfId="44685" xr:uid="{00000000-0005-0000-0000-00009A3B0000}"/>
    <cellStyle name="20% - uthevingsfarge 6 2 3 3" xfId="15186" xr:uid="{00000000-0005-0000-0000-00009B3B0000}"/>
    <cellStyle name="20% - uthevingsfarge 6 2 3 3 2" xfId="15187" xr:uid="{00000000-0005-0000-0000-00009C3B0000}"/>
    <cellStyle name="20% - uthevingsfarge 6 2 3 3 2 2" xfId="44686" xr:uid="{00000000-0005-0000-0000-00009D3B0000}"/>
    <cellStyle name="20% - uthevingsfarge 6 2 3 3 2 2 2" xfId="44687" xr:uid="{00000000-0005-0000-0000-00009E3B0000}"/>
    <cellStyle name="20% - uthevingsfarge 6 2 3 3 2 3" xfId="44688" xr:uid="{00000000-0005-0000-0000-00009F3B0000}"/>
    <cellStyle name="20% - uthevingsfarge 6 2 3 3 2_3. Chng in credit spreads" xfId="44689" xr:uid="{00000000-0005-0000-0000-0000A03B0000}"/>
    <cellStyle name="20% - uthevingsfarge 6 2 3 3 3" xfId="15188" xr:uid="{00000000-0005-0000-0000-0000A13B0000}"/>
    <cellStyle name="20% - uthevingsfarge 6 2 3 3 3 2" xfId="44690" xr:uid="{00000000-0005-0000-0000-0000A23B0000}"/>
    <cellStyle name="20% - uthevingsfarge 6 2 3 3 4" xfId="44691" xr:uid="{00000000-0005-0000-0000-0000A33B0000}"/>
    <cellStyle name="20% - uthevingsfarge 6 2 3 3 5" xfId="44692" xr:uid="{00000000-0005-0000-0000-0000A43B0000}"/>
    <cellStyle name="20% - uthevingsfarge 6 2 3 3 6" xfId="44693" xr:uid="{00000000-0005-0000-0000-0000A53B0000}"/>
    <cellStyle name="20% - uthevingsfarge 6 2 3 3_3. Chng in credit spreads" xfId="44694" xr:uid="{00000000-0005-0000-0000-0000A63B0000}"/>
    <cellStyle name="20% - uthevingsfarge 6 2 3 4" xfId="15189" xr:uid="{00000000-0005-0000-0000-0000A73B0000}"/>
    <cellStyle name="20% - uthevingsfarge 6 2 3 4 2" xfId="15190" xr:uid="{00000000-0005-0000-0000-0000A83B0000}"/>
    <cellStyle name="20% - uthevingsfarge 6 2 3 4 2 2" xfId="44695" xr:uid="{00000000-0005-0000-0000-0000A93B0000}"/>
    <cellStyle name="20% - uthevingsfarge 6 2 3 4 3" xfId="15191" xr:uid="{00000000-0005-0000-0000-0000AA3B0000}"/>
    <cellStyle name="20% - uthevingsfarge 6 2 3 4 4" xfId="44696" xr:uid="{00000000-0005-0000-0000-0000AB3B0000}"/>
    <cellStyle name="20% - uthevingsfarge 6 2 3 4 5" xfId="44697" xr:uid="{00000000-0005-0000-0000-0000AC3B0000}"/>
    <cellStyle name="20% - uthevingsfarge 6 2 3 4 6" xfId="44698" xr:uid="{00000000-0005-0000-0000-0000AD3B0000}"/>
    <cellStyle name="20% - uthevingsfarge 6 2 3 4_3. Chng in credit spreads" xfId="44699" xr:uid="{00000000-0005-0000-0000-0000AE3B0000}"/>
    <cellStyle name="20% - uthevingsfarge 6 2 3 5" xfId="15192" xr:uid="{00000000-0005-0000-0000-0000AF3B0000}"/>
    <cellStyle name="20% - uthevingsfarge 6 2 3 5 2" xfId="15193" xr:uid="{00000000-0005-0000-0000-0000B03B0000}"/>
    <cellStyle name="20% - uthevingsfarge 6 2 3 5 2 2" xfId="44700" xr:uid="{00000000-0005-0000-0000-0000B13B0000}"/>
    <cellStyle name="20% - uthevingsfarge 6 2 3 5 3" xfId="15194" xr:uid="{00000000-0005-0000-0000-0000B23B0000}"/>
    <cellStyle name="20% - uthevingsfarge 6 2 3 5 4" xfId="44701" xr:uid="{00000000-0005-0000-0000-0000B33B0000}"/>
    <cellStyle name="20% - uthevingsfarge 6 2 3 5 5" xfId="44702" xr:uid="{00000000-0005-0000-0000-0000B43B0000}"/>
    <cellStyle name="20% - uthevingsfarge 6 2 3 5 6" xfId="44703" xr:uid="{00000000-0005-0000-0000-0000B53B0000}"/>
    <cellStyle name="20% - uthevingsfarge 6 2 3 5_3. Chng in credit spreads" xfId="44704" xr:uid="{00000000-0005-0000-0000-0000B63B0000}"/>
    <cellStyle name="20% - uthevingsfarge 6 2 3 6" xfId="15195" xr:uid="{00000000-0005-0000-0000-0000B73B0000}"/>
    <cellStyle name="20% - uthevingsfarge 6 2 3 6 2" xfId="44705" xr:uid="{00000000-0005-0000-0000-0000B83B0000}"/>
    <cellStyle name="20% - uthevingsfarge 6 2 3 6 2 2" xfId="44706" xr:uid="{00000000-0005-0000-0000-0000B93B0000}"/>
    <cellStyle name="20% - uthevingsfarge 6 2 3 6 3" xfId="44707" xr:uid="{00000000-0005-0000-0000-0000BA3B0000}"/>
    <cellStyle name="20% - uthevingsfarge 6 2 3 6_3. Chng in credit spreads" xfId="44708" xr:uid="{00000000-0005-0000-0000-0000BB3B0000}"/>
    <cellStyle name="20% - uthevingsfarge 6 2 3 7" xfId="15196" xr:uid="{00000000-0005-0000-0000-0000BC3B0000}"/>
    <cellStyle name="20% - uthevingsfarge 6 2 3 7 2" xfId="44709" xr:uid="{00000000-0005-0000-0000-0000BD3B0000}"/>
    <cellStyle name="20% - uthevingsfarge 6 2 3 8" xfId="39675" xr:uid="{00000000-0005-0000-0000-0000BE3B0000}"/>
    <cellStyle name="20% - uthevingsfarge 6 2 3 9" xfId="44710" xr:uid="{00000000-0005-0000-0000-0000BF3B0000}"/>
    <cellStyle name="20% - uthevingsfarge 6 2 3_3. Chng in credit spreads" xfId="44711" xr:uid="{00000000-0005-0000-0000-0000C03B0000}"/>
    <cellStyle name="20% - uthevingsfarge 6 2 4" xfId="15197" xr:uid="{00000000-0005-0000-0000-0000C13B0000}"/>
    <cellStyle name="20% - uthevingsfarge 6 2 4 2" xfId="15198" xr:uid="{00000000-0005-0000-0000-0000C23B0000}"/>
    <cellStyle name="20% - uthevingsfarge 6 2 4 2 2" xfId="15199" xr:uid="{00000000-0005-0000-0000-0000C33B0000}"/>
    <cellStyle name="20% - uthevingsfarge 6 2 4 2 2 2" xfId="44712" xr:uid="{00000000-0005-0000-0000-0000C43B0000}"/>
    <cellStyle name="20% - uthevingsfarge 6 2 4 2 3" xfId="44713" xr:uid="{00000000-0005-0000-0000-0000C53B0000}"/>
    <cellStyle name="20% - uthevingsfarge 6 2 4 2_3. Chng in credit spreads" xfId="44714" xr:uid="{00000000-0005-0000-0000-0000C63B0000}"/>
    <cellStyle name="20% - uthevingsfarge 6 2 4 3" xfId="15200" xr:uid="{00000000-0005-0000-0000-0000C73B0000}"/>
    <cellStyle name="20% - uthevingsfarge 6 2 4 3 2" xfId="44715" xr:uid="{00000000-0005-0000-0000-0000C83B0000}"/>
    <cellStyle name="20% - uthevingsfarge 6 2 4 3 2 2" xfId="44716" xr:uid="{00000000-0005-0000-0000-0000C93B0000}"/>
    <cellStyle name="20% - uthevingsfarge 6 2 4 3 3" xfId="44717" xr:uid="{00000000-0005-0000-0000-0000CA3B0000}"/>
    <cellStyle name="20% - uthevingsfarge 6 2 4 3_3. Chng in credit spreads" xfId="44718" xr:uid="{00000000-0005-0000-0000-0000CB3B0000}"/>
    <cellStyle name="20% - uthevingsfarge 6 2 4 4" xfId="15201" xr:uid="{00000000-0005-0000-0000-0000CC3B0000}"/>
    <cellStyle name="20% - uthevingsfarge 6 2 4 4 2" xfId="44719" xr:uid="{00000000-0005-0000-0000-0000CD3B0000}"/>
    <cellStyle name="20% - uthevingsfarge 6 2 4 4 2 2" xfId="44720" xr:uid="{00000000-0005-0000-0000-0000CE3B0000}"/>
    <cellStyle name="20% - uthevingsfarge 6 2 4 4 3" xfId="44721" xr:uid="{00000000-0005-0000-0000-0000CF3B0000}"/>
    <cellStyle name="20% - uthevingsfarge 6 2 4 4_3. Chng in credit spreads" xfId="44722" xr:uid="{00000000-0005-0000-0000-0000D03B0000}"/>
    <cellStyle name="20% - uthevingsfarge 6 2 4 5" xfId="39676" xr:uid="{00000000-0005-0000-0000-0000D13B0000}"/>
    <cellStyle name="20% - uthevingsfarge 6 2 4 5 2" xfId="44723" xr:uid="{00000000-0005-0000-0000-0000D23B0000}"/>
    <cellStyle name="20% - uthevingsfarge 6 2 4 6" xfId="44724" xr:uid="{00000000-0005-0000-0000-0000D33B0000}"/>
    <cellStyle name="20% - uthevingsfarge 6 2 4 7" xfId="44725" xr:uid="{00000000-0005-0000-0000-0000D43B0000}"/>
    <cellStyle name="20% - uthevingsfarge 6 2 4_3. Chng in credit spreads" xfId="44726" xr:uid="{00000000-0005-0000-0000-0000D53B0000}"/>
    <cellStyle name="20% - uthevingsfarge 6 2 5" xfId="15202" xr:uid="{00000000-0005-0000-0000-0000D63B0000}"/>
    <cellStyle name="20% - uthevingsfarge 6 2 5 2" xfId="15203" xr:uid="{00000000-0005-0000-0000-0000D73B0000}"/>
    <cellStyle name="20% - uthevingsfarge 6 2 5 2 2" xfId="15204" xr:uid="{00000000-0005-0000-0000-0000D83B0000}"/>
    <cellStyle name="20% - uthevingsfarge 6 2 5 2 2 2" xfId="44727" xr:uid="{00000000-0005-0000-0000-0000D93B0000}"/>
    <cellStyle name="20% - uthevingsfarge 6 2 5 2 3" xfId="44728" xr:uid="{00000000-0005-0000-0000-0000DA3B0000}"/>
    <cellStyle name="20% - uthevingsfarge 6 2 5 2_3. Chng in credit spreads" xfId="44729" xr:uid="{00000000-0005-0000-0000-0000DB3B0000}"/>
    <cellStyle name="20% - uthevingsfarge 6 2 5 3" xfId="15205" xr:uid="{00000000-0005-0000-0000-0000DC3B0000}"/>
    <cellStyle name="20% - uthevingsfarge 6 2 5 3 2" xfId="44730" xr:uid="{00000000-0005-0000-0000-0000DD3B0000}"/>
    <cellStyle name="20% - uthevingsfarge 6 2 5 4" xfId="15206" xr:uid="{00000000-0005-0000-0000-0000DE3B0000}"/>
    <cellStyle name="20% - uthevingsfarge 6 2 5 5" xfId="39677" xr:uid="{00000000-0005-0000-0000-0000DF3B0000}"/>
    <cellStyle name="20% - uthevingsfarge 6 2 5 6" xfId="44731" xr:uid="{00000000-0005-0000-0000-0000E03B0000}"/>
    <cellStyle name="20% - uthevingsfarge 6 2 5 7" xfId="44732" xr:uid="{00000000-0005-0000-0000-0000E13B0000}"/>
    <cellStyle name="20% - uthevingsfarge 6 2 5_3. Chng in credit spreads" xfId="44733" xr:uid="{00000000-0005-0000-0000-0000E23B0000}"/>
    <cellStyle name="20% - uthevingsfarge 6 2 6" xfId="15207" xr:uid="{00000000-0005-0000-0000-0000E33B0000}"/>
    <cellStyle name="20% - uthevingsfarge 6 2 6 2" xfId="15208" xr:uid="{00000000-0005-0000-0000-0000E43B0000}"/>
    <cellStyle name="20% - uthevingsfarge 6 2 6 2 2" xfId="15209" xr:uid="{00000000-0005-0000-0000-0000E53B0000}"/>
    <cellStyle name="20% - uthevingsfarge 6 2 6 2 2 2" xfId="44734" xr:uid="{00000000-0005-0000-0000-0000E63B0000}"/>
    <cellStyle name="20% - uthevingsfarge 6 2 6 2 3" xfId="44735" xr:uid="{00000000-0005-0000-0000-0000E73B0000}"/>
    <cellStyle name="20% - uthevingsfarge 6 2 6 2_3. Chng in credit spreads" xfId="44736" xr:uid="{00000000-0005-0000-0000-0000E83B0000}"/>
    <cellStyle name="20% - uthevingsfarge 6 2 6 3" xfId="15210" xr:uid="{00000000-0005-0000-0000-0000E93B0000}"/>
    <cellStyle name="20% - uthevingsfarge 6 2 6 3 2" xfId="44737" xr:uid="{00000000-0005-0000-0000-0000EA3B0000}"/>
    <cellStyle name="20% - uthevingsfarge 6 2 6 4" xfId="15211" xr:uid="{00000000-0005-0000-0000-0000EB3B0000}"/>
    <cellStyle name="20% - uthevingsfarge 6 2 6 5" xfId="39678" xr:uid="{00000000-0005-0000-0000-0000EC3B0000}"/>
    <cellStyle name="20% - uthevingsfarge 6 2 6 6" xfId="44738" xr:uid="{00000000-0005-0000-0000-0000ED3B0000}"/>
    <cellStyle name="20% - uthevingsfarge 6 2 6 7" xfId="44739" xr:uid="{00000000-0005-0000-0000-0000EE3B0000}"/>
    <cellStyle name="20% - uthevingsfarge 6 2 6_3. Chng in credit spreads" xfId="44740" xr:uid="{00000000-0005-0000-0000-0000EF3B0000}"/>
    <cellStyle name="20% - uthevingsfarge 6 2 7" xfId="15212" xr:uid="{00000000-0005-0000-0000-0000F03B0000}"/>
    <cellStyle name="20% - uthevingsfarge 6 2 7 2" xfId="15213" xr:uid="{00000000-0005-0000-0000-0000F13B0000}"/>
    <cellStyle name="20% - uthevingsfarge 6 2 7 2 2" xfId="15214" xr:uid="{00000000-0005-0000-0000-0000F23B0000}"/>
    <cellStyle name="20% - uthevingsfarge 6 2 7 2 3" xfId="44741" xr:uid="{00000000-0005-0000-0000-0000F33B0000}"/>
    <cellStyle name="20% - uthevingsfarge 6 2 7 2_AVA DVA EL" xfId="15215" xr:uid="{00000000-0005-0000-0000-0000F43B0000}"/>
    <cellStyle name="20% - uthevingsfarge 6 2 7 3" xfId="15216" xr:uid="{00000000-0005-0000-0000-0000F53B0000}"/>
    <cellStyle name="20% - uthevingsfarge 6 2 7 4" xfId="15217" xr:uid="{00000000-0005-0000-0000-0000F63B0000}"/>
    <cellStyle name="20% - uthevingsfarge 6 2 7 5" xfId="44742" xr:uid="{00000000-0005-0000-0000-0000F73B0000}"/>
    <cellStyle name="20% - uthevingsfarge 6 2 7 6" xfId="44743" xr:uid="{00000000-0005-0000-0000-0000F83B0000}"/>
    <cellStyle name="20% - uthevingsfarge 6 2 7_3. Chng in credit spreads" xfId="44744" xr:uid="{00000000-0005-0000-0000-0000F93B0000}"/>
    <cellStyle name="20% - uthevingsfarge 6 2 8" xfId="15218" xr:uid="{00000000-0005-0000-0000-0000FA3B0000}"/>
    <cellStyle name="20% - uthevingsfarge 6 2 8 2" xfId="15219" xr:uid="{00000000-0005-0000-0000-0000FB3B0000}"/>
    <cellStyle name="20% - uthevingsfarge 6 2 8 2 2" xfId="44745" xr:uid="{00000000-0005-0000-0000-0000FC3B0000}"/>
    <cellStyle name="20% - uthevingsfarge 6 2 8 3" xfId="15220" xr:uid="{00000000-0005-0000-0000-0000FD3B0000}"/>
    <cellStyle name="20% - uthevingsfarge 6 2 8 4" xfId="44746" xr:uid="{00000000-0005-0000-0000-0000FE3B0000}"/>
    <cellStyle name="20% - uthevingsfarge 6 2 8_3. Chng in credit spreads" xfId="44747" xr:uid="{00000000-0005-0000-0000-0000FF3B0000}"/>
    <cellStyle name="20% - uthevingsfarge 6 2 9" xfId="15221" xr:uid="{00000000-0005-0000-0000-0000003C0000}"/>
    <cellStyle name="20% - uthevingsfarge 6 2 9 2" xfId="15222" xr:uid="{00000000-0005-0000-0000-0000013C0000}"/>
    <cellStyle name="20% - uthevingsfarge 6 2 9 3" xfId="15223" xr:uid="{00000000-0005-0000-0000-0000023C0000}"/>
    <cellStyle name="20% - uthevingsfarge 6 2 9_AVA DVA EL" xfId="15224" xr:uid="{00000000-0005-0000-0000-0000033C0000}"/>
    <cellStyle name="20% - uthevingsfarge 6 2_11" xfId="3757" xr:uid="{00000000-0005-0000-0000-0000043C0000}"/>
    <cellStyle name="20% - uthevingsfarge 6 20" xfId="3758" xr:uid="{00000000-0005-0000-0000-0000053C0000}"/>
    <cellStyle name="20% - uthevingsfarge 6 20 2" xfId="3759" xr:uid="{00000000-0005-0000-0000-0000063C0000}"/>
    <cellStyle name="20% - uthevingsfarge 6 20 2 2" xfId="3760" xr:uid="{00000000-0005-0000-0000-0000073C0000}"/>
    <cellStyle name="20% - uthevingsfarge 6 20 2 2 2" xfId="39681" xr:uid="{00000000-0005-0000-0000-0000083C0000}"/>
    <cellStyle name="20% - uthevingsfarge 6 20 2 2_A02" xfId="55728" xr:uid="{570394AB-F9AF-4203-B1C0-E4FA41ACF92A}"/>
    <cellStyle name="20% - uthevingsfarge 6 20 2 3" xfId="39682" xr:uid="{00000000-0005-0000-0000-0000093C0000}"/>
    <cellStyle name="20% - uthevingsfarge 6 20 2 4" xfId="39683" xr:uid="{00000000-0005-0000-0000-00000A3C0000}"/>
    <cellStyle name="20% - uthevingsfarge 6 20 2 5" xfId="39684" xr:uid="{00000000-0005-0000-0000-00000B3C0000}"/>
    <cellStyle name="20% - uthevingsfarge 6 20 2 6" xfId="39680" xr:uid="{00000000-0005-0000-0000-00000C3C0000}"/>
    <cellStyle name="20% - uthevingsfarge 6 20 2_4 manuell" xfId="53716" xr:uid="{4ED6147B-91CF-4498-8188-8CAC14CB85E3}"/>
    <cellStyle name="20% - uthevingsfarge 6 20 3" xfId="3761" xr:uid="{00000000-0005-0000-0000-00000E3C0000}"/>
    <cellStyle name="20% - uthevingsfarge 6 20 3 2" xfId="39685" xr:uid="{00000000-0005-0000-0000-00000F3C0000}"/>
    <cellStyle name="20% - uthevingsfarge 6 20 3_A02" xfId="55729" xr:uid="{E8D74C80-D427-488B-B750-CBDD8FD34956}"/>
    <cellStyle name="20% - uthevingsfarge 6 20 4" xfId="39686" xr:uid="{00000000-0005-0000-0000-0000103C0000}"/>
    <cellStyle name="20% - uthevingsfarge 6 20 5" xfId="39687" xr:uid="{00000000-0005-0000-0000-0000113C0000}"/>
    <cellStyle name="20% - uthevingsfarge 6 20 6" xfId="39688" xr:uid="{00000000-0005-0000-0000-0000123C0000}"/>
    <cellStyle name="20% - uthevingsfarge 6 20 7" xfId="39679" xr:uid="{00000000-0005-0000-0000-0000133C0000}"/>
    <cellStyle name="20% - uthevingsfarge 6 20_4 manuell" xfId="53717" xr:uid="{23BC6B4A-7FF7-4F42-BD31-1A6958DB8002}"/>
    <cellStyle name="20% - uthevingsfarge 6 21" xfId="3762" xr:uid="{00000000-0005-0000-0000-0000153C0000}"/>
    <cellStyle name="20% - uthevingsfarge 6 21 2" xfId="3763" xr:uid="{00000000-0005-0000-0000-0000163C0000}"/>
    <cellStyle name="20% - uthevingsfarge 6 21 2 2" xfId="3764" xr:uid="{00000000-0005-0000-0000-0000173C0000}"/>
    <cellStyle name="20% - uthevingsfarge 6 21 2 2 2" xfId="39691" xr:uid="{00000000-0005-0000-0000-0000183C0000}"/>
    <cellStyle name="20% - uthevingsfarge 6 21 2 2_A02" xfId="55730" xr:uid="{A7E79630-5EB6-4040-AE1A-4B7582A00303}"/>
    <cellStyle name="20% - uthevingsfarge 6 21 2 3" xfId="39692" xr:uid="{00000000-0005-0000-0000-0000193C0000}"/>
    <cellStyle name="20% - uthevingsfarge 6 21 2 4" xfId="39693" xr:uid="{00000000-0005-0000-0000-00001A3C0000}"/>
    <cellStyle name="20% - uthevingsfarge 6 21 2 5" xfId="39694" xr:uid="{00000000-0005-0000-0000-00001B3C0000}"/>
    <cellStyle name="20% - uthevingsfarge 6 21 2 6" xfId="39690" xr:uid="{00000000-0005-0000-0000-00001C3C0000}"/>
    <cellStyle name="20% - uthevingsfarge 6 21 2_4 manuell" xfId="53718" xr:uid="{CF5E48E8-B886-4678-A8D3-2586790BA75F}"/>
    <cellStyle name="20% - uthevingsfarge 6 21 3" xfId="3765" xr:uid="{00000000-0005-0000-0000-00001E3C0000}"/>
    <cellStyle name="20% - uthevingsfarge 6 21 3 2" xfId="39695" xr:uid="{00000000-0005-0000-0000-00001F3C0000}"/>
    <cellStyle name="20% - uthevingsfarge 6 21 3_A02" xfId="55731" xr:uid="{C989EA01-A8C6-4709-9EBB-60FA0B8496E8}"/>
    <cellStyle name="20% - uthevingsfarge 6 21 4" xfId="39696" xr:uid="{00000000-0005-0000-0000-0000203C0000}"/>
    <cellStyle name="20% - uthevingsfarge 6 21 5" xfId="39697" xr:uid="{00000000-0005-0000-0000-0000213C0000}"/>
    <cellStyle name="20% - uthevingsfarge 6 21 6" xfId="39698" xr:uid="{00000000-0005-0000-0000-0000223C0000}"/>
    <cellStyle name="20% - uthevingsfarge 6 21 7" xfId="39689" xr:uid="{00000000-0005-0000-0000-0000233C0000}"/>
    <cellStyle name="20% - uthevingsfarge 6 21_4 manuell" xfId="53719" xr:uid="{1DDC460B-BFCB-49F5-AF03-CE13862A19AA}"/>
    <cellStyle name="20% - uthevingsfarge 6 22" xfId="3766" xr:uid="{00000000-0005-0000-0000-0000253C0000}"/>
    <cellStyle name="20% - uthevingsfarge 6 22 2" xfId="3767" xr:uid="{00000000-0005-0000-0000-0000263C0000}"/>
    <cellStyle name="20% - uthevingsfarge 6 22 2 2" xfId="3768" xr:uid="{00000000-0005-0000-0000-0000273C0000}"/>
    <cellStyle name="20% - uthevingsfarge 6 22 2 2 2" xfId="39701" xr:uid="{00000000-0005-0000-0000-0000283C0000}"/>
    <cellStyle name="20% - uthevingsfarge 6 22 2 2_A02" xfId="55732" xr:uid="{FE0F04F1-32EE-4A4E-802D-A82BFD423EBF}"/>
    <cellStyle name="20% - uthevingsfarge 6 22 2 3" xfId="39702" xr:uid="{00000000-0005-0000-0000-0000293C0000}"/>
    <cellStyle name="20% - uthevingsfarge 6 22 2 4" xfId="39703" xr:uid="{00000000-0005-0000-0000-00002A3C0000}"/>
    <cellStyle name="20% - uthevingsfarge 6 22 2 5" xfId="39704" xr:uid="{00000000-0005-0000-0000-00002B3C0000}"/>
    <cellStyle name="20% - uthevingsfarge 6 22 2 6" xfId="39700" xr:uid="{00000000-0005-0000-0000-00002C3C0000}"/>
    <cellStyle name="20% - uthevingsfarge 6 22 2_4 manuell" xfId="53720" xr:uid="{D8779D2D-5908-4B42-B057-CD89D8E063F7}"/>
    <cellStyle name="20% - uthevingsfarge 6 22 3" xfId="3769" xr:uid="{00000000-0005-0000-0000-00002E3C0000}"/>
    <cellStyle name="20% - uthevingsfarge 6 22 3 2" xfId="39705" xr:uid="{00000000-0005-0000-0000-00002F3C0000}"/>
    <cellStyle name="20% - uthevingsfarge 6 22 3_A02" xfId="55733" xr:uid="{005DC5CF-B99A-461B-A7EB-2239EB3F381F}"/>
    <cellStyle name="20% - uthevingsfarge 6 22 4" xfId="39706" xr:uid="{00000000-0005-0000-0000-0000303C0000}"/>
    <cellStyle name="20% - uthevingsfarge 6 22 5" xfId="39707" xr:uid="{00000000-0005-0000-0000-0000313C0000}"/>
    <cellStyle name="20% - uthevingsfarge 6 22 6" xfId="39708" xr:uid="{00000000-0005-0000-0000-0000323C0000}"/>
    <cellStyle name="20% - uthevingsfarge 6 22 7" xfId="39699" xr:uid="{00000000-0005-0000-0000-0000333C0000}"/>
    <cellStyle name="20% - uthevingsfarge 6 22_4 manuell" xfId="53721" xr:uid="{9FFD3179-727C-4114-8C89-3BE1BDDD442B}"/>
    <cellStyle name="20% - uthevingsfarge 6 23" xfId="3770" xr:uid="{00000000-0005-0000-0000-0000353C0000}"/>
    <cellStyle name="20% - uthevingsfarge 6 23 2" xfId="3771" xr:uid="{00000000-0005-0000-0000-0000363C0000}"/>
    <cellStyle name="20% - uthevingsfarge 6 23 2 2" xfId="3772" xr:uid="{00000000-0005-0000-0000-0000373C0000}"/>
    <cellStyle name="20% - uthevingsfarge 6 23 2 2 2" xfId="39711" xr:uid="{00000000-0005-0000-0000-0000383C0000}"/>
    <cellStyle name="20% - uthevingsfarge 6 23 2 2_A02" xfId="55734" xr:uid="{512B5F6F-A832-4780-B2E0-337B852EC342}"/>
    <cellStyle name="20% - uthevingsfarge 6 23 2 3" xfId="39712" xr:uid="{00000000-0005-0000-0000-0000393C0000}"/>
    <cellStyle name="20% - uthevingsfarge 6 23 2 4" xfId="39713" xr:uid="{00000000-0005-0000-0000-00003A3C0000}"/>
    <cellStyle name="20% - uthevingsfarge 6 23 2 5" xfId="39714" xr:uid="{00000000-0005-0000-0000-00003B3C0000}"/>
    <cellStyle name="20% - uthevingsfarge 6 23 2 6" xfId="39710" xr:uid="{00000000-0005-0000-0000-00003C3C0000}"/>
    <cellStyle name="20% - uthevingsfarge 6 23 2_4 manuell" xfId="53722" xr:uid="{EADA8EB9-62C2-40C8-A5BA-958DC038613B}"/>
    <cellStyle name="20% - uthevingsfarge 6 23 3" xfId="3773" xr:uid="{00000000-0005-0000-0000-00003E3C0000}"/>
    <cellStyle name="20% - uthevingsfarge 6 23 3 2" xfId="39715" xr:uid="{00000000-0005-0000-0000-00003F3C0000}"/>
    <cellStyle name="20% - uthevingsfarge 6 23 3_A02" xfId="55735" xr:uid="{0F88DAD7-B1A4-49F0-BC52-2AB99EA1AC3E}"/>
    <cellStyle name="20% - uthevingsfarge 6 23 4" xfId="39716" xr:uid="{00000000-0005-0000-0000-0000403C0000}"/>
    <cellStyle name="20% - uthevingsfarge 6 23 5" xfId="39717" xr:uid="{00000000-0005-0000-0000-0000413C0000}"/>
    <cellStyle name="20% - uthevingsfarge 6 23 6" xfId="39718" xr:uid="{00000000-0005-0000-0000-0000423C0000}"/>
    <cellStyle name="20% - uthevingsfarge 6 23 7" xfId="39709" xr:uid="{00000000-0005-0000-0000-0000433C0000}"/>
    <cellStyle name="20% - uthevingsfarge 6 23_4 manuell" xfId="53723" xr:uid="{8AB791B5-A6A9-41A2-9213-EC184314D12A}"/>
    <cellStyle name="20% - uthevingsfarge 6 24" xfId="3774" xr:uid="{00000000-0005-0000-0000-0000453C0000}"/>
    <cellStyle name="20% - uthevingsfarge 6 24 2" xfId="3775" xr:uid="{00000000-0005-0000-0000-0000463C0000}"/>
    <cellStyle name="20% - uthevingsfarge 6 24 2 2" xfId="3776" xr:uid="{00000000-0005-0000-0000-0000473C0000}"/>
    <cellStyle name="20% - uthevingsfarge 6 24 2 2 2" xfId="39721" xr:uid="{00000000-0005-0000-0000-0000483C0000}"/>
    <cellStyle name="20% - uthevingsfarge 6 24 2 2_A02" xfId="55736" xr:uid="{A0A562AE-FCA7-44E0-BDE8-D6D6A8015E3E}"/>
    <cellStyle name="20% - uthevingsfarge 6 24 2 3" xfId="39722" xr:uid="{00000000-0005-0000-0000-0000493C0000}"/>
    <cellStyle name="20% - uthevingsfarge 6 24 2 4" xfId="39723" xr:uid="{00000000-0005-0000-0000-00004A3C0000}"/>
    <cellStyle name="20% - uthevingsfarge 6 24 2 5" xfId="39724" xr:uid="{00000000-0005-0000-0000-00004B3C0000}"/>
    <cellStyle name="20% - uthevingsfarge 6 24 2 6" xfId="39720" xr:uid="{00000000-0005-0000-0000-00004C3C0000}"/>
    <cellStyle name="20% - uthevingsfarge 6 24 2_4 manuell" xfId="53724" xr:uid="{CF89F979-7C27-47CF-AA91-8B4E9FC3C931}"/>
    <cellStyle name="20% - uthevingsfarge 6 24 3" xfId="3777" xr:uid="{00000000-0005-0000-0000-00004E3C0000}"/>
    <cellStyle name="20% - uthevingsfarge 6 24 3 2" xfId="39725" xr:uid="{00000000-0005-0000-0000-00004F3C0000}"/>
    <cellStyle name="20% - uthevingsfarge 6 24 3_A02" xfId="55737" xr:uid="{BD933DCB-5BEC-413D-86BB-080846523BAA}"/>
    <cellStyle name="20% - uthevingsfarge 6 24 4" xfId="39726" xr:uid="{00000000-0005-0000-0000-0000503C0000}"/>
    <cellStyle name="20% - uthevingsfarge 6 24 5" xfId="39727" xr:uid="{00000000-0005-0000-0000-0000513C0000}"/>
    <cellStyle name="20% - uthevingsfarge 6 24 6" xfId="39728" xr:uid="{00000000-0005-0000-0000-0000523C0000}"/>
    <cellStyle name="20% - uthevingsfarge 6 24 7" xfId="39719" xr:uid="{00000000-0005-0000-0000-0000533C0000}"/>
    <cellStyle name="20% - uthevingsfarge 6 24_4 manuell" xfId="53725" xr:uid="{7E215D58-5662-47B3-8B1F-C153A41AC9D3}"/>
    <cellStyle name="20% - uthevingsfarge 6 25" xfId="3778" xr:uid="{00000000-0005-0000-0000-0000553C0000}"/>
    <cellStyle name="20% - uthevingsfarge 6 25 2" xfId="3779" xr:uid="{00000000-0005-0000-0000-0000563C0000}"/>
    <cellStyle name="20% - uthevingsfarge 6 25 2 2" xfId="3780" xr:uid="{00000000-0005-0000-0000-0000573C0000}"/>
    <cellStyle name="20% - uthevingsfarge 6 25 2 2 2" xfId="39731" xr:uid="{00000000-0005-0000-0000-0000583C0000}"/>
    <cellStyle name="20% - uthevingsfarge 6 25 2 2_A02" xfId="55738" xr:uid="{65ABEC86-C512-4F65-B382-23851CC5D178}"/>
    <cellStyle name="20% - uthevingsfarge 6 25 2 3" xfId="39732" xr:uid="{00000000-0005-0000-0000-0000593C0000}"/>
    <cellStyle name="20% - uthevingsfarge 6 25 2 4" xfId="39733" xr:uid="{00000000-0005-0000-0000-00005A3C0000}"/>
    <cellStyle name="20% - uthevingsfarge 6 25 2 5" xfId="39734" xr:uid="{00000000-0005-0000-0000-00005B3C0000}"/>
    <cellStyle name="20% - uthevingsfarge 6 25 2 6" xfId="39730" xr:uid="{00000000-0005-0000-0000-00005C3C0000}"/>
    <cellStyle name="20% - uthevingsfarge 6 25 2_4 manuell" xfId="53726" xr:uid="{38F2D9C5-CE73-49D4-ADFF-D5178E991015}"/>
    <cellStyle name="20% - uthevingsfarge 6 25 3" xfId="3781" xr:uid="{00000000-0005-0000-0000-00005E3C0000}"/>
    <cellStyle name="20% - uthevingsfarge 6 25 3 2" xfId="39735" xr:uid="{00000000-0005-0000-0000-00005F3C0000}"/>
    <cellStyle name="20% - uthevingsfarge 6 25 3_A02" xfId="55739" xr:uid="{5B5CDE98-B3C2-4936-9866-0139B31DB54E}"/>
    <cellStyle name="20% - uthevingsfarge 6 25 4" xfId="39736" xr:uid="{00000000-0005-0000-0000-0000603C0000}"/>
    <cellStyle name="20% - uthevingsfarge 6 25 5" xfId="39737" xr:uid="{00000000-0005-0000-0000-0000613C0000}"/>
    <cellStyle name="20% - uthevingsfarge 6 25 6" xfId="39738" xr:uid="{00000000-0005-0000-0000-0000623C0000}"/>
    <cellStyle name="20% - uthevingsfarge 6 25 7" xfId="39729" xr:uid="{00000000-0005-0000-0000-0000633C0000}"/>
    <cellStyle name="20% - uthevingsfarge 6 25_4 manuell" xfId="53727" xr:uid="{9FD1BFB9-D202-4E40-88AC-57E86FE2C974}"/>
    <cellStyle name="20% - uthevingsfarge 6 26" xfId="3782" xr:uid="{00000000-0005-0000-0000-0000653C0000}"/>
    <cellStyle name="20% - uthevingsfarge 6 26 2" xfId="3783" xr:uid="{00000000-0005-0000-0000-0000663C0000}"/>
    <cellStyle name="20% - uthevingsfarge 6 26 2 2" xfId="3784" xr:uid="{00000000-0005-0000-0000-0000673C0000}"/>
    <cellStyle name="20% - uthevingsfarge 6 26 2 2 2" xfId="39741" xr:uid="{00000000-0005-0000-0000-0000683C0000}"/>
    <cellStyle name="20% - uthevingsfarge 6 26 2 2_A02" xfId="55740" xr:uid="{AABDAAB3-8CF4-4959-B159-76F806168548}"/>
    <cellStyle name="20% - uthevingsfarge 6 26 2 3" xfId="39742" xr:uid="{00000000-0005-0000-0000-0000693C0000}"/>
    <cellStyle name="20% - uthevingsfarge 6 26 2 4" xfId="39743" xr:uid="{00000000-0005-0000-0000-00006A3C0000}"/>
    <cellStyle name="20% - uthevingsfarge 6 26 2 5" xfId="39744" xr:uid="{00000000-0005-0000-0000-00006B3C0000}"/>
    <cellStyle name="20% - uthevingsfarge 6 26 2 6" xfId="39740" xr:uid="{00000000-0005-0000-0000-00006C3C0000}"/>
    <cellStyle name="20% - uthevingsfarge 6 26 2_4 manuell" xfId="53728" xr:uid="{943D47A3-651F-475D-AE30-383AF21B0C6D}"/>
    <cellStyle name="20% - uthevingsfarge 6 26 3" xfId="3785" xr:uid="{00000000-0005-0000-0000-00006E3C0000}"/>
    <cellStyle name="20% - uthevingsfarge 6 26 3 2" xfId="39745" xr:uid="{00000000-0005-0000-0000-00006F3C0000}"/>
    <cellStyle name="20% - uthevingsfarge 6 26 3_A02" xfId="55741" xr:uid="{38796FB2-0487-4D1C-BBBD-D87FCCD6058D}"/>
    <cellStyle name="20% - uthevingsfarge 6 26 4" xfId="39746" xr:uid="{00000000-0005-0000-0000-0000703C0000}"/>
    <cellStyle name="20% - uthevingsfarge 6 26 5" xfId="39747" xr:uid="{00000000-0005-0000-0000-0000713C0000}"/>
    <cellStyle name="20% - uthevingsfarge 6 26 6" xfId="39748" xr:uid="{00000000-0005-0000-0000-0000723C0000}"/>
    <cellStyle name="20% - uthevingsfarge 6 26 7" xfId="39739" xr:uid="{00000000-0005-0000-0000-0000733C0000}"/>
    <cellStyle name="20% - uthevingsfarge 6 26_4 manuell" xfId="53729" xr:uid="{52364DCE-C97E-4430-BAEC-9B7BACF9CEFF}"/>
    <cellStyle name="20% - uthevingsfarge 6 27" xfId="3786" xr:uid="{00000000-0005-0000-0000-0000753C0000}"/>
    <cellStyle name="20% - uthevingsfarge 6 27 2" xfId="3787" xr:uid="{00000000-0005-0000-0000-0000763C0000}"/>
    <cellStyle name="20% - uthevingsfarge 6 27 2 2" xfId="3788" xr:uid="{00000000-0005-0000-0000-0000773C0000}"/>
    <cellStyle name="20% - uthevingsfarge 6 27 2 2 2" xfId="39751" xr:uid="{00000000-0005-0000-0000-0000783C0000}"/>
    <cellStyle name="20% - uthevingsfarge 6 27 2 2_A02" xfId="55742" xr:uid="{9E87060E-D5E5-4BB6-9849-8AD75FD9689E}"/>
    <cellStyle name="20% - uthevingsfarge 6 27 2 3" xfId="39752" xr:uid="{00000000-0005-0000-0000-0000793C0000}"/>
    <cellStyle name="20% - uthevingsfarge 6 27 2 4" xfId="39753" xr:uid="{00000000-0005-0000-0000-00007A3C0000}"/>
    <cellStyle name="20% - uthevingsfarge 6 27 2 5" xfId="39754" xr:uid="{00000000-0005-0000-0000-00007B3C0000}"/>
    <cellStyle name="20% - uthevingsfarge 6 27 2 6" xfId="39750" xr:uid="{00000000-0005-0000-0000-00007C3C0000}"/>
    <cellStyle name="20% - uthevingsfarge 6 27 2_4 manuell" xfId="53730" xr:uid="{9E71F081-4DFA-46C9-931C-1ADC65B3EF62}"/>
    <cellStyle name="20% - uthevingsfarge 6 27 3" xfId="3789" xr:uid="{00000000-0005-0000-0000-00007E3C0000}"/>
    <cellStyle name="20% - uthevingsfarge 6 27 3 2" xfId="39755" xr:uid="{00000000-0005-0000-0000-00007F3C0000}"/>
    <cellStyle name="20% - uthevingsfarge 6 27 3_A02" xfId="55743" xr:uid="{90D40EF9-3B2F-4427-A396-F0DED8A848AE}"/>
    <cellStyle name="20% - uthevingsfarge 6 27 4" xfId="39756" xr:uid="{00000000-0005-0000-0000-0000803C0000}"/>
    <cellStyle name="20% - uthevingsfarge 6 27 5" xfId="39757" xr:uid="{00000000-0005-0000-0000-0000813C0000}"/>
    <cellStyle name="20% - uthevingsfarge 6 27 6" xfId="39758" xr:uid="{00000000-0005-0000-0000-0000823C0000}"/>
    <cellStyle name="20% - uthevingsfarge 6 27 7" xfId="39749" xr:uid="{00000000-0005-0000-0000-0000833C0000}"/>
    <cellStyle name="20% - uthevingsfarge 6 27_4 manuell" xfId="53731" xr:uid="{B5C09820-69C9-4819-9F05-B97DC205E159}"/>
    <cellStyle name="20% - uthevingsfarge 6 28" xfId="3790" xr:uid="{00000000-0005-0000-0000-0000853C0000}"/>
    <cellStyle name="20% - uthevingsfarge 6 28 2" xfId="3791" xr:uid="{00000000-0005-0000-0000-0000863C0000}"/>
    <cellStyle name="20% - uthevingsfarge 6 28 2 2" xfId="3792" xr:uid="{00000000-0005-0000-0000-0000873C0000}"/>
    <cellStyle name="20% - uthevingsfarge 6 28 2 2 2" xfId="39761" xr:uid="{00000000-0005-0000-0000-0000883C0000}"/>
    <cellStyle name="20% - uthevingsfarge 6 28 2 2_A02" xfId="55744" xr:uid="{45EDC970-04B8-452A-BE97-E544E8AA2C2D}"/>
    <cellStyle name="20% - uthevingsfarge 6 28 2 3" xfId="39762" xr:uid="{00000000-0005-0000-0000-0000893C0000}"/>
    <cellStyle name="20% - uthevingsfarge 6 28 2 4" xfId="39763" xr:uid="{00000000-0005-0000-0000-00008A3C0000}"/>
    <cellStyle name="20% - uthevingsfarge 6 28 2 5" xfId="39764" xr:uid="{00000000-0005-0000-0000-00008B3C0000}"/>
    <cellStyle name="20% - uthevingsfarge 6 28 2 6" xfId="39760" xr:uid="{00000000-0005-0000-0000-00008C3C0000}"/>
    <cellStyle name="20% - uthevingsfarge 6 28 2_4 manuell" xfId="53732" xr:uid="{81F10280-B6B5-4D0C-A5CA-7D5AE2D26D57}"/>
    <cellStyle name="20% - uthevingsfarge 6 28 3" xfId="3793" xr:uid="{00000000-0005-0000-0000-00008E3C0000}"/>
    <cellStyle name="20% - uthevingsfarge 6 28 3 2" xfId="39765" xr:uid="{00000000-0005-0000-0000-00008F3C0000}"/>
    <cellStyle name="20% - uthevingsfarge 6 28 3_A02" xfId="55745" xr:uid="{D9AF5FA4-59DE-4089-9DA4-609680AAA1C6}"/>
    <cellStyle name="20% - uthevingsfarge 6 28 4" xfId="39766" xr:uid="{00000000-0005-0000-0000-0000903C0000}"/>
    <cellStyle name="20% - uthevingsfarge 6 28 5" xfId="39767" xr:uid="{00000000-0005-0000-0000-0000913C0000}"/>
    <cellStyle name="20% - uthevingsfarge 6 28 6" xfId="39768" xr:uid="{00000000-0005-0000-0000-0000923C0000}"/>
    <cellStyle name="20% - uthevingsfarge 6 28 7" xfId="39759" xr:uid="{00000000-0005-0000-0000-0000933C0000}"/>
    <cellStyle name="20% - uthevingsfarge 6 28_4 manuell" xfId="53733" xr:uid="{BF8FCA29-6F38-4D22-9C5C-2689D0EF719A}"/>
    <cellStyle name="20% - uthevingsfarge 6 29" xfId="3794" xr:uid="{00000000-0005-0000-0000-0000953C0000}"/>
    <cellStyle name="20% - uthevingsfarge 6 29 2" xfId="3795" xr:uid="{00000000-0005-0000-0000-0000963C0000}"/>
    <cellStyle name="20% - uthevingsfarge 6 29 2 2" xfId="3796" xr:uid="{00000000-0005-0000-0000-0000973C0000}"/>
    <cellStyle name="20% - uthevingsfarge 6 29 2 2 2" xfId="39771" xr:uid="{00000000-0005-0000-0000-0000983C0000}"/>
    <cellStyle name="20% - uthevingsfarge 6 29 2 2_A02" xfId="55746" xr:uid="{8EA18D5A-E271-41E4-A61F-59512A15B1BF}"/>
    <cellStyle name="20% - uthevingsfarge 6 29 2 3" xfId="39772" xr:uid="{00000000-0005-0000-0000-0000993C0000}"/>
    <cellStyle name="20% - uthevingsfarge 6 29 2 4" xfId="39773" xr:uid="{00000000-0005-0000-0000-00009A3C0000}"/>
    <cellStyle name="20% - uthevingsfarge 6 29 2 5" xfId="39774" xr:uid="{00000000-0005-0000-0000-00009B3C0000}"/>
    <cellStyle name="20% - uthevingsfarge 6 29 2 6" xfId="39770" xr:uid="{00000000-0005-0000-0000-00009C3C0000}"/>
    <cellStyle name="20% - uthevingsfarge 6 29 2_4 manuell" xfId="53734" xr:uid="{CEBE8BC9-DB36-46C5-8002-99ADEF96018B}"/>
    <cellStyle name="20% - uthevingsfarge 6 29 3" xfId="3797" xr:uid="{00000000-0005-0000-0000-00009E3C0000}"/>
    <cellStyle name="20% - uthevingsfarge 6 29 3 2" xfId="39775" xr:uid="{00000000-0005-0000-0000-00009F3C0000}"/>
    <cellStyle name="20% - uthevingsfarge 6 29 3_A02" xfId="55747" xr:uid="{B7D70E1D-4C87-4B3D-A820-10E87D6AAF17}"/>
    <cellStyle name="20% - uthevingsfarge 6 29 4" xfId="39776" xr:uid="{00000000-0005-0000-0000-0000A03C0000}"/>
    <cellStyle name="20% - uthevingsfarge 6 29 5" xfId="39777" xr:uid="{00000000-0005-0000-0000-0000A13C0000}"/>
    <cellStyle name="20% - uthevingsfarge 6 29 6" xfId="39778" xr:uid="{00000000-0005-0000-0000-0000A23C0000}"/>
    <cellStyle name="20% - uthevingsfarge 6 29 7" xfId="39769" xr:uid="{00000000-0005-0000-0000-0000A33C0000}"/>
    <cellStyle name="20% - uthevingsfarge 6 29_4 manuell" xfId="53735" xr:uid="{760472FE-B4FE-43CC-BE99-22AFEA98A324}"/>
    <cellStyle name="20% - uthevingsfarge 6 3" xfId="3798" xr:uid="{00000000-0005-0000-0000-0000A53C0000}"/>
    <cellStyle name="20% - uthevingsfarge 6 3 10" xfId="44748" xr:uid="{00000000-0005-0000-0000-0000A63C0000}"/>
    <cellStyle name="20% - uthevingsfarge 6 3 11" xfId="44749" xr:uid="{00000000-0005-0000-0000-0000A73C0000}"/>
    <cellStyle name="20% - uthevingsfarge 6 3 2" xfId="3799" xr:uid="{00000000-0005-0000-0000-0000A83C0000}"/>
    <cellStyle name="20% - uthevingsfarge 6 3 2 10" xfId="44750" xr:uid="{00000000-0005-0000-0000-0000A93C0000}"/>
    <cellStyle name="20% - uthevingsfarge 6 3 2 2" xfId="3800" xr:uid="{00000000-0005-0000-0000-0000AA3C0000}"/>
    <cellStyle name="20% - uthevingsfarge 6 3 2 2 2" xfId="15225" xr:uid="{00000000-0005-0000-0000-0000AB3C0000}"/>
    <cellStyle name="20% - uthevingsfarge 6 3 2 2 2 2" xfId="44751" xr:uid="{00000000-0005-0000-0000-0000AC3C0000}"/>
    <cellStyle name="20% - uthevingsfarge 6 3 2 2 2 2 2" xfId="44752" xr:uid="{00000000-0005-0000-0000-0000AD3C0000}"/>
    <cellStyle name="20% - uthevingsfarge 6 3 2 2 2 3" xfId="44753" xr:uid="{00000000-0005-0000-0000-0000AE3C0000}"/>
    <cellStyle name="20% - uthevingsfarge 6 3 2 2 2_3. Chng in credit spreads" xfId="44754" xr:uid="{00000000-0005-0000-0000-0000AF3C0000}"/>
    <cellStyle name="20% - uthevingsfarge 6 3 2 2 3" xfId="15226" xr:uid="{00000000-0005-0000-0000-0000B03C0000}"/>
    <cellStyle name="20% - uthevingsfarge 6 3 2 2 3 2" xfId="44755" xr:uid="{00000000-0005-0000-0000-0000B13C0000}"/>
    <cellStyle name="20% - uthevingsfarge 6 3 2 2 3 2 2" xfId="44756" xr:uid="{00000000-0005-0000-0000-0000B23C0000}"/>
    <cellStyle name="20% - uthevingsfarge 6 3 2 2 3 3" xfId="44757" xr:uid="{00000000-0005-0000-0000-0000B33C0000}"/>
    <cellStyle name="20% - uthevingsfarge 6 3 2 2 3_3. Chng in credit spreads" xfId="44758" xr:uid="{00000000-0005-0000-0000-0000B43C0000}"/>
    <cellStyle name="20% - uthevingsfarge 6 3 2 2 4" xfId="39781" xr:uid="{00000000-0005-0000-0000-0000B53C0000}"/>
    <cellStyle name="20% - uthevingsfarge 6 3 2 2 4 2" xfId="44759" xr:uid="{00000000-0005-0000-0000-0000B63C0000}"/>
    <cellStyle name="20% - uthevingsfarge 6 3 2 2 5" xfId="44760" xr:uid="{00000000-0005-0000-0000-0000B73C0000}"/>
    <cellStyle name="20% - uthevingsfarge 6 3 2 2 6" xfId="44761" xr:uid="{00000000-0005-0000-0000-0000B83C0000}"/>
    <cellStyle name="20% - uthevingsfarge 6 3 2 2_3. Chng in credit spreads" xfId="44762" xr:uid="{00000000-0005-0000-0000-0000B93C0000}"/>
    <cellStyle name="20% - uthevingsfarge 6 3 2 3" xfId="15227" xr:uid="{00000000-0005-0000-0000-0000BA3C0000}"/>
    <cellStyle name="20% - uthevingsfarge 6 3 2 3 2" xfId="15228" xr:uid="{00000000-0005-0000-0000-0000BB3C0000}"/>
    <cellStyle name="20% - uthevingsfarge 6 3 2 3 2 2" xfId="44763" xr:uid="{00000000-0005-0000-0000-0000BC3C0000}"/>
    <cellStyle name="20% - uthevingsfarge 6 3 2 3 3" xfId="15229" xr:uid="{00000000-0005-0000-0000-0000BD3C0000}"/>
    <cellStyle name="20% - uthevingsfarge 6 3 2 3 4" xfId="39782" xr:uid="{00000000-0005-0000-0000-0000BE3C0000}"/>
    <cellStyle name="20% - uthevingsfarge 6 3 2 3 5" xfId="44764" xr:uid="{00000000-0005-0000-0000-0000BF3C0000}"/>
    <cellStyle name="20% - uthevingsfarge 6 3 2 3 6" xfId="44765" xr:uid="{00000000-0005-0000-0000-0000C03C0000}"/>
    <cellStyle name="20% - uthevingsfarge 6 3 2 3_3. Chng in credit spreads" xfId="44766" xr:uid="{00000000-0005-0000-0000-0000C13C0000}"/>
    <cellStyle name="20% - uthevingsfarge 6 3 2 4" xfId="15230" xr:uid="{00000000-0005-0000-0000-0000C23C0000}"/>
    <cellStyle name="20% - uthevingsfarge 6 3 2 4 2" xfId="15231" xr:uid="{00000000-0005-0000-0000-0000C33C0000}"/>
    <cellStyle name="20% - uthevingsfarge 6 3 2 4 2 2" xfId="44767" xr:uid="{00000000-0005-0000-0000-0000C43C0000}"/>
    <cellStyle name="20% - uthevingsfarge 6 3 2 4 3" xfId="15232" xr:uid="{00000000-0005-0000-0000-0000C53C0000}"/>
    <cellStyle name="20% - uthevingsfarge 6 3 2 4 4" xfId="39783" xr:uid="{00000000-0005-0000-0000-0000C63C0000}"/>
    <cellStyle name="20% - uthevingsfarge 6 3 2 4 5" xfId="44768" xr:uid="{00000000-0005-0000-0000-0000C73C0000}"/>
    <cellStyle name="20% - uthevingsfarge 6 3 2 4 6" xfId="44769" xr:uid="{00000000-0005-0000-0000-0000C83C0000}"/>
    <cellStyle name="20% - uthevingsfarge 6 3 2 4_3. Chng in credit spreads" xfId="44770" xr:uid="{00000000-0005-0000-0000-0000C93C0000}"/>
    <cellStyle name="20% - uthevingsfarge 6 3 2 5" xfId="15233" xr:uid="{00000000-0005-0000-0000-0000CA3C0000}"/>
    <cellStyle name="20% - uthevingsfarge 6 3 2 5 2" xfId="15234" xr:uid="{00000000-0005-0000-0000-0000CB3C0000}"/>
    <cellStyle name="20% - uthevingsfarge 6 3 2 5 3" xfId="15235" xr:uid="{00000000-0005-0000-0000-0000CC3C0000}"/>
    <cellStyle name="20% - uthevingsfarge 6 3 2 5 4" xfId="39784" xr:uid="{00000000-0005-0000-0000-0000CD3C0000}"/>
    <cellStyle name="20% - uthevingsfarge 6 3 2 5 5" xfId="44771" xr:uid="{00000000-0005-0000-0000-0000CE3C0000}"/>
    <cellStyle name="20% - uthevingsfarge 6 3 2 5 6" xfId="44772" xr:uid="{00000000-0005-0000-0000-0000CF3C0000}"/>
    <cellStyle name="20% - uthevingsfarge 6 3 2 5_AVA DVA EL" xfId="15236" xr:uid="{00000000-0005-0000-0000-0000D03C0000}"/>
    <cellStyle name="20% - uthevingsfarge 6 3 2 6" xfId="15237" xr:uid="{00000000-0005-0000-0000-0000D13C0000}"/>
    <cellStyle name="20% - uthevingsfarge 6 3 2 6 2" xfId="15238" xr:uid="{00000000-0005-0000-0000-0000D23C0000}"/>
    <cellStyle name="20% - uthevingsfarge 6 3 2 6_AVA DVA EL" xfId="15239" xr:uid="{00000000-0005-0000-0000-0000D33C0000}"/>
    <cellStyle name="20% - uthevingsfarge 6 3 2 7" xfId="15240" xr:uid="{00000000-0005-0000-0000-0000D43C0000}"/>
    <cellStyle name="20% - uthevingsfarge 6 3 2 8" xfId="39780" xr:uid="{00000000-0005-0000-0000-0000D53C0000}"/>
    <cellStyle name="20% - uthevingsfarge 6 3 2 9" xfId="44773" xr:uid="{00000000-0005-0000-0000-0000D63C0000}"/>
    <cellStyle name="20% - uthevingsfarge 6 3 2_3. Chng in credit spreads" xfId="44774" xr:uid="{00000000-0005-0000-0000-0000D73C0000}"/>
    <cellStyle name="20% - uthevingsfarge 6 3 3" xfId="3801" xr:uid="{00000000-0005-0000-0000-0000D83C0000}"/>
    <cellStyle name="20% - uthevingsfarge 6 3 3 2" xfId="15241" xr:uid="{00000000-0005-0000-0000-0000D93C0000}"/>
    <cellStyle name="20% - uthevingsfarge 6 3 3 2 2" xfId="44775" xr:uid="{00000000-0005-0000-0000-0000DA3C0000}"/>
    <cellStyle name="20% - uthevingsfarge 6 3 3 2 2 2" xfId="44776" xr:uid="{00000000-0005-0000-0000-0000DB3C0000}"/>
    <cellStyle name="20% - uthevingsfarge 6 3 3 2 2 2 2" xfId="44777" xr:uid="{00000000-0005-0000-0000-0000DC3C0000}"/>
    <cellStyle name="20% - uthevingsfarge 6 3 3 2 2 3" xfId="44778" xr:uid="{00000000-0005-0000-0000-0000DD3C0000}"/>
    <cellStyle name="20% - uthevingsfarge 6 3 3 2 2_3. Chng in credit spreads" xfId="44779" xr:uid="{00000000-0005-0000-0000-0000DE3C0000}"/>
    <cellStyle name="20% - uthevingsfarge 6 3 3 2 3" xfId="44780" xr:uid="{00000000-0005-0000-0000-0000DF3C0000}"/>
    <cellStyle name="20% - uthevingsfarge 6 3 3 2 3 2" xfId="44781" xr:uid="{00000000-0005-0000-0000-0000E03C0000}"/>
    <cellStyle name="20% - uthevingsfarge 6 3 3 2 3 2 2" xfId="44782" xr:uid="{00000000-0005-0000-0000-0000E13C0000}"/>
    <cellStyle name="20% - uthevingsfarge 6 3 3 2 3 3" xfId="44783" xr:uid="{00000000-0005-0000-0000-0000E23C0000}"/>
    <cellStyle name="20% - uthevingsfarge 6 3 3 2 3_3. Chng in credit spreads" xfId="44784" xr:uid="{00000000-0005-0000-0000-0000E33C0000}"/>
    <cellStyle name="20% - uthevingsfarge 6 3 3 2 4" xfId="44785" xr:uid="{00000000-0005-0000-0000-0000E43C0000}"/>
    <cellStyle name="20% - uthevingsfarge 6 3 3 2 4 2" xfId="44786" xr:uid="{00000000-0005-0000-0000-0000E53C0000}"/>
    <cellStyle name="20% - uthevingsfarge 6 3 3 2 5" xfId="44787" xr:uid="{00000000-0005-0000-0000-0000E63C0000}"/>
    <cellStyle name="20% - uthevingsfarge 6 3 3 2_3. Chng in credit spreads" xfId="44788" xr:uid="{00000000-0005-0000-0000-0000E73C0000}"/>
    <cellStyle name="20% - uthevingsfarge 6 3 3 3" xfId="15242" xr:uid="{00000000-0005-0000-0000-0000E83C0000}"/>
    <cellStyle name="20% - uthevingsfarge 6 3 3 3 2" xfId="44789" xr:uid="{00000000-0005-0000-0000-0000E93C0000}"/>
    <cellStyle name="20% - uthevingsfarge 6 3 3 3 2 2" xfId="44790" xr:uid="{00000000-0005-0000-0000-0000EA3C0000}"/>
    <cellStyle name="20% - uthevingsfarge 6 3 3 3 3" xfId="44791" xr:uid="{00000000-0005-0000-0000-0000EB3C0000}"/>
    <cellStyle name="20% - uthevingsfarge 6 3 3 3_3. Chng in credit spreads" xfId="44792" xr:uid="{00000000-0005-0000-0000-0000EC3C0000}"/>
    <cellStyle name="20% - uthevingsfarge 6 3 3 4" xfId="39785" xr:uid="{00000000-0005-0000-0000-0000ED3C0000}"/>
    <cellStyle name="20% - uthevingsfarge 6 3 3 4 2" xfId="44793" xr:uid="{00000000-0005-0000-0000-0000EE3C0000}"/>
    <cellStyle name="20% - uthevingsfarge 6 3 3 4 2 2" xfId="44794" xr:uid="{00000000-0005-0000-0000-0000EF3C0000}"/>
    <cellStyle name="20% - uthevingsfarge 6 3 3 4 3" xfId="44795" xr:uid="{00000000-0005-0000-0000-0000F03C0000}"/>
    <cellStyle name="20% - uthevingsfarge 6 3 3 4_3. Chng in credit spreads" xfId="44796" xr:uid="{00000000-0005-0000-0000-0000F13C0000}"/>
    <cellStyle name="20% - uthevingsfarge 6 3 3 5" xfId="44797" xr:uid="{00000000-0005-0000-0000-0000F23C0000}"/>
    <cellStyle name="20% - uthevingsfarge 6 3 3 5 2" xfId="44798" xr:uid="{00000000-0005-0000-0000-0000F33C0000}"/>
    <cellStyle name="20% - uthevingsfarge 6 3 3 6" xfId="44799" xr:uid="{00000000-0005-0000-0000-0000F43C0000}"/>
    <cellStyle name="20% - uthevingsfarge 6 3 3_3. Chng in credit spreads" xfId="44800" xr:uid="{00000000-0005-0000-0000-0000F53C0000}"/>
    <cellStyle name="20% - uthevingsfarge 6 3 4" xfId="15243" xr:uid="{00000000-0005-0000-0000-0000F63C0000}"/>
    <cellStyle name="20% - uthevingsfarge 6 3 4 2" xfId="15244" xr:uid="{00000000-0005-0000-0000-0000F73C0000}"/>
    <cellStyle name="20% - uthevingsfarge 6 3 4 2 2" xfId="44801" xr:uid="{00000000-0005-0000-0000-0000F83C0000}"/>
    <cellStyle name="20% - uthevingsfarge 6 3 4 2 2 2" xfId="44802" xr:uid="{00000000-0005-0000-0000-0000F93C0000}"/>
    <cellStyle name="20% - uthevingsfarge 6 3 4 2 3" xfId="44803" xr:uid="{00000000-0005-0000-0000-0000FA3C0000}"/>
    <cellStyle name="20% - uthevingsfarge 6 3 4 2_3. Chng in credit spreads" xfId="44804" xr:uid="{00000000-0005-0000-0000-0000FB3C0000}"/>
    <cellStyle name="20% - uthevingsfarge 6 3 4 3" xfId="15245" xr:uid="{00000000-0005-0000-0000-0000FC3C0000}"/>
    <cellStyle name="20% - uthevingsfarge 6 3 4 3 2" xfId="44805" xr:uid="{00000000-0005-0000-0000-0000FD3C0000}"/>
    <cellStyle name="20% - uthevingsfarge 6 3 4 3 2 2" xfId="44806" xr:uid="{00000000-0005-0000-0000-0000FE3C0000}"/>
    <cellStyle name="20% - uthevingsfarge 6 3 4 3 3" xfId="44807" xr:uid="{00000000-0005-0000-0000-0000FF3C0000}"/>
    <cellStyle name="20% - uthevingsfarge 6 3 4 3_3. Chng in credit spreads" xfId="44808" xr:uid="{00000000-0005-0000-0000-0000003D0000}"/>
    <cellStyle name="20% - uthevingsfarge 6 3 4 4" xfId="39786" xr:uid="{00000000-0005-0000-0000-0000013D0000}"/>
    <cellStyle name="20% - uthevingsfarge 6 3 4 4 2" xfId="44809" xr:uid="{00000000-0005-0000-0000-0000023D0000}"/>
    <cellStyle name="20% - uthevingsfarge 6 3 4 5" xfId="44810" xr:uid="{00000000-0005-0000-0000-0000033D0000}"/>
    <cellStyle name="20% - uthevingsfarge 6 3 4 6" xfId="44811" xr:uid="{00000000-0005-0000-0000-0000043D0000}"/>
    <cellStyle name="20% - uthevingsfarge 6 3 4_3. Chng in credit spreads" xfId="44812" xr:uid="{00000000-0005-0000-0000-0000053D0000}"/>
    <cellStyle name="20% - uthevingsfarge 6 3 5" xfId="15246" xr:uid="{00000000-0005-0000-0000-0000063D0000}"/>
    <cellStyle name="20% - uthevingsfarge 6 3 5 2" xfId="15247" xr:uid="{00000000-0005-0000-0000-0000073D0000}"/>
    <cellStyle name="20% - uthevingsfarge 6 3 5 2 2" xfId="44813" xr:uid="{00000000-0005-0000-0000-0000083D0000}"/>
    <cellStyle name="20% - uthevingsfarge 6 3 5 3" xfId="15248" xr:uid="{00000000-0005-0000-0000-0000093D0000}"/>
    <cellStyle name="20% - uthevingsfarge 6 3 5 4" xfId="39787" xr:uid="{00000000-0005-0000-0000-00000A3D0000}"/>
    <cellStyle name="20% - uthevingsfarge 6 3 5 5" xfId="44814" xr:uid="{00000000-0005-0000-0000-00000B3D0000}"/>
    <cellStyle name="20% - uthevingsfarge 6 3 5 6" xfId="44815" xr:uid="{00000000-0005-0000-0000-00000C3D0000}"/>
    <cellStyle name="20% - uthevingsfarge 6 3 5_3. Chng in credit spreads" xfId="44816" xr:uid="{00000000-0005-0000-0000-00000D3D0000}"/>
    <cellStyle name="20% - uthevingsfarge 6 3 6" xfId="15249" xr:uid="{00000000-0005-0000-0000-00000E3D0000}"/>
    <cellStyle name="20% - uthevingsfarge 6 3 6 2" xfId="15250" xr:uid="{00000000-0005-0000-0000-00000F3D0000}"/>
    <cellStyle name="20% - uthevingsfarge 6 3 6 2 2" xfId="44817" xr:uid="{00000000-0005-0000-0000-0000103D0000}"/>
    <cellStyle name="20% - uthevingsfarge 6 3 6 3" xfId="15251" xr:uid="{00000000-0005-0000-0000-0000113D0000}"/>
    <cellStyle name="20% - uthevingsfarge 6 3 6 4" xfId="39788" xr:uid="{00000000-0005-0000-0000-0000123D0000}"/>
    <cellStyle name="20% - uthevingsfarge 6 3 6 5" xfId="44818" xr:uid="{00000000-0005-0000-0000-0000133D0000}"/>
    <cellStyle name="20% - uthevingsfarge 6 3 6 6" xfId="44819" xr:uid="{00000000-0005-0000-0000-0000143D0000}"/>
    <cellStyle name="20% - uthevingsfarge 6 3 6_3. Chng in credit spreads" xfId="44820" xr:uid="{00000000-0005-0000-0000-0000153D0000}"/>
    <cellStyle name="20% - uthevingsfarge 6 3 7" xfId="15252" xr:uid="{00000000-0005-0000-0000-0000163D0000}"/>
    <cellStyle name="20% - uthevingsfarge 6 3 7 2" xfId="15253" xr:uid="{00000000-0005-0000-0000-0000173D0000}"/>
    <cellStyle name="20% - uthevingsfarge 6 3 7 2 2" xfId="44821" xr:uid="{00000000-0005-0000-0000-0000183D0000}"/>
    <cellStyle name="20% - uthevingsfarge 6 3 7 3" xfId="44822" xr:uid="{00000000-0005-0000-0000-0000193D0000}"/>
    <cellStyle name="20% - uthevingsfarge 6 3 7_3. Chng in credit spreads" xfId="44823" xr:uid="{00000000-0005-0000-0000-00001A3D0000}"/>
    <cellStyle name="20% - uthevingsfarge 6 3 8" xfId="15254" xr:uid="{00000000-0005-0000-0000-00001B3D0000}"/>
    <cellStyle name="20% - uthevingsfarge 6 3 9" xfId="39779" xr:uid="{00000000-0005-0000-0000-00001C3D0000}"/>
    <cellStyle name="20% - uthevingsfarge 6 3_4 manuell" xfId="53736" xr:uid="{66155F3F-6037-46BA-A8C0-4C521CA56DFF}"/>
    <cellStyle name="20% - uthevingsfarge 6 30" xfId="3802" xr:uid="{00000000-0005-0000-0000-00001E3D0000}"/>
    <cellStyle name="20% - uthevingsfarge 6 30 2" xfId="3803" xr:uid="{00000000-0005-0000-0000-00001F3D0000}"/>
    <cellStyle name="20% - uthevingsfarge 6 30 2 2" xfId="3804" xr:uid="{00000000-0005-0000-0000-0000203D0000}"/>
    <cellStyle name="20% - uthevingsfarge 6 30 2 2 2" xfId="39791" xr:uid="{00000000-0005-0000-0000-0000213D0000}"/>
    <cellStyle name="20% - uthevingsfarge 6 30 2 2_A02" xfId="55748" xr:uid="{A9BE44F6-CE5A-48B0-A7D3-09EFE7BAA9BC}"/>
    <cellStyle name="20% - uthevingsfarge 6 30 2 3" xfId="39792" xr:uid="{00000000-0005-0000-0000-0000223D0000}"/>
    <cellStyle name="20% - uthevingsfarge 6 30 2 4" xfId="39793" xr:uid="{00000000-0005-0000-0000-0000233D0000}"/>
    <cellStyle name="20% - uthevingsfarge 6 30 2 5" xfId="39794" xr:uid="{00000000-0005-0000-0000-0000243D0000}"/>
    <cellStyle name="20% - uthevingsfarge 6 30 2 6" xfId="39790" xr:uid="{00000000-0005-0000-0000-0000253D0000}"/>
    <cellStyle name="20% - uthevingsfarge 6 30 2_4 manuell" xfId="53737" xr:uid="{FF585681-5D55-41DD-B515-25CE3EF2F009}"/>
    <cellStyle name="20% - uthevingsfarge 6 30 3" xfId="3805" xr:uid="{00000000-0005-0000-0000-0000273D0000}"/>
    <cellStyle name="20% - uthevingsfarge 6 30 3 2" xfId="39795" xr:uid="{00000000-0005-0000-0000-0000283D0000}"/>
    <cellStyle name="20% - uthevingsfarge 6 30 3_A02" xfId="55749" xr:uid="{93C37C48-9F69-48CF-A3D2-9BEE823F481C}"/>
    <cellStyle name="20% - uthevingsfarge 6 30 4" xfId="39796" xr:uid="{00000000-0005-0000-0000-0000293D0000}"/>
    <cellStyle name="20% - uthevingsfarge 6 30 5" xfId="39797" xr:uid="{00000000-0005-0000-0000-00002A3D0000}"/>
    <cellStyle name="20% - uthevingsfarge 6 30 6" xfId="39798" xr:uid="{00000000-0005-0000-0000-00002B3D0000}"/>
    <cellStyle name="20% - uthevingsfarge 6 30 7" xfId="39789" xr:uid="{00000000-0005-0000-0000-00002C3D0000}"/>
    <cellStyle name="20% - uthevingsfarge 6 30_4 manuell" xfId="53738" xr:uid="{92314AE7-F57C-473C-A0D8-4AAE5571B863}"/>
    <cellStyle name="20% - uthevingsfarge 6 31" xfId="3806" xr:uid="{00000000-0005-0000-0000-00002E3D0000}"/>
    <cellStyle name="20% - uthevingsfarge 6 31 2" xfId="3807" xr:uid="{00000000-0005-0000-0000-00002F3D0000}"/>
    <cellStyle name="20% - uthevingsfarge 6 31 2 2" xfId="3808" xr:uid="{00000000-0005-0000-0000-0000303D0000}"/>
    <cellStyle name="20% - uthevingsfarge 6 31 2 2 2" xfId="39801" xr:uid="{00000000-0005-0000-0000-0000313D0000}"/>
    <cellStyle name="20% - uthevingsfarge 6 31 2 2_A02" xfId="55750" xr:uid="{DE314208-66A2-47D3-851B-DFF332ED48E3}"/>
    <cellStyle name="20% - uthevingsfarge 6 31 2 3" xfId="39802" xr:uid="{00000000-0005-0000-0000-0000323D0000}"/>
    <cellStyle name="20% - uthevingsfarge 6 31 2 4" xfId="39803" xr:uid="{00000000-0005-0000-0000-0000333D0000}"/>
    <cellStyle name="20% - uthevingsfarge 6 31 2 5" xfId="39804" xr:uid="{00000000-0005-0000-0000-0000343D0000}"/>
    <cellStyle name="20% - uthevingsfarge 6 31 2 6" xfId="39800" xr:uid="{00000000-0005-0000-0000-0000353D0000}"/>
    <cellStyle name="20% - uthevingsfarge 6 31 2_4 manuell" xfId="53739" xr:uid="{0E465860-BEA9-4970-969A-EFC7B63C9113}"/>
    <cellStyle name="20% - uthevingsfarge 6 31 3" xfId="3809" xr:uid="{00000000-0005-0000-0000-0000373D0000}"/>
    <cellStyle name="20% - uthevingsfarge 6 31 3 2" xfId="39805" xr:uid="{00000000-0005-0000-0000-0000383D0000}"/>
    <cellStyle name="20% - uthevingsfarge 6 31 3_A02" xfId="55751" xr:uid="{7D4179F2-EA62-4628-9A38-9401CB074CD5}"/>
    <cellStyle name="20% - uthevingsfarge 6 31 4" xfId="39806" xr:uid="{00000000-0005-0000-0000-0000393D0000}"/>
    <cellStyle name="20% - uthevingsfarge 6 31 5" xfId="39807" xr:uid="{00000000-0005-0000-0000-00003A3D0000}"/>
    <cellStyle name="20% - uthevingsfarge 6 31 6" xfId="39808" xr:uid="{00000000-0005-0000-0000-00003B3D0000}"/>
    <cellStyle name="20% - uthevingsfarge 6 31 7" xfId="39799" xr:uid="{00000000-0005-0000-0000-00003C3D0000}"/>
    <cellStyle name="20% - uthevingsfarge 6 31_4 manuell" xfId="53740" xr:uid="{44C741CB-1860-435D-BE01-270872B7ECE2}"/>
    <cellStyle name="20% - uthevingsfarge 6 32" xfId="3810" xr:uid="{00000000-0005-0000-0000-00003E3D0000}"/>
    <cellStyle name="20% - uthevingsfarge 6 32 2" xfId="3811" xr:uid="{00000000-0005-0000-0000-00003F3D0000}"/>
    <cellStyle name="20% - uthevingsfarge 6 32 2 2" xfId="3812" xr:uid="{00000000-0005-0000-0000-0000403D0000}"/>
    <cellStyle name="20% - uthevingsfarge 6 32 2 2 2" xfId="39811" xr:uid="{00000000-0005-0000-0000-0000413D0000}"/>
    <cellStyle name="20% - uthevingsfarge 6 32 2 2_A02" xfId="55752" xr:uid="{21ED3176-B0DA-4FBC-80DD-80CAF81F9B02}"/>
    <cellStyle name="20% - uthevingsfarge 6 32 2 3" xfId="39812" xr:uid="{00000000-0005-0000-0000-0000423D0000}"/>
    <cellStyle name="20% - uthevingsfarge 6 32 2 4" xfId="39813" xr:uid="{00000000-0005-0000-0000-0000433D0000}"/>
    <cellStyle name="20% - uthevingsfarge 6 32 2 5" xfId="39814" xr:uid="{00000000-0005-0000-0000-0000443D0000}"/>
    <cellStyle name="20% - uthevingsfarge 6 32 2 6" xfId="39810" xr:uid="{00000000-0005-0000-0000-0000453D0000}"/>
    <cellStyle name="20% - uthevingsfarge 6 32 2_4 manuell" xfId="53741" xr:uid="{EFF4BD0D-6D17-43C3-A8E6-FBE713B52F23}"/>
    <cellStyle name="20% - uthevingsfarge 6 32 3" xfId="3813" xr:uid="{00000000-0005-0000-0000-0000473D0000}"/>
    <cellStyle name="20% - uthevingsfarge 6 32 3 2" xfId="39815" xr:uid="{00000000-0005-0000-0000-0000483D0000}"/>
    <cellStyle name="20% - uthevingsfarge 6 32 3_A02" xfId="55753" xr:uid="{8232B9A3-0569-4B06-8DD3-BDDCE45A294D}"/>
    <cellStyle name="20% - uthevingsfarge 6 32 4" xfId="39816" xr:uid="{00000000-0005-0000-0000-0000493D0000}"/>
    <cellStyle name="20% - uthevingsfarge 6 32 5" xfId="39817" xr:uid="{00000000-0005-0000-0000-00004A3D0000}"/>
    <cellStyle name="20% - uthevingsfarge 6 32 6" xfId="39818" xr:uid="{00000000-0005-0000-0000-00004B3D0000}"/>
    <cellStyle name="20% - uthevingsfarge 6 32 7" xfId="39809" xr:uid="{00000000-0005-0000-0000-00004C3D0000}"/>
    <cellStyle name="20% - uthevingsfarge 6 32_4 manuell" xfId="53742" xr:uid="{E8BD2E09-317B-4FD5-8E2C-0B551A4D1344}"/>
    <cellStyle name="20% - uthevingsfarge 6 33" xfId="3814" xr:uid="{00000000-0005-0000-0000-00004E3D0000}"/>
    <cellStyle name="20% - uthevingsfarge 6 33 2" xfId="3815" xr:uid="{00000000-0005-0000-0000-00004F3D0000}"/>
    <cellStyle name="20% - uthevingsfarge 6 33 2 2" xfId="3816" xr:uid="{00000000-0005-0000-0000-0000503D0000}"/>
    <cellStyle name="20% - uthevingsfarge 6 33 2 2 2" xfId="39821" xr:uid="{00000000-0005-0000-0000-0000513D0000}"/>
    <cellStyle name="20% - uthevingsfarge 6 33 2 2_A02" xfId="55754" xr:uid="{A403E3BC-B4D5-483B-A7EB-3AC434CE2507}"/>
    <cellStyle name="20% - uthevingsfarge 6 33 2 3" xfId="39822" xr:uid="{00000000-0005-0000-0000-0000523D0000}"/>
    <cellStyle name="20% - uthevingsfarge 6 33 2 4" xfId="39823" xr:uid="{00000000-0005-0000-0000-0000533D0000}"/>
    <cellStyle name="20% - uthevingsfarge 6 33 2 5" xfId="39824" xr:uid="{00000000-0005-0000-0000-0000543D0000}"/>
    <cellStyle name="20% - uthevingsfarge 6 33 2 6" xfId="39820" xr:uid="{00000000-0005-0000-0000-0000553D0000}"/>
    <cellStyle name="20% - uthevingsfarge 6 33 2_4 manuell" xfId="53743" xr:uid="{4F66679F-26CB-4F5B-80D5-68DA63157792}"/>
    <cellStyle name="20% - uthevingsfarge 6 33 3" xfId="3817" xr:uid="{00000000-0005-0000-0000-0000573D0000}"/>
    <cellStyle name="20% - uthevingsfarge 6 33 3 2" xfId="39825" xr:uid="{00000000-0005-0000-0000-0000583D0000}"/>
    <cellStyle name="20% - uthevingsfarge 6 33 3_A02" xfId="55755" xr:uid="{461EFE82-430B-42BF-8483-7FB7C1F24893}"/>
    <cellStyle name="20% - uthevingsfarge 6 33 4" xfId="39826" xr:uid="{00000000-0005-0000-0000-0000593D0000}"/>
    <cellStyle name="20% - uthevingsfarge 6 33 5" xfId="39827" xr:uid="{00000000-0005-0000-0000-00005A3D0000}"/>
    <cellStyle name="20% - uthevingsfarge 6 33 6" xfId="39828" xr:uid="{00000000-0005-0000-0000-00005B3D0000}"/>
    <cellStyle name="20% - uthevingsfarge 6 33 7" xfId="39819" xr:uid="{00000000-0005-0000-0000-00005C3D0000}"/>
    <cellStyle name="20% - uthevingsfarge 6 33_4 manuell" xfId="53744" xr:uid="{007D70A3-1E1F-4FBB-90C4-AF989BF08B4D}"/>
    <cellStyle name="20% - uthevingsfarge 6 34" xfId="3818" xr:uid="{00000000-0005-0000-0000-00005E3D0000}"/>
    <cellStyle name="20% - uthevingsfarge 6 34 2" xfId="3819" xr:uid="{00000000-0005-0000-0000-00005F3D0000}"/>
    <cellStyle name="20% - uthevingsfarge 6 34 2 2" xfId="3820" xr:uid="{00000000-0005-0000-0000-0000603D0000}"/>
    <cellStyle name="20% - uthevingsfarge 6 34 2 2 2" xfId="39831" xr:uid="{00000000-0005-0000-0000-0000613D0000}"/>
    <cellStyle name="20% - uthevingsfarge 6 34 2 2_A02" xfId="55756" xr:uid="{FC564745-265A-4928-BE89-C90EACB042D0}"/>
    <cellStyle name="20% - uthevingsfarge 6 34 2 3" xfId="39832" xr:uid="{00000000-0005-0000-0000-0000623D0000}"/>
    <cellStyle name="20% - uthevingsfarge 6 34 2 4" xfId="39833" xr:uid="{00000000-0005-0000-0000-0000633D0000}"/>
    <cellStyle name="20% - uthevingsfarge 6 34 2 5" xfId="39834" xr:uid="{00000000-0005-0000-0000-0000643D0000}"/>
    <cellStyle name="20% - uthevingsfarge 6 34 2 6" xfId="39830" xr:uid="{00000000-0005-0000-0000-0000653D0000}"/>
    <cellStyle name="20% - uthevingsfarge 6 34 2_4 manuell" xfId="53745" xr:uid="{B822DD3C-4041-4B6F-AF9C-0BFF2BD24056}"/>
    <cellStyle name="20% - uthevingsfarge 6 34 3" xfId="3821" xr:uid="{00000000-0005-0000-0000-0000673D0000}"/>
    <cellStyle name="20% - uthevingsfarge 6 34 3 2" xfId="39835" xr:uid="{00000000-0005-0000-0000-0000683D0000}"/>
    <cellStyle name="20% - uthevingsfarge 6 34 3_A02" xfId="55757" xr:uid="{CB077AB7-0AD1-4FD9-9E9A-4F184B548B3A}"/>
    <cellStyle name="20% - uthevingsfarge 6 34 4" xfId="39836" xr:uid="{00000000-0005-0000-0000-0000693D0000}"/>
    <cellStyle name="20% - uthevingsfarge 6 34 5" xfId="39837" xr:uid="{00000000-0005-0000-0000-00006A3D0000}"/>
    <cellStyle name="20% - uthevingsfarge 6 34 6" xfId="39838" xr:uid="{00000000-0005-0000-0000-00006B3D0000}"/>
    <cellStyle name="20% - uthevingsfarge 6 34 7" xfId="39829" xr:uid="{00000000-0005-0000-0000-00006C3D0000}"/>
    <cellStyle name="20% - uthevingsfarge 6 34_4 manuell" xfId="53746" xr:uid="{BCBE5AD4-EEF6-4C40-9BE1-535BD228410F}"/>
    <cellStyle name="20% - uthevingsfarge 6 35" xfId="3822" xr:uid="{00000000-0005-0000-0000-00006E3D0000}"/>
    <cellStyle name="20% - uthevingsfarge 6 35 2" xfId="3823" xr:uid="{00000000-0005-0000-0000-00006F3D0000}"/>
    <cellStyle name="20% - uthevingsfarge 6 35 2 2" xfId="3824" xr:uid="{00000000-0005-0000-0000-0000703D0000}"/>
    <cellStyle name="20% - uthevingsfarge 6 35 2 2 2" xfId="39841" xr:uid="{00000000-0005-0000-0000-0000713D0000}"/>
    <cellStyle name="20% - uthevingsfarge 6 35 2 2_A02" xfId="55758" xr:uid="{5E0A0A17-F2DE-4140-8D4D-3819CDA24766}"/>
    <cellStyle name="20% - uthevingsfarge 6 35 2 3" xfId="39842" xr:uid="{00000000-0005-0000-0000-0000723D0000}"/>
    <cellStyle name="20% - uthevingsfarge 6 35 2 4" xfId="39843" xr:uid="{00000000-0005-0000-0000-0000733D0000}"/>
    <cellStyle name="20% - uthevingsfarge 6 35 2 5" xfId="39840" xr:uid="{00000000-0005-0000-0000-0000743D0000}"/>
    <cellStyle name="20% - uthevingsfarge 6 35 2_4 manuell" xfId="53747" xr:uid="{68FF932C-CBC4-423B-AF5A-C0847A1D258D}"/>
    <cellStyle name="20% - uthevingsfarge 6 35 3" xfId="3825" xr:uid="{00000000-0005-0000-0000-0000763D0000}"/>
    <cellStyle name="20% - uthevingsfarge 6 35 4" xfId="39839" xr:uid="{00000000-0005-0000-0000-0000773D0000}"/>
    <cellStyle name="20% - uthevingsfarge 6 35_4 manuell" xfId="53748" xr:uid="{DFB1E4D9-2B78-4FAC-9BE1-7048D1245D9C}"/>
    <cellStyle name="20% - uthevingsfarge 6 36" xfId="3826" xr:uid="{00000000-0005-0000-0000-0000793D0000}"/>
    <cellStyle name="20% - uthevingsfarge 6 36 2" xfId="3827" xr:uid="{00000000-0005-0000-0000-00007A3D0000}"/>
    <cellStyle name="20% - uthevingsfarge 6 36 2 2" xfId="3828" xr:uid="{00000000-0005-0000-0000-00007B3D0000}"/>
    <cellStyle name="20% - uthevingsfarge 6 36 2 3" xfId="44824" xr:uid="{00000000-0005-0000-0000-00007C3D0000}"/>
    <cellStyle name="20% - uthevingsfarge 6 36 2_4 manuell" xfId="53749" xr:uid="{4D71B6C4-1699-4789-AF1C-8BE4C0761F03}"/>
    <cellStyle name="20% - uthevingsfarge 6 36 3" xfId="3829" xr:uid="{00000000-0005-0000-0000-00007E3D0000}"/>
    <cellStyle name="20% - uthevingsfarge 6 36 4" xfId="44825" xr:uid="{00000000-0005-0000-0000-00007F3D0000}"/>
    <cellStyle name="20% - uthevingsfarge 6 36_4 manuell" xfId="53750" xr:uid="{A76E9464-A486-4F10-BE73-04F29D8AB561}"/>
    <cellStyle name="20% - uthevingsfarge 6 37" xfId="3830" xr:uid="{00000000-0005-0000-0000-0000813D0000}"/>
    <cellStyle name="20% - uthevingsfarge 6 37 2" xfId="3831" xr:uid="{00000000-0005-0000-0000-0000823D0000}"/>
    <cellStyle name="20% - uthevingsfarge 6 37 2 2" xfId="3832" xr:uid="{00000000-0005-0000-0000-0000833D0000}"/>
    <cellStyle name="20% - uthevingsfarge 6 37 2 3" xfId="44826" xr:uid="{00000000-0005-0000-0000-0000843D0000}"/>
    <cellStyle name="20% - uthevingsfarge 6 37 2_4 manuell" xfId="53751" xr:uid="{B06DF1C1-A8E4-43C6-AD5D-678A66DFC9B7}"/>
    <cellStyle name="20% - uthevingsfarge 6 37 3" xfId="3833" xr:uid="{00000000-0005-0000-0000-0000863D0000}"/>
    <cellStyle name="20% - uthevingsfarge 6 37 4" xfId="44827" xr:uid="{00000000-0005-0000-0000-0000873D0000}"/>
    <cellStyle name="20% - uthevingsfarge 6 37_4 manuell" xfId="53752" xr:uid="{A6B3BAAA-201A-4C59-9AF8-64FB3C447F77}"/>
    <cellStyle name="20% - uthevingsfarge 6 38" xfId="3834" xr:uid="{00000000-0005-0000-0000-0000893D0000}"/>
    <cellStyle name="20% - uthevingsfarge 6 38 2" xfId="3835" xr:uid="{00000000-0005-0000-0000-00008A3D0000}"/>
    <cellStyle name="20% - uthevingsfarge 6 38 2 2" xfId="3836" xr:uid="{00000000-0005-0000-0000-00008B3D0000}"/>
    <cellStyle name="20% - uthevingsfarge 6 38 2 3" xfId="44828" xr:uid="{00000000-0005-0000-0000-00008C3D0000}"/>
    <cellStyle name="20% - uthevingsfarge 6 38 2_4 manuell" xfId="53753" xr:uid="{A4532F0B-1E75-454F-B697-2189B33ED24E}"/>
    <cellStyle name="20% - uthevingsfarge 6 38 3" xfId="3837" xr:uid="{00000000-0005-0000-0000-00008E3D0000}"/>
    <cellStyle name="20% - uthevingsfarge 6 38 4" xfId="44829" xr:uid="{00000000-0005-0000-0000-00008F3D0000}"/>
    <cellStyle name="20% - uthevingsfarge 6 38_4 manuell" xfId="53754" xr:uid="{E7F7B220-B3D0-4D8D-8C9E-252F8E14CEFE}"/>
    <cellStyle name="20% - uthevingsfarge 6 39" xfId="3838" xr:uid="{00000000-0005-0000-0000-0000913D0000}"/>
    <cellStyle name="20% - uthevingsfarge 6 39 2" xfId="3839" xr:uid="{00000000-0005-0000-0000-0000923D0000}"/>
    <cellStyle name="20% - uthevingsfarge 6 39 2 2" xfId="3840" xr:uid="{00000000-0005-0000-0000-0000933D0000}"/>
    <cellStyle name="20% - uthevingsfarge 6 39 2 3" xfId="44830" xr:uid="{00000000-0005-0000-0000-0000943D0000}"/>
    <cellStyle name="20% - uthevingsfarge 6 39 2_4 manuell" xfId="53755" xr:uid="{43EA7DEE-3D8D-4FB3-9939-EA22400DF187}"/>
    <cellStyle name="20% - uthevingsfarge 6 39 3" xfId="3841" xr:uid="{00000000-0005-0000-0000-0000963D0000}"/>
    <cellStyle name="20% - uthevingsfarge 6 39 4" xfId="44831" xr:uid="{00000000-0005-0000-0000-0000973D0000}"/>
    <cellStyle name="20% - uthevingsfarge 6 39_4 manuell" xfId="53756" xr:uid="{32B4819D-F743-4E39-B848-107A63294925}"/>
    <cellStyle name="20% - uthevingsfarge 6 4" xfId="3842" xr:uid="{00000000-0005-0000-0000-0000993D0000}"/>
    <cellStyle name="20% - uthevingsfarge 6 4 10" xfId="44832" xr:uid="{00000000-0005-0000-0000-00009A3D0000}"/>
    <cellStyle name="20% - uthevingsfarge 6 4 2" xfId="3843" xr:uid="{00000000-0005-0000-0000-00009B3D0000}"/>
    <cellStyle name="20% - uthevingsfarge 6 4 2 2" xfId="3844" xr:uid="{00000000-0005-0000-0000-00009C3D0000}"/>
    <cellStyle name="20% - uthevingsfarge 6 4 2 2 2" xfId="15255" xr:uid="{00000000-0005-0000-0000-00009D3D0000}"/>
    <cellStyle name="20% - uthevingsfarge 6 4 2 2 2 2" xfId="44833" xr:uid="{00000000-0005-0000-0000-00009E3D0000}"/>
    <cellStyle name="20% - uthevingsfarge 6 4 2 2 3" xfId="44834" xr:uid="{00000000-0005-0000-0000-00009F3D0000}"/>
    <cellStyle name="20% - uthevingsfarge 6 4 2 2_3. Chng in credit spreads" xfId="44835" xr:uid="{00000000-0005-0000-0000-0000A03D0000}"/>
    <cellStyle name="20% - uthevingsfarge 6 4 2 3" xfId="15256" xr:uid="{00000000-0005-0000-0000-0000A13D0000}"/>
    <cellStyle name="20% - uthevingsfarge 6 4 2 3 2" xfId="44836" xr:uid="{00000000-0005-0000-0000-0000A23D0000}"/>
    <cellStyle name="20% - uthevingsfarge 6 4 2 3 2 2" xfId="44837" xr:uid="{00000000-0005-0000-0000-0000A33D0000}"/>
    <cellStyle name="20% - uthevingsfarge 6 4 2 3 3" xfId="44838" xr:uid="{00000000-0005-0000-0000-0000A43D0000}"/>
    <cellStyle name="20% - uthevingsfarge 6 4 2 3_3. Chng in credit spreads" xfId="44839" xr:uid="{00000000-0005-0000-0000-0000A53D0000}"/>
    <cellStyle name="20% - uthevingsfarge 6 4 2 4" xfId="44840" xr:uid="{00000000-0005-0000-0000-0000A63D0000}"/>
    <cellStyle name="20% - uthevingsfarge 6 4 2 4 2" xfId="44841" xr:uid="{00000000-0005-0000-0000-0000A73D0000}"/>
    <cellStyle name="20% - uthevingsfarge 6 4 2 5" xfId="44842" xr:uid="{00000000-0005-0000-0000-0000A83D0000}"/>
    <cellStyle name="20% - uthevingsfarge 6 4 2 6" xfId="44843" xr:uid="{00000000-0005-0000-0000-0000A93D0000}"/>
    <cellStyle name="20% - uthevingsfarge 6 4 2 7" xfId="44844" xr:uid="{00000000-0005-0000-0000-0000AA3D0000}"/>
    <cellStyle name="20% - uthevingsfarge 6 4 2 8" xfId="44845" xr:uid="{00000000-0005-0000-0000-0000AB3D0000}"/>
    <cellStyle name="20% - uthevingsfarge 6 4 2_3. Chng in credit spreads" xfId="44846" xr:uid="{00000000-0005-0000-0000-0000AC3D0000}"/>
    <cellStyle name="20% - uthevingsfarge 6 4 3" xfId="3845" xr:uid="{00000000-0005-0000-0000-0000AD3D0000}"/>
    <cellStyle name="20% - uthevingsfarge 6 4 3 2" xfId="15257" xr:uid="{00000000-0005-0000-0000-0000AE3D0000}"/>
    <cellStyle name="20% - uthevingsfarge 6 4 3 2 2" xfId="44847" xr:uid="{00000000-0005-0000-0000-0000AF3D0000}"/>
    <cellStyle name="20% - uthevingsfarge 6 4 3 3" xfId="15258" xr:uid="{00000000-0005-0000-0000-0000B03D0000}"/>
    <cellStyle name="20% - uthevingsfarge 6 4 3 4" xfId="44848" xr:uid="{00000000-0005-0000-0000-0000B13D0000}"/>
    <cellStyle name="20% - uthevingsfarge 6 4 3 5" xfId="44849" xr:uid="{00000000-0005-0000-0000-0000B23D0000}"/>
    <cellStyle name="20% - uthevingsfarge 6 4 3 6" xfId="44850" xr:uid="{00000000-0005-0000-0000-0000B33D0000}"/>
    <cellStyle name="20% - uthevingsfarge 6 4 3_3. Chng in credit spreads" xfId="44851" xr:uid="{00000000-0005-0000-0000-0000B43D0000}"/>
    <cellStyle name="20% - uthevingsfarge 6 4 4" xfId="15259" xr:uid="{00000000-0005-0000-0000-0000B53D0000}"/>
    <cellStyle name="20% - uthevingsfarge 6 4 4 2" xfId="15260" xr:uid="{00000000-0005-0000-0000-0000B63D0000}"/>
    <cellStyle name="20% - uthevingsfarge 6 4 4 2 2" xfId="44852" xr:uid="{00000000-0005-0000-0000-0000B73D0000}"/>
    <cellStyle name="20% - uthevingsfarge 6 4 4 3" xfId="15261" xr:uid="{00000000-0005-0000-0000-0000B83D0000}"/>
    <cellStyle name="20% - uthevingsfarge 6 4 4 4" xfId="44853" xr:uid="{00000000-0005-0000-0000-0000B93D0000}"/>
    <cellStyle name="20% - uthevingsfarge 6 4 4 5" xfId="44854" xr:uid="{00000000-0005-0000-0000-0000BA3D0000}"/>
    <cellStyle name="20% - uthevingsfarge 6 4 4 6" xfId="44855" xr:uid="{00000000-0005-0000-0000-0000BB3D0000}"/>
    <cellStyle name="20% - uthevingsfarge 6 4 4_3. Chng in credit spreads" xfId="44856" xr:uid="{00000000-0005-0000-0000-0000BC3D0000}"/>
    <cellStyle name="20% - uthevingsfarge 6 4 5" xfId="15262" xr:uid="{00000000-0005-0000-0000-0000BD3D0000}"/>
    <cellStyle name="20% - uthevingsfarge 6 4 5 2" xfId="15263" xr:uid="{00000000-0005-0000-0000-0000BE3D0000}"/>
    <cellStyle name="20% - uthevingsfarge 6 4 5 3" xfId="15264" xr:uid="{00000000-0005-0000-0000-0000BF3D0000}"/>
    <cellStyle name="20% - uthevingsfarge 6 4 5 4" xfId="44857" xr:uid="{00000000-0005-0000-0000-0000C03D0000}"/>
    <cellStyle name="20% - uthevingsfarge 6 4 5 5" xfId="44858" xr:uid="{00000000-0005-0000-0000-0000C13D0000}"/>
    <cellStyle name="20% - uthevingsfarge 6 4 5 6" xfId="44859" xr:uid="{00000000-0005-0000-0000-0000C23D0000}"/>
    <cellStyle name="20% - uthevingsfarge 6 4 5_AVA DVA EL" xfId="15265" xr:uid="{00000000-0005-0000-0000-0000C33D0000}"/>
    <cellStyle name="20% - uthevingsfarge 6 4 6" xfId="15266" xr:uid="{00000000-0005-0000-0000-0000C43D0000}"/>
    <cellStyle name="20% - uthevingsfarge 6 4 6 2" xfId="15267" xr:uid="{00000000-0005-0000-0000-0000C53D0000}"/>
    <cellStyle name="20% - uthevingsfarge 6 4 6_AVA DVA EL" xfId="15268" xr:uid="{00000000-0005-0000-0000-0000C63D0000}"/>
    <cellStyle name="20% - uthevingsfarge 6 4 7" xfId="15269" xr:uid="{00000000-0005-0000-0000-0000C73D0000}"/>
    <cellStyle name="20% - uthevingsfarge 6 4 8" xfId="39844" xr:uid="{00000000-0005-0000-0000-0000C83D0000}"/>
    <cellStyle name="20% - uthevingsfarge 6 4 9" xfId="44860" xr:uid="{00000000-0005-0000-0000-0000C93D0000}"/>
    <cellStyle name="20% - uthevingsfarge 6 4_3. Chng in credit spreads" xfId="44861" xr:uid="{00000000-0005-0000-0000-0000CA3D0000}"/>
    <cellStyle name="20% - uthevingsfarge 6 40" xfId="3846" xr:uid="{00000000-0005-0000-0000-0000CB3D0000}"/>
    <cellStyle name="20% - uthevingsfarge 6 40 2" xfId="3847" xr:uid="{00000000-0005-0000-0000-0000CC3D0000}"/>
    <cellStyle name="20% - uthevingsfarge 6 40 2 2" xfId="3848" xr:uid="{00000000-0005-0000-0000-0000CD3D0000}"/>
    <cellStyle name="20% - uthevingsfarge 6 40 2 3" xfId="44862" xr:uid="{00000000-0005-0000-0000-0000CE3D0000}"/>
    <cellStyle name="20% - uthevingsfarge 6 40 2_4 manuell" xfId="53757" xr:uid="{EAE52264-CB43-4708-9E9F-CBC91AB57889}"/>
    <cellStyle name="20% - uthevingsfarge 6 40 3" xfId="3849" xr:uid="{00000000-0005-0000-0000-0000D03D0000}"/>
    <cellStyle name="20% - uthevingsfarge 6 40 4" xfId="44863" xr:uid="{00000000-0005-0000-0000-0000D13D0000}"/>
    <cellStyle name="20% - uthevingsfarge 6 40_4 manuell" xfId="53758" xr:uid="{824AFB1E-F434-473F-ACF3-44BB1C777A75}"/>
    <cellStyle name="20% - uthevingsfarge 6 41" xfId="3850" xr:uid="{00000000-0005-0000-0000-0000D33D0000}"/>
    <cellStyle name="20% - uthevingsfarge 6 41 2" xfId="3851" xr:uid="{00000000-0005-0000-0000-0000D43D0000}"/>
    <cellStyle name="20% - uthevingsfarge 6 41 2 2" xfId="3852" xr:uid="{00000000-0005-0000-0000-0000D53D0000}"/>
    <cellStyle name="20% - uthevingsfarge 6 41 2 3" xfId="44864" xr:uid="{00000000-0005-0000-0000-0000D63D0000}"/>
    <cellStyle name="20% - uthevingsfarge 6 41 2_4 manuell" xfId="53759" xr:uid="{E3156995-E4A9-418B-800C-E75FAB653260}"/>
    <cellStyle name="20% - uthevingsfarge 6 41 3" xfId="3853" xr:uid="{00000000-0005-0000-0000-0000D83D0000}"/>
    <cellStyle name="20% - uthevingsfarge 6 41 4" xfId="44865" xr:uid="{00000000-0005-0000-0000-0000D93D0000}"/>
    <cellStyle name="20% - uthevingsfarge 6 41_4 manuell" xfId="53760" xr:uid="{E9796A5C-A0C3-4EDF-9094-6E6BEECE280B}"/>
    <cellStyle name="20% - uthevingsfarge 6 42" xfId="3854" xr:uid="{00000000-0005-0000-0000-0000DB3D0000}"/>
    <cellStyle name="20% - uthevingsfarge 6 42 2" xfId="3855" xr:uid="{00000000-0005-0000-0000-0000DC3D0000}"/>
    <cellStyle name="20% - uthevingsfarge 6 42 2 2" xfId="3856" xr:uid="{00000000-0005-0000-0000-0000DD3D0000}"/>
    <cellStyle name="20% - uthevingsfarge 6 42 2 3" xfId="44866" xr:uid="{00000000-0005-0000-0000-0000DE3D0000}"/>
    <cellStyle name="20% - uthevingsfarge 6 42 2_4 manuell" xfId="53761" xr:uid="{98E3C4DC-94CD-4113-AB8A-BAB695C6B7FF}"/>
    <cellStyle name="20% - uthevingsfarge 6 42 3" xfId="3857" xr:uid="{00000000-0005-0000-0000-0000E03D0000}"/>
    <cellStyle name="20% - uthevingsfarge 6 42 4" xfId="44867" xr:uid="{00000000-0005-0000-0000-0000E13D0000}"/>
    <cellStyle name="20% - uthevingsfarge 6 42_4 manuell" xfId="53762" xr:uid="{72269D19-8105-4D50-A9B0-FC1EB81B8F0E}"/>
    <cellStyle name="20% - uthevingsfarge 6 43" xfId="3858" xr:uid="{00000000-0005-0000-0000-0000E33D0000}"/>
    <cellStyle name="20% - uthevingsfarge 6 43 2" xfId="3859" xr:uid="{00000000-0005-0000-0000-0000E43D0000}"/>
    <cellStyle name="20% - uthevingsfarge 6 43 2 2" xfId="3860" xr:uid="{00000000-0005-0000-0000-0000E53D0000}"/>
    <cellStyle name="20% - uthevingsfarge 6 43 2 3" xfId="44868" xr:uid="{00000000-0005-0000-0000-0000E63D0000}"/>
    <cellStyle name="20% - uthevingsfarge 6 43 2_4 manuell" xfId="53763" xr:uid="{DBB5F4F2-616C-4DC7-B38E-97C03CE8DF1B}"/>
    <cellStyle name="20% - uthevingsfarge 6 43 3" xfId="3861" xr:uid="{00000000-0005-0000-0000-0000E83D0000}"/>
    <cellStyle name="20% - uthevingsfarge 6 43 4" xfId="44869" xr:uid="{00000000-0005-0000-0000-0000E93D0000}"/>
    <cellStyle name="20% - uthevingsfarge 6 43_4 manuell" xfId="53764" xr:uid="{5B4491C6-7EA6-4014-9B75-E7A8EE585952}"/>
    <cellStyle name="20% - uthevingsfarge 6 44" xfId="3862" xr:uid="{00000000-0005-0000-0000-0000EB3D0000}"/>
    <cellStyle name="20% - uthevingsfarge 6 44 2" xfId="3863" xr:uid="{00000000-0005-0000-0000-0000EC3D0000}"/>
    <cellStyle name="20% - uthevingsfarge 6 44 2 2" xfId="3864" xr:uid="{00000000-0005-0000-0000-0000ED3D0000}"/>
    <cellStyle name="20% - uthevingsfarge 6 44 2 3" xfId="44870" xr:uid="{00000000-0005-0000-0000-0000EE3D0000}"/>
    <cellStyle name="20% - uthevingsfarge 6 44 2_4 manuell" xfId="53765" xr:uid="{5F5C2655-7B64-4686-BC27-1B91B91923D6}"/>
    <cellStyle name="20% - uthevingsfarge 6 44 3" xfId="3865" xr:uid="{00000000-0005-0000-0000-0000F03D0000}"/>
    <cellStyle name="20% - uthevingsfarge 6 44 4" xfId="44871" xr:uid="{00000000-0005-0000-0000-0000F13D0000}"/>
    <cellStyle name="20% - uthevingsfarge 6 44_4 manuell" xfId="53766" xr:uid="{3ED91A9F-A2D8-4A5E-947B-8D9543822495}"/>
    <cellStyle name="20% - uthevingsfarge 6 45" xfId="3866" xr:uid="{00000000-0005-0000-0000-0000F33D0000}"/>
    <cellStyle name="20% - uthevingsfarge 6 45 2" xfId="3867" xr:uid="{00000000-0005-0000-0000-0000F43D0000}"/>
    <cellStyle name="20% - uthevingsfarge 6 45 2 2" xfId="3868" xr:uid="{00000000-0005-0000-0000-0000F53D0000}"/>
    <cellStyle name="20% - uthevingsfarge 6 45 2 3" xfId="44872" xr:uid="{00000000-0005-0000-0000-0000F63D0000}"/>
    <cellStyle name="20% - uthevingsfarge 6 45 2_4 manuell" xfId="53767" xr:uid="{968A10E2-E3D6-4592-B45B-5B6736671FA9}"/>
    <cellStyle name="20% - uthevingsfarge 6 45 3" xfId="3869" xr:uid="{00000000-0005-0000-0000-0000F83D0000}"/>
    <cellStyle name="20% - uthevingsfarge 6 45 4" xfId="44873" xr:uid="{00000000-0005-0000-0000-0000F93D0000}"/>
    <cellStyle name="20% - uthevingsfarge 6 45_4 manuell" xfId="53768" xr:uid="{7F20F40B-B958-44E0-8292-E3530CB54D23}"/>
    <cellStyle name="20% - uthevingsfarge 6 46" xfId="3870" xr:uid="{00000000-0005-0000-0000-0000FB3D0000}"/>
    <cellStyle name="20% - uthevingsfarge 6 46 2" xfId="3871" xr:uid="{00000000-0005-0000-0000-0000FC3D0000}"/>
    <cellStyle name="20% - uthevingsfarge 6 46 2 2" xfId="3872" xr:uid="{00000000-0005-0000-0000-0000FD3D0000}"/>
    <cellStyle name="20% - uthevingsfarge 6 46 2 3" xfId="44874" xr:uid="{00000000-0005-0000-0000-0000FE3D0000}"/>
    <cellStyle name="20% - uthevingsfarge 6 46 2_4 manuell" xfId="53769" xr:uid="{0BE5513F-340D-4DB9-AF5F-4A7B5C957A60}"/>
    <cellStyle name="20% - uthevingsfarge 6 46 3" xfId="3873" xr:uid="{00000000-0005-0000-0000-0000003E0000}"/>
    <cellStyle name="20% - uthevingsfarge 6 46 4" xfId="44875" xr:uid="{00000000-0005-0000-0000-0000013E0000}"/>
    <cellStyle name="20% - uthevingsfarge 6 46_4 manuell" xfId="53770" xr:uid="{7076DD7F-ABA7-432C-AF92-43F615D081E4}"/>
    <cellStyle name="20% - uthevingsfarge 6 47" xfId="3874" xr:uid="{00000000-0005-0000-0000-0000033E0000}"/>
    <cellStyle name="20% - uthevingsfarge 6 47 2" xfId="3875" xr:uid="{00000000-0005-0000-0000-0000043E0000}"/>
    <cellStyle name="20% - uthevingsfarge 6 47 2 2" xfId="3876" xr:uid="{00000000-0005-0000-0000-0000053E0000}"/>
    <cellStyle name="20% - uthevingsfarge 6 47 2 3" xfId="44876" xr:uid="{00000000-0005-0000-0000-0000063E0000}"/>
    <cellStyle name="20% - uthevingsfarge 6 47 2_4 manuell" xfId="53771" xr:uid="{F6440F9E-A207-4292-BADC-1F7C0E9A7425}"/>
    <cellStyle name="20% - uthevingsfarge 6 47 3" xfId="3877" xr:uid="{00000000-0005-0000-0000-0000083E0000}"/>
    <cellStyle name="20% - uthevingsfarge 6 47 4" xfId="44877" xr:uid="{00000000-0005-0000-0000-0000093E0000}"/>
    <cellStyle name="20% - uthevingsfarge 6 47_4 manuell" xfId="53772" xr:uid="{D62C5038-92C7-4111-B3A7-39E0B2F10C0A}"/>
    <cellStyle name="20% - uthevingsfarge 6 48" xfId="3878" xr:uid="{00000000-0005-0000-0000-00000B3E0000}"/>
    <cellStyle name="20% - uthevingsfarge 6 48 2" xfId="3879" xr:uid="{00000000-0005-0000-0000-00000C3E0000}"/>
    <cellStyle name="20% - uthevingsfarge 6 48 2 2" xfId="3880" xr:uid="{00000000-0005-0000-0000-00000D3E0000}"/>
    <cellStyle name="20% - uthevingsfarge 6 48 2 3" xfId="44878" xr:uid="{00000000-0005-0000-0000-00000E3E0000}"/>
    <cellStyle name="20% - uthevingsfarge 6 48 2_4 manuell" xfId="53773" xr:uid="{D4326921-ED8E-4A17-9752-B88BD8843187}"/>
    <cellStyle name="20% - uthevingsfarge 6 48 3" xfId="3881" xr:uid="{00000000-0005-0000-0000-0000103E0000}"/>
    <cellStyle name="20% - uthevingsfarge 6 48 4" xfId="44879" xr:uid="{00000000-0005-0000-0000-0000113E0000}"/>
    <cellStyle name="20% - uthevingsfarge 6 48_4 manuell" xfId="53774" xr:uid="{CBC5A7DC-1F59-4C01-A366-01E5EF0A4918}"/>
    <cellStyle name="20% - uthevingsfarge 6 49" xfId="3882" xr:uid="{00000000-0005-0000-0000-0000133E0000}"/>
    <cellStyle name="20% - uthevingsfarge 6 49 2" xfId="3883" xr:uid="{00000000-0005-0000-0000-0000143E0000}"/>
    <cellStyle name="20% - uthevingsfarge 6 49 2 2" xfId="3884" xr:uid="{00000000-0005-0000-0000-0000153E0000}"/>
    <cellStyle name="20% - uthevingsfarge 6 49 2 3" xfId="44880" xr:uid="{00000000-0005-0000-0000-0000163E0000}"/>
    <cellStyle name="20% - uthevingsfarge 6 49 2_4 manuell" xfId="53775" xr:uid="{7481C151-08D0-4316-A7B1-A91654A05823}"/>
    <cellStyle name="20% - uthevingsfarge 6 49 3" xfId="3885" xr:uid="{00000000-0005-0000-0000-0000183E0000}"/>
    <cellStyle name="20% - uthevingsfarge 6 49 4" xfId="44881" xr:uid="{00000000-0005-0000-0000-0000193E0000}"/>
    <cellStyle name="20% - uthevingsfarge 6 49_4 manuell" xfId="53776" xr:uid="{F554738D-4ADE-43D8-8A32-3FE1166DD5BA}"/>
    <cellStyle name="20% - uthevingsfarge 6 5" xfId="3886" xr:uid="{00000000-0005-0000-0000-00001B3E0000}"/>
    <cellStyle name="20% - uthevingsfarge 6 5 2" xfId="3887" xr:uid="{00000000-0005-0000-0000-00001C3E0000}"/>
    <cellStyle name="20% - uthevingsfarge 6 5 2 2" xfId="3888" xr:uid="{00000000-0005-0000-0000-00001D3E0000}"/>
    <cellStyle name="20% - uthevingsfarge 6 5 2 2 2" xfId="44882" xr:uid="{00000000-0005-0000-0000-00001E3E0000}"/>
    <cellStyle name="20% - uthevingsfarge 6 5 2 2 2 2" xfId="44883" xr:uid="{00000000-0005-0000-0000-00001F3E0000}"/>
    <cellStyle name="20% - uthevingsfarge 6 5 2 2 3" xfId="44884" xr:uid="{00000000-0005-0000-0000-0000203E0000}"/>
    <cellStyle name="20% - uthevingsfarge 6 5 2 2_3. Chng in credit spreads" xfId="44885" xr:uid="{00000000-0005-0000-0000-0000213E0000}"/>
    <cellStyle name="20% - uthevingsfarge 6 5 2 3" xfId="44886" xr:uid="{00000000-0005-0000-0000-0000223E0000}"/>
    <cellStyle name="20% - uthevingsfarge 6 5 2 3 2" xfId="44887" xr:uid="{00000000-0005-0000-0000-0000233E0000}"/>
    <cellStyle name="20% - uthevingsfarge 6 5 2 3 2 2" xfId="44888" xr:uid="{00000000-0005-0000-0000-0000243E0000}"/>
    <cellStyle name="20% - uthevingsfarge 6 5 2 3 3" xfId="44889" xr:uid="{00000000-0005-0000-0000-0000253E0000}"/>
    <cellStyle name="20% - uthevingsfarge 6 5 2 3_3. Chng in credit spreads" xfId="44890" xr:uid="{00000000-0005-0000-0000-0000263E0000}"/>
    <cellStyle name="20% - uthevingsfarge 6 5 2 4" xfId="44891" xr:uid="{00000000-0005-0000-0000-0000273E0000}"/>
    <cellStyle name="20% - uthevingsfarge 6 5 2 4 2" xfId="44892" xr:uid="{00000000-0005-0000-0000-0000283E0000}"/>
    <cellStyle name="20% - uthevingsfarge 6 5 2 5" xfId="44893" xr:uid="{00000000-0005-0000-0000-0000293E0000}"/>
    <cellStyle name="20% - uthevingsfarge 6 5 2_3. Chng in credit spreads" xfId="44894" xr:uid="{00000000-0005-0000-0000-00002A3E0000}"/>
    <cellStyle name="20% - uthevingsfarge 6 5 3" xfId="3889" xr:uid="{00000000-0005-0000-0000-00002B3E0000}"/>
    <cellStyle name="20% - uthevingsfarge 6 5 3 2" xfId="15270" xr:uid="{00000000-0005-0000-0000-00002C3E0000}"/>
    <cellStyle name="20% - uthevingsfarge 6 5 3 2 2" xfId="44895" xr:uid="{00000000-0005-0000-0000-00002D3E0000}"/>
    <cellStyle name="20% - uthevingsfarge 6 5 3 3" xfId="44896" xr:uid="{00000000-0005-0000-0000-00002E3E0000}"/>
    <cellStyle name="20% - uthevingsfarge 6 5 3_3. Chng in credit spreads" xfId="44897" xr:uid="{00000000-0005-0000-0000-00002F3E0000}"/>
    <cellStyle name="20% - uthevingsfarge 6 5 4" xfId="15271" xr:uid="{00000000-0005-0000-0000-0000303E0000}"/>
    <cellStyle name="20% - uthevingsfarge 6 5 4 2" xfId="44898" xr:uid="{00000000-0005-0000-0000-0000313E0000}"/>
    <cellStyle name="20% - uthevingsfarge 6 5 4 2 2" xfId="44899" xr:uid="{00000000-0005-0000-0000-0000323E0000}"/>
    <cellStyle name="20% - uthevingsfarge 6 5 4 3" xfId="44900" xr:uid="{00000000-0005-0000-0000-0000333E0000}"/>
    <cellStyle name="20% - uthevingsfarge 6 5 4_3. Chng in credit spreads" xfId="44901" xr:uid="{00000000-0005-0000-0000-0000343E0000}"/>
    <cellStyle name="20% - uthevingsfarge 6 5 5" xfId="15272" xr:uid="{00000000-0005-0000-0000-0000353E0000}"/>
    <cellStyle name="20% - uthevingsfarge 6 5 5 2" xfId="44902" xr:uid="{00000000-0005-0000-0000-0000363E0000}"/>
    <cellStyle name="20% - uthevingsfarge 6 5 6" xfId="39845" xr:uid="{00000000-0005-0000-0000-0000373E0000}"/>
    <cellStyle name="20% - uthevingsfarge 6 5 7" xfId="44903" xr:uid="{00000000-0005-0000-0000-0000383E0000}"/>
    <cellStyle name="20% - uthevingsfarge 6 5 8" xfId="44904" xr:uid="{00000000-0005-0000-0000-0000393E0000}"/>
    <cellStyle name="20% - uthevingsfarge 6 5 9" xfId="44905" xr:uid="{00000000-0005-0000-0000-00003A3E0000}"/>
    <cellStyle name="20% - uthevingsfarge 6 5_3. Chng in credit spreads" xfId="44906" xr:uid="{00000000-0005-0000-0000-00003B3E0000}"/>
    <cellStyle name="20% - uthevingsfarge 6 50" xfId="3890" xr:uid="{00000000-0005-0000-0000-00003C3E0000}"/>
    <cellStyle name="20% - uthevingsfarge 6 50 2" xfId="3891" xr:uid="{00000000-0005-0000-0000-00003D3E0000}"/>
    <cellStyle name="20% - uthevingsfarge 6 50 2 2" xfId="3892" xr:uid="{00000000-0005-0000-0000-00003E3E0000}"/>
    <cellStyle name="20% - uthevingsfarge 6 50 2 3" xfId="44907" xr:uid="{00000000-0005-0000-0000-00003F3E0000}"/>
    <cellStyle name="20% - uthevingsfarge 6 50 2_4 manuell" xfId="53777" xr:uid="{332E9343-3718-4697-A456-1DB58C2F6756}"/>
    <cellStyle name="20% - uthevingsfarge 6 50 3" xfId="3893" xr:uid="{00000000-0005-0000-0000-0000413E0000}"/>
    <cellStyle name="20% - uthevingsfarge 6 50 4" xfId="44908" xr:uid="{00000000-0005-0000-0000-0000423E0000}"/>
    <cellStyle name="20% - uthevingsfarge 6 50_4 manuell" xfId="53778" xr:uid="{C3523E6B-EBFD-42E7-8119-7F030F179587}"/>
    <cellStyle name="20% - uthevingsfarge 6 51" xfId="3894" xr:uid="{00000000-0005-0000-0000-0000443E0000}"/>
    <cellStyle name="20% - uthevingsfarge 6 51 2" xfId="3895" xr:uid="{00000000-0005-0000-0000-0000453E0000}"/>
    <cellStyle name="20% - uthevingsfarge 6 51 2 2" xfId="3896" xr:uid="{00000000-0005-0000-0000-0000463E0000}"/>
    <cellStyle name="20% - uthevingsfarge 6 51 2 3" xfId="44909" xr:uid="{00000000-0005-0000-0000-0000473E0000}"/>
    <cellStyle name="20% - uthevingsfarge 6 51 2_4 manuell" xfId="53779" xr:uid="{EBFC5E37-C4BF-4259-AB04-CB458747A136}"/>
    <cellStyle name="20% - uthevingsfarge 6 51 3" xfId="3897" xr:uid="{00000000-0005-0000-0000-0000493E0000}"/>
    <cellStyle name="20% - uthevingsfarge 6 51 4" xfId="44910" xr:uid="{00000000-0005-0000-0000-00004A3E0000}"/>
    <cellStyle name="20% - uthevingsfarge 6 51_4 manuell" xfId="53780" xr:uid="{85461167-57C9-499A-9CBF-DF88424ED19C}"/>
    <cellStyle name="20% - uthevingsfarge 6 52" xfId="3898" xr:uid="{00000000-0005-0000-0000-00004C3E0000}"/>
    <cellStyle name="20% - uthevingsfarge 6 52 2" xfId="3899" xr:uid="{00000000-0005-0000-0000-00004D3E0000}"/>
    <cellStyle name="20% - uthevingsfarge 6 52 2 2" xfId="3900" xr:uid="{00000000-0005-0000-0000-00004E3E0000}"/>
    <cellStyle name="20% - uthevingsfarge 6 52 2 3" xfId="44911" xr:uid="{00000000-0005-0000-0000-00004F3E0000}"/>
    <cellStyle name="20% - uthevingsfarge 6 52 2_4 manuell" xfId="53781" xr:uid="{6EFD042B-3DDD-4A77-8773-401FFDF09CE6}"/>
    <cellStyle name="20% - uthevingsfarge 6 52 3" xfId="3901" xr:uid="{00000000-0005-0000-0000-0000513E0000}"/>
    <cellStyle name="20% - uthevingsfarge 6 52 4" xfId="44912" xr:uid="{00000000-0005-0000-0000-0000523E0000}"/>
    <cellStyle name="20% - uthevingsfarge 6 52_4 manuell" xfId="53782" xr:uid="{62677D18-955B-4C52-BC12-167E6D1E061B}"/>
    <cellStyle name="20% - uthevingsfarge 6 53" xfId="3902" xr:uid="{00000000-0005-0000-0000-0000543E0000}"/>
    <cellStyle name="20% - uthevingsfarge 6 53 2" xfId="3903" xr:uid="{00000000-0005-0000-0000-0000553E0000}"/>
    <cellStyle name="20% - uthevingsfarge 6 53 2 2" xfId="3904" xr:uid="{00000000-0005-0000-0000-0000563E0000}"/>
    <cellStyle name="20% - uthevingsfarge 6 53 2 3" xfId="44913" xr:uid="{00000000-0005-0000-0000-0000573E0000}"/>
    <cellStyle name="20% - uthevingsfarge 6 53 2_4 manuell" xfId="53783" xr:uid="{C24530A2-FFB0-4C28-87E7-FF3555AC7CC9}"/>
    <cellStyle name="20% - uthevingsfarge 6 53 3" xfId="3905" xr:uid="{00000000-0005-0000-0000-0000593E0000}"/>
    <cellStyle name="20% - uthevingsfarge 6 53 4" xfId="44914" xr:uid="{00000000-0005-0000-0000-00005A3E0000}"/>
    <cellStyle name="20% - uthevingsfarge 6 53_4 manuell" xfId="53784" xr:uid="{66D7FE7D-F1FD-4F47-BBEE-A0BE5053D207}"/>
    <cellStyle name="20% - uthevingsfarge 6 54" xfId="3906" xr:uid="{00000000-0005-0000-0000-00005C3E0000}"/>
    <cellStyle name="20% - uthevingsfarge 6 54 2" xfId="3907" xr:uid="{00000000-0005-0000-0000-00005D3E0000}"/>
    <cellStyle name="20% - uthevingsfarge 6 54 2 2" xfId="3908" xr:uid="{00000000-0005-0000-0000-00005E3E0000}"/>
    <cellStyle name="20% - uthevingsfarge 6 54 2 3" xfId="44915" xr:uid="{00000000-0005-0000-0000-00005F3E0000}"/>
    <cellStyle name="20% - uthevingsfarge 6 54 2_4 manuell" xfId="53785" xr:uid="{F9570E80-E463-45AB-88AA-7928B237725F}"/>
    <cellStyle name="20% - uthevingsfarge 6 54 3" xfId="3909" xr:uid="{00000000-0005-0000-0000-0000613E0000}"/>
    <cellStyle name="20% - uthevingsfarge 6 54 4" xfId="44916" xr:uid="{00000000-0005-0000-0000-0000623E0000}"/>
    <cellStyle name="20% - uthevingsfarge 6 54_4 manuell" xfId="53786" xr:uid="{1DD50EC2-2D6B-44D1-8563-C21D529F7BF2}"/>
    <cellStyle name="20% - uthevingsfarge 6 55" xfId="3910" xr:uid="{00000000-0005-0000-0000-0000643E0000}"/>
    <cellStyle name="20% - uthevingsfarge 6 55 2" xfId="3911" xr:uid="{00000000-0005-0000-0000-0000653E0000}"/>
    <cellStyle name="20% - uthevingsfarge 6 55 2 2" xfId="3912" xr:uid="{00000000-0005-0000-0000-0000663E0000}"/>
    <cellStyle name="20% - uthevingsfarge 6 55 2 3" xfId="44917" xr:uid="{00000000-0005-0000-0000-0000673E0000}"/>
    <cellStyle name="20% - uthevingsfarge 6 55 2_4 manuell" xfId="53787" xr:uid="{BF03DB68-FC4F-4214-98F0-A76E680B6EBD}"/>
    <cellStyle name="20% - uthevingsfarge 6 55 3" xfId="3913" xr:uid="{00000000-0005-0000-0000-0000693E0000}"/>
    <cellStyle name="20% - uthevingsfarge 6 55 4" xfId="44918" xr:uid="{00000000-0005-0000-0000-00006A3E0000}"/>
    <cellStyle name="20% - uthevingsfarge 6 55_4 manuell" xfId="53788" xr:uid="{7C60A22B-0BD8-4F94-90D1-1CC9D31283BF}"/>
    <cellStyle name="20% - uthevingsfarge 6 56" xfId="3914" xr:uid="{00000000-0005-0000-0000-00006C3E0000}"/>
    <cellStyle name="20% - uthevingsfarge 6 56 2" xfId="3915" xr:uid="{00000000-0005-0000-0000-00006D3E0000}"/>
    <cellStyle name="20% - uthevingsfarge 6 56 2 2" xfId="3916" xr:uid="{00000000-0005-0000-0000-00006E3E0000}"/>
    <cellStyle name="20% - uthevingsfarge 6 56 2 3" xfId="44919" xr:uid="{00000000-0005-0000-0000-00006F3E0000}"/>
    <cellStyle name="20% - uthevingsfarge 6 56 2_4 manuell" xfId="53789" xr:uid="{86106EE8-396E-45CE-BCF1-BB4296CFECF2}"/>
    <cellStyle name="20% - uthevingsfarge 6 56 3" xfId="3917" xr:uid="{00000000-0005-0000-0000-0000713E0000}"/>
    <cellStyle name="20% - uthevingsfarge 6 56 4" xfId="44920" xr:uid="{00000000-0005-0000-0000-0000723E0000}"/>
    <cellStyle name="20% - uthevingsfarge 6 56_4 manuell" xfId="53790" xr:uid="{158D30A8-9722-4F98-B720-C2E50FC2279F}"/>
    <cellStyle name="20% - uthevingsfarge 6 57" xfId="3918" xr:uid="{00000000-0005-0000-0000-0000743E0000}"/>
    <cellStyle name="20% - uthevingsfarge 6 57 2" xfId="3919" xr:uid="{00000000-0005-0000-0000-0000753E0000}"/>
    <cellStyle name="20% - uthevingsfarge 6 57 2 2" xfId="3920" xr:uid="{00000000-0005-0000-0000-0000763E0000}"/>
    <cellStyle name="20% - uthevingsfarge 6 57 2 3" xfId="44921" xr:uid="{00000000-0005-0000-0000-0000773E0000}"/>
    <cellStyle name="20% - uthevingsfarge 6 57 2_4 manuell" xfId="53791" xr:uid="{CAC50D1F-2DE9-476D-A4F0-ED298B4501E7}"/>
    <cellStyle name="20% - uthevingsfarge 6 57 3" xfId="3921" xr:uid="{00000000-0005-0000-0000-0000793E0000}"/>
    <cellStyle name="20% - uthevingsfarge 6 57 4" xfId="44922" xr:uid="{00000000-0005-0000-0000-00007A3E0000}"/>
    <cellStyle name="20% - uthevingsfarge 6 57_4 manuell" xfId="53792" xr:uid="{C6DB67A5-52EE-40AE-BA05-24E8DABC7937}"/>
    <cellStyle name="20% - uthevingsfarge 6 58" xfId="3922" xr:uid="{00000000-0005-0000-0000-00007C3E0000}"/>
    <cellStyle name="20% - uthevingsfarge 6 58 2" xfId="3923" xr:uid="{00000000-0005-0000-0000-00007D3E0000}"/>
    <cellStyle name="20% - uthevingsfarge 6 58 2 2" xfId="3924" xr:uid="{00000000-0005-0000-0000-00007E3E0000}"/>
    <cellStyle name="20% - uthevingsfarge 6 58 2 3" xfId="44923" xr:uid="{00000000-0005-0000-0000-00007F3E0000}"/>
    <cellStyle name="20% - uthevingsfarge 6 58 2_4 manuell" xfId="53793" xr:uid="{78C189D8-D17D-47CA-A01D-FE4D20061082}"/>
    <cellStyle name="20% - uthevingsfarge 6 58 3" xfId="3925" xr:uid="{00000000-0005-0000-0000-0000813E0000}"/>
    <cellStyle name="20% - uthevingsfarge 6 58 4" xfId="44924" xr:uid="{00000000-0005-0000-0000-0000823E0000}"/>
    <cellStyle name="20% - uthevingsfarge 6 58_4 manuell" xfId="53794" xr:uid="{8CF37430-61E5-488C-A733-5EAAF880C088}"/>
    <cellStyle name="20% - uthevingsfarge 6 59" xfId="3926" xr:uid="{00000000-0005-0000-0000-0000843E0000}"/>
    <cellStyle name="20% - uthevingsfarge 6 59 2" xfId="3927" xr:uid="{00000000-0005-0000-0000-0000853E0000}"/>
    <cellStyle name="20% - uthevingsfarge 6 59 2 2" xfId="3928" xr:uid="{00000000-0005-0000-0000-0000863E0000}"/>
    <cellStyle name="20% - uthevingsfarge 6 59 2 3" xfId="44925" xr:uid="{00000000-0005-0000-0000-0000873E0000}"/>
    <cellStyle name="20% - uthevingsfarge 6 59 2_4 manuell" xfId="53795" xr:uid="{5DB69921-B994-4690-9264-4E45A200F3ED}"/>
    <cellStyle name="20% - uthevingsfarge 6 59 3" xfId="3929" xr:uid="{00000000-0005-0000-0000-0000893E0000}"/>
    <cellStyle name="20% - uthevingsfarge 6 59 4" xfId="44926" xr:uid="{00000000-0005-0000-0000-00008A3E0000}"/>
    <cellStyle name="20% - uthevingsfarge 6 59_4 manuell" xfId="53796" xr:uid="{38845C8E-05D8-4C6E-821A-F0C9FACD5540}"/>
    <cellStyle name="20% - uthevingsfarge 6 6" xfId="3930" xr:uid="{00000000-0005-0000-0000-00008C3E0000}"/>
    <cellStyle name="20% - uthevingsfarge 6 6 2" xfId="3931" xr:uid="{00000000-0005-0000-0000-00008D3E0000}"/>
    <cellStyle name="20% - uthevingsfarge 6 6 2 2" xfId="3932" xr:uid="{00000000-0005-0000-0000-00008E3E0000}"/>
    <cellStyle name="20% - uthevingsfarge 6 6 2 2 2" xfId="44927" xr:uid="{00000000-0005-0000-0000-00008F3E0000}"/>
    <cellStyle name="20% - uthevingsfarge 6 6 2 2_A02" xfId="55759" xr:uid="{52FBBEC4-B0B7-4629-ACD7-C011DA7A021C}"/>
    <cellStyle name="20% - uthevingsfarge 6 6 2 3" xfId="44928" xr:uid="{00000000-0005-0000-0000-0000903E0000}"/>
    <cellStyle name="20% - uthevingsfarge 6 6 2 4" xfId="44929" xr:uid="{00000000-0005-0000-0000-0000913E0000}"/>
    <cellStyle name="20% - uthevingsfarge 6 6 2_3. Chng in credit spreads" xfId="44930" xr:uid="{00000000-0005-0000-0000-0000923E0000}"/>
    <cellStyle name="20% - uthevingsfarge 6 6 3" xfId="3933" xr:uid="{00000000-0005-0000-0000-0000933E0000}"/>
    <cellStyle name="20% - uthevingsfarge 6 6 3 2" xfId="15273" xr:uid="{00000000-0005-0000-0000-0000943E0000}"/>
    <cellStyle name="20% - uthevingsfarge 6 6 3 2 2" xfId="44931" xr:uid="{00000000-0005-0000-0000-0000953E0000}"/>
    <cellStyle name="20% - uthevingsfarge 6 6 3 3" xfId="44932" xr:uid="{00000000-0005-0000-0000-0000963E0000}"/>
    <cellStyle name="20% - uthevingsfarge 6 6 3_3. Chng in credit spreads" xfId="44933" xr:uid="{00000000-0005-0000-0000-0000973E0000}"/>
    <cellStyle name="20% - uthevingsfarge 6 6 4" xfId="15274" xr:uid="{00000000-0005-0000-0000-0000983E0000}"/>
    <cellStyle name="20% - uthevingsfarge 6 6 4 2" xfId="44934" xr:uid="{00000000-0005-0000-0000-0000993E0000}"/>
    <cellStyle name="20% - uthevingsfarge 6 6 5" xfId="15275" xr:uid="{00000000-0005-0000-0000-00009A3E0000}"/>
    <cellStyle name="20% - uthevingsfarge 6 6 6" xfId="39846" xr:uid="{00000000-0005-0000-0000-00009B3E0000}"/>
    <cellStyle name="20% - uthevingsfarge 6 6 7" xfId="44935" xr:uid="{00000000-0005-0000-0000-00009C3E0000}"/>
    <cellStyle name="20% - uthevingsfarge 6 6 8" xfId="44936" xr:uid="{00000000-0005-0000-0000-00009D3E0000}"/>
    <cellStyle name="20% - uthevingsfarge 6 6 9" xfId="44937" xr:uid="{00000000-0005-0000-0000-00009E3E0000}"/>
    <cellStyle name="20% - uthevingsfarge 6 6_3. Chng in credit spreads" xfId="44938" xr:uid="{00000000-0005-0000-0000-00009F3E0000}"/>
    <cellStyle name="20% - uthevingsfarge 6 60" xfId="15276" xr:uid="{00000000-0005-0000-0000-0000A03E0000}"/>
    <cellStyle name="20% - uthevingsfarge 6 60 2" xfId="15277" xr:uid="{00000000-0005-0000-0000-0000A13E0000}"/>
    <cellStyle name="20% - uthevingsfarge 6 60 2 2" xfId="36534" xr:uid="{00000000-0005-0000-0000-0000A23E0000}"/>
    <cellStyle name="20% - uthevingsfarge 6 60 3" xfId="15278" xr:uid="{00000000-0005-0000-0000-0000A33E0000}"/>
    <cellStyle name="20% - uthevingsfarge 6 60 4" xfId="36298" xr:uid="{00000000-0005-0000-0000-0000A43E0000}"/>
    <cellStyle name="20% - uthevingsfarge 6 60_AVA DVA EL" xfId="15279" xr:uid="{00000000-0005-0000-0000-0000A53E0000}"/>
    <cellStyle name="20% - uthevingsfarge 6 61" xfId="15280" xr:uid="{00000000-0005-0000-0000-0000A63E0000}"/>
    <cellStyle name="20% - uthevingsfarge 6 61 2" xfId="15281" xr:uid="{00000000-0005-0000-0000-0000A73E0000}"/>
    <cellStyle name="20% - uthevingsfarge 6 61 2 2" xfId="36555" xr:uid="{00000000-0005-0000-0000-0000A83E0000}"/>
    <cellStyle name="20% - uthevingsfarge 6 61 3" xfId="15282" xr:uid="{00000000-0005-0000-0000-0000A93E0000}"/>
    <cellStyle name="20% - uthevingsfarge 6 61 4" xfId="36324" xr:uid="{00000000-0005-0000-0000-0000AA3E0000}"/>
    <cellStyle name="20% - uthevingsfarge 6 61_AVA DVA EL" xfId="15283" xr:uid="{00000000-0005-0000-0000-0000AB3E0000}"/>
    <cellStyle name="20% - uthevingsfarge 6 62" xfId="15284" xr:uid="{00000000-0005-0000-0000-0000AC3E0000}"/>
    <cellStyle name="20% - uthevingsfarge 6 62 2" xfId="15285" xr:uid="{00000000-0005-0000-0000-0000AD3E0000}"/>
    <cellStyle name="20% - uthevingsfarge 6 62 2 2" xfId="36524" xr:uid="{00000000-0005-0000-0000-0000AE3E0000}"/>
    <cellStyle name="20% - uthevingsfarge 6 62 3" xfId="36228" xr:uid="{00000000-0005-0000-0000-0000AF3E0000}"/>
    <cellStyle name="20% - uthevingsfarge 6 62_AVA DVA EL" xfId="15286" xr:uid="{00000000-0005-0000-0000-0000B03E0000}"/>
    <cellStyle name="20% - uthevingsfarge 6 63" xfId="15287" xr:uid="{00000000-0005-0000-0000-0000B13E0000}"/>
    <cellStyle name="20% - uthevingsfarge 6 63 2" xfId="36508" xr:uid="{00000000-0005-0000-0000-0000B23E0000}"/>
    <cellStyle name="20% - uthevingsfarge 6 64" xfId="15288" xr:uid="{00000000-0005-0000-0000-0000B33E0000}"/>
    <cellStyle name="20% - uthevingsfarge 6 64 2" xfId="36587" xr:uid="{00000000-0005-0000-0000-0000B43E0000}"/>
    <cellStyle name="20% - uthevingsfarge 6 65" xfId="15289" xr:uid="{00000000-0005-0000-0000-0000B53E0000}"/>
    <cellStyle name="20% - uthevingsfarge 6 65 2" xfId="36478" xr:uid="{00000000-0005-0000-0000-0000B63E0000}"/>
    <cellStyle name="20% - uthevingsfarge 6 66" xfId="15290" xr:uid="{00000000-0005-0000-0000-0000B73E0000}"/>
    <cellStyle name="20% - uthevingsfarge 6 66 2" xfId="36573" xr:uid="{00000000-0005-0000-0000-0000B83E0000}"/>
    <cellStyle name="20% - uthevingsfarge 6 67" xfId="36564" xr:uid="{00000000-0005-0000-0000-0000B93E0000}"/>
    <cellStyle name="20% - uthevingsfarge 6 68" xfId="44939" xr:uid="{00000000-0005-0000-0000-0000BA3E0000}"/>
    <cellStyle name="20% - uthevingsfarge 6 69" xfId="44940" xr:uid="{00000000-0005-0000-0000-0000BB3E0000}"/>
    <cellStyle name="20% - uthevingsfarge 6 7" xfId="3934" xr:uid="{00000000-0005-0000-0000-0000BC3E0000}"/>
    <cellStyle name="20% - uthevingsfarge 6 7 2" xfId="3935" xr:uid="{00000000-0005-0000-0000-0000BD3E0000}"/>
    <cellStyle name="20% - uthevingsfarge 6 7 2 2" xfId="3936" xr:uid="{00000000-0005-0000-0000-0000BE3E0000}"/>
    <cellStyle name="20% - uthevingsfarge 6 7 2 3" xfId="44941" xr:uid="{00000000-0005-0000-0000-0000BF3E0000}"/>
    <cellStyle name="20% - uthevingsfarge 6 7 2 4" xfId="44942" xr:uid="{00000000-0005-0000-0000-0000C03E0000}"/>
    <cellStyle name="20% - uthevingsfarge 6 7 2_4 manuell" xfId="53797" xr:uid="{6784FA16-C634-44EF-ADCE-952DC57D8A4B}"/>
    <cellStyle name="20% - uthevingsfarge 6 7 3" xfId="3937" xr:uid="{00000000-0005-0000-0000-0000C23E0000}"/>
    <cellStyle name="20% - uthevingsfarge 6 7 3 2" xfId="15291" xr:uid="{00000000-0005-0000-0000-0000C33E0000}"/>
    <cellStyle name="20% - uthevingsfarge 6 7 3_A02" xfId="55760" xr:uid="{184A9DD8-DC55-44E8-8859-7C97933363E2}"/>
    <cellStyle name="20% - uthevingsfarge 6 7 4" xfId="15292" xr:uid="{00000000-0005-0000-0000-0000C53E0000}"/>
    <cellStyle name="20% - uthevingsfarge 6 7 5" xfId="15293" xr:uid="{00000000-0005-0000-0000-0000C63E0000}"/>
    <cellStyle name="20% - uthevingsfarge 6 7 6" xfId="44943" xr:uid="{00000000-0005-0000-0000-0000C73E0000}"/>
    <cellStyle name="20% - uthevingsfarge 6 7 7" xfId="44944" xr:uid="{00000000-0005-0000-0000-0000C83E0000}"/>
    <cellStyle name="20% - uthevingsfarge 6 7 8" xfId="44945" xr:uid="{00000000-0005-0000-0000-0000C93E0000}"/>
    <cellStyle name="20% - uthevingsfarge 6 7_3. Chng in credit spreads" xfId="44946" xr:uid="{00000000-0005-0000-0000-0000CA3E0000}"/>
    <cellStyle name="20% - uthevingsfarge 6 70" xfId="44947" xr:uid="{00000000-0005-0000-0000-0000CB3E0000}"/>
    <cellStyle name="20% - uthevingsfarge 6 71" xfId="44948" xr:uid="{00000000-0005-0000-0000-0000CC3E0000}"/>
    <cellStyle name="20% - uthevingsfarge 6 72" xfId="44949" xr:uid="{00000000-0005-0000-0000-0000CD3E0000}"/>
    <cellStyle name="20% - uthevingsfarge 6 73" xfId="44950" xr:uid="{00000000-0005-0000-0000-0000CE3E0000}"/>
    <cellStyle name="20% - uthevingsfarge 6 74" xfId="44951" xr:uid="{00000000-0005-0000-0000-0000CF3E0000}"/>
    <cellStyle name="20% - uthevingsfarge 6 8" xfId="3938" xr:uid="{00000000-0005-0000-0000-0000D03E0000}"/>
    <cellStyle name="20% - uthevingsfarge 6 8 2" xfId="3939" xr:uid="{00000000-0005-0000-0000-0000D13E0000}"/>
    <cellStyle name="20% - uthevingsfarge 6 8 2 2" xfId="3940" xr:uid="{00000000-0005-0000-0000-0000D23E0000}"/>
    <cellStyle name="20% - uthevingsfarge 6 8 2 3" xfId="44952" xr:uid="{00000000-0005-0000-0000-0000D33E0000}"/>
    <cellStyle name="20% - uthevingsfarge 6 8 2 4" xfId="44953" xr:uid="{00000000-0005-0000-0000-0000D43E0000}"/>
    <cellStyle name="20% - uthevingsfarge 6 8 2_4 manuell" xfId="53798" xr:uid="{D3AC830B-7414-4739-8C05-F90BB44C1A80}"/>
    <cellStyle name="20% - uthevingsfarge 6 8 3" xfId="3941" xr:uid="{00000000-0005-0000-0000-0000D63E0000}"/>
    <cellStyle name="20% - uthevingsfarge 6 8 4" xfId="44954" xr:uid="{00000000-0005-0000-0000-0000D73E0000}"/>
    <cellStyle name="20% - uthevingsfarge 6 8 5" xfId="44955" xr:uid="{00000000-0005-0000-0000-0000D83E0000}"/>
    <cellStyle name="20% - uthevingsfarge 6 8_3. Chng in credit spreads" xfId="44956" xr:uid="{00000000-0005-0000-0000-0000D93E0000}"/>
    <cellStyle name="20% - uthevingsfarge 6 9" xfId="3942" xr:uid="{00000000-0005-0000-0000-0000DA3E0000}"/>
    <cellStyle name="20% - uthevingsfarge 6 9 2" xfId="3943" xr:uid="{00000000-0005-0000-0000-0000DB3E0000}"/>
    <cellStyle name="20% - uthevingsfarge 6 9 2 2" xfId="3944" xr:uid="{00000000-0005-0000-0000-0000DC3E0000}"/>
    <cellStyle name="20% - uthevingsfarge 6 9 2 3" xfId="44957" xr:uid="{00000000-0005-0000-0000-0000DD3E0000}"/>
    <cellStyle name="20% - uthevingsfarge 6 9 2_4 manuell" xfId="53799" xr:uid="{8AC9690A-AAB9-4243-82C9-CBF560816F4A}"/>
    <cellStyle name="20% - uthevingsfarge 6 9 3" xfId="3945" xr:uid="{00000000-0005-0000-0000-0000DF3E0000}"/>
    <cellStyle name="20% - uthevingsfarge 6 9 4" xfId="44958" xr:uid="{00000000-0005-0000-0000-0000E03E0000}"/>
    <cellStyle name="20% - uthevingsfarge 6 9 5" xfId="44959" xr:uid="{00000000-0005-0000-0000-0000E13E0000}"/>
    <cellStyle name="20% - uthevingsfarge 6 9_4 manuell" xfId="53800" xr:uid="{07655AEF-7CDB-4D5B-9DAD-86ABB02A33DC}"/>
    <cellStyle name="20% - uthevingsfarge 6_4 manuell" xfId="53801" xr:uid="{31C27D21-496B-423B-9933-88E78952AE74}"/>
    <cellStyle name="20% - Акцент1" xfId="15294" xr:uid="{00000000-0005-0000-0000-0000E43E0000}"/>
    <cellStyle name="20% - Акцент1 2" xfId="15295" xr:uid="{00000000-0005-0000-0000-0000E53E0000}"/>
    <cellStyle name="20% - Акцент1 3" xfId="15296" xr:uid="{00000000-0005-0000-0000-0000E63E0000}"/>
    <cellStyle name="20% - Акцент1_AVA DVA EL" xfId="15297" xr:uid="{00000000-0005-0000-0000-0000E73E0000}"/>
    <cellStyle name="20% - Акцент2" xfId="15298" xr:uid="{00000000-0005-0000-0000-0000E83E0000}"/>
    <cellStyle name="20% - Акцент2 2" xfId="15299" xr:uid="{00000000-0005-0000-0000-0000E93E0000}"/>
    <cellStyle name="20% - Акцент2 3" xfId="15300" xr:uid="{00000000-0005-0000-0000-0000EA3E0000}"/>
    <cellStyle name="20% - Акцент2_AVA DVA EL" xfId="15301" xr:uid="{00000000-0005-0000-0000-0000EB3E0000}"/>
    <cellStyle name="20% - Акцент3" xfId="15302" xr:uid="{00000000-0005-0000-0000-0000EC3E0000}"/>
    <cellStyle name="20% - Акцент3 2" xfId="15303" xr:uid="{00000000-0005-0000-0000-0000ED3E0000}"/>
    <cellStyle name="20% - Акцент3 3" xfId="15304" xr:uid="{00000000-0005-0000-0000-0000EE3E0000}"/>
    <cellStyle name="20% - Акцент3_AVA DVA EL" xfId="15305" xr:uid="{00000000-0005-0000-0000-0000EF3E0000}"/>
    <cellStyle name="20% - Акцент4" xfId="15306" xr:uid="{00000000-0005-0000-0000-0000F03E0000}"/>
    <cellStyle name="20% - Акцент4 2" xfId="15307" xr:uid="{00000000-0005-0000-0000-0000F13E0000}"/>
    <cellStyle name="20% - Акцент4 3" xfId="15308" xr:uid="{00000000-0005-0000-0000-0000F23E0000}"/>
    <cellStyle name="20% - Акцент4_AVA DVA EL" xfId="15309" xr:uid="{00000000-0005-0000-0000-0000F33E0000}"/>
    <cellStyle name="20% - Акцент5" xfId="15310" xr:uid="{00000000-0005-0000-0000-0000F43E0000}"/>
    <cellStyle name="20% - Акцент5 2" xfId="15311" xr:uid="{00000000-0005-0000-0000-0000F53E0000}"/>
    <cellStyle name="20% - Акцент5 3" xfId="15312" xr:uid="{00000000-0005-0000-0000-0000F63E0000}"/>
    <cellStyle name="20% - Акцент5_AVA DVA EL" xfId="15313" xr:uid="{00000000-0005-0000-0000-0000F73E0000}"/>
    <cellStyle name="20% - Акцент6" xfId="15314" xr:uid="{00000000-0005-0000-0000-0000F83E0000}"/>
    <cellStyle name="20% - Акцент6 2" xfId="15315" xr:uid="{00000000-0005-0000-0000-0000F93E0000}"/>
    <cellStyle name="20% - Акцент6 3" xfId="15316" xr:uid="{00000000-0005-0000-0000-0000FA3E0000}"/>
    <cellStyle name="20% - Акцент6_AVA DVA EL" xfId="15317" xr:uid="{00000000-0005-0000-0000-0000FB3E0000}"/>
    <cellStyle name="3 antraštė" xfId="3946" xr:uid="{00000000-0005-0000-0000-0000FC3E0000}"/>
    <cellStyle name="3 antraštė 2" xfId="15318" xr:uid="{00000000-0005-0000-0000-0000FD3E0000}"/>
    <cellStyle name="3 antraštė_A01" xfId="35646" xr:uid="{00000000-0005-0000-0000-0000FE3E0000}"/>
    <cellStyle name="4 antraštė" xfId="3947" xr:uid="{00000000-0005-0000-0000-0000FF3E0000}"/>
    <cellStyle name="4 antraštė 2" xfId="15319" xr:uid="{00000000-0005-0000-0000-0000003F0000}"/>
    <cellStyle name="4 antraštė_A01" xfId="35647" xr:uid="{00000000-0005-0000-0000-0000013F0000}"/>
    <cellStyle name="40 % - Markeringsfarve1" xfId="15320" xr:uid="{00000000-0005-0000-0000-0000023F0000}"/>
    <cellStyle name="40 % - Markeringsfarve1 2" xfId="15321" xr:uid="{00000000-0005-0000-0000-0000033F0000}"/>
    <cellStyle name="40 % - Markeringsfarve1 3" xfId="15322" xr:uid="{00000000-0005-0000-0000-0000043F0000}"/>
    <cellStyle name="40 % - Markeringsfarve1_AVA DVA EL" xfId="15323" xr:uid="{00000000-0005-0000-0000-0000053F0000}"/>
    <cellStyle name="40 % - Markeringsfarve2" xfId="15324" xr:uid="{00000000-0005-0000-0000-0000063F0000}"/>
    <cellStyle name="40 % - Markeringsfarve2 2" xfId="15325" xr:uid="{00000000-0005-0000-0000-0000073F0000}"/>
    <cellStyle name="40 % - Markeringsfarve2 3" xfId="15326" xr:uid="{00000000-0005-0000-0000-0000083F0000}"/>
    <cellStyle name="40 % - Markeringsfarve2_AVA DVA EL" xfId="15327" xr:uid="{00000000-0005-0000-0000-0000093F0000}"/>
    <cellStyle name="40 % - Markeringsfarve3" xfId="15328" xr:uid="{00000000-0005-0000-0000-00000A3F0000}"/>
    <cellStyle name="40 % - Markeringsfarve3 2" xfId="15329" xr:uid="{00000000-0005-0000-0000-00000B3F0000}"/>
    <cellStyle name="40 % - Markeringsfarve3 3" xfId="15330" xr:uid="{00000000-0005-0000-0000-00000C3F0000}"/>
    <cellStyle name="40 % - Markeringsfarve3_AVA DVA EL" xfId="15331" xr:uid="{00000000-0005-0000-0000-00000D3F0000}"/>
    <cellStyle name="40 % - Markeringsfarve4" xfId="15332" xr:uid="{00000000-0005-0000-0000-00000E3F0000}"/>
    <cellStyle name="40 % - Markeringsfarve4 2" xfId="15333" xr:uid="{00000000-0005-0000-0000-00000F3F0000}"/>
    <cellStyle name="40 % - Markeringsfarve4 3" xfId="15334" xr:uid="{00000000-0005-0000-0000-0000103F0000}"/>
    <cellStyle name="40 % - Markeringsfarve4_AVA DVA EL" xfId="15335" xr:uid="{00000000-0005-0000-0000-0000113F0000}"/>
    <cellStyle name="40 % - Markeringsfarve5" xfId="15336" xr:uid="{00000000-0005-0000-0000-0000123F0000}"/>
    <cellStyle name="40 % - Markeringsfarve5 2" xfId="15337" xr:uid="{00000000-0005-0000-0000-0000133F0000}"/>
    <cellStyle name="40 % - Markeringsfarve5 3" xfId="15338" xr:uid="{00000000-0005-0000-0000-0000143F0000}"/>
    <cellStyle name="40 % - Markeringsfarve5_AVA DVA EL" xfId="15339" xr:uid="{00000000-0005-0000-0000-0000153F0000}"/>
    <cellStyle name="40 % - Markeringsfarve6" xfId="15340" xr:uid="{00000000-0005-0000-0000-0000163F0000}"/>
    <cellStyle name="40 % - Markeringsfarve6 2" xfId="15341" xr:uid="{00000000-0005-0000-0000-0000173F0000}"/>
    <cellStyle name="40 % - Markeringsfarve6 3" xfId="15342" xr:uid="{00000000-0005-0000-0000-0000183F0000}"/>
    <cellStyle name="40 % - Markeringsfarve6_AVA DVA EL" xfId="15343" xr:uid="{00000000-0005-0000-0000-0000193F0000}"/>
    <cellStyle name="40% - 1. jelölőszín" xfId="3948" xr:uid="{00000000-0005-0000-0000-00001A3F0000}"/>
    <cellStyle name="40% - 1. jelölőszín 2" xfId="3949" xr:uid="{00000000-0005-0000-0000-00001B3F0000}"/>
    <cellStyle name="40% - 1. jelölőszín 2 2" xfId="3950" xr:uid="{00000000-0005-0000-0000-00001C3F0000}"/>
    <cellStyle name="40% - 1. jelölőszín 2 2 2" xfId="15344" xr:uid="{00000000-0005-0000-0000-00001D3F0000}"/>
    <cellStyle name="40% - 1. jelölőszín 2 2 3" xfId="44960" xr:uid="{00000000-0005-0000-0000-00001E3F0000}"/>
    <cellStyle name="40% - 1. jelölőszín 2 2_4 manuell" xfId="53802" xr:uid="{D420C193-080D-4DE4-9CB5-4CD5BFCABEBC}"/>
    <cellStyle name="40% - 1. jelölőszín 2 3" xfId="3951" xr:uid="{00000000-0005-0000-0000-0000203F0000}"/>
    <cellStyle name="40% - 1. jelölőszín 2 3 2" xfId="15345" xr:uid="{00000000-0005-0000-0000-0000213F0000}"/>
    <cellStyle name="40% - 1. jelölőszín 2 3 3" xfId="44961" xr:uid="{00000000-0005-0000-0000-0000223F0000}"/>
    <cellStyle name="40% - 1. jelölőszín 2 3_4 manuell" xfId="53803" xr:uid="{1D94126D-FC58-4BC7-AA23-40C697CEE1BF}"/>
    <cellStyle name="40% - 1. jelölőszín 2 4" xfId="15346" xr:uid="{00000000-0005-0000-0000-0000243F0000}"/>
    <cellStyle name="40% - 1. jelölőszín 2 5" xfId="44962" xr:uid="{00000000-0005-0000-0000-0000253F0000}"/>
    <cellStyle name="40% - 1. jelölőszín 2_4 manuell" xfId="53804" xr:uid="{51E5BFAB-02E4-4906-AD41-1F52EC7BE09E}"/>
    <cellStyle name="40% - 1. jelölőszín 3" xfId="3952" xr:uid="{00000000-0005-0000-0000-0000273F0000}"/>
    <cellStyle name="40% - 1. jelölőszín 3 2" xfId="15347" xr:uid="{00000000-0005-0000-0000-0000283F0000}"/>
    <cellStyle name="40% - 1. jelölőszín 3 3" xfId="44963" xr:uid="{00000000-0005-0000-0000-0000293F0000}"/>
    <cellStyle name="40% - 1. jelölőszín 3_4 manuell" xfId="53805" xr:uid="{D45C983C-A95D-43CA-BCDE-D6BCA5487875}"/>
    <cellStyle name="40% - 1. jelölőszín 4" xfId="3953" xr:uid="{00000000-0005-0000-0000-00002B3F0000}"/>
    <cellStyle name="40% - 1. jelölőszín 4 2" xfId="15348" xr:uid="{00000000-0005-0000-0000-00002C3F0000}"/>
    <cellStyle name="40% - 1. jelölőszín 4 3" xfId="44964" xr:uid="{00000000-0005-0000-0000-00002D3F0000}"/>
    <cellStyle name="40% - 1. jelölőszín 4_4 manuell" xfId="53806" xr:uid="{9F2E4234-894D-4EE9-A7CE-BAE76087A0A4}"/>
    <cellStyle name="40% - 1. jelölőszín 5" xfId="15349" xr:uid="{00000000-0005-0000-0000-00002F3F0000}"/>
    <cellStyle name="40% - 1. jelölőszín 6" xfId="44965" xr:uid="{00000000-0005-0000-0000-0000303F0000}"/>
    <cellStyle name="40% - 1. jelölőszín_20130128_ITS on reporting_Annex I_CA" xfId="3954" xr:uid="{00000000-0005-0000-0000-0000313F0000}"/>
    <cellStyle name="40% - 2. jelölőszín" xfId="3955" xr:uid="{00000000-0005-0000-0000-0000323F0000}"/>
    <cellStyle name="40% - 2. jelölőszín 2" xfId="3956" xr:uid="{00000000-0005-0000-0000-0000333F0000}"/>
    <cellStyle name="40% - 2. jelölőszín 2 2" xfId="3957" xr:uid="{00000000-0005-0000-0000-0000343F0000}"/>
    <cellStyle name="40% - 2. jelölőszín 2 2 2" xfId="15350" xr:uid="{00000000-0005-0000-0000-0000353F0000}"/>
    <cellStyle name="40% - 2. jelölőszín 2 2 3" xfId="44966" xr:uid="{00000000-0005-0000-0000-0000363F0000}"/>
    <cellStyle name="40% - 2. jelölőszín 2 2_4 manuell" xfId="53807" xr:uid="{503995A0-303A-499D-9126-7D42DDC1AD3E}"/>
    <cellStyle name="40% - 2. jelölőszín 2 3" xfId="3958" xr:uid="{00000000-0005-0000-0000-0000383F0000}"/>
    <cellStyle name="40% - 2. jelölőszín 2 3 2" xfId="15351" xr:uid="{00000000-0005-0000-0000-0000393F0000}"/>
    <cellStyle name="40% - 2. jelölőszín 2 3 3" xfId="44967" xr:uid="{00000000-0005-0000-0000-00003A3F0000}"/>
    <cellStyle name="40% - 2. jelölőszín 2 3_4 manuell" xfId="53808" xr:uid="{FD6EE167-9099-4D89-B0BE-BC3712BD3566}"/>
    <cellStyle name="40% - 2. jelölőszín 2 4" xfId="15352" xr:uid="{00000000-0005-0000-0000-00003C3F0000}"/>
    <cellStyle name="40% - 2. jelölőszín 2 5" xfId="44968" xr:uid="{00000000-0005-0000-0000-00003D3F0000}"/>
    <cellStyle name="40% - 2. jelölőszín 2_4 manuell" xfId="53809" xr:uid="{2D2B6F29-A294-4B3E-8409-2C80F51F1AA2}"/>
    <cellStyle name="40% - 2. jelölőszín 3" xfId="3959" xr:uid="{00000000-0005-0000-0000-00003F3F0000}"/>
    <cellStyle name="40% - 2. jelölőszín 3 2" xfId="15353" xr:uid="{00000000-0005-0000-0000-0000403F0000}"/>
    <cellStyle name="40% - 2. jelölőszín 3 3" xfId="44969" xr:uid="{00000000-0005-0000-0000-0000413F0000}"/>
    <cellStyle name="40% - 2. jelölőszín 3_4 manuell" xfId="53810" xr:uid="{5C775092-798E-4958-A067-73C41C4720E9}"/>
    <cellStyle name="40% - 2. jelölőszín 4" xfId="3960" xr:uid="{00000000-0005-0000-0000-0000433F0000}"/>
    <cellStyle name="40% - 2. jelölőszín 4 2" xfId="15354" xr:uid="{00000000-0005-0000-0000-0000443F0000}"/>
    <cellStyle name="40% - 2. jelölőszín 4 3" xfId="44970" xr:uid="{00000000-0005-0000-0000-0000453F0000}"/>
    <cellStyle name="40% - 2. jelölőszín 4_4 manuell" xfId="53811" xr:uid="{59B7650F-72EE-4EC0-8F70-74605B314886}"/>
    <cellStyle name="40% - 2. jelölőszín 5" xfId="15355" xr:uid="{00000000-0005-0000-0000-0000473F0000}"/>
    <cellStyle name="40% - 2. jelölőszín 6" xfId="44971" xr:uid="{00000000-0005-0000-0000-0000483F0000}"/>
    <cellStyle name="40% - 2. jelölőszín_20130128_ITS on reporting_Annex I_CA" xfId="3961" xr:uid="{00000000-0005-0000-0000-0000493F0000}"/>
    <cellStyle name="40% - 3. jelölőszín" xfId="3962" xr:uid="{00000000-0005-0000-0000-00004A3F0000}"/>
    <cellStyle name="40% - 3. jelölőszín 2" xfId="3963" xr:uid="{00000000-0005-0000-0000-00004B3F0000}"/>
    <cellStyle name="40% - 3. jelölőszín 2 2" xfId="3964" xr:uid="{00000000-0005-0000-0000-00004C3F0000}"/>
    <cellStyle name="40% - 3. jelölőszín 2 2 2" xfId="15356" xr:uid="{00000000-0005-0000-0000-00004D3F0000}"/>
    <cellStyle name="40% - 3. jelölőszín 2 2 3" xfId="44972" xr:uid="{00000000-0005-0000-0000-00004E3F0000}"/>
    <cellStyle name="40% - 3. jelölőszín 2 2_4 manuell" xfId="53812" xr:uid="{DC3150D7-DF6A-452E-B9A0-64BCF2A7DBB4}"/>
    <cellStyle name="40% - 3. jelölőszín 2 3" xfId="3965" xr:uid="{00000000-0005-0000-0000-0000503F0000}"/>
    <cellStyle name="40% - 3. jelölőszín 2 3 2" xfId="15357" xr:uid="{00000000-0005-0000-0000-0000513F0000}"/>
    <cellStyle name="40% - 3. jelölőszín 2 3 3" xfId="44973" xr:uid="{00000000-0005-0000-0000-0000523F0000}"/>
    <cellStyle name="40% - 3. jelölőszín 2 3_4 manuell" xfId="53813" xr:uid="{F95CF898-4070-4465-9403-7CD4CCF72D30}"/>
    <cellStyle name="40% - 3. jelölőszín 2 4" xfId="15358" xr:uid="{00000000-0005-0000-0000-0000543F0000}"/>
    <cellStyle name="40% - 3. jelölőszín 2 5" xfId="44974" xr:uid="{00000000-0005-0000-0000-0000553F0000}"/>
    <cellStyle name="40% - 3. jelölőszín 2_4 manuell" xfId="53814" xr:uid="{A425C8DE-DC8D-43F1-8225-F7CD3D9B69CD}"/>
    <cellStyle name="40% - 3. jelölőszín 3" xfId="3966" xr:uid="{00000000-0005-0000-0000-0000573F0000}"/>
    <cellStyle name="40% - 3. jelölőszín 3 2" xfId="15359" xr:uid="{00000000-0005-0000-0000-0000583F0000}"/>
    <cellStyle name="40% - 3. jelölőszín 3 3" xfId="44975" xr:uid="{00000000-0005-0000-0000-0000593F0000}"/>
    <cellStyle name="40% - 3. jelölőszín 3_4 manuell" xfId="53815" xr:uid="{B2B4D83E-A2E4-4D4B-89D2-FF272ED06C7B}"/>
    <cellStyle name="40% - 3. jelölőszín 4" xfId="3967" xr:uid="{00000000-0005-0000-0000-00005B3F0000}"/>
    <cellStyle name="40% - 3. jelölőszín 4 2" xfId="15360" xr:uid="{00000000-0005-0000-0000-00005C3F0000}"/>
    <cellStyle name="40% - 3. jelölőszín 4 3" xfId="44976" xr:uid="{00000000-0005-0000-0000-00005D3F0000}"/>
    <cellStyle name="40% - 3. jelölőszín 4_4 manuell" xfId="53816" xr:uid="{66150C89-633C-49FA-BB7D-0D2891356EC4}"/>
    <cellStyle name="40% - 3. jelölőszín 5" xfId="15361" xr:uid="{00000000-0005-0000-0000-00005F3F0000}"/>
    <cellStyle name="40% - 3. jelölőszín 6" xfId="44977" xr:uid="{00000000-0005-0000-0000-0000603F0000}"/>
    <cellStyle name="40% - 3. jelölőszín_20130128_ITS on reporting_Annex I_CA" xfId="3968" xr:uid="{00000000-0005-0000-0000-0000613F0000}"/>
    <cellStyle name="40% - 4. jelölőszín" xfId="3969" xr:uid="{00000000-0005-0000-0000-0000623F0000}"/>
    <cellStyle name="40% - 4. jelölőszín 2" xfId="3970" xr:uid="{00000000-0005-0000-0000-0000633F0000}"/>
    <cellStyle name="40% - 4. jelölőszín 2 2" xfId="3971" xr:uid="{00000000-0005-0000-0000-0000643F0000}"/>
    <cellStyle name="40% - 4. jelölőszín 2 2 2" xfId="15362" xr:uid="{00000000-0005-0000-0000-0000653F0000}"/>
    <cellStyle name="40% - 4. jelölőszín 2 2 3" xfId="44978" xr:uid="{00000000-0005-0000-0000-0000663F0000}"/>
    <cellStyle name="40% - 4. jelölőszín 2 2_4 manuell" xfId="53817" xr:uid="{B9CDDCDE-F6B1-4674-AECB-802931948FF1}"/>
    <cellStyle name="40% - 4. jelölőszín 2 3" xfId="3972" xr:uid="{00000000-0005-0000-0000-0000683F0000}"/>
    <cellStyle name="40% - 4. jelölőszín 2 3 2" xfId="15363" xr:uid="{00000000-0005-0000-0000-0000693F0000}"/>
    <cellStyle name="40% - 4. jelölőszín 2 3 3" xfId="44979" xr:uid="{00000000-0005-0000-0000-00006A3F0000}"/>
    <cellStyle name="40% - 4. jelölőszín 2 3_4 manuell" xfId="53818" xr:uid="{86A9443D-81CA-4461-88B2-029874DE7213}"/>
    <cellStyle name="40% - 4. jelölőszín 2 4" xfId="15364" xr:uid="{00000000-0005-0000-0000-00006C3F0000}"/>
    <cellStyle name="40% - 4. jelölőszín 2 5" xfId="44980" xr:uid="{00000000-0005-0000-0000-00006D3F0000}"/>
    <cellStyle name="40% - 4. jelölőszín 2_4 manuell" xfId="53819" xr:uid="{0B5E8B43-8D30-4BE1-958D-9796D8120DB5}"/>
    <cellStyle name="40% - 4. jelölőszín 3" xfId="3973" xr:uid="{00000000-0005-0000-0000-00006F3F0000}"/>
    <cellStyle name="40% - 4. jelölőszín 3 2" xfId="15365" xr:uid="{00000000-0005-0000-0000-0000703F0000}"/>
    <cellStyle name="40% - 4. jelölőszín 3 3" xfId="44981" xr:uid="{00000000-0005-0000-0000-0000713F0000}"/>
    <cellStyle name="40% - 4. jelölőszín 3_4 manuell" xfId="53820" xr:uid="{E00EAD19-6904-40B2-A5D9-76C50A5D8E16}"/>
    <cellStyle name="40% - 4. jelölőszín 4" xfId="3974" xr:uid="{00000000-0005-0000-0000-0000733F0000}"/>
    <cellStyle name="40% - 4. jelölőszín 4 2" xfId="15366" xr:uid="{00000000-0005-0000-0000-0000743F0000}"/>
    <cellStyle name="40% - 4. jelölőszín 4 3" xfId="44982" xr:uid="{00000000-0005-0000-0000-0000753F0000}"/>
    <cellStyle name="40% - 4. jelölőszín 4_4 manuell" xfId="53821" xr:uid="{F15332DF-9752-45C6-B857-E14116EC419F}"/>
    <cellStyle name="40% - 4. jelölőszín 5" xfId="15367" xr:uid="{00000000-0005-0000-0000-0000773F0000}"/>
    <cellStyle name="40% - 4. jelölőszín 6" xfId="44983" xr:uid="{00000000-0005-0000-0000-0000783F0000}"/>
    <cellStyle name="40% - 4. jelölőszín_20130128_ITS on reporting_Annex I_CA" xfId="3975" xr:uid="{00000000-0005-0000-0000-0000793F0000}"/>
    <cellStyle name="40% - 5. jelölőszín" xfId="3976" xr:uid="{00000000-0005-0000-0000-00007A3F0000}"/>
    <cellStyle name="40% - 5. jelölőszín 2" xfId="3977" xr:uid="{00000000-0005-0000-0000-00007B3F0000}"/>
    <cellStyle name="40% - 5. jelölőszín 2 2" xfId="3978" xr:uid="{00000000-0005-0000-0000-00007C3F0000}"/>
    <cellStyle name="40% - 5. jelölőszín 2 2 2" xfId="15368" xr:uid="{00000000-0005-0000-0000-00007D3F0000}"/>
    <cellStyle name="40% - 5. jelölőszín 2 2 3" xfId="44984" xr:uid="{00000000-0005-0000-0000-00007E3F0000}"/>
    <cellStyle name="40% - 5. jelölőszín 2 2_4 manuell" xfId="53822" xr:uid="{FA882E83-85D5-42F2-91DB-ED82014E2E6C}"/>
    <cellStyle name="40% - 5. jelölőszín 2 3" xfId="3979" xr:uid="{00000000-0005-0000-0000-0000803F0000}"/>
    <cellStyle name="40% - 5. jelölőszín 2 3 2" xfId="15369" xr:uid="{00000000-0005-0000-0000-0000813F0000}"/>
    <cellStyle name="40% - 5. jelölőszín 2 3 3" xfId="44985" xr:uid="{00000000-0005-0000-0000-0000823F0000}"/>
    <cellStyle name="40% - 5. jelölőszín 2 3_4 manuell" xfId="53823" xr:uid="{A2F0F554-E350-447E-A86F-76188DD4E803}"/>
    <cellStyle name="40% - 5. jelölőszín 2 4" xfId="15370" xr:uid="{00000000-0005-0000-0000-0000843F0000}"/>
    <cellStyle name="40% - 5. jelölőszín 2 5" xfId="44986" xr:uid="{00000000-0005-0000-0000-0000853F0000}"/>
    <cellStyle name="40% - 5. jelölőszín 2_4 manuell" xfId="53824" xr:uid="{23AC50A5-568C-4901-AE9D-768E0172C9E0}"/>
    <cellStyle name="40% - 5. jelölőszín 3" xfId="3980" xr:uid="{00000000-0005-0000-0000-0000873F0000}"/>
    <cellStyle name="40% - 5. jelölőszín 3 2" xfId="15371" xr:uid="{00000000-0005-0000-0000-0000883F0000}"/>
    <cellStyle name="40% - 5. jelölőszín 3 3" xfId="44987" xr:uid="{00000000-0005-0000-0000-0000893F0000}"/>
    <cellStyle name="40% - 5. jelölőszín 3_4 manuell" xfId="53825" xr:uid="{4BE3A89B-F432-4F86-A355-15AD8291FBF3}"/>
    <cellStyle name="40% - 5. jelölőszín 4" xfId="3981" xr:uid="{00000000-0005-0000-0000-00008B3F0000}"/>
    <cellStyle name="40% - 5. jelölőszín 4 2" xfId="15372" xr:uid="{00000000-0005-0000-0000-00008C3F0000}"/>
    <cellStyle name="40% - 5. jelölőszín 4 3" xfId="44988" xr:uid="{00000000-0005-0000-0000-00008D3F0000}"/>
    <cellStyle name="40% - 5. jelölőszín 4_4 manuell" xfId="53826" xr:uid="{3C3482A5-0BA2-40FD-803B-41656B07B588}"/>
    <cellStyle name="40% - 5. jelölőszín 5" xfId="15373" xr:uid="{00000000-0005-0000-0000-00008F3F0000}"/>
    <cellStyle name="40% - 5. jelölőszín 6" xfId="44989" xr:uid="{00000000-0005-0000-0000-0000903F0000}"/>
    <cellStyle name="40% - 5. jelölőszín_20130128_ITS on reporting_Annex I_CA" xfId="3982" xr:uid="{00000000-0005-0000-0000-0000913F0000}"/>
    <cellStyle name="40% - 6. jelölőszín" xfId="3983" xr:uid="{00000000-0005-0000-0000-0000923F0000}"/>
    <cellStyle name="40% - 6. jelölőszín 2" xfId="3984" xr:uid="{00000000-0005-0000-0000-0000933F0000}"/>
    <cellStyle name="40% - 6. jelölőszín 2 2" xfId="3985" xr:uid="{00000000-0005-0000-0000-0000943F0000}"/>
    <cellStyle name="40% - 6. jelölőszín 2 2 2" xfId="15374" xr:uid="{00000000-0005-0000-0000-0000953F0000}"/>
    <cellStyle name="40% - 6. jelölőszín 2 2 3" xfId="44990" xr:uid="{00000000-0005-0000-0000-0000963F0000}"/>
    <cellStyle name="40% - 6. jelölőszín 2 2_4 manuell" xfId="53827" xr:uid="{2DE9936D-3E11-4844-A333-68C1E8E7D8C5}"/>
    <cellStyle name="40% - 6. jelölőszín 2 3" xfId="3986" xr:uid="{00000000-0005-0000-0000-0000983F0000}"/>
    <cellStyle name="40% - 6. jelölőszín 2 3 2" xfId="15375" xr:uid="{00000000-0005-0000-0000-0000993F0000}"/>
    <cellStyle name="40% - 6. jelölőszín 2 3 3" xfId="44991" xr:uid="{00000000-0005-0000-0000-00009A3F0000}"/>
    <cellStyle name="40% - 6. jelölőszín 2 3_4 manuell" xfId="53828" xr:uid="{AA013330-1ABE-4E67-9F61-DC97FBE82793}"/>
    <cellStyle name="40% - 6. jelölőszín 2 4" xfId="15376" xr:uid="{00000000-0005-0000-0000-00009C3F0000}"/>
    <cellStyle name="40% - 6. jelölőszín 2 5" xfId="44992" xr:uid="{00000000-0005-0000-0000-00009D3F0000}"/>
    <cellStyle name="40% - 6. jelölőszín 2_4 manuell" xfId="53829" xr:uid="{AD316F6E-9394-4EAC-BECC-1B28986B6DCA}"/>
    <cellStyle name="40% - 6. jelölőszín 3" xfId="3987" xr:uid="{00000000-0005-0000-0000-00009F3F0000}"/>
    <cellStyle name="40% - 6. jelölőszín 3 2" xfId="15377" xr:uid="{00000000-0005-0000-0000-0000A03F0000}"/>
    <cellStyle name="40% - 6. jelölőszín 3 3" xfId="44993" xr:uid="{00000000-0005-0000-0000-0000A13F0000}"/>
    <cellStyle name="40% - 6. jelölőszín 3_4 manuell" xfId="53830" xr:uid="{C19A32F8-FE2D-4FB9-92FC-F84103B65338}"/>
    <cellStyle name="40% - 6. jelölőszín 4" xfId="3988" xr:uid="{00000000-0005-0000-0000-0000A33F0000}"/>
    <cellStyle name="40% - 6. jelölőszín 4 2" xfId="15378" xr:uid="{00000000-0005-0000-0000-0000A43F0000}"/>
    <cellStyle name="40% - 6. jelölőszín 4 3" xfId="44994" xr:uid="{00000000-0005-0000-0000-0000A53F0000}"/>
    <cellStyle name="40% - 6. jelölőszín 4_4 manuell" xfId="53831" xr:uid="{8FBD3579-50D9-44BD-8A9E-A6368F44A5AE}"/>
    <cellStyle name="40% - 6. jelölőszín 5" xfId="15379" xr:uid="{00000000-0005-0000-0000-0000A73F0000}"/>
    <cellStyle name="40% - 6. jelölőszín 6" xfId="44995" xr:uid="{00000000-0005-0000-0000-0000A83F0000}"/>
    <cellStyle name="40% - 6. jelölőszín_20130128_ITS on reporting_Annex I_CA" xfId="3989" xr:uid="{00000000-0005-0000-0000-0000A93F0000}"/>
    <cellStyle name="40% - Accent1" xfId="3990" xr:uid="{00000000-0005-0000-0000-0000AA3F0000}"/>
    <cellStyle name="40% - Accent1 10" xfId="3991" xr:uid="{00000000-0005-0000-0000-0000AB3F0000}"/>
    <cellStyle name="40% - Accent1 10 2" xfId="15380" xr:uid="{00000000-0005-0000-0000-0000AC3F0000}"/>
    <cellStyle name="40% - Accent1 10 3" xfId="15381" xr:uid="{00000000-0005-0000-0000-0000AD3F0000}"/>
    <cellStyle name="40% - Accent1 10_A02" xfId="55761" xr:uid="{3EBFB0D0-25D9-4B1D-A2DA-C488E5465398}"/>
    <cellStyle name="40% - Accent1 11" xfId="3992" xr:uid="{00000000-0005-0000-0000-0000AF3F0000}"/>
    <cellStyle name="40% - Accent1 11 2" xfId="15382" xr:uid="{00000000-0005-0000-0000-0000B03F0000}"/>
    <cellStyle name="40% - Accent1 11 3" xfId="15383" xr:uid="{00000000-0005-0000-0000-0000B13F0000}"/>
    <cellStyle name="40% - Accent1 11_A02" xfId="55762" xr:uid="{F2D08BF1-84C8-4347-B1CA-51C0D53277CA}"/>
    <cellStyle name="40% - Accent1 12" xfId="3993" xr:uid="{00000000-0005-0000-0000-0000B33F0000}"/>
    <cellStyle name="40% - Accent1 12 2" xfId="15384" xr:uid="{00000000-0005-0000-0000-0000B43F0000}"/>
    <cellStyle name="40% - Accent1 12 3" xfId="15385" xr:uid="{00000000-0005-0000-0000-0000B53F0000}"/>
    <cellStyle name="40% - Accent1 12_A02" xfId="55763" xr:uid="{CEE89DC7-ED4F-4CF0-822B-8DB80C31486C}"/>
    <cellStyle name="40% - Accent1 13" xfId="15386" xr:uid="{00000000-0005-0000-0000-0000B73F0000}"/>
    <cellStyle name="40% - Accent1 13 2" xfId="15387" xr:uid="{00000000-0005-0000-0000-0000B83F0000}"/>
    <cellStyle name="40% - Accent1 13 3" xfId="15388" xr:uid="{00000000-0005-0000-0000-0000B93F0000}"/>
    <cellStyle name="40% - Accent1 13_AVA DVA EL" xfId="15389" xr:uid="{00000000-0005-0000-0000-0000BA3F0000}"/>
    <cellStyle name="40% - Accent1 14" xfId="15390" xr:uid="{00000000-0005-0000-0000-0000BB3F0000}"/>
    <cellStyle name="40% - Accent1 14 2" xfId="15391" xr:uid="{00000000-0005-0000-0000-0000BC3F0000}"/>
    <cellStyle name="40% - Accent1 14 3" xfId="15392" xr:uid="{00000000-0005-0000-0000-0000BD3F0000}"/>
    <cellStyle name="40% - Accent1 14_AVA DVA EL" xfId="15393" xr:uid="{00000000-0005-0000-0000-0000BE3F0000}"/>
    <cellStyle name="40% - Accent1 15" xfId="15394" xr:uid="{00000000-0005-0000-0000-0000BF3F0000}"/>
    <cellStyle name="40% - Accent1 16" xfId="15395" xr:uid="{00000000-0005-0000-0000-0000C03F0000}"/>
    <cellStyle name="40% - Accent1 17" xfId="39847" xr:uid="{00000000-0005-0000-0000-0000C13F0000}"/>
    <cellStyle name="40% - Accent1 18" xfId="44996" xr:uid="{00000000-0005-0000-0000-0000C23F0000}"/>
    <cellStyle name="40% - Accent1 19" xfId="44997" xr:uid="{00000000-0005-0000-0000-0000C33F0000}"/>
    <cellStyle name="40% - Accent1 2" xfId="3994" xr:uid="{00000000-0005-0000-0000-0000C43F0000}"/>
    <cellStyle name="40% - Accent1 2 2" xfId="3995" xr:uid="{00000000-0005-0000-0000-0000C53F0000}"/>
    <cellStyle name="40% - Accent1 2 2 2" xfId="3996" xr:uid="{00000000-0005-0000-0000-0000C63F0000}"/>
    <cellStyle name="40% - Accent1 2 2 2 2" xfId="15396" xr:uid="{00000000-0005-0000-0000-0000C73F0000}"/>
    <cellStyle name="40% - Accent1 2 2 2 3" xfId="15397" xr:uid="{00000000-0005-0000-0000-0000C83F0000}"/>
    <cellStyle name="40% - Accent1 2 2 2_A02" xfId="55764" xr:uid="{09819629-5A26-4827-8DE7-0D53E63CF0C9}"/>
    <cellStyle name="40% - Accent1 2 2 3" xfId="15398" xr:uid="{00000000-0005-0000-0000-0000CA3F0000}"/>
    <cellStyle name="40% - Accent1 2 2 3 2" xfId="15399" xr:uid="{00000000-0005-0000-0000-0000CB3F0000}"/>
    <cellStyle name="40% - Accent1 2 2 3 3" xfId="15400" xr:uid="{00000000-0005-0000-0000-0000CC3F0000}"/>
    <cellStyle name="40% - Accent1 2 2 3_AVA DVA EL" xfId="15401" xr:uid="{00000000-0005-0000-0000-0000CD3F0000}"/>
    <cellStyle name="40% - Accent1 2 2 4" xfId="15402" xr:uid="{00000000-0005-0000-0000-0000CE3F0000}"/>
    <cellStyle name="40% - Accent1 2 2 4 2" xfId="15403" xr:uid="{00000000-0005-0000-0000-0000CF3F0000}"/>
    <cellStyle name="40% - Accent1 2 2 4 3" xfId="15404" xr:uid="{00000000-0005-0000-0000-0000D03F0000}"/>
    <cellStyle name="40% - Accent1 2 2 4_AVA DVA EL" xfId="15405" xr:uid="{00000000-0005-0000-0000-0000D13F0000}"/>
    <cellStyle name="40% - Accent1 2 2 5" xfId="15406" xr:uid="{00000000-0005-0000-0000-0000D23F0000}"/>
    <cellStyle name="40% - Accent1 2 2 5 2" xfId="15407" xr:uid="{00000000-0005-0000-0000-0000D33F0000}"/>
    <cellStyle name="40% - Accent1 2 2 5 3" xfId="15408" xr:uid="{00000000-0005-0000-0000-0000D43F0000}"/>
    <cellStyle name="40% - Accent1 2 2 5_AVA DVA EL" xfId="15409" xr:uid="{00000000-0005-0000-0000-0000D53F0000}"/>
    <cellStyle name="40% - Accent1 2 2 6" xfId="15410" xr:uid="{00000000-0005-0000-0000-0000D63F0000}"/>
    <cellStyle name="40% - Accent1 2 2 6 2" xfId="15411" xr:uid="{00000000-0005-0000-0000-0000D73F0000}"/>
    <cellStyle name="40% - Accent1 2 2 6 3" xfId="15412" xr:uid="{00000000-0005-0000-0000-0000D83F0000}"/>
    <cellStyle name="40% - Accent1 2 2 6_AVA DVA EL" xfId="15413" xr:uid="{00000000-0005-0000-0000-0000D93F0000}"/>
    <cellStyle name="40% - Accent1 2 2 7" xfId="15414" xr:uid="{00000000-0005-0000-0000-0000DA3F0000}"/>
    <cellStyle name="40% - Accent1 2 2 8" xfId="44998" xr:uid="{00000000-0005-0000-0000-0000DB3F0000}"/>
    <cellStyle name="40% - Accent1 2 2_A01" xfId="12452" xr:uid="{00000000-0005-0000-0000-0000DC3F0000}"/>
    <cellStyle name="40% - Accent1 2 3" xfId="3997" xr:uid="{00000000-0005-0000-0000-0000DD3F0000}"/>
    <cellStyle name="40% - Accent1 2 3 2" xfId="3998" xr:uid="{00000000-0005-0000-0000-0000DE3F0000}"/>
    <cellStyle name="40% - Accent1 2 3 2 2" xfId="15415" xr:uid="{00000000-0005-0000-0000-0000DF3F0000}"/>
    <cellStyle name="40% - Accent1 2 3 2 3" xfId="15416" xr:uid="{00000000-0005-0000-0000-0000E03F0000}"/>
    <cellStyle name="40% - Accent1 2 3 2 4" xfId="44999" xr:uid="{00000000-0005-0000-0000-0000E13F0000}"/>
    <cellStyle name="40% - Accent1 2 3 2_A02" xfId="55765" xr:uid="{B3ED2955-A32A-4584-90DC-80F26183001D}"/>
    <cellStyle name="40% - Accent1 2 3 3" xfId="15417" xr:uid="{00000000-0005-0000-0000-0000E33F0000}"/>
    <cellStyle name="40% - Accent1 2 3 3 2" xfId="45000" xr:uid="{00000000-0005-0000-0000-0000E43F0000}"/>
    <cellStyle name="40% - Accent1 2 3 4" xfId="45001" xr:uid="{00000000-0005-0000-0000-0000E53F0000}"/>
    <cellStyle name="40% - Accent1 2 3 5" xfId="45002" xr:uid="{00000000-0005-0000-0000-0000E63F0000}"/>
    <cellStyle name="40% - Accent1 2 3 6" xfId="45003" xr:uid="{00000000-0005-0000-0000-0000E73F0000}"/>
    <cellStyle name="40% - Accent1 2 3_A01" xfId="12453" xr:uid="{00000000-0005-0000-0000-0000E83F0000}"/>
    <cellStyle name="40% - Accent1 2 4" xfId="3999" xr:uid="{00000000-0005-0000-0000-0000E93F0000}"/>
    <cellStyle name="40% - Accent1 2 4 2" xfId="15418" xr:uid="{00000000-0005-0000-0000-0000EA3F0000}"/>
    <cellStyle name="40% - Accent1 2 4 2 2" xfId="15419" xr:uid="{00000000-0005-0000-0000-0000EB3F0000}"/>
    <cellStyle name="40% - Accent1 2 4 2 3" xfId="15420" xr:uid="{00000000-0005-0000-0000-0000EC3F0000}"/>
    <cellStyle name="40% - Accent1 2 4 2_AVA DVA EL" xfId="15421" xr:uid="{00000000-0005-0000-0000-0000ED3F0000}"/>
    <cellStyle name="40% - Accent1 2 4 3" xfId="15422" xr:uid="{00000000-0005-0000-0000-0000EE3F0000}"/>
    <cellStyle name="40% - Accent1 2 4 4" xfId="15423" xr:uid="{00000000-0005-0000-0000-0000EF3F0000}"/>
    <cellStyle name="40% - Accent1 2 4 5" xfId="45004" xr:uid="{00000000-0005-0000-0000-0000F03F0000}"/>
    <cellStyle name="40% - Accent1 2 4_A02" xfId="55766" xr:uid="{47C4F5C6-0A09-4BF2-BCDE-6DE389DAEAA5}"/>
    <cellStyle name="40% - Accent1 2 5" xfId="15424" xr:uid="{00000000-0005-0000-0000-0000F23F0000}"/>
    <cellStyle name="40% - Accent1 2 5 2" xfId="15425" xr:uid="{00000000-0005-0000-0000-0000F33F0000}"/>
    <cellStyle name="40% - Accent1 2 5 3" xfId="15426" xr:uid="{00000000-0005-0000-0000-0000F43F0000}"/>
    <cellStyle name="40% - Accent1 2 5_AVA DVA EL" xfId="15427" xr:uid="{00000000-0005-0000-0000-0000F53F0000}"/>
    <cellStyle name="40% - Accent1 2 6" xfId="15428" xr:uid="{00000000-0005-0000-0000-0000F63F0000}"/>
    <cellStyle name="40% - Accent1 2 6 2" xfId="15429" xr:uid="{00000000-0005-0000-0000-0000F73F0000}"/>
    <cellStyle name="40% - Accent1 2 6 3" xfId="15430" xr:uid="{00000000-0005-0000-0000-0000F83F0000}"/>
    <cellStyle name="40% - Accent1 2 6_AVA DVA EL" xfId="15431" xr:uid="{00000000-0005-0000-0000-0000F93F0000}"/>
    <cellStyle name="40% - Accent1 2 7" xfId="15432" xr:uid="{00000000-0005-0000-0000-0000FA3F0000}"/>
    <cellStyle name="40% - Accent1 2 7 2" xfId="15433" xr:uid="{00000000-0005-0000-0000-0000FB3F0000}"/>
    <cellStyle name="40% - Accent1 2 7 3" xfId="15434" xr:uid="{00000000-0005-0000-0000-0000FC3F0000}"/>
    <cellStyle name="40% - Accent1 2 7_AVA DVA EL" xfId="15435" xr:uid="{00000000-0005-0000-0000-0000FD3F0000}"/>
    <cellStyle name="40% - Accent1 2 8" xfId="15436" xr:uid="{00000000-0005-0000-0000-0000FE3F0000}"/>
    <cellStyle name="40% - Accent1 2 9" xfId="45005" xr:uid="{00000000-0005-0000-0000-0000FF3F0000}"/>
    <cellStyle name="40% - Accent1 2_4 manuell" xfId="53832" xr:uid="{10AA14F5-CA99-4E91-813F-728CD42E0606}"/>
    <cellStyle name="40% - Accent1 3" xfId="4000" xr:uid="{00000000-0005-0000-0000-000001400000}"/>
    <cellStyle name="40% - Accent1 3 10" xfId="15437" xr:uid="{00000000-0005-0000-0000-000002400000}"/>
    <cellStyle name="40% - Accent1 3 10 2" xfId="15438" xr:uid="{00000000-0005-0000-0000-000003400000}"/>
    <cellStyle name="40% - Accent1 3 10 3" xfId="15439" xr:uid="{00000000-0005-0000-0000-000004400000}"/>
    <cellStyle name="40% - Accent1 3 10_AVA DVA EL" xfId="15440" xr:uid="{00000000-0005-0000-0000-000005400000}"/>
    <cellStyle name="40% - Accent1 3 11" xfId="15441" xr:uid="{00000000-0005-0000-0000-000006400000}"/>
    <cellStyle name="40% - Accent1 3 11 2" xfId="15442" xr:uid="{00000000-0005-0000-0000-000007400000}"/>
    <cellStyle name="40% - Accent1 3 11 3" xfId="15443" xr:uid="{00000000-0005-0000-0000-000008400000}"/>
    <cellStyle name="40% - Accent1 3 11_AVA DVA EL" xfId="15444" xr:uid="{00000000-0005-0000-0000-000009400000}"/>
    <cellStyle name="40% - Accent1 3 12" xfId="15445" xr:uid="{00000000-0005-0000-0000-00000A400000}"/>
    <cellStyle name="40% - Accent1 3 12 2" xfId="15446" xr:uid="{00000000-0005-0000-0000-00000B400000}"/>
    <cellStyle name="40% - Accent1 3 12 3" xfId="15447" xr:uid="{00000000-0005-0000-0000-00000C400000}"/>
    <cellStyle name="40% - Accent1 3 12_AVA DVA EL" xfId="15448" xr:uid="{00000000-0005-0000-0000-00000D400000}"/>
    <cellStyle name="40% - Accent1 3 13" xfId="15449" xr:uid="{00000000-0005-0000-0000-00000E400000}"/>
    <cellStyle name="40% - Accent1 3 14" xfId="45006" xr:uid="{00000000-0005-0000-0000-00000F400000}"/>
    <cellStyle name="40% - Accent1 3 2" xfId="15450" xr:uid="{00000000-0005-0000-0000-000010400000}"/>
    <cellStyle name="40% - Accent1 3 2 10" xfId="15451" xr:uid="{00000000-0005-0000-0000-000011400000}"/>
    <cellStyle name="40% - Accent1 3 2 10 2" xfId="15452" xr:uid="{00000000-0005-0000-0000-000012400000}"/>
    <cellStyle name="40% - Accent1 3 2 10 3" xfId="15453" xr:uid="{00000000-0005-0000-0000-000013400000}"/>
    <cellStyle name="40% - Accent1 3 2 10_AVA DVA EL" xfId="15454" xr:uid="{00000000-0005-0000-0000-000014400000}"/>
    <cellStyle name="40% - Accent1 3 2 11" xfId="15455" xr:uid="{00000000-0005-0000-0000-000015400000}"/>
    <cellStyle name="40% - Accent1 3 2 12" xfId="15456" xr:uid="{00000000-0005-0000-0000-000016400000}"/>
    <cellStyle name="40% - Accent1 3 2 2" xfId="15457" xr:uid="{00000000-0005-0000-0000-000017400000}"/>
    <cellStyle name="40% - Accent1 3 2 2 10" xfId="15458" xr:uid="{00000000-0005-0000-0000-000018400000}"/>
    <cellStyle name="40% - Accent1 3 2 2 11" xfId="15459" xr:uid="{00000000-0005-0000-0000-000019400000}"/>
    <cellStyle name="40% - Accent1 3 2 2 2" xfId="15460" xr:uid="{00000000-0005-0000-0000-00001A400000}"/>
    <cellStyle name="40% - Accent1 3 2 2 2 2" xfId="15461" xr:uid="{00000000-0005-0000-0000-00001B400000}"/>
    <cellStyle name="40% - Accent1 3 2 2 2 2 2" xfId="15462" xr:uid="{00000000-0005-0000-0000-00001C400000}"/>
    <cellStyle name="40% - Accent1 3 2 2 2 2 3" xfId="15463" xr:uid="{00000000-0005-0000-0000-00001D400000}"/>
    <cellStyle name="40% - Accent1 3 2 2 2 2_AVA DVA EL" xfId="15464" xr:uid="{00000000-0005-0000-0000-00001E400000}"/>
    <cellStyle name="40% - Accent1 3 2 2 2 3" xfId="15465" xr:uid="{00000000-0005-0000-0000-00001F400000}"/>
    <cellStyle name="40% - Accent1 3 2 2 2 3 2" xfId="15466" xr:uid="{00000000-0005-0000-0000-000020400000}"/>
    <cellStyle name="40% - Accent1 3 2 2 2 3 3" xfId="15467" xr:uid="{00000000-0005-0000-0000-000021400000}"/>
    <cellStyle name="40% - Accent1 3 2 2 2 3_AVA DVA EL" xfId="15468" xr:uid="{00000000-0005-0000-0000-000022400000}"/>
    <cellStyle name="40% - Accent1 3 2 2 2 4" xfId="15469" xr:uid="{00000000-0005-0000-0000-000023400000}"/>
    <cellStyle name="40% - Accent1 3 2 2 2 5" xfId="15470" xr:uid="{00000000-0005-0000-0000-000024400000}"/>
    <cellStyle name="40% - Accent1 3 2 2 2_AVA DVA EL" xfId="15471" xr:uid="{00000000-0005-0000-0000-000025400000}"/>
    <cellStyle name="40% - Accent1 3 2 2 3" xfId="15472" xr:uid="{00000000-0005-0000-0000-000026400000}"/>
    <cellStyle name="40% - Accent1 3 2 2 3 2" xfId="15473" xr:uid="{00000000-0005-0000-0000-000027400000}"/>
    <cellStyle name="40% - Accent1 3 2 2 3 3" xfId="15474" xr:uid="{00000000-0005-0000-0000-000028400000}"/>
    <cellStyle name="40% - Accent1 3 2 2 3_AVA DVA EL" xfId="15475" xr:uid="{00000000-0005-0000-0000-000029400000}"/>
    <cellStyle name="40% - Accent1 3 2 2 4" xfId="15476" xr:uid="{00000000-0005-0000-0000-00002A400000}"/>
    <cellStyle name="40% - Accent1 3 2 2 4 2" xfId="15477" xr:uid="{00000000-0005-0000-0000-00002B400000}"/>
    <cellStyle name="40% - Accent1 3 2 2 4 3" xfId="15478" xr:uid="{00000000-0005-0000-0000-00002C400000}"/>
    <cellStyle name="40% - Accent1 3 2 2 4_AVA DVA EL" xfId="15479" xr:uid="{00000000-0005-0000-0000-00002D400000}"/>
    <cellStyle name="40% - Accent1 3 2 2 5" xfId="15480" xr:uid="{00000000-0005-0000-0000-00002E400000}"/>
    <cellStyle name="40% - Accent1 3 2 2 5 2" xfId="15481" xr:uid="{00000000-0005-0000-0000-00002F400000}"/>
    <cellStyle name="40% - Accent1 3 2 2 5 3" xfId="15482" xr:uid="{00000000-0005-0000-0000-000030400000}"/>
    <cellStyle name="40% - Accent1 3 2 2 5_AVA DVA EL" xfId="15483" xr:uid="{00000000-0005-0000-0000-000031400000}"/>
    <cellStyle name="40% - Accent1 3 2 2 6" xfId="15484" xr:uid="{00000000-0005-0000-0000-000032400000}"/>
    <cellStyle name="40% - Accent1 3 2 2 6 2" xfId="15485" xr:uid="{00000000-0005-0000-0000-000033400000}"/>
    <cellStyle name="40% - Accent1 3 2 2 6 3" xfId="15486" xr:uid="{00000000-0005-0000-0000-000034400000}"/>
    <cellStyle name="40% - Accent1 3 2 2 6_AVA DVA EL" xfId="15487" xr:uid="{00000000-0005-0000-0000-000035400000}"/>
    <cellStyle name="40% - Accent1 3 2 2 7" xfId="15488" xr:uid="{00000000-0005-0000-0000-000036400000}"/>
    <cellStyle name="40% - Accent1 3 2 2 7 2" xfId="15489" xr:uid="{00000000-0005-0000-0000-000037400000}"/>
    <cellStyle name="40% - Accent1 3 2 2 7 3" xfId="15490" xr:uid="{00000000-0005-0000-0000-000038400000}"/>
    <cellStyle name="40% - Accent1 3 2 2 7_AVA DVA EL" xfId="15491" xr:uid="{00000000-0005-0000-0000-000039400000}"/>
    <cellStyle name="40% - Accent1 3 2 2 8" xfId="15492" xr:uid="{00000000-0005-0000-0000-00003A400000}"/>
    <cellStyle name="40% - Accent1 3 2 2 8 2" xfId="15493" xr:uid="{00000000-0005-0000-0000-00003B400000}"/>
    <cellStyle name="40% - Accent1 3 2 2 8 3" xfId="15494" xr:uid="{00000000-0005-0000-0000-00003C400000}"/>
    <cellStyle name="40% - Accent1 3 2 2 8_AVA DVA EL" xfId="15495" xr:uid="{00000000-0005-0000-0000-00003D400000}"/>
    <cellStyle name="40% - Accent1 3 2 2 9" xfId="15496" xr:uid="{00000000-0005-0000-0000-00003E400000}"/>
    <cellStyle name="40% - Accent1 3 2 2 9 2" xfId="15497" xr:uid="{00000000-0005-0000-0000-00003F400000}"/>
    <cellStyle name="40% - Accent1 3 2 2 9 3" xfId="15498" xr:uid="{00000000-0005-0000-0000-000040400000}"/>
    <cellStyle name="40% - Accent1 3 2 2 9_AVA DVA EL" xfId="15499" xr:uid="{00000000-0005-0000-0000-000041400000}"/>
    <cellStyle name="40% - Accent1 3 2 2_AVA DVA EL" xfId="15500" xr:uid="{00000000-0005-0000-0000-000042400000}"/>
    <cellStyle name="40% - Accent1 3 2 3" xfId="15501" xr:uid="{00000000-0005-0000-0000-000043400000}"/>
    <cellStyle name="40% - Accent1 3 2 3 2" xfId="15502" xr:uid="{00000000-0005-0000-0000-000044400000}"/>
    <cellStyle name="40% - Accent1 3 2 3 2 2" xfId="15503" xr:uid="{00000000-0005-0000-0000-000045400000}"/>
    <cellStyle name="40% - Accent1 3 2 3 2 3" xfId="15504" xr:uid="{00000000-0005-0000-0000-000046400000}"/>
    <cellStyle name="40% - Accent1 3 2 3 2_AVA DVA EL" xfId="15505" xr:uid="{00000000-0005-0000-0000-000047400000}"/>
    <cellStyle name="40% - Accent1 3 2 3 3" xfId="15506" xr:uid="{00000000-0005-0000-0000-000048400000}"/>
    <cellStyle name="40% - Accent1 3 2 3 3 2" xfId="15507" xr:uid="{00000000-0005-0000-0000-000049400000}"/>
    <cellStyle name="40% - Accent1 3 2 3 3 3" xfId="15508" xr:uid="{00000000-0005-0000-0000-00004A400000}"/>
    <cellStyle name="40% - Accent1 3 2 3 3_AVA DVA EL" xfId="15509" xr:uid="{00000000-0005-0000-0000-00004B400000}"/>
    <cellStyle name="40% - Accent1 3 2 3 4" xfId="15510" xr:uid="{00000000-0005-0000-0000-00004C400000}"/>
    <cellStyle name="40% - Accent1 3 2 3 5" xfId="15511" xr:uid="{00000000-0005-0000-0000-00004D400000}"/>
    <cellStyle name="40% - Accent1 3 2 3_AVA DVA EL" xfId="15512" xr:uid="{00000000-0005-0000-0000-00004E400000}"/>
    <cellStyle name="40% - Accent1 3 2 4" xfId="15513" xr:uid="{00000000-0005-0000-0000-00004F400000}"/>
    <cellStyle name="40% - Accent1 3 2 4 2" xfId="15514" xr:uid="{00000000-0005-0000-0000-000050400000}"/>
    <cellStyle name="40% - Accent1 3 2 4 3" xfId="15515" xr:uid="{00000000-0005-0000-0000-000051400000}"/>
    <cellStyle name="40% - Accent1 3 2 4_AVA DVA EL" xfId="15516" xr:uid="{00000000-0005-0000-0000-000052400000}"/>
    <cellStyle name="40% - Accent1 3 2 5" xfId="15517" xr:uid="{00000000-0005-0000-0000-000053400000}"/>
    <cellStyle name="40% - Accent1 3 2 5 2" xfId="15518" xr:uid="{00000000-0005-0000-0000-000054400000}"/>
    <cellStyle name="40% - Accent1 3 2 5 3" xfId="15519" xr:uid="{00000000-0005-0000-0000-000055400000}"/>
    <cellStyle name="40% - Accent1 3 2 5_AVA DVA EL" xfId="15520" xr:uid="{00000000-0005-0000-0000-000056400000}"/>
    <cellStyle name="40% - Accent1 3 2 6" xfId="15521" xr:uid="{00000000-0005-0000-0000-000057400000}"/>
    <cellStyle name="40% - Accent1 3 2 6 2" xfId="15522" xr:uid="{00000000-0005-0000-0000-000058400000}"/>
    <cellStyle name="40% - Accent1 3 2 6 3" xfId="15523" xr:uid="{00000000-0005-0000-0000-000059400000}"/>
    <cellStyle name="40% - Accent1 3 2 6_AVA DVA EL" xfId="15524" xr:uid="{00000000-0005-0000-0000-00005A400000}"/>
    <cellStyle name="40% - Accent1 3 2 7" xfId="15525" xr:uid="{00000000-0005-0000-0000-00005B400000}"/>
    <cellStyle name="40% - Accent1 3 2 7 2" xfId="15526" xr:uid="{00000000-0005-0000-0000-00005C400000}"/>
    <cellStyle name="40% - Accent1 3 2 7 3" xfId="15527" xr:uid="{00000000-0005-0000-0000-00005D400000}"/>
    <cellStyle name="40% - Accent1 3 2 7_AVA DVA EL" xfId="15528" xr:uid="{00000000-0005-0000-0000-00005E400000}"/>
    <cellStyle name="40% - Accent1 3 2 8" xfId="15529" xr:uid="{00000000-0005-0000-0000-00005F400000}"/>
    <cellStyle name="40% - Accent1 3 2 8 2" xfId="15530" xr:uid="{00000000-0005-0000-0000-000060400000}"/>
    <cellStyle name="40% - Accent1 3 2 8 3" xfId="15531" xr:uid="{00000000-0005-0000-0000-000061400000}"/>
    <cellStyle name="40% - Accent1 3 2 8_AVA DVA EL" xfId="15532" xr:uid="{00000000-0005-0000-0000-000062400000}"/>
    <cellStyle name="40% - Accent1 3 2 9" xfId="15533" xr:uid="{00000000-0005-0000-0000-000063400000}"/>
    <cellStyle name="40% - Accent1 3 2 9 2" xfId="15534" xr:uid="{00000000-0005-0000-0000-000064400000}"/>
    <cellStyle name="40% - Accent1 3 2 9 3" xfId="15535" xr:uid="{00000000-0005-0000-0000-000065400000}"/>
    <cellStyle name="40% - Accent1 3 2 9_AVA DVA EL" xfId="15536" xr:uid="{00000000-0005-0000-0000-000066400000}"/>
    <cellStyle name="40% - Accent1 3 2_AVA DVA EL" xfId="15537" xr:uid="{00000000-0005-0000-0000-000067400000}"/>
    <cellStyle name="40% - Accent1 3 3" xfId="15538" xr:uid="{00000000-0005-0000-0000-000068400000}"/>
    <cellStyle name="40% - Accent1 3 3 10" xfId="15539" xr:uid="{00000000-0005-0000-0000-000069400000}"/>
    <cellStyle name="40% - Accent1 3 3 11" xfId="15540" xr:uid="{00000000-0005-0000-0000-00006A400000}"/>
    <cellStyle name="40% - Accent1 3 3 2" xfId="15541" xr:uid="{00000000-0005-0000-0000-00006B400000}"/>
    <cellStyle name="40% - Accent1 3 3 2 2" xfId="15542" xr:uid="{00000000-0005-0000-0000-00006C400000}"/>
    <cellStyle name="40% - Accent1 3 3 2 2 2" xfId="15543" xr:uid="{00000000-0005-0000-0000-00006D400000}"/>
    <cellStyle name="40% - Accent1 3 3 2 2 3" xfId="15544" xr:uid="{00000000-0005-0000-0000-00006E400000}"/>
    <cellStyle name="40% - Accent1 3 3 2 2_AVA DVA EL" xfId="15545" xr:uid="{00000000-0005-0000-0000-00006F400000}"/>
    <cellStyle name="40% - Accent1 3 3 2 3" xfId="15546" xr:uid="{00000000-0005-0000-0000-000070400000}"/>
    <cellStyle name="40% - Accent1 3 3 2 3 2" xfId="15547" xr:uid="{00000000-0005-0000-0000-000071400000}"/>
    <cellStyle name="40% - Accent1 3 3 2 3 3" xfId="15548" xr:uid="{00000000-0005-0000-0000-000072400000}"/>
    <cellStyle name="40% - Accent1 3 3 2 3_AVA DVA EL" xfId="15549" xr:uid="{00000000-0005-0000-0000-000073400000}"/>
    <cellStyle name="40% - Accent1 3 3 2 4" xfId="15550" xr:uid="{00000000-0005-0000-0000-000074400000}"/>
    <cellStyle name="40% - Accent1 3 3 2 5" xfId="15551" xr:uid="{00000000-0005-0000-0000-000075400000}"/>
    <cellStyle name="40% - Accent1 3 3 2_AVA DVA EL" xfId="15552" xr:uid="{00000000-0005-0000-0000-000076400000}"/>
    <cellStyle name="40% - Accent1 3 3 3" xfId="15553" xr:uid="{00000000-0005-0000-0000-000077400000}"/>
    <cellStyle name="40% - Accent1 3 3 3 2" xfId="15554" xr:uid="{00000000-0005-0000-0000-000078400000}"/>
    <cellStyle name="40% - Accent1 3 3 3 3" xfId="15555" xr:uid="{00000000-0005-0000-0000-000079400000}"/>
    <cellStyle name="40% - Accent1 3 3 3_AVA DVA EL" xfId="15556" xr:uid="{00000000-0005-0000-0000-00007A400000}"/>
    <cellStyle name="40% - Accent1 3 3 4" xfId="15557" xr:uid="{00000000-0005-0000-0000-00007B400000}"/>
    <cellStyle name="40% - Accent1 3 3 4 2" xfId="15558" xr:uid="{00000000-0005-0000-0000-00007C400000}"/>
    <cellStyle name="40% - Accent1 3 3 4 3" xfId="15559" xr:uid="{00000000-0005-0000-0000-00007D400000}"/>
    <cellStyle name="40% - Accent1 3 3 4_AVA DVA EL" xfId="15560" xr:uid="{00000000-0005-0000-0000-00007E400000}"/>
    <cellStyle name="40% - Accent1 3 3 5" xfId="15561" xr:uid="{00000000-0005-0000-0000-00007F400000}"/>
    <cellStyle name="40% - Accent1 3 3 5 2" xfId="15562" xr:uid="{00000000-0005-0000-0000-000080400000}"/>
    <cellStyle name="40% - Accent1 3 3 5 3" xfId="15563" xr:uid="{00000000-0005-0000-0000-000081400000}"/>
    <cellStyle name="40% - Accent1 3 3 5_AVA DVA EL" xfId="15564" xr:uid="{00000000-0005-0000-0000-000082400000}"/>
    <cellStyle name="40% - Accent1 3 3 6" xfId="15565" xr:uid="{00000000-0005-0000-0000-000083400000}"/>
    <cellStyle name="40% - Accent1 3 3 6 2" xfId="15566" xr:uid="{00000000-0005-0000-0000-000084400000}"/>
    <cellStyle name="40% - Accent1 3 3 6 3" xfId="15567" xr:uid="{00000000-0005-0000-0000-000085400000}"/>
    <cellStyle name="40% - Accent1 3 3 6_AVA DVA EL" xfId="15568" xr:uid="{00000000-0005-0000-0000-000086400000}"/>
    <cellStyle name="40% - Accent1 3 3 7" xfId="15569" xr:uid="{00000000-0005-0000-0000-000087400000}"/>
    <cellStyle name="40% - Accent1 3 3 7 2" xfId="15570" xr:uid="{00000000-0005-0000-0000-000088400000}"/>
    <cellStyle name="40% - Accent1 3 3 7 3" xfId="15571" xr:uid="{00000000-0005-0000-0000-000089400000}"/>
    <cellStyle name="40% - Accent1 3 3 7_AVA DVA EL" xfId="15572" xr:uid="{00000000-0005-0000-0000-00008A400000}"/>
    <cellStyle name="40% - Accent1 3 3 8" xfId="15573" xr:uid="{00000000-0005-0000-0000-00008B400000}"/>
    <cellStyle name="40% - Accent1 3 3 8 2" xfId="15574" xr:uid="{00000000-0005-0000-0000-00008C400000}"/>
    <cellStyle name="40% - Accent1 3 3 8 3" xfId="15575" xr:uid="{00000000-0005-0000-0000-00008D400000}"/>
    <cellStyle name="40% - Accent1 3 3 8_AVA DVA EL" xfId="15576" xr:uid="{00000000-0005-0000-0000-00008E400000}"/>
    <cellStyle name="40% - Accent1 3 3 9" xfId="15577" xr:uid="{00000000-0005-0000-0000-00008F400000}"/>
    <cellStyle name="40% - Accent1 3 3 9 2" xfId="15578" xr:uid="{00000000-0005-0000-0000-000090400000}"/>
    <cellStyle name="40% - Accent1 3 3 9 3" xfId="15579" xr:uid="{00000000-0005-0000-0000-000091400000}"/>
    <cellStyle name="40% - Accent1 3 3 9_AVA DVA EL" xfId="15580" xr:uid="{00000000-0005-0000-0000-000092400000}"/>
    <cellStyle name="40% - Accent1 3 3_AVA DVA EL" xfId="15581" xr:uid="{00000000-0005-0000-0000-000093400000}"/>
    <cellStyle name="40% - Accent1 3 4" xfId="15582" xr:uid="{00000000-0005-0000-0000-000094400000}"/>
    <cellStyle name="40% - Accent1 3 4 2" xfId="15583" xr:uid="{00000000-0005-0000-0000-000095400000}"/>
    <cellStyle name="40% - Accent1 3 4 2 2" xfId="15584" xr:uid="{00000000-0005-0000-0000-000096400000}"/>
    <cellStyle name="40% - Accent1 3 4 2 3" xfId="15585" xr:uid="{00000000-0005-0000-0000-000097400000}"/>
    <cellStyle name="40% - Accent1 3 4 2_AVA DVA EL" xfId="15586" xr:uid="{00000000-0005-0000-0000-000098400000}"/>
    <cellStyle name="40% - Accent1 3 4 3" xfId="15587" xr:uid="{00000000-0005-0000-0000-000099400000}"/>
    <cellStyle name="40% - Accent1 3 4 3 2" xfId="15588" xr:uid="{00000000-0005-0000-0000-00009A400000}"/>
    <cellStyle name="40% - Accent1 3 4 3 3" xfId="15589" xr:uid="{00000000-0005-0000-0000-00009B400000}"/>
    <cellStyle name="40% - Accent1 3 4 3_AVA DVA EL" xfId="15590" xr:uid="{00000000-0005-0000-0000-00009C400000}"/>
    <cellStyle name="40% - Accent1 3 4 4" xfId="15591" xr:uid="{00000000-0005-0000-0000-00009D400000}"/>
    <cellStyle name="40% - Accent1 3 4 5" xfId="15592" xr:uid="{00000000-0005-0000-0000-00009E400000}"/>
    <cellStyle name="40% - Accent1 3 4_AVA DVA EL" xfId="15593" xr:uid="{00000000-0005-0000-0000-00009F400000}"/>
    <cellStyle name="40% - Accent1 3 5" xfId="15594" xr:uid="{00000000-0005-0000-0000-0000A0400000}"/>
    <cellStyle name="40% - Accent1 3 5 2" xfId="15595" xr:uid="{00000000-0005-0000-0000-0000A1400000}"/>
    <cellStyle name="40% - Accent1 3 5 2 2" xfId="15596" xr:uid="{00000000-0005-0000-0000-0000A2400000}"/>
    <cellStyle name="40% - Accent1 3 5 2 3" xfId="15597" xr:uid="{00000000-0005-0000-0000-0000A3400000}"/>
    <cellStyle name="40% - Accent1 3 5 2_AVA DVA EL" xfId="15598" xr:uid="{00000000-0005-0000-0000-0000A4400000}"/>
    <cellStyle name="40% - Accent1 3 5 3" xfId="15599" xr:uid="{00000000-0005-0000-0000-0000A5400000}"/>
    <cellStyle name="40% - Accent1 3 5 3 2" xfId="15600" xr:uid="{00000000-0005-0000-0000-0000A6400000}"/>
    <cellStyle name="40% - Accent1 3 5 3 3" xfId="15601" xr:uid="{00000000-0005-0000-0000-0000A7400000}"/>
    <cellStyle name="40% - Accent1 3 5 3_AVA DVA EL" xfId="15602" xr:uid="{00000000-0005-0000-0000-0000A8400000}"/>
    <cellStyle name="40% - Accent1 3 5 4" xfId="15603" xr:uid="{00000000-0005-0000-0000-0000A9400000}"/>
    <cellStyle name="40% - Accent1 3 5 5" xfId="15604" xr:uid="{00000000-0005-0000-0000-0000AA400000}"/>
    <cellStyle name="40% - Accent1 3 5_AVA DVA EL" xfId="15605" xr:uid="{00000000-0005-0000-0000-0000AB400000}"/>
    <cellStyle name="40% - Accent1 3 6" xfId="15606" xr:uid="{00000000-0005-0000-0000-0000AC400000}"/>
    <cellStyle name="40% - Accent1 3 6 2" xfId="15607" xr:uid="{00000000-0005-0000-0000-0000AD400000}"/>
    <cellStyle name="40% - Accent1 3 6 3" xfId="15608" xr:uid="{00000000-0005-0000-0000-0000AE400000}"/>
    <cellStyle name="40% - Accent1 3 6_AVA DVA EL" xfId="15609" xr:uid="{00000000-0005-0000-0000-0000AF400000}"/>
    <cellStyle name="40% - Accent1 3 7" xfId="15610" xr:uid="{00000000-0005-0000-0000-0000B0400000}"/>
    <cellStyle name="40% - Accent1 3 7 2" xfId="15611" xr:uid="{00000000-0005-0000-0000-0000B1400000}"/>
    <cellStyle name="40% - Accent1 3 7 3" xfId="15612" xr:uid="{00000000-0005-0000-0000-0000B2400000}"/>
    <cellStyle name="40% - Accent1 3 7_AVA DVA EL" xfId="15613" xr:uid="{00000000-0005-0000-0000-0000B3400000}"/>
    <cellStyle name="40% - Accent1 3 8" xfId="15614" xr:uid="{00000000-0005-0000-0000-0000B4400000}"/>
    <cellStyle name="40% - Accent1 3 8 2" xfId="15615" xr:uid="{00000000-0005-0000-0000-0000B5400000}"/>
    <cellStyle name="40% - Accent1 3 8 3" xfId="15616" xr:uid="{00000000-0005-0000-0000-0000B6400000}"/>
    <cellStyle name="40% - Accent1 3 8_AVA DVA EL" xfId="15617" xr:uid="{00000000-0005-0000-0000-0000B7400000}"/>
    <cellStyle name="40% - Accent1 3 9" xfId="15618" xr:uid="{00000000-0005-0000-0000-0000B8400000}"/>
    <cellStyle name="40% - Accent1 3 9 2" xfId="15619" xr:uid="{00000000-0005-0000-0000-0000B9400000}"/>
    <cellStyle name="40% - Accent1 3 9 3" xfId="15620" xr:uid="{00000000-0005-0000-0000-0000BA400000}"/>
    <cellStyle name="40% - Accent1 3 9_AVA DVA EL" xfId="15621" xr:uid="{00000000-0005-0000-0000-0000BB400000}"/>
    <cellStyle name="40% - Accent1 3_4 manuell" xfId="53833" xr:uid="{A5693C0E-4A26-4E96-9D99-36DB4C093337}"/>
    <cellStyle name="40% - Accent1 4" xfId="4001" xr:uid="{00000000-0005-0000-0000-0000BD400000}"/>
    <cellStyle name="40% - Accent1 4 10" xfId="15622" xr:uid="{00000000-0005-0000-0000-0000BE400000}"/>
    <cellStyle name="40% - Accent1 4 10 2" xfId="15623" xr:uid="{00000000-0005-0000-0000-0000BF400000}"/>
    <cellStyle name="40% - Accent1 4 10 3" xfId="15624" xr:uid="{00000000-0005-0000-0000-0000C0400000}"/>
    <cellStyle name="40% - Accent1 4 10_AVA DVA EL" xfId="15625" xr:uid="{00000000-0005-0000-0000-0000C1400000}"/>
    <cellStyle name="40% - Accent1 4 11" xfId="15626" xr:uid="{00000000-0005-0000-0000-0000C2400000}"/>
    <cellStyle name="40% - Accent1 4 11 2" xfId="15627" xr:uid="{00000000-0005-0000-0000-0000C3400000}"/>
    <cellStyle name="40% - Accent1 4 11 3" xfId="15628" xr:uid="{00000000-0005-0000-0000-0000C4400000}"/>
    <cellStyle name="40% - Accent1 4 11_AVA DVA EL" xfId="15629" xr:uid="{00000000-0005-0000-0000-0000C5400000}"/>
    <cellStyle name="40% - Accent1 4 12" xfId="15630" xr:uid="{00000000-0005-0000-0000-0000C6400000}"/>
    <cellStyle name="40% - Accent1 4 2" xfId="15631" xr:uid="{00000000-0005-0000-0000-0000C7400000}"/>
    <cellStyle name="40% - Accent1 4 2 10" xfId="15632" xr:uid="{00000000-0005-0000-0000-0000C8400000}"/>
    <cellStyle name="40% - Accent1 4 2 11" xfId="15633" xr:uid="{00000000-0005-0000-0000-0000C9400000}"/>
    <cellStyle name="40% - Accent1 4 2 2" xfId="15634" xr:uid="{00000000-0005-0000-0000-0000CA400000}"/>
    <cellStyle name="40% - Accent1 4 2 2 2" xfId="15635" xr:uid="{00000000-0005-0000-0000-0000CB400000}"/>
    <cellStyle name="40% - Accent1 4 2 2 2 2" xfId="15636" xr:uid="{00000000-0005-0000-0000-0000CC400000}"/>
    <cellStyle name="40% - Accent1 4 2 2 2 3" xfId="15637" xr:uid="{00000000-0005-0000-0000-0000CD400000}"/>
    <cellStyle name="40% - Accent1 4 2 2 2_AVA DVA EL" xfId="15638" xr:uid="{00000000-0005-0000-0000-0000CE400000}"/>
    <cellStyle name="40% - Accent1 4 2 2 3" xfId="15639" xr:uid="{00000000-0005-0000-0000-0000CF400000}"/>
    <cellStyle name="40% - Accent1 4 2 2 3 2" xfId="15640" xr:uid="{00000000-0005-0000-0000-0000D0400000}"/>
    <cellStyle name="40% - Accent1 4 2 2 3 3" xfId="15641" xr:uid="{00000000-0005-0000-0000-0000D1400000}"/>
    <cellStyle name="40% - Accent1 4 2 2 3_AVA DVA EL" xfId="15642" xr:uid="{00000000-0005-0000-0000-0000D2400000}"/>
    <cellStyle name="40% - Accent1 4 2 2 4" xfId="15643" xr:uid="{00000000-0005-0000-0000-0000D3400000}"/>
    <cellStyle name="40% - Accent1 4 2 2 5" xfId="15644" xr:uid="{00000000-0005-0000-0000-0000D4400000}"/>
    <cellStyle name="40% - Accent1 4 2 2_AVA DVA EL" xfId="15645" xr:uid="{00000000-0005-0000-0000-0000D5400000}"/>
    <cellStyle name="40% - Accent1 4 2 3" xfId="15646" xr:uid="{00000000-0005-0000-0000-0000D6400000}"/>
    <cellStyle name="40% - Accent1 4 2 3 2" xfId="15647" xr:uid="{00000000-0005-0000-0000-0000D7400000}"/>
    <cellStyle name="40% - Accent1 4 2 3 3" xfId="15648" xr:uid="{00000000-0005-0000-0000-0000D8400000}"/>
    <cellStyle name="40% - Accent1 4 2 3_AVA DVA EL" xfId="15649" xr:uid="{00000000-0005-0000-0000-0000D9400000}"/>
    <cellStyle name="40% - Accent1 4 2 4" xfId="15650" xr:uid="{00000000-0005-0000-0000-0000DA400000}"/>
    <cellStyle name="40% - Accent1 4 2 4 2" xfId="15651" xr:uid="{00000000-0005-0000-0000-0000DB400000}"/>
    <cellStyle name="40% - Accent1 4 2 4 3" xfId="15652" xr:uid="{00000000-0005-0000-0000-0000DC400000}"/>
    <cellStyle name="40% - Accent1 4 2 4_AVA DVA EL" xfId="15653" xr:uid="{00000000-0005-0000-0000-0000DD400000}"/>
    <cellStyle name="40% - Accent1 4 2 5" xfId="15654" xr:uid="{00000000-0005-0000-0000-0000DE400000}"/>
    <cellStyle name="40% - Accent1 4 2 5 2" xfId="15655" xr:uid="{00000000-0005-0000-0000-0000DF400000}"/>
    <cellStyle name="40% - Accent1 4 2 5 3" xfId="15656" xr:uid="{00000000-0005-0000-0000-0000E0400000}"/>
    <cellStyle name="40% - Accent1 4 2 5_AVA DVA EL" xfId="15657" xr:uid="{00000000-0005-0000-0000-0000E1400000}"/>
    <cellStyle name="40% - Accent1 4 2 6" xfId="15658" xr:uid="{00000000-0005-0000-0000-0000E2400000}"/>
    <cellStyle name="40% - Accent1 4 2 6 2" xfId="15659" xr:uid="{00000000-0005-0000-0000-0000E3400000}"/>
    <cellStyle name="40% - Accent1 4 2 6 3" xfId="15660" xr:uid="{00000000-0005-0000-0000-0000E4400000}"/>
    <cellStyle name="40% - Accent1 4 2 6_AVA DVA EL" xfId="15661" xr:uid="{00000000-0005-0000-0000-0000E5400000}"/>
    <cellStyle name="40% - Accent1 4 2 7" xfId="15662" xr:uid="{00000000-0005-0000-0000-0000E6400000}"/>
    <cellStyle name="40% - Accent1 4 2 7 2" xfId="15663" xr:uid="{00000000-0005-0000-0000-0000E7400000}"/>
    <cellStyle name="40% - Accent1 4 2 7 3" xfId="15664" xr:uid="{00000000-0005-0000-0000-0000E8400000}"/>
    <cellStyle name="40% - Accent1 4 2 7_AVA DVA EL" xfId="15665" xr:uid="{00000000-0005-0000-0000-0000E9400000}"/>
    <cellStyle name="40% - Accent1 4 2 8" xfId="15666" xr:uid="{00000000-0005-0000-0000-0000EA400000}"/>
    <cellStyle name="40% - Accent1 4 2 8 2" xfId="15667" xr:uid="{00000000-0005-0000-0000-0000EB400000}"/>
    <cellStyle name="40% - Accent1 4 2 8 3" xfId="15668" xr:uid="{00000000-0005-0000-0000-0000EC400000}"/>
    <cellStyle name="40% - Accent1 4 2 8_AVA DVA EL" xfId="15669" xr:uid="{00000000-0005-0000-0000-0000ED400000}"/>
    <cellStyle name="40% - Accent1 4 2 9" xfId="15670" xr:uid="{00000000-0005-0000-0000-0000EE400000}"/>
    <cellStyle name="40% - Accent1 4 2 9 2" xfId="15671" xr:uid="{00000000-0005-0000-0000-0000EF400000}"/>
    <cellStyle name="40% - Accent1 4 2 9 3" xfId="15672" xr:uid="{00000000-0005-0000-0000-0000F0400000}"/>
    <cellStyle name="40% - Accent1 4 2 9_AVA DVA EL" xfId="15673" xr:uid="{00000000-0005-0000-0000-0000F1400000}"/>
    <cellStyle name="40% - Accent1 4 2_AVA DVA EL" xfId="15674" xr:uid="{00000000-0005-0000-0000-0000F2400000}"/>
    <cellStyle name="40% - Accent1 4 3" xfId="15675" xr:uid="{00000000-0005-0000-0000-0000F3400000}"/>
    <cellStyle name="40% - Accent1 4 3 2" xfId="15676" xr:uid="{00000000-0005-0000-0000-0000F4400000}"/>
    <cellStyle name="40% - Accent1 4 3 2 2" xfId="15677" xr:uid="{00000000-0005-0000-0000-0000F5400000}"/>
    <cellStyle name="40% - Accent1 4 3 2 3" xfId="15678" xr:uid="{00000000-0005-0000-0000-0000F6400000}"/>
    <cellStyle name="40% - Accent1 4 3 2_AVA DVA EL" xfId="15679" xr:uid="{00000000-0005-0000-0000-0000F7400000}"/>
    <cellStyle name="40% - Accent1 4 3 3" xfId="15680" xr:uid="{00000000-0005-0000-0000-0000F8400000}"/>
    <cellStyle name="40% - Accent1 4 3 3 2" xfId="15681" xr:uid="{00000000-0005-0000-0000-0000F9400000}"/>
    <cellStyle name="40% - Accent1 4 3 3 3" xfId="15682" xr:uid="{00000000-0005-0000-0000-0000FA400000}"/>
    <cellStyle name="40% - Accent1 4 3 3_AVA DVA EL" xfId="15683" xr:uid="{00000000-0005-0000-0000-0000FB400000}"/>
    <cellStyle name="40% - Accent1 4 3 4" xfId="15684" xr:uid="{00000000-0005-0000-0000-0000FC400000}"/>
    <cellStyle name="40% - Accent1 4 3 5" xfId="15685" xr:uid="{00000000-0005-0000-0000-0000FD400000}"/>
    <cellStyle name="40% - Accent1 4 3_AVA DVA EL" xfId="15686" xr:uid="{00000000-0005-0000-0000-0000FE400000}"/>
    <cellStyle name="40% - Accent1 4 4" xfId="15687" xr:uid="{00000000-0005-0000-0000-0000FF400000}"/>
    <cellStyle name="40% - Accent1 4 4 2" xfId="15688" xr:uid="{00000000-0005-0000-0000-000000410000}"/>
    <cellStyle name="40% - Accent1 4 4 2 2" xfId="15689" xr:uid="{00000000-0005-0000-0000-000001410000}"/>
    <cellStyle name="40% - Accent1 4 4 2 3" xfId="15690" xr:uid="{00000000-0005-0000-0000-000002410000}"/>
    <cellStyle name="40% - Accent1 4 4 2_AVA DVA EL" xfId="15691" xr:uid="{00000000-0005-0000-0000-000003410000}"/>
    <cellStyle name="40% - Accent1 4 4 3" xfId="15692" xr:uid="{00000000-0005-0000-0000-000004410000}"/>
    <cellStyle name="40% - Accent1 4 4 3 2" xfId="15693" xr:uid="{00000000-0005-0000-0000-000005410000}"/>
    <cellStyle name="40% - Accent1 4 4 3 3" xfId="15694" xr:uid="{00000000-0005-0000-0000-000006410000}"/>
    <cellStyle name="40% - Accent1 4 4 3_AVA DVA EL" xfId="15695" xr:uid="{00000000-0005-0000-0000-000007410000}"/>
    <cellStyle name="40% - Accent1 4 4 4" xfId="15696" xr:uid="{00000000-0005-0000-0000-000008410000}"/>
    <cellStyle name="40% - Accent1 4 4 5" xfId="15697" xr:uid="{00000000-0005-0000-0000-000009410000}"/>
    <cellStyle name="40% - Accent1 4 4_AVA DVA EL" xfId="15698" xr:uid="{00000000-0005-0000-0000-00000A410000}"/>
    <cellStyle name="40% - Accent1 4 5" xfId="15699" xr:uid="{00000000-0005-0000-0000-00000B410000}"/>
    <cellStyle name="40% - Accent1 4 5 2" xfId="15700" xr:uid="{00000000-0005-0000-0000-00000C410000}"/>
    <cellStyle name="40% - Accent1 4 5 3" xfId="15701" xr:uid="{00000000-0005-0000-0000-00000D410000}"/>
    <cellStyle name="40% - Accent1 4 5_AVA DVA EL" xfId="15702" xr:uid="{00000000-0005-0000-0000-00000E410000}"/>
    <cellStyle name="40% - Accent1 4 6" xfId="15703" xr:uid="{00000000-0005-0000-0000-00000F410000}"/>
    <cellStyle name="40% - Accent1 4 6 2" xfId="15704" xr:uid="{00000000-0005-0000-0000-000010410000}"/>
    <cellStyle name="40% - Accent1 4 6 3" xfId="15705" xr:uid="{00000000-0005-0000-0000-000011410000}"/>
    <cellStyle name="40% - Accent1 4 6_AVA DVA EL" xfId="15706" xr:uid="{00000000-0005-0000-0000-000012410000}"/>
    <cellStyle name="40% - Accent1 4 7" xfId="15707" xr:uid="{00000000-0005-0000-0000-000013410000}"/>
    <cellStyle name="40% - Accent1 4 7 2" xfId="15708" xr:uid="{00000000-0005-0000-0000-000014410000}"/>
    <cellStyle name="40% - Accent1 4 7 3" xfId="15709" xr:uid="{00000000-0005-0000-0000-000015410000}"/>
    <cellStyle name="40% - Accent1 4 7_AVA DVA EL" xfId="15710" xr:uid="{00000000-0005-0000-0000-000016410000}"/>
    <cellStyle name="40% - Accent1 4 8" xfId="15711" xr:uid="{00000000-0005-0000-0000-000017410000}"/>
    <cellStyle name="40% - Accent1 4 8 2" xfId="15712" xr:uid="{00000000-0005-0000-0000-000018410000}"/>
    <cellStyle name="40% - Accent1 4 8 3" xfId="15713" xr:uid="{00000000-0005-0000-0000-000019410000}"/>
    <cellStyle name="40% - Accent1 4 8_AVA DVA EL" xfId="15714" xr:uid="{00000000-0005-0000-0000-00001A410000}"/>
    <cellStyle name="40% - Accent1 4 9" xfId="15715" xr:uid="{00000000-0005-0000-0000-00001B410000}"/>
    <cellStyle name="40% - Accent1 4 9 2" xfId="15716" xr:uid="{00000000-0005-0000-0000-00001C410000}"/>
    <cellStyle name="40% - Accent1 4 9 3" xfId="15717" xr:uid="{00000000-0005-0000-0000-00001D410000}"/>
    <cellStyle name="40% - Accent1 4 9_AVA DVA EL" xfId="15718" xr:uid="{00000000-0005-0000-0000-00001E410000}"/>
    <cellStyle name="40% - Accent1 4_A01" xfId="35648" xr:uid="{00000000-0005-0000-0000-00001F410000}"/>
    <cellStyle name="40% - Accent1 5" xfId="4002" xr:uid="{00000000-0005-0000-0000-000020410000}"/>
    <cellStyle name="40% - Accent1 5 10" xfId="15719" xr:uid="{00000000-0005-0000-0000-000021410000}"/>
    <cellStyle name="40% - Accent1 5 10 2" xfId="15720" xr:uid="{00000000-0005-0000-0000-000022410000}"/>
    <cellStyle name="40% - Accent1 5 10 3" xfId="15721" xr:uid="{00000000-0005-0000-0000-000023410000}"/>
    <cellStyle name="40% - Accent1 5 10_AVA DVA EL" xfId="15722" xr:uid="{00000000-0005-0000-0000-000024410000}"/>
    <cellStyle name="40% - Accent1 5 11" xfId="15723" xr:uid="{00000000-0005-0000-0000-000025410000}"/>
    <cellStyle name="40% - Accent1 5 11 2" xfId="15724" xr:uid="{00000000-0005-0000-0000-000026410000}"/>
    <cellStyle name="40% - Accent1 5 11 3" xfId="15725" xr:uid="{00000000-0005-0000-0000-000027410000}"/>
    <cellStyle name="40% - Accent1 5 11_AVA DVA EL" xfId="15726" xr:uid="{00000000-0005-0000-0000-000028410000}"/>
    <cellStyle name="40% - Accent1 5 12" xfId="15727" xr:uid="{00000000-0005-0000-0000-000029410000}"/>
    <cellStyle name="40% - Accent1 5 2" xfId="15728" xr:uid="{00000000-0005-0000-0000-00002A410000}"/>
    <cellStyle name="40% - Accent1 5 2 10" xfId="15729" xr:uid="{00000000-0005-0000-0000-00002B410000}"/>
    <cellStyle name="40% - Accent1 5 2 11" xfId="15730" xr:uid="{00000000-0005-0000-0000-00002C410000}"/>
    <cellStyle name="40% - Accent1 5 2 2" xfId="15731" xr:uid="{00000000-0005-0000-0000-00002D410000}"/>
    <cellStyle name="40% - Accent1 5 2 2 2" xfId="15732" xr:uid="{00000000-0005-0000-0000-00002E410000}"/>
    <cellStyle name="40% - Accent1 5 2 2 2 2" xfId="15733" xr:uid="{00000000-0005-0000-0000-00002F410000}"/>
    <cellStyle name="40% - Accent1 5 2 2 2 3" xfId="15734" xr:uid="{00000000-0005-0000-0000-000030410000}"/>
    <cellStyle name="40% - Accent1 5 2 2 2_AVA DVA EL" xfId="15735" xr:uid="{00000000-0005-0000-0000-000031410000}"/>
    <cellStyle name="40% - Accent1 5 2 2 3" xfId="15736" xr:uid="{00000000-0005-0000-0000-000032410000}"/>
    <cellStyle name="40% - Accent1 5 2 2 3 2" xfId="15737" xr:uid="{00000000-0005-0000-0000-000033410000}"/>
    <cellStyle name="40% - Accent1 5 2 2 3 3" xfId="15738" xr:uid="{00000000-0005-0000-0000-000034410000}"/>
    <cellStyle name="40% - Accent1 5 2 2 3_AVA DVA EL" xfId="15739" xr:uid="{00000000-0005-0000-0000-000035410000}"/>
    <cellStyle name="40% - Accent1 5 2 2 4" xfId="15740" xr:uid="{00000000-0005-0000-0000-000036410000}"/>
    <cellStyle name="40% - Accent1 5 2 2 5" xfId="15741" xr:uid="{00000000-0005-0000-0000-000037410000}"/>
    <cellStyle name="40% - Accent1 5 2 2_AVA DVA EL" xfId="15742" xr:uid="{00000000-0005-0000-0000-000038410000}"/>
    <cellStyle name="40% - Accent1 5 2 3" xfId="15743" xr:uid="{00000000-0005-0000-0000-000039410000}"/>
    <cellStyle name="40% - Accent1 5 2 3 2" xfId="15744" xr:uid="{00000000-0005-0000-0000-00003A410000}"/>
    <cellStyle name="40% - Accent1 5 2 3 3" xfId="15745" xr:uid="{00000000-0005-0000-0000-00003B410000}"/>
    <cellStyle name="40% - Accent1 5 2 3_AVA DVA EL" xfId="15746" xr:uid="{00000000-0005-0000-0000-00003C410000}"/>
    <cellStyle name="40% - Accent1 5 2 4" xfId="15747" xr:uid="{00000000-0005-0000-0000-00003D410000}"/>
    <cellStyle name="40% - Accent1 5 2 4 2" xfId="15748" xr:uid="{00000000-0005-0000-0000-00003E410000}"/>
    <cellStyle name="40% - Accent1 5 2 4 3" xfId="15749" xr:uid="{00000000-0005-0000-0000-00003F410000}"/>
    <cellStyle name="40% - Accent1 5 2 4_AVA DVA EL" xfId="15750" xr:uid="{00000000-0005-0000-0000-000040410000}"/>
    <cellStyle name="40% - Accent1 5 2 5" xfId="15751" xr:uid="{00000000-0005-0000-0000-000041410000}"/>
    <cellStyle name="40% - Accent1 5 2 5 2" xfId="15752" xr:uid="{00000000-0005-0000-0000-000042410000}"/>
    <cellStyle name="40% - Accent1 5 2 5 3" xfId="15753" xr:uid="{00000000-0005-0000-0000-000043410000}"/>
    <cellStyle name="40% - Accent1 5 2 5_AVA DVA EL" xfId="15754" xr:uid="{00000000-0005-0000-0000-000044410000}"/>
    <cellStyle name="40% - Accent1 5 2 6" xfId="15755" xr:uid="{00000000-0005-0000-0000-000045410000}"/>
    <cellStyle name="40% - Accent1 5 2 6 2" xfId="15756" xr:uid="{00000000-0005-0000-0000-000046410000}"/>
    <cellStyle name="40% - Accent1 5 2 6 3" xfId="15757" xr:uid="{00000000-0005-0000-0000-000047410000}"/>
    <cellStyle name="40% - Accent1 5 2 6_AVA DVA EL" xfId="15758" xr:uid="{00000000-0005-0000-0000-000048410000}"/>
    <cellStyle name="40% - Accent1 5 2 7" xfId="15759" xr:uid="{00000000-0005-0000-0000-000049410000}"/>
    <cellStyle name="40% - Accent1 5 2 7 2" xfId="15760" xr:uid="{00000000-0005-0000-0000-00004A410000}"/>
    <cellStyle name="40% - Accent1 5 2 7 3" xfId="15761" xr:uid="{00000000-0005-0000-0000-00004B410000}"/>
    <cellStyle name="40% - Accent1 5 2 7_AVA DVA EL" xfId="15762" xr:uid="{00000000-0005-0000-0000-00004C410000}"/>
    <cellStyle name="40% - Accent1 5 2 8" xfId="15763" xr:uid="{00000000-0005-0000-0000-00004D410000}"/>
    <cellStyle name="40% - Accent1 5 2 8 2" xfId="15764" xr:uid="{00000000-0005-0000-0000-00004E410000}"/>
    <cellStyle name="40% - Accent1 5 2 8 3" xfId="15765" xr:uid="{00000000-0005-0000-0000-00004F410000}"/>
    <cellStyle name="40% - Accent1 5 2 8_AVA DVA EL" xfId="15766" xr:uid="{00000000-0005-0000-0000-000050410000}"/>
    <cellStyle name="40% - Accent1 5 2 9" xfId="15767" xr:uid="{00000000-0005-0000-0000-000051410000}"/>
    <cellStyle name="40% - Accent1 5 2 9 2" xfId="15768" xr:uid="{00000000-0005-0000-0000-000052410000}"/>
    <cellStyle name="40% - Accent1 5 2 9 3" xfId="15769" xr:uid="{00000000-0005-0000-0000-000053410000}"/>
    <cellStyle name="40% - Accent1 5 2 9_AVA DVA EL" xfId="15770" xr:uid="{00000000-0005-0000-0000-000054410000}"/>
    <cellStyle name="40% - Accent1 5 2_AVA DVA EL" xfId="15771" xr:uid="{00000000-0005-0000-0000-000055410000}"/>
    <cellStyle name="40% - Accent1 5 3" xfId="15772" xr:uid="{00000000-0005-0000-0000-000056410000}"/>
    <cellStyle name="40% - Accent1 5 3 2" xfId="15773" xr:uid="{00000000-0005-0000-0000-000057410000}"/>
    <cellStyle name="40% - Accent1 5 3 2 2" xfId="15774" xr:uid="{00000000-0005-0000-0000-000058410000}"/>
    <cellStyle name="40% - Accent1 5 3 2 3" xfId="15775" xr:uid="{00000000-0005-0000-0000-000059410000}"/>
    <cellStyle name="40% - Accent1 5 3 2_AVA DVA EL" xfId="15776" xr:uid="{00000000-0005-0000-0000-00005A410000}"/>
    <cellStyle name="40% - Accent1 5 3 3" xfId="15777" xr:uid="{00000000-0005-0000-0000-00005B410000}"/>
    <cellStyle name="40% - Accent1 5 3 3 2" xfId="15778" xr:uid="{00000000-0005-0000-0000-00005C410000}"/>
    <cellStyle name="40% - Accent1 5 3 3 3" xfId="15779" xr:uid="{00000000-0005-0000-0000-00005D410000}"/>
    <cellStyle name="40% - Accent1 5 3 3_AVA DVA EL" xfId="15780" xr:uid="{00000000-0005-0000-0000-00005E410000}"/>
    <cellStyle name="40% - Accent1 5 3 4" xfId="15781" xr:uid="{00000000-0005-0000-0000-00005F410000}"/>
    <cellStyle name="40% - Accent1 5 3 5" xfId="15782" xr:uid="{00000000-0005-0000-0000-000060410000}"/>
    <cellStyle name="40% - Accent1 5 3_AVA DVA EL" xfId="15783" xr:uid="{00000000-0005-0000-0000-000061410000}"/>
    <cellStyle name="40% - Accent1 5 4" xfId="15784" xr:uid="{00000000-0005-0000-0000-000062410000}"/>
    <cellStyle name="40% - Accent1 5 4 2" xfId="15785" xr:uid="{00000000-0005-0000-0000-000063410000}"/>
    <cellStyle name="40% - Accent1 5 4 3" xfId="15786" xr:uid="{00000000-0005-0000-0000-000064410000}"/>
    <cellStyle name="40% - Accent1 5 4_AVA DVA EL" xfId="15787" xr:uid="{00000000-0005-0000-0000-000065410000}"/>
    <cellStyle name="40% - Accent1 5 5" xfId="15788" xr:uid="{00000000-0005-0000-0000-000066410000}"/>
    <cellStyle name="40% - Accent1 5 5 2" xfId="15789" xr:uid="{00000000-0005-0000-0000-000067410000}"/>
    <cellStyle name="40% - Accent1 5 5 3" xfId="15790" xr:uid="{00000000-0005-0000-0000-000068410000}"/>
    <cellStyle name="40% - Accent1 5 5_AVA DVA EL" xfId="15791" xr:uid="{00000000-0005-0000-0000-000069410000}"/>
    <cellStyle name="40% - Accent1 5 6" xfId="15792" xr:uid="{00000000-0005-0000-0000-00006A410000}"/>
    <cellStyle name="40% - Accent1 5 6 2" xfId="15793" xr:uid="{00000000-0005-0000-0000-00006B410000}"/>
    <cellStyle name="40% - Accent1 5 6 3" xfId="15794" xr:uid="{00000000-0005-0000-0000-00006C410000}"/>
    <cellStyle name="40% - Accent1 5 6_AVA DVA EL" xfId="15795" xr:uid="{00000000-0005-0000-0000-00006D410000}"/>
    <cellStyle name="40% - Accent1 5 7" xfId="15796" xr:uid="{00000000-0005-0000-0000-00006E410000}"/>
    <cellStyle name="40% - Accent1 5 7 2" xfId="15797" xr:uid="{00000000-0005-0000-0000-00006F410000}"/>
    <cellStyle name="40% - Accent1 5 7 3" xfId="15798" xr:uid="{00000000-0005-0000-0000-000070410000}"/>
    <cellStyle name="40% - Accent1 5 7_AVA DVA EL" xfId="15799" xr:uid="{00000000-0005-0000-0000-000071410000}"/>
    <cellStyle name="40% - Accent1 5 8" xfId="15800" xr:uid="{00000000-0005-0000-0000-000072410000}"/>
    <cellStyle name="40% - Accent1 5 8 2" xfId="15801" xr:uid="{00000000-0005-0000-0000-000073410000}"/>
    <cellStyle name="40% - Accent1 5 8 3" xfId="15802" xr:uid="{00000000-0005-0000-0000-000074410000}"/>
    <cellStyle name="40% - Accent1 5 8_AVA DVA EL" xfId="15803" xr:uid="{00000000-0005-0000-0000-000075410000}"/>
    <cellStyle name="40% - Accent1 5 9" xfId="15804" xr:uid="{00000000-0005-0000-0000-000076410000}"/>
    <cellStyle name="40% - Accent1 5 9 2" xfId="15805" xr:uid="{00000000-0005-0000-0000-000077410000}"/>
    <cellStyle name="40% - Accent1 5 9 3" xfId="15806" xr:uid="{00000000-0005-0000-0000-000078410000}"/>
    <cellStyle name="40% - Accent1 5 9_AVA DVA EL" xfId="15807" xr:uid="{00000000-0005-0000-0000-000079410000}"/>
    <cellStyle name="40% - Accent1 5_A01" xfId="35649" xr:uid="{00000000-0005-0000-0000-00007A410000}"/>
    <cellStyle name="40% - Accent1 6" xfId="4003" xr:uid="{00000000-0005-0000-0000-00007B410000}"/>
    <cellStyle name="40% - Accent1 6 10" xfId="15808" xr:uid="{00000000-0005-0000-0000-00007C410000}"/>
    <cellStyle name="40% - Accent1 6 10 2" xfId="15809" xr:uid="{00000000-0005-0000-0000-00007D410000}"/>
    <cellStyle name="40% - Accent1 6 10 3" xfId="15810" xr:uid="{00000000-0005-0000-0000-00007E410000}"/>
    <cellStyle name="40% - Accent1 6 10_AVA DVA EL" xfId="15811" xr:uid="{00000000-0005-0000-0000-00007F410000}"/>
    <cellStyle name="40% - Accent1 6 11" xfId="15812" xr:uid="{00000000-0005-0000-0000-000080410000}"/>
    <cellStyle name="40% - Accent1 6 11 2" xfId="15813" xr:uid="{00000000-0005-0000-0000-000081410000}"/>
    <cellStyle name="40% - Accent1 6 11 3" xfId="15814" xr:uid="{00000000-0005-0000-0000-000082410000}"/>
    <cellStyle name="40% - Accent1 6 11_AVA DVA EL" xfId="15815" xr:uid="{00000000-0005-0000-0000-000083410000}"/>
    <cellStyle name="40% - Accent1 6 12" xfId="15816" xr:uid="{00000000-0005-0000-0000-000084410000}"/>
    <cellStyle name="40% - Accent1 6 2" xfId="15817" xr:uid="{00000000-0005-0000-0000-000085410000}"/>
    <cellStyle name="40% - Accent1 6 2 10" xfId="15818" xr:uid="{00000000-0005-0000-0000-000086410000}"/>
    <cellStyle name="40% - Accent1 6 2 11" xfId="15819" xr:uid="{00000000-0005-0000-0000-000087410000}"/>
    <cellStyle name="40% - Accent1 6 2 2" xfId="15820" xr:uid="{00000000-0005-0000-0000-000088410000}"/>
    <cellStyle name="40% - Accent1 6 2 2 2" xfId="15821" xr:uid="{00000000-0005-0000-0000-000089410000}"/>
    <cellStyle name="40% - Accent1 6 2 2 2 2" xfId="15822" xr:uid="{00000000-0005-0000-0000-00008A410000}"/>
    <cellStyle name="40% - Accent1 6 2 2 2 3" xfId="15823" xr:uid="{00000000-0005-0000-0000-00008B410000}"/>
    <cellStyle name="40% - Accent1 6 2 2 2_AVA DVA EL" xfId="15824" xr:uid="{00000000-0005-0000-0000-00008C410000}"/>
    <cellStyle name="40% - Accent1 6 2 2 3" xfId="15825" xr:uid="{00000000-0005-0000-0000-00008D410000}"/>
    <cellStyle name="40% - Accent1 6 2 2 3 2" xfId="15826" xr:uid="{00000000-0005-0000-0000-00008E410000}"/>
    <cellStyle name="40% - Accent1 6 2 2 3 3" xfId="15827" xr:uid="{00000000-0005-0000-0000-00008F410000}"/>
    <cellStyle name="40% - Accent1 6 2 2 3_AVA DVA EL" xfId="15828" xr:uid="{00000000-0005-0000-0000-000090410000}"/>
    <cellStyle name="40% - Accent1 6 2 2 4" xfId="15829" xr:uid="{00000000-0005-0000-0000-000091410000}"/>
    <cellStyle name="40% - Accent1 6 2 2 5" xfId="15830" xr:uid="{00000000-0005-0000-0000-000092410000}"/>
    <cellStyle name="40% - Accent1 6 2 2_AVA DVA EL" xfId="15831" xr:uid="{00000000-0005-0000-0000-000093410000}"/>
    <cellStyle name="40% - Accent1 6 2 3" xfId="15832" xr:uid="{00000000-0005-0000-0000-000094410000}"/>
    <cellStyle name="40% - Accent1 6 2 3 2" xfId="15833" xr:uid="{00000000-0005-0000-0000-000095410000}"/>
    <cellStyle name="40% - Accent1 6 2 3 3" xfId="15834" xr:uid="{00000000-0005-0000-0000-000096410000}"/>
    <cellStyle name="40% - Accent1 6 2 3_AVA DVA EL" xfId="15835" xr:uid="{00000000-0005-0000-0000-000097410000}"/>
    <cellStyle name="40% - Accent1 6 2 4" xfId="15836" xr:uid="{00000000-0005-0000-0000-000098410000}"/>
    <cellStyle name="40% - Accent1 6 2 4 2" xfId="15837" xr:uid="{00000000-0005-0000-0000-000099410000}"/>
    <cellStyle name="40% - Accent1 6 2 4 3" xfId="15838" xr:uid="{00000000-0005-0000-0000-00009A410000}"/>
    <cellStyle name="40% - Accent1 6 2 4_AVA DVA EL" xfId="15839" xr:uid="{00000000-0005-0000-0000-00009B410000}"/>
    <cellStyle name="40% - Accent1 6 2 5" xfId="15840" xr:uid="{00000000-0005-0000-0000-00009C410000}"/>
    <cellStyle name="40% - Accent1 6 2 5 2" xfId="15841" xr:uid="{00000000-0005-0000-0000-00009D410000}"/>
    <cellStyle name="40% - Accent1 6 2 5 3" xfId="15842" xr:uid="{00000000-0005-0000-0000-00009E410000}"/>
    <cellStyle name="40% - Accent1 6 2 5_AVA DVA EL" xfId="15843" xr:uid="{00000000-0005-0000-0000-00009F410000}"/>
    <cellStyle name="40% - Accent1 6 2 6" xfId="15844" xr:uid="{00000000-0005-0000-0000-0000A0410000}"/>
    <cellStyle name="40% - Accent1 6 2 6 2" xfId="15845" xr:uid="{00000000-0005-0000-0000-0000A1410000}"/>
    <cellStyle name="40% - Accent1 6 2 6 3" xfId="15846" xr:uid="{00000000-0005-0000-0000-0000A2410000}"/>
    <cellStyle name="40% - Accent1 6 2 6_AVA DVA EL" xfId="15847" xr:uid="{00000000-0005-0000-0000-0000A3410000}"/>
    <cellStyle name="40% - Accent1 6 2 7" xfId="15848" xr:uid="{00000000-0005-0000-0000-0000A4410000}"/>
    <cellStyle name="40% - Accent1 6 2 7 2" xfId="15849" xr:uid="{00000000-0005-0000-0000-0000A5410000}"/>
    <cellStyle name="40% - Accent1 6 2 7 3" xfId="15850" xr:uid="{00000000-0005-0000-0000-0000A6410000}"/>
    <cellStyle name="40% - Accent1 6 2 7_AVA DVA EL" xfId="15851" xr:uid="{00000000-0005-0000-0000-0000A7410000}"/>
    <cellStyle name="40% - Accent1 6 2 8" xfId="15852" xr:uid="{00000000-0005-0000-0000-0000A8410000}"/>
    <cellStyle name="40% - Accent1 6 2 8 2" xfId="15853" xr:uid="{00000000-0005-0000-0000-0000A9410000}"/>
    <cellStyle name="40% - Accent1 6 2 8 3" xfId="15854" xr:uid="{00000000-0005-0000-0000-0000AA410000}"/>
    <cellStyle name="40% - Accent1 6 2 8_AVA DVA EL" xfId="15855" xr:uid="{00000000-0005-0000-0000-0000AB410000}"/>
    <cellStyle name="40% - Accent1 6 2 9" xfId="15856" xr:uid="{00000000-0005-0000-0000-0000AC410000}"/>
    <cellStyle name="40% - Accent1 6 2 9 2" xfId="15857" xr:uid="{00000000-0005-0000-0000-0000AD410000}"/>
    <cellStyle name="40% - Accent1 6 2 9 3" xfId="15858" xr:uid="{00000000-0005-0000-0000-0000AE410000}"/>
    <cellStyle name="40% - Accent1 6 2 9_AVA DVA EL" xfId="15859" xr:uid="{00000000-0005-0000-0000-0000AF410000}"/>
    <cellStyle name="40% - Accent1 6 2_AVA DVA EL" xfId="15860" xr:uid="{00000000-0005-0000-0000-0000B0410000}"/>
    <cellStyle name="40% - Accent1 6 3" xfId="15861" xr:uid="{00000000-0005-0000-0000-0000B1410000}"/>
    <cellStyle name="40% - Accent1 6 3 2" xfId="15862" xr:uid="{00000000-0005-0000-0000-0000B2410000}"/>
    <cellStyle name="40% - Accent1 6 3 2 2" xfId="15863" xr:uid="{00000000-0005-0000-0000-0000B3410000}"/>
    <cellStyle name="40% - Accent1 6 3 2 3" xfId="15864" xr:uid="{00000000-0005-0000-0000-0000B4410000}"/>
    <cellStyle name="40% - Accent1 6 3 2_AVA DVA EL" xfId="15865" xr:uid="{00000000-0005-0000-0000-0000B5410000}"/>
    <cellStyle name="40% - Accent1 6 3 3" xfId="15866" xr:uid="{00000000-0005-0000-0000-0000B6410000}"/>
    <cellStyle name="40% - Accent1 6 3 3 2" xfId="15867" xr:uid="{00000000-0005-0000-0000-0000B7410000}"/>
    <cellStyle name="40% - Accent1 6 3 3 3" xfId="15868" xr:uid="{00000000-0005-0000-0000-0000B8410000}"/>
    <cellStyle name="40% - Accent1 6 3 3_AVA DVA EL" xfId="15869" xr:uid="{00000000-0005-0000-0000-0000B9410000}"/>
    <cellStyle name="40% - Accent1 6 3 4" xfId="15870" xr:uid="{00000000-0005-0000-0000-0000BA410000}"/>
    <cellStyle name="40% - Accent1 6 3 5" xfId="15871" xr:uid="{00000000-0005-0000-0000-0000BB410000}"/>
    <cellStyle name="40% - Accent1 6 3_AVA DVA EL" xfId="15872" xr:uid="{00000000-0005-0000-0000-0000BC410000}"/>
    <cellStyle name="40% - Accent1 6 4" xfId="15873" xr:uid="{00000000-0005-0000-0000-0000BD410000}"/>
    <cellStyle name="40% - Accent1 6 4 2" xfId="15874" xr:uid="{00000000-0005-0000-0000-0000BE410000}"/>
    <cellStyle name="40% - Accent1 6 4 3" xfId="15875" xr:uid="{00000000-0005-0000-0000-0000BF410000}"/>
    <cellStyle name="40% - Accent1 6 4_AVA DVA EL" xfId="15876" xr:uid="{00000000-0005-0000-0000-0000C0410000}"/>
    <cellStyle name="40% - Accent1 6 5" xfId="15877" xr:uid="{00000000-0005-0000-0000-0000C1410000}"/>
    <cellStyle name="40% - Accent1 6 5 2" xfId="15878" xr:uid="{00000000-0005-0000-0000-0000C2410000}"/>
    <cellStyle name="40% - Accent1 6 5 3" xfId="15879" xr:uid="{00000000-0005-0000-0000-0000C3410000}"/>
    <cellStyle name="40% - Accent1 6 5_AVA DVA EL" xfId="15880" xr:uid="{00000000-0005-0000-0000-0000C4410000}"/>
    <cellStyle name="40% - Accent1 6 6" xfId="15881" xr:uid="{00000000-0005-0000-0000-0000C5410000}"/>
    <cellStyle name="40% - Accent1 6 6 2" xfId="15882" xr:uid="{00000000-0005-0000-0000-0000C6410000}"/>
    <cellStyle name="40% - Accent1 6 6 3" xfId="15883" xr:uid="{00000000-0005-0000-0000-0000C7410000}"/>
    <cellStyle name="40% - Accent1 6 6_AVA DVA EL" xfId="15884" xr:uid="{00000000-0005-0000-0000-0000C8410000}"/>
    <cellStyle name="40% - Accent1 6 7" xfId="15885" xr:uid="{00000000-0005-0000-0000-0000C9410000}"/>
    <cellStyle name="40% - Accent1 6 7 2" xfId="15886" xr:uid="{00000000-0005-0000-0000-0000CA410000}"/>
    <cellStyle name="40% - Accent1 6 7 3" xfId="15887" xr:uid="{00000000-0005-0000-0000-0000CB410000}"/>
    <cellStyle name="40% - Accent1 6 7_AVA DVA EL" xfId="15888" xr:uid="{00000000-0005-0000-0000-0000CC410000}"/>
    <cellStyle name="40% - Accent1 6 8" xfId="15889" xr:uid="{00000000-0005-0000-0000-0000CD410000}"/>
    <cellStyle name="40% - Accent1 6 8 2" xfId="15890" xr:uid="{00000000-0005-0000-0000-0000CE410000}"/>
    <cellStyle name="40% - Accent1 6 8 3" xfId="15891" xr:uid="{00000000-0005-0000-0000-0000CF410000}"/>
    <cellStyle name="40% - Accent1 6 8_AVA DVA EL" xfId="15892" xr:uid="{00000000-0005-0000-0000-0000D0410000}"/>
    <cellStyle name="40% - Accent1 6 9" xfId="15893" xr:uid="{00000000-0005-0000-0000-0000D1410000}"/>
    <cellStyle name="40% - Accent1 6 9 2" xfId="15894" xr:uid="{00000000-0005-0000-0000-0000D2410000}"/>
    <cellStyle name="40% - Accent1 6 9 3" xfId="15895" xr:uid="{00000000-0005-0000-0000-0000D3410000}"/>
    <cellStyle name="40% - Accent1 6 9_AVA DVA EL" xfId="15896" xr:uid="{00000000-0005-0000-0000-0000D4410000}"/>
    <cellStyle name="40% - Accent1 6_A01" xfId="35650" xr:uid="{00000000-0005-0000-0000-0000D5410000}"/>
    <cellStyle name="40% - Accent1 7" xfId="4004" xr:uid="{00000000-0005-0000-0000-0000D6410000}"/>
    <cellStyle name="40% - Accent1 7 10" xfId="15897" xr:uid="{00000000-0005-0000-0000-0000D7410000}"/>
    <cellStyle name="40% - Accent1 7 10 2" xfId="15898" xr:uid="{00000000-0005-0000-0000-0000D8410000}"/>
    <cellStyle name="40% - Accent1 7 10 3" xfId="15899" xr:uid="{00000000-0005-0000-0000-0000D9410000}"/>
    <cellStyle name="40% - Accent1 7 10_AVA DVA EL" xfId="15900" xr:uid="{00000000-0005-0000-0000-0000DA410000}"/>
    <cellStyle name="40% - Accent1 7 11" xfId="15901" xr:uid="{00000000-0005-0000-0000-0000DB410000}"/>
    <cellStyle name="40% - Accent1 7 2" xfId="15902" xr:uid="{00000000-0005-0000-0000-0000DC410000}"/>
    <cellStyle name="40% - Accent1 7 2 2" xfId="15903" xr:uid="{00000000-0005-0000-0000-0000DD410000}"/>
    <cellStyle name="40% - Accent1 7 2 2 2" xfId="15904" xr:uid="{00000000-0005-0000-0000-0000DE410000}"/>
    <cellStyle name="40% - Accent1 7 2 2 3" xfId="15905" xr:uid="{00000000-0005-0000-0000-0000DF410000}"/>
    <cellStyle name="40% - Accent1 7 2 2_AVA DVA EL" xfId="15906" xr:uid="{00000000-0005-0000-0000-0000E0410000}"/>
    <cellStyle name="40% - Accent1 7 2 3" xfId="15907" xr:uid="{00000000-0005-0000-0000-0000E1410000}"/>
    <cellStyle name="40% - Accent1 7 2 3 2" xfId="15908" xr:uid="{00000000-0005-0000-0000-0000E2410000}"/>
    <cellStyle name="40% - Accent1 7 2 3 3" xfId="15909" xr:uid="{00000000-0005-0000-0000-0000E3410000}"/>
    <cellStyle name="40% - Accent1 7 2 3_AVA DVA EL" xfId="15910" xr:uid="{00000000-0005-0000-0000-0000E4410000}"/>
    <cellStyle name="40% - Accent1 7 2 4" xfId="15911" xr:uid="{00000000-0005-0000-0000-0000E5410000}"/>
    <cellStyle name="40% - Accent1 7 2 5" xfId="15912" xr:uid="{00000000-0005-0000-0000-0000E6410000}"/>
    <cellStyle name="40% - Accent1 7 2_AVA DVA EL" xfId="15913" xr:uid="{00000000-0005-0000-0000-0000E7410000}"/>
    <cellStyle name="40% - Accent1 7 3" xfId="15914" xr:uid="{00000000-0005-0000-0000-0000E8410000}"/>
    <cellStyle name="40% - Accent1 7 3 2" xfId="15915" xr:uid="{00000000-0005-0000-0000-0000E9410000}"/>
    <cellStyle name="40% - Accent1 7 3 3" xfId="15916" xr:uid="{00000000-0005-0000-0000-0000EA410000}"/>
    <cellStyle name="40% - Accent1 7 3_AVA DVA EL" xfId="15917" xr:uid="{00000000-0005-0000-0000-0000EB410000}"/>
    <cellStyle name="40% - Accent1 7 4" xfId="15918" xr:uid="{00000000-0005-0000-0000-0000EC410000}"/>
    <cellStyle name="40% - Accent1 7 4 2" xfId="15919" xr:uid="{00000000-0005-0000-0000-0000ED410000}"/>
    <cellStyle name="40% - Accent1 7 4 3" xfId="15920" xr:uid="{00000000-0005-0000-0000-0000EE410000}"/>
    <cellStyle name="40% - Accent1 7 4_AVA DVA EL" xfId="15921" xr:uid="{00000000-0005-0000-0000-0000EF410000}"/>
    <cellStyle name="40% - Accent1 7 5" xfId="15922" xr:uid="{00000000-0005-0000-0000-0000F0410000}"/>
    <cellStyle name="40% - Accent1 7 5 2" xfId="15923" xr:uid="{00000000-0005-0000-0000-0000F1410000}"/>
    <cellStyle name="40% - Accent1 7 5 3" xfId="15924" xr:uid="{00000000-0005-0000-0000-0000F2410000}"/>
    <cellStyle name="40% - Accent1 7 5_AVA DVA EL" xfId="15925" xr:uid="{00000000-0005-0000-0000-0000F3410000}"/>
    <cellStyle name="40% - Accent1 7 6" xfId="15926" xr:uid="{00000000-0005-0000-0000-0000F4410000}"/>
    <cellStyle name="40% - Accent1 7 6 2" xfId="15927" xr:uid="{00000000-0005-0000-0000-0000F5410000}"/>
    <cellStyle name="40% - Accent1 7 6 3" xfId="15928" xr:uid="{00000000-0005-0000-0000-0000F6410000}"/>
    <cellStyle name="40% - Accent1 7 6_AVA DVA EL" xfId="15929" xr:uid="{00000000-0005-0000-0000-0000F7410000}"/>
    <cellStyle name="40% - Accent1 7 7" xfId="15930" xr:uid="{00000000-0005-0000-0000-0000F8410000}"/>
    <cellStyle name="40% - Accent1 7 7 2" xfId="15931" xr:uid="{00000000-0005-0000-0000-0000F9410000}"/>
    <cellStyle name="40% - Accent1 7 7 3" xfId="15932" xr:uid="{00000000-0005-0000-0000-0000FA410000}"/>
    <cellStyle name="40% - Accent1 7 7_AVA DVA EL" xfId="15933" xr:uid="{00000000-0005-0000-0000-0000FB410000}"/>
    <cellStyle name="40% - Accent1 7 8" xfId="15934" xr:uid="{00000000-0005-0000-0000-0000FC410000}"/>
    <cellStyle name="40% - Accent1 7 8 2" xfId="15935" xr:uid="{00000000-0005-0000-0000-0000FD410000}"/>
    <cellStyle name="40% - Accent1 7 8 3" xfId="15936" xr:uid="{00000000-0005-0000-0000-0000FE410000}"/>
    <cellStyle name="40% - Accent1 7 8_AVA DVA EL" xfId="15937" xr:uid="{00000000-0005-0000-0000-0000FF410000}"/>
    <cellStyle name="40% - Accent1 7 9" xfId="15938" xr:uid="{00000000-0005-0000-0000-000000420000}"/>
    <cellStyle name="40% - Accent1 7 9 2" xfId="15939" xr:uid="{00000000-0005-0000-0000-000001420000}"/>
    <cellStyle name="40% - Accent1 7 9 3" xfId="15940" xr:uid="{00000000-0005-0000-0000-000002420000}"/>
    <cellStyle name="40% - Accent1 7 9_AVA DVA EL" xfId="15941" xr:uid="{00000000-0005-0000-0000-000003420000}"/>
    <cellStyle name="40% - Accent1 7_A01" xfId="35651" xr:uid="{00000000-0005-0000-0000-000004420000}"/>
    <cellStyle name="40% - Accent1 8" xfId="4005" xr:uid="{00000000-0005-0000-0000-000005420000}"/>
    <cellStyle name="40% - Accent1 8 10" xfId="15942" xr:uid="{00000000-0005-0000-0000-000006420000}"/>
    <cellStyle name="40% - Accent1 8 10 2" xfId="15943" xr:uid="{00000000-0005-0000-0000-000007420000}"/>
    <cellStyle name="40% - Accent1 8 10 3" xfId="15944" xr:uid="{00000000-0005-0000-0000-000008420000}"/>
    <cellStyle name="40% - Accent1 8 10_AVA DVA EL" xfId="15945" xr:uid="{00000000-0005-0000-0000-000009420000}"/>
    <cellStyle name="40% - Accent1 8 11" xfId="15946" xr:uid="{00000000-0005-0000-0000-00000A420000}"/>
    <cellStyle name="40% - Accent1 8 2" xfId="15947" xr:uid="{00000000-0005-0000-0000-00000B420000}"/>
    <cellStyle name="40% - Accent1 8 2 2" xfId="15948" xr:uid="{00000000-0005-0000-0000-00000C420000}"/>
    <cellStyle name="40% - Accent1 8 2 2 2" xfId="15949" xr:uid="{00000000-0005-0000-0000-00000D420000}"/>
    <cellStyle name="40% - Accent1 8 2 2 3" xfId="15950" xr:uid="{00000000-0005-0000-0000-00000E420000}"/>
    <cellStyle name="40% - Accent1 8 2 2_AVA DVA EL" xfId="15951" xr:uid="{00000000-0005-0000-0000-00000F420000}"/>
    <cellStyle name="40% - Accent1 8 2 3" xfId="15952" xr:uid="{00000000-0005-0000-0000-000010420000}"/>
    <cellStyle name="40% - Accent1 8 2 3 2" xfId="15953" xr:uid="{00000000-0005-0000-0000-000011420000}"/>
    <cellStyle name="40% - Accent1 8 2 3 3" xfId="15954" xr:uid="{00000000-0005-0000-0000-000012420000}"/>
    <cellStyle name="40% - Accent1 8 2 3_AVA DVA EL" xfId="15955" xr:uid="{00000000-0005-0000-0000-000013420000}"/>
    <cellStyle name="40% - Accent1 8 2 4" xfId="15956" xr:uid="{00000000-0005-0000-0000-000014420000}"/>
    <cellStyle name="40% - Accent1 8 2 5" xfId="15957" xr:uid="{00000000-0005-0000-0000-000015420000}"/>
    <cellStyle name="40% - Accent1 8 2_AVA DVA EL" xfId="15958" xr:uid="{00000000-0005-0000-0000-000016420000}"/>
    <cellStyle name="40% - Accent1 8 3" xfId="15959" xr:uid="{00000000-0005-0000-0000-000017420000}"/>
    <cellStyle name="40% - Accent1 8 3 2" xfId="15960" xr:uid="{00000000-0005-0000-0000-000018420000}"/>
    <cellStyle name="40% - Accent1 8 3 3" xfId="15961" xr:uid="{00000000-0005-0000-0000-000019420000}"/>
    <cellStyle name="40% - Accent1 8 3_AVA DVA EL" xfId="15962" xr:uid="{00000000-0005-0000-0000-00001A420000}"/>
    <cellStyle name="40% - Accent1 8 4" xfId="15963" xr:uid="{00000000-0005-0000-0000-00001B420000}"/>
    <cellStyle name="40% - Accent1 8 4 2" xfId="15964" xr:uid="{00000000-0005-0000-0000-00001C420000}"/>
    <cellStyle name="40% - Accent1 8 4 3" xfId="15965" xr:uid="{00000000-0005-0000-0000-00001D420000}"/>
    <cellStyle name="40% - Accent1 8 4_AVA DVA EL" xfId="15966" xr:uid="{00000000-0005-0000-0000-00001E420000}"/>
    <cellStyle name="40% - Accent1 8 5" xfId="15967" xr:uid="{00000000-0005-0000-0000-00001F420000}"/>
    <cellStyle name="40% - Accent1 8 5 2" xfId="15968" xr:uid="{00000000-0005-0000-0000-000020420000}"/>
    <cellStyle name="40% - Accent1 8 5 3" xfId="15969" xr:uid="{00000000-0005-0000-0000-000021420000}"/>
    <cellStyle name="40% - Accent1 8 5_AVA DVA EL" xfId="15970" xr:uid="{00000000-0005-0000-0000-000022420000}"/>
    <cellStyle name="40% - Accent1 8 6" xfId="15971" xr:uid="{00000000-0005-0000-0000-000023420000}"/>
    <cellStyle name="40% - Accent1 8 6 2" xfId="15972" xr:uid="{00000000-0005-0000-0000-000024420000}"/>
    <cellStyle name="40% - Accent1 8 6 3" xfId="15973" xr:uid="{00000000-0005-0000-0000-000025420000}"/>
    <cellStyle name="40% - Accent1 8 6_AVA DVA EL" xfId="15974" xr:uid="{00000000-0005-0000-0000-000026420000}"/>
    <cellStyle name="40% - Accent1 8 7" xfId="15975" xr:uid="{00000000-0005-0000-0000-000027420000}"/>
    <cellStyle name="40% - Accent1 8 7 2" xfId="15976" xr:uid="{00000000-0005-0000-0000-000028420000}"/>
    <cellStyle name="40% - Accent1 8 7 3" xfId="15977" xr:uid="{00000000-0005-0000-0000-000029420000}"/>
    <cellStyle name="40% - Accent1 8 7_AVA DVA EL" xfId="15978" xr:uid="{00000000-0005-0000-0000-00002A420000}"/>
    <cellStyle name="40% - Accent1 8 8" xfId="15979" xr:uid="{00000000-0005-0000-0000-00002B420000}"/>
    <cellStyle name="40% - Accent1 8 8 2" xfId="15980" xr:uid="{00000000-0005-0000-0000-00002C420000}"/>
    <cellStyle name="40% - Accent1 8 8 3" xfId="15981" xr:uid="{00000000-0005-0000-0000-00002D420000}"/>
    <cellStyle name="40% - Accent1 8 8_AVA DVA EL" xfId="15982" xr:uid="{00000000-0005-0000-0000-00002E420000}"/>
    <cellStyle name="40% - Accent1 8 9" xfId="15983" xr:uid="{00000000-0005-0000-0000-00002F420000}"/>
    <cellStyle name="40% - Accent1 8 9 2" xfId="15984" xr:uid="{00000000-0005-0000-0000-000030420000}"/>
    <cellStyle name="40% - Accent1 8 9 3" xfId="15985" xr:uid="{00000000-0005-0000-0000-000031420000}"/>
    <cellStyle name="40% - Accent1 8 9_AVA DVA EL" xfId="15986" xr:uid="{00000000-0005-0000-0000-000032420000}"/>
    <cellStyle name="40% - Accent1 8_A01" xfId="35652" xr:uid="{00000000-0005-0000-0000-000033420000}"/>
    <cellStyle name="40% - Accent1 9" xfId="4006" xr:uid="{00000000-0005-0000-0000-000034420000}"/>
    <cellStyle name="40% - Accent1 9 2" xfId="15987" xr:uid="{00000000-0005-0000-0000-000035420000}"/>
    <cellStyle name="40% - Accent1 9 2 2" xfId="15988" xr:uid="{00000000-0005-0000-0000-000036420000}"/>
    <cellStyle name="40% - Accent1 9 2 3" xfId="15989" xr:uid="{00000000-0005-0000-0000-000037420000}"/>
    <cellStyle name="40% - Accent1 9 2_AVA DVA EL" xfId="15990" xr:uid="{00000000-0005-0000-0000-000038420000}"/>
    <cellStyle name="40% - Accent1 9 3" xfId="15991" xr:uid="{00000000-0005-0000-0000-000039420000}"/>
    <cellStyle name="40% - Accent1 9_A01" xfId="35653" xr:uid="{00000000-0005-0000-0000-00003A420000}"/>
    <cellStyle name="40% - Accent1_10" xfId="4007" xr:uid="{00000000-0005-0000-0000-00003B420000}"/>
    <cellStyle name="40% - Accent2" xfId="4008" xr:uid="{00000000-0005-0000-0000-00003C420000}"/>
    <cellStyle name="40% - Accent2 10" xfId="4009" xr:uid="{00000000-0005-0000-0000-00003D420000}"/>
    <cellStyle name="40% - Accent2 10 2" xfId="15992" xr:uid="{00000000-0005-0000-0000-00003E420000}"/>
    <cellStyle name="40% - Accent2 10 3" xfId="15993" xr:uid="{00000000-0005-0000-0000-00003F420000}"/>
    <cellStyle name="40% - Accent2 10_A02" xfId="55767" xr:uid="{CA320BF6-A001-44F5-BBB6-5674329AD7F5}"/>
    <cellStyle name="40% - Accent2 11" xfId="4010" xr:uid="{00000000-0005-0000-0000-000041420000}"/>
    <cellStyle name="40% - Accent2 12" xfId="4011" xr:uid="{00000000-0005-0000-0000-000042420000}"/>
    <cellStyle name="40% - Accent2 13" xfId="39848" xr:uid="{00000000-0005-0000-0000-000043420000}"/>
    <cellStyle name="40% - Accent2 14" xfId="45007" xr:uid="{00000000-0005-0000-0000-000044420000}"/>
    <cellStyle name="40% - Accent2 15" xfId="45008" xr:uid="{00000000-0005-0000-0000-000045420000}"/>
    <cellStyle name="40% - Accent2 16" xfId="45009" xr:uid="{00000000-0005-0000-0000-000046420000}"/>
    <cellStyle name="40% - Accent2 2" xfId="4012" xr:uid="{00000000-0005-0000-0000-000047420000}"/>
    <cellStyle name="40% - Accent2 2 2" xfId="4013" xr:uid="{00000000-0005-0000-0000-000048420000}"/>
    <cellStyle name="40% - Accent2 2 2 2" xfId="4014" xr:uid="{00000000-0005-0000-0000-000049420000}"/>
    <cellStyle name="40% - Accent2 2 2 2 2" xfId="15994" xr:uid="{00000000-0005-0000-0000-00004A420000}"/>
    <cellStyle name="40% - Accent2 2 2 2 3" xfId="15995" xr:uid="{00000000-0005-0000-0000-00004B420000}"/>
    <cellStyle name="40% - Accent2 2 2 2_A02" xfId="55768" xr:uid="{1BB3BDB6-BDEF-48A1-A52C-24062C4E67B3}"/>
    <cellStyle name="40% - Accent2 2 2 3" xfId="15996" xr:uid="{00000000-0005-0000-0000-00004D420000}"/>
    <cellStyle name="40% - Accent2 2 2 4" xfId="45010" xr:uid="{00000000-0005-0000-0000-00004E420000}"/>
    <cellStyle name="40% - Accent2 2 2_A01" xfId="12454" xr:uid="{00000000-0005-0000-0000-00004F420000}"/>
    <cellStyle name="40% - Accent2 2 3" xfId="4015" xr:uid="{00000000-0005-0000-0000-000050420000}"/>
    <cellStyle name="40% - Accent2 2 3 2" xfId="4016" xr:uid="{00000000-0005-0000-0000-000051420000}"/>
    <cellStyle name="40% - Accent2 2 3 2 2" xfId="15997" xr:uid="{00000000-0005-0000-0000-000052420000}"/>
    <cellStyle name="40% - Accent2 2 3 2 3" xfId="15998" xr:uid="{00000000-0005-0000-0000-000053420000}"/>
    <cellStyle name="40% - Accent2 2 3 2_A02" xfId="55769" xr:uid="{C1C39165-C448-4D2E-8352-94B2A8F04A48}"/>
    <cellStyle name="40% - Accent2 2 3 3" xfId="15999" xr:uid="{00000000-0005-0000-0000-000055420000}"/>
    <cellStyle name="40% - Accent2 2 3_A01" xfId="12455" xr:uid="{00000000-0005-0000-0000-000056420000}"/>
    <cellStyle name="40% - Accent2 2 4" xfId="4017" xr:uid="{00000000-0005-0000-0000-000057420000}"/>
    <cellStyle name="40% - Accent2 2 4 2" xfId="16000" xr:uid="{00000000-0005-0000-0000-000058420000}"/>
    <cellStyle name="40% - Accent2 2 4 3" xfId="16001" xr:uid="{00000000-0005-0000-0000-000059420000}"/>
    <cellStyle name="40% - Accent2 2 4_A02" xfId="55770" xr:uid="{8A9B748F-1526-4E9B-AFDC-95BDA796C285}"/>
    <cellStyle name="40% - Accent2 2 5" xfId="16002" xr:uid="{00000000-0005-0000-0000-00005B420000}"/>
    <cellStyle name="40% - Accent2 2 6" xfId="45011" xr:uid="{00000000-0005-0000-0000-00005C420000}"/>
    <cellStyle name="40% - Accent2 2_4 manuell" xfId="53834" xr:uid="{9B5388C1-0D62-4736-BA49-92B77BEA125D}"/>
    <cellStyle name="40% - Accent2 3" xfId="4018" xr:uid="{00000000-0005-0000-0000-00005E420000}"/>
    <cellStyle name="40% - Accent2 3 2" xfId="16003" xr:uid="{00000000-0005-0000-0000-00005F420000}"/>
    <cellStyle name="40% - Accent2 3 2 2" xfId="16004" xr:uid="{00000000-0005-0000-0000-000060420000}"/>
    <cellStyle name="40% - Accent2 3 2 3" xfId="16005" xr:uid="{00000000-0005-0000-0000-000061420000}"/>
    <cellStyle name="40% - Accent2 3 2_AVA DVA EL" xfId="16006" xr:uid="{00000000-0005-0000-0000-000062420000}"/>
    <cellStyle name="40% - Accent2 3 3" xfId="16007" xr:uid="{00000000-0005-0000-0000-000063420000}"/>
    <cellStyle name="40% - Accent2 3 4" xfId="45012" xr:uid="{00000000-0005-0000-0000-000064420000}"/>
    <cellStyle name="40% - Accent2 3_4 manuell" xfId="53835" xr:uid="{CD564540-2F6F-4825-9044-0EE2E5E31EA4}"/>
    <cellStyle name="40% - Accent2 4" xfId="4019" xr:uid="{00000000-0005-0000-0000-000066420000}"/>
    <cellStyle name="40% - Accent2 4 2" xfId="16008" xr:uid="{00000000-0005-0000-0000-000067420000}"/>
    <cellStyle name="40% - Accent2 4 2 2" xfId="16009" xr:uid="{00000000-0005-0000-0000-000068420000}"/>
    <cellStyle name="40% - Accent2 4 2 3" xfId="16010" xr:uid="{00000000-0005-0000-0000-000069420000}"/>
    <cellStyle name="40% - Accent2 4 2_AVA DVA EL" xfId="16011" xr:uid="{00000000-0005-0000-0000-00006A420000}"/>
    <cellStyle name="40% - Accent2 4 3" xfId="16012" xr:uid="{00000000-0005-0000-0000-00006B420000}"/>
    <cellStyle name="40% - Accent2 4 3 2" xfId="16013" xr:uid="{00000000-0005-0000-0000-00006C420000}"/>
    <cellStyle name="40% - Accent2 4 3 3" xfId="16014" xr:uid="{00000000-0005-0000-0000-00006D420000}"/>
    <cellStyle name="40% - Accent2 4 3_AVA DVA EL" xfId="16015" xr:uid="{00000000-0005-0000-0000-00006E420000}"/>
    <cellStyle name="40% - Accent2 4 4" xfId="16016" xr:uid="{00000000-0005-0000-0000-00006F420000}"/>
    <cellStyle name="40% - Accent2 4 4 2" xfId="16017" xr:uid="{00000000-0005-0000-0000-000070420000}"/>
    <cellStyle name="40% - Accent2 4 4 3" xfId="16018" xr:uid="{00000000-0005-0000-0000-000071420000}"/>
    <cellStyle name="40% - Accent2 4 4_AVA DVA EL" xfId="16019" xr:uid="{00000000-0005-0000-0000-000072420000}"/>
    <cellStyle name="40% - Accent2 4 5" xfId="16020" xr:uid="{00000000-0005-0000-0000-000073420000}"/>
    <cellStyle name="40% - Accent2 4_A01" xfId="35654" xr:uid="{00000000-0005-0000-0000-000074420000}"/>
    <cellStyle name="40% - Accent2 5" xfId="4020" xr:uid="{00000000-0005-0000-0000-000075420000}"/>
    <cellStyle name="40% - Accent2 5 2" xfId="16021" xr:uid="{00000000-0005-0000-0000-000076420000}"/>
    <cellStyle name="40% - Accent2 5_A01" xfId="35655" xr:uid="{00000000-0005-0000-0000-000077420000}"/>
    <cellStyle name="40% - Accent2 6" xfId="4021" xr:uid="{00000000-0005-0000-0000-000078420000}"/>
    <cellStyle name="40% - Accent2 6 2" xfId="16022" xr:uid="{00000000-0005-0000-0000-000079420000}"/>
    <cellStyle name="40% - Accent2 6_A01" xfId="35656" xr:uid="{00000000-0005-0000-0000-00007A420000}"/>
    <cellStyle name="40% - Accent2 7" xfId="4022" xr:uid="{00000000-0005-0000-0000-00007B420000}"/>
    <cellStyle name="40% - Accent2 7 2" xfId="16023" xr:uid="{00000000-0005-0000-0000-00007C420000}"/>
    <cellStyle name="40% - Accent2 7 2 2" xfId="16024" xr:uid="{00000000-0005-0000-0000-00007D420000}"/>
    <cellStyle name="40% - Accent2 7 2 3" xfId="16025" xr:uid="{00000000-0005-0000-0000-00007E420000}"/>
    <cellStyle name="40% - Accent2 7 2_AVA DVA EL" xfId="16026" xr:uid="{00000000-0005-0000-0000-00007F420000}"/>
    <cellStyle name="40% - Accent2 7 3" xfId="16027" xr:uid="{00000000-0005-0000-0000-000080420000}"/>
    <cellStyle name="40% - Accent2 7_A01" xfId="35657" xr:uid="{00000000-0005-0000-0000-000081420000}"/>
    <cellStyle name="40% - Accent2 8" xfId="4023" xr:uid="{00000000-0005-0000-0000-000082420000}"/>
    <cellStyle name="40% - Accent2 8 2" xfId="16028" xr:uid="{00000000-0005-0000-0000-000083420000}"/>
    <cellStyle name="40% - Accent2 8 2 2" xfId="16029" xr:uid="{00000000-0005-0000-0000-000084420000}"/>
    <cellStyle name="40% - Accent2 8 2 3" xfId="16030" xr:uid="{00000000-0005-0000-0000-000085420000}"/>
    <cellStyle name="40% - Accent2 8 2_AVA DVA EL" xfId="16031" xr:uid="{00000000-0005-0000-0000-000086420000}"/>
    <cellStyle name="40% - Accent2 8 3" xfId="16032" xr:uid="{00000000-0005-0000-0000-000087420000}"/>
    <cellStyle name="40% - Accent2 8_A01" xfId="35658" xr:uid="{00000000-0005-0000-0000-000088420000}"/>
    <cellStyle name="40% - Accent2 9" xfId="4024" xr:uid="{00000000-0005-0000-0000-000089420000}"/>
    <cellStyle name="40% - Accent2 9 2" xfId="16033" xr:uid="{00000000-0005-0000-0000-00008A420000}"/>
    <cellStyle name="40% - Accent2 9 2 2" xfId="16034" xr:uid="{00000000-0005-0000-0000-00008B420000}"/>
    <cellStyle name="40% - Accent2 9 2 3" xfId="16035" xr:uid="{00000000-0005-0000-0000-00008C420000}"/>
    <cellStyle name="40% - Accent2 9 2_AVA DVA EL" xfId="16036" xr:uid="{00000000-0005-0000-0000-00008D420000}"/>
    <cellStyle name="40% - Accent2 9 3" xfId="16037" xr:uid="{00000000-0005-0000-0000-00008E420000}"/>
    <cellStyle name="40% - Accent2 9_A01" xfId="35659" xr:uid="{00000000-0005-0000-0000-00008F420000}"/>
    <cellStyle name="40% - Accent2_10" xfId="4025" xr:uid="{00000000-0005-0000-0000-000090420000}"/>
    <cellStyle name="40% - Accent3" xfId="4026" xr:uid="{00000000-0005-0000-0000-000091420000}"/>
    <cellStyle name="40% - Accent3 10" xfId="4027" xr:uid="{00000000-0005-0000-0000-000092420000}"/>
    <cellStyle name="40% - Accent3 10 2" xfId="16038" xr:uid="{00000000-0005-0000-0000-000093420000}"/>
    <cellStyle name="40% - Accent3 10 2 2" xfId="16039" xr:uid="{00000000-0005-0000-0000-000094420000}"/>
    <cellStyle name="40% - Accent3 10 2 3" xfId="16040" xr:uid="{00000000-0005-0000-0000-000095420000}"/>
    <cellStyle name="40% - Accent3 10 2_AVA DVA EL" xfId="16041" xr:uid="{00000000-0005-0000-0000-000096420000}"/>
    <cellStyle name="40% - Accent3 10 3" xfId="16042" xr:uid="{00000000-0005-0000-0000-000097420000}"/>
    <cellStyle name="40% - Accent3 10 4" xfId="16043" xr:uid="{00000000-0005-0000-0000-000098420000}"/>
    <cellStyle name="40% - Accent3 10_A02" xfId="55771" xr:uid="{F18FF750-CB54-471F-B313-5F1A7BF43118}"/>
    <cellStyle name="40% - Accent3 11" xfId="4028" xr:uid="{00000000-0005-0000-0000-00009A420000}"/>
    <cellStyle name="40% - Accent3 11 2" xfId="16044" xr:uid="{00000000-0005-0000-0000-00009B420000}"/>
    <cellStyle name="40% - Accent3 11 2 2" xfId="16045" xr:uid="{00000000-0005-0000-0000-00009C420000}"/>
    <cellStyle name="40% - Accent3 11 2 3" xfId="16046" xr:uid="{00000000-0005-0000-0000-00009D420000}"/>
    <cellStyle name="40% - Accent3 11 2_AVA DVA EL" xfId="16047" xr:uid="{00000000-0005-0000-0000-00009E420000}"/>
    <cellStyle name="40% - Accent3 11 3" xfId="16048" xr:uid="{00000000-0005-0000-0000-00009F420000}"/>
    <cellStyle name="40% - Accent3 11 4" xfId="16049" xr:uid="{00000000-0005-0000-0000-0000A0420000}"/>
    <cellStyle name="40% - Accent3 11_A02" xfId="55772" xr:uid="{715C17AC-0F45-4D63-8A19-8E6953D38988}"/>
    <cellStyle name="40% - Accent3 12" xfId="4029" xr:uid="{00000000-0005-0000-0000-0000A2420000}"/>
    <cellStyle name="40% - Accent3 12 2" xfId="16050" xr:uid="{00000000-0005-0000-0000-0000A3420000}"/>
    <cellStyle name="40% - Accent3 12 2 2" xfId="16051" xr:uid="{00000000-0005-0000-0000-0000A4420000}"/>
    <cellStyle name="40% - Accent3 12 2 3" xfId="16052" xr:uid="{00000000-0005-0000-0000-0000A5420000}"/>
    <cellStyle name="40% - Accent3 12 2_AVA DVA EL" xfId="16053" xr:uid="{00000000-0005-0000-0000-0000A6420000}"/>
    <cellStyle name="40% - Accent3 12 3" xfId="16054" xr:uid="{00000000-0005-0000-0000-0000A7420000}"/>
    <cellStyle name="40% - Accent3 12 4" xfId="16055" xr:uid="{00000000-0005-0000-0000-0000A8420000}"/>
    <cellStyle name="40% - Accent3 12_A02" xfId="55773" xr:uid="{5DB292FB-1FEF-42A3-9725-F2FE96892591}"/>
    <cellStyle name="40% - Accent3 13" xfId="16056" xr:uid="{00000000-0005-0000-0000-0000AA420000}"/>
    <cellStyle name="40% - Accent3 13 2" xfId="16057" xr:uid="{00000000-0005-0000-0000-0000AB420000}"/>
    <cellStyle name="40% - Accent3 13 3" xfId="16058" xr:uid="{00000000-0005-0000-0000-0000AC420000}"/>
    <cellStyle name="40% - Accent3 13_AVA DVA EL" xfId="16059" xr:uid="{00000000-0005-0000-0000-0000AD420000}"/>
    <cellStyle name="40% - Accent3 14" xfId="16060" xr:uid="{00000000-0005-0000-0000-0000AE420000}"/>
    <cellStyle name="40% - Accent3 14 2" xfId="16061" xr:uid="{00000000-0005-0000-0000-0000AF420000}"/>
    <cellStyle name="40% - Accent3 14 3" xfId="16062" xr:uid="{00000000-0005-0000-0000-0000B0420000}"/>
    <cellStyle name="40% - Accent3 14_AVA DVA EL" xfId="16063" xr:uid="{00000000-0005-0000-0000-0000B1420000}"/>
    <cellStyle name="40% - Accent3 15" xfId="16064" xr:uid="{00000000-0005-0000-0000-0000B2420000}"/>
    <cellStyle name="40% - Accent3 15 2" xfId="16065" xr:uid="{00000000-0005-0000-0000-0000B3420000}"/>
    <cellStyle name="40% - Accent3 15 3" xfId="16066" xr:uid="{00000000-0005-0000-0000-0000B4420000}"/>
    <cellStyle name="40% - Accent3 15_AVA DVA EL" xfId="16067" xr:uid="{00000000-0005-0000-0000-0000B5420000}"/>
    <cellStyle name="40% - Accent3 16" xfId="16068" xr:uid="{00000000-0005-0000-0000-0000B6420000}"/>
    <cellStyle name="40% - Accent3 17" xfId="16069" xr:uid="{00000000-0005-0000-0000-0000B7420000}"/>
    <cellStyle name="40% - Accent3 18" xfId="39849" xr:uid="{00000000-0005-0000-0000-0000B8420000}"/>
    <cellStyle name="40% - Accent3 19" xfId="45013" xr:uid="{00000000-0005-0000-0000-0000B9420000}"/>
    <cellStyle name="40% - Accent3 2" xfId="4030" xr:uid="{00000000-0005-0000-0000-0000BA420000}"/>
    <cellStyle name="40% - Accent3 2 2" xfId="4031" xr:uid="{00000000-0005-0000-0000-0000BB420000}"/>
    <cellStyle name="40% - Accent3 2 2 2" xfId="4032" xr:uid="{00000000-0005-0000-0000-0000BC420000}"/>
    <cellStyle name="40% - Accent3 2 2 2 2" xfId="16070" xr:uid="{00000000-0005-0000-0000-0000BD420000}"/>
    <cellStyle name="40% - Accent3 2 2 2 3" xfId="16071" xr:uid="{00000000-0005-0000-0000-0000BE420000}"/>
    <cellStyle name="40% - Accent3 2 2 2_A02" xfId="55774" xr:uid="{04946E6D-336F-4EA5-A5D1-464F4088D6A8}"/>
    <cellStyle name="40% - Accent3 2 2 3" xfId="16072" xr:uid="{00000000-0005-0000-0000-0000C0420000}"/>
    <cellStyle name="40% - Accent3 2 2 4" xfId="45014" xr:uid="{00000000-0005-0000-0000-0000C1420000}"/>
    <cellStyle name="40% - Accent3 2 2_A01" xfId="12456" xr:uid="{00000000-0005-0000-0000-0000C2420000}"/>
    <cellStyle name="40% - Accent3 2 3" xfId="4033" xr:uid="{00000000-0005-0000-0000-0000C3420000}"/>
    <cellStyle name="40% - Accent3 2 3 2" xfId="4034" xr:uid="{00000000-0005-0000-0000-0000C4420000}"/>
    <cellStyle name="40% - Accent3 2 3 2 2" xfId="16073" xr:uid="{00000000-0005-0000-0000-0000C5420000}"/>
    <cellStyle name="40% - Accent3 2 3 2 3" xfId="16074" xr:uid="{00000000-0005-0000-0000-0000C6420000}"/>
    <cellStyle name="40% - Accent3 2 3 2 4" xfId="45015" xr:uid="{00000000-0005-0000-0000-0000C7420000}"/>
    <cellStyle name="40% - Accent3 2 3 2_A02" xfId="55775" xr:uid="{174A4A01-E39A-4E2E-9B3B-1879190B945A}"/>
    <cellStyle name="40% - Accent3 2 3 3" xfId="16075" xr:uid="{00000000-0005-0000-0000-0000C9420000}"/>
    <cellStyle name="40% - Accent3 2 3 3 2" xfId="45016" xr:uid="{00000000-0005-0000-0000-0000CA420000}"/>
    <cellStyle name="40% - Accent3 2 3 4" xfId="45017" xr:uid="{00000000-0005-0000-0000-0000CB420000}"/>
    <cellStyle name="40% - Accent3 2 3 5" xfId="45018" xr:uid="{00000000-0005-0000-0000-0000CC420000}"/>
    <cellStyle name="40% - Accent3 2 3 6" xfId="45019" xr:uid="{00000000-0005-0000-0000-0000CD420000}"/>
    <cellStyle name="40% - Accent3 2 3_A01" xfId="12457" xr:uid="{00000000-0005-0000-0000-0000CE420000}"/>
    <cellStyle name="40% - Accent3 2 4" xfId="4035" xr:uid="{00000000-0005-0000-0000-0000CF420000}"/>
    <cellStyle name="40% - Accent3 2 4 2" xfId="16076" xr:uid="{00000000-0005-0000-0000-0000D0420000}"/>
    <cellStyle name="40% - Accent3 2 4 2 2" xfId="16077" xr:uid="{00000000-0005-0000-0000-0000D1420000}"/>
    <cellStyle name="40% - Accent3 2 4 2 3" xfId="16078" xr:uid="{00000000-0005-0000-0000-0000D2420000}"/>
    <cellStyle name="40% - Accent3 2 4 2_AVA DVA EL" xfId="16079" xr:uid="{00000000-0005-0000-0000-0000D3420000}"/>
    <cellStyle name="40% - Accent3 2 4 3" xfId="16080" xr:uid="{00000000-0005-0000-0000-0000D4420000}"/>
    <cellStyle name="40% - Accent3 2 4 4" xfId="16081" xr:uid="{00000000-0005-0000-0000-0000D5420000}"/>
    <cellStyle name="40% - Accent3 2 4 5" xfId="45020" xr:uid="{00000000-0005-0000-0000-0000D6420000}"/>
    <cellStyle name="40% - Accent3 2 4_A02" xfId="55776" xr:uid="{E1EB6CFE-C9AC-43E9-82B3-DEA619F323AC}"/>
    <cellStyle name="40% - Accent3 2 5" xfId="16082" xr:uid="{00000000-0005-0000-0000-0000D8420000}"/>
    <cellStyle name="40% - Accent3 2 5 2" xfId="16083" xr:uid="{00000000-0005-0000-0000-0000D9420000}"/>
    <cellStyle name="40% - Accent3 2 5 3" xfId="16084" xr:uid="{00000000-0005-0000-0000-0000DA420000}"/>
    <cellStyle name="40% - Accent3 2 5_AVA DVA EL" xfId="16085" xr:uid="{00000000-0005-0000-0000-0000DB420000}"/>
    <cellStyle name="40% - Accent3 2 6" xfId="16086" xr:uid="{00000000-0005-0000-0000-0000DC420000}"/>
    <cellStyle name="40% - Accent3 2 6 2" xfId="16087" xr:uid="{00000000-0005-0000-0000-0000DD420000}"/>
    <cellStyle name="40% - Accent3 2 6 3" xfId="16088" xr:uid="{00000000-0005-0000-0000-0000DE420000}"/>
    <cellStyle name="40% - Accent3 2 6_AVA DVA EL" xfId="16089" xr:uid="{00000000-0005-0000-0000-0000DF420000}"/>
    <cellStyle name="40% - Accent3 2 7" xfId="16090" xr:uid="{00000000-0005-0000-0000-0000E0420000}"/>
    <cellStyle name="40% - Accent3 2 7 2" xfId="16091" xr:uid="{00000000-0005-0000-0000-0000E1420000}"/>
    <cellStyle name="40% - Accent3 2 7 3" xfId="16092" xr:uid="{00000000-0005-0000-0000-0000E2420000}"/>
    <cellStyle name="40% - Accent3 2 7_AVA DVA EL" xfId="16093" xr:uid="{00000000-0005-0000-0000-0000E3420000}"/>
    <cellStyle name="40% - Accent3 2 8" xfId="16094" xr:uid="{00000000-0005-0000-0000-0000E4420000}"/>
    <cellStyle name="40% - Accent3 2 9" xfId="45021" xr:uid="{00000000-0005-0000-0000-0000E5420000}"/>
    <cellStyle name="40% - Accent3 2_4 manuell" xfId="53836" xr:uid="{775B86C6-8D0D-443C-8BA2-3EF6F9CA3D9A}"/>
    <cellStyle name="40% - Accent3 20" xfId="45022" xr:uid="{00000000-0005-0000-0000-0000E7420000}"/>
    <cellStyle name="40% - Accent3 3" xfId="4036" xr:uid="{00000000-0005-0000-0000-0000E8420000}"/>
    <cellStyle name="40% - Accent3 3 2" xfId="16095" xr:uid="{00000000-0005-0000-0000-0000E9420000}"/>
    <cellStyle name="40% - Accent3 3 2 2" xfId="16096" xr:uid="{00000000-0005-0000-0000-0000EA420000}"/>
    <cellStyle name="40% - Accent3 3 2 3" xfId="16097" xr:uid="{00000000-0005-0000-0000-0000EB420000}"/>
    <cellStyle name="40% - Accent3 3 2_AVA DVA EL" xfId="16098" xr:uid="{00000000-0005-0000-0000-0000EC420000}"/>
    <cellStyle name="40% - Accent3 3 3" xfId="16099" xr:uid="{00000000-0005-0000-0000-0000ED420000}"/>
    <cellStyle name="40% - Accent3 3 4" xfId="45023" xr:uid="{00000000-0005-0000-0000-0000EE420000}"/>
    <cellStyle name="40% - Accent3 3_4 manuell" xfId="53837" xr:uid="{9E396CA7-8B30-41D8-9994-809D58D7AFBE}"/>
    <cellStyle name="40% - Accent3 4" xfId="4037" xr:uid="{00000000-0005-0000-0000-0000F0420000}"/>
    <cellStyle name="40% - Accent3 4 2" xfId="16100" xr:uid="{00000000-0005-0000-0000-0000F1420000}"/>
    <cellStyle name="40% - Accent3 4 2 2" xfId="16101" xr:uid="{00000000-0005-0000-0000-0000F2420000}"/>
    <cellStyle name="40% - Accent3 4 2 3" xfId="16102" xr:uid="{00000000-0005-0000-0000-0000F3420000}"/>
    <cellStyle name="40% - Accent3 4 2_AVA DVA EL" xfId="16103" xr:uid="{00000000-0005-0000-0000-0000F4420000}"/>
    <cellStyle name="40% - Accent3 4 3" xfId="16104" xr:uid="{00000000-0005-0000-0000-0000F5420000}"/>
    <cellStyle name="40% - Accent3 4 3 2" xfId="16105" xr:uid="{00000000-0005-0000-0000-0000F6420000}"/>
    <cellStyle name="40% - Accent3 4 3 3" xfId="16106" xr:uid="{00000000-0005-0000-0000-0000F7420000}"/>
    <cellStyle name="40% - Accent3 4 3_AVA DVA EL" xfId="16107" xr:uid="{00000000-0005-0000-0000-0000F8420000}"/>
    <cellStyle name="40% - Accent3 4 4" xfId="16108" xr:uid="{00000000-0005-0000-0000-0000F9420000}"/>
    <cellStyle name="40% - Accent3 4 4 2" xfId="16109" xr:uid="{00000000-0005-0000-0000-0000FA420000}"/>
    <cellStyle name="40% - Accent3 4 4 3" xfId="16110" xr:uid="{00000000-0005-0000-0000-0000FB420000}"/>
    <cellStyle name="40% - Accent3 4 4_AVA DVA EL" xfId="16111" xr:uid="{00000000-0005-0000-0000-0000FC420000}"/>
    <cellStyle name="40% - Accent3 4 5" xfId="16112" xr:uid="{00000000-0005-0000-0000-0000FD420000}"/>
    <cellStyle name="40% - Accent3 4_A01" xfId="35660" xr:uid="{00000000-0005-0000-0000-0000FE420000}"/>
    <cellStyle name="40% - Accent3 5" xfId="4038" xr:uid="{00000000-0005-0000-0000-0000FF420000}"/>
    <cellStyle name="40% - Accent3 5 2" xfId="16113" xr:uid="{00000000-0005-0000-0000-000000430000}"/>
    <cellStyle name="40% - Accent3 5 2 2" xfId="16114" xr:uid="{00000000-0005-0000-0000-000001430000}"/>
    <cellStyle name="40% - Accent3 5 2 3" xfId="16115" xr:uid="{00000000-0005-0000-0000-000002430000}"/>
    <cellStyle name="40% - Accent3 5 2_AVA DVA EL" xfId="16116" xr:uid="{00000000-0005-0000-0000-000003430000}"/>
    <cellStyle name="40% - Accent3 5 3" xfId="16117" xr:uid="{00000000-0005-0000-0000-000004430000}"/>
    <cellStyle name="40% - Accent3 5_A01" xfId="35661" xr:uid="{00000000-0005-0000-0000-000005430000}"/>
    <cellStyle name="40% - Accent3 6" xfId="4039" xr:uid="{00000000-0005-0000-0000-000006430000}"/>
    <cellStyle name="40% - Accent3 6 2" xfId="16118" xr:uid="{00000000-0005-0000-0000-000007430000}"/>
    <cellStyle name="40% - Accent3 6 2 2" xfId="16119" xr:uid="{00000000-0005-0000-0000-000008430000}"/>
    <cellStyle name="40% - Accent3 6 2 3" xfId="16120" xr:uid="{00000000-0005-0000-0000-000009430000}"/>
    <cellStyle name="40% - Accent3 6 2_AVA DVA EL" xfId="16121" xr:uid="{00000000-0005-0000-0000-00000A430000}"/>
    <cellStyle name="40% - Accent3 6 3" xfId="16122" xr:uid="{00000000-0005-0000-0000-00000B430000}"/>
    <cellStyle name="40% - Accent3 6_A01" xfId="35662" xr:uid="{00000000-0005-0000-0000-00000C430000}"/>
    <cellStyle name="40% - Accent3 7" xfId="4040" xr:uid="{00000000-0005-0000-0000-00000D430000}"/>
    <cellStyle name="40% - Accent3 7 2" xfId="16123" xr:uid="{00000000-0005-0000-0000-00000E430000}"/>
    <cellStyle name="40% - Accent3 7 2 2" xfId="16124" xr:uid="{00000000-0005-0000-0000-00000F430000}"/>
    <cellStyle name="40% - Accent3 7 2 3" xfId="16125" xr:uid="{00000000-0005-0000-0000-000010430000}"/>
    <cellStyle name="40% - Accent3 7 2_AVA DVA EL" xfId="16126" xr:uid="{00000000-0005-0000-0000-000011430000}"/>
    <cellStyle name="40% - Accent3 7 3" xfId="16127" xr:uid="{00000000-0005-0000-0000-000012430000}"/>
    <cellStyle name="40% - Accent3 7 3 2" xfId="16128" xr:uid="{00000000-0005-0000-0000-000013430000}"/>
    <cellStyle name="40% - Accent3 7 3 3" xfId="16129" xr:uid="{00000000-0005-0000-0000-000014430000}"/>
    <cellStyle name="40% - Accent3 7 3_AVA DVA EL" xfId="16130" xr:uid="{00000000-0005-0000-0000-000015430000}"/>
    <cellStyle name="40% - Accent3 7 4" xfId="16131" xr:uid="{00000000-0005-0000-0000-000016430000}"/>
    <cellStyle name="40% - Accent3 7_A01" xfId="35663" xr:uid="{00000000-0005-0000-0000-000017430000}"/>
    <cellStyle name="40% - Accent3 8" xfId="4041" xr:uid="{00000000-0005-0000-0000-000018430000}"/>
    <cellStyle name="40% - Accent3 8 2" xfId="16132" xr:uid="{00000000-0005-0000-0000-000019430000}"/>
    <cellStyle name="40% - Accent3 8 2 2" xfId="16133" xr:uid="{00000000-0005-0000-0000-00001A430000}"/>
    <cellStyle name="40% - Accent3 8 2 3" xfId="16134" xr:uid="{00000000-0005-0000-0000-00001B430000}"/>
    <cellStyle name="40% - Accent3 8 2_AVA DVA EL" xfId="16135" xr:uid="{00000000-0005-0000-0000-00001C430000}"/>
    <cellStyle name="40% - Accent3 8 3" xfId="16136" xr:uid="{00000000-0005-0000-0000-00001D430000}"/>
    <cellStyle name="40% - Accent3 8 3 2" xfId="16137" xr:uid="{00000000-0005-0000-0000-00001E430000}"/>
    <cellStyle name="40% - Accent3 8 3 3" xfId="16138" xr:uid="{00000000-0005-0000-0000-00001F430000}"/>
    <cellStyle name="40% - Accent3 8 3_AVA DVA EL" xfId="16139" xr:uid="{00000000-0005-0000-0000-000020430000}"/>
    <cellStyle name="40% - Accent3 8 4" xfId="16140" xr:uid="{00000000-0005-0000-0000-000021430000}"/>
    <cellStyle name="40% - Accent3 8_A01" xfId="35664" xr:uid="{00000000-0005-0000-0000-000022430000}"/>
    <cellStyle name="40% - Accent3 9" xfId="4042" xr:uid="{00000000-0005-0000-0000-000023430000}"/>
    <cellStyle name="40% - Accent3 9 2" xfId="16141" xr:uid="{00000000-0005-0000-0000-000024430000}"/>
    <cellStyle name="40% - Accent3 9 2 2" xfId="16142" xr:uid="{00000000-0005-0000-0000-000025430000}"/>
    <cellStyle name="40% - Accent3 9 2 3" xfId="16143" xr:uid="{00000000-0005-0000-0000-000026430000}"/>
    <cellStyle name="40% - Accent3 9 2_AVA DVA EL" xfId="16144" xr:uid="{00000000-0005-0000-0000-000027430000}"/>
    <cellStyle name="40% - Accent3 9 3" xfId="16145" xr:uid="{00000000-0005-0000-0000-000028430000}"/>
    <cellStyle name="40% - Accent3 9 3 2" xfId="16146" xr:uid="{00000000-0005-0000-0000-000029430000}"/>
    <cellStyle name="40% - Accent3 9 3 3" xfId="16147" xr:uid="{00000000-0005-0000-0000-00002A430000}"/>
    <cellStyle name="40% - Accent3 9 3_AVA DVA EL" xfId="16148" xr:uid="{00000000-0005-0000-0000-00002B430000}"/>
    <cellStyle name="40% - Accent3 9 4" xfId="16149" xr:uid="{00000000-0005-0000-0000-00002C430000}"/>
    <cellStyle name="40% - Accent3 9_A01" xfId="35665" xr:uid="{00000000-0005-0000-0000-00002D430000}"/>
    <cellStyle name="40% - Accent3_10" xfId="4043" xr:uid="{00000000-0005-0000-0000-00002E430000}"/>
    <cellStyle name="40% - Accent4" xfId="4044" xr:uid="{00000000-0005-0000-0000-00002F430000}"/>
    <cellStyle name="40% - Accent4 10" xfId="4045" xr:uid="{00000000-0005-0000-0000-000030430000}"/>
    <cellStyle name="40% - Accent4 10 2" xfId="16150" xr:uid="{00000000-0005-0000-0000-000031430000}"/>
    <cellStyle name="40% - Accent4 10 2 2" xfId="16151" xr:uid="{00000000-0005-0000-0000-000032430000}"/>
    <cellStyle name="40% - Accent4 10 2 3" xfId="16152" xr:uid="{00000000-0005-0000-0000-000033430000}"/>
    <cellStyle name="40% - Accent4 10 2_AVA DVA EL" xfId="16153" xr:uid="{00000000-0005-0000-0000-000034430000}"/>
    <cellStyle name="40% - Accent4 10 3" xfId="16154" xr:uid="{00000000-0005-0000-0000-000035430000}"/>
    <cellStyle name="40% - Accent4 10 4" xfId="16155" xr:uid="{00000000-0005-0000-0000-000036430000}"/>
    <cellStyle name="40% - Accent4 10_A02" xfId="55777" xr:uid="{1A73C696-5A2F-442E-B8FC-9C81EA35DC49}"/>
    <cellStyle name="40% - Accent4 11" xfId="4046" xr:uid="{00000000-0005-0000-0000-000038430000}"/>
    <cellStyle name="40% - Accent4 11 2" xfId="16156" xr:uid="{00000000-0005-0000-0000-000039430000}"/>
    <cellStyle name="40% - Accent4 11 2 2" xfId="16157" xr:uid="{00000000-0005-0000-0000-00003A430000}"/>
    <cellStyle name="40% - Accent4 11 2 3" xfId="16158" xr:uid="{00000000-0005-0000-0000-00003B430000}"/>
    <cellStyle name="40% - Accent4 11 2_AVA DVA EL" xfId="16159" xr:uid="{00000000-0005-0000-0000-00003C430000}"/>
    <cellStyle name="40% - Accent4 11 3" xfId="16160" xr:uid="{00000000-0005-0000-0000-00003D430000}"/>
    <cellStyle name="40% - Accent4 11 4" xfId="16161" xr:uid="{00000000-0005-0000-0000-00003E430000}"/>
    <cellStyle name="40% - Accent4 11_A02" xfId="55778" xr:uid="{4BB172F3-3864-42DF-AF30-F09BE03BB6A7}"/>
    <cellStyle name="40% - Accent4 12" xfId="4047" xr:uid="{00000000-0005-0000-0000-000040430000}"/>
    <cellStyle name="40% - Accent4 12 2" xfId="16162" xr:uid="{00000000-0005-0000-0000-000041430000}"/>
    <cellStyle name="40% - Accent4 12 2 2" xfId="16163" xr:uid="{00000000-0005-0000-0000-000042430000}"/>
    <cellStyle name="40% - Accent4 12 2 3" xfId="16164" xr:uid="{00000000-0005-0000-0000-000043430000}"/>
    <cellStyle name="40% - Accent4 12 2_AVA DVA EL" xfId="16165" xr:uid="{00000000-0005-0000-0000-000044430000}"/>
    <cellStyle name="40% - Accent4 12 3" xfId="16166" xr:uid="{00000000-0005-0000-0000-000045430000}"/>
    <cellStyle name="40% - Accent4 12 4" xfId="16167" xr:uid="{00000000-0005-0000-0000-000046430000}"/>
    <cellStyle name="40% - Accent4 12_A02" xfId="55779" xr:uid="{EF623162-160A-4010-9D1F-6D701D045423}"/>
    <cellStyle name="40% - Accent4 13" xfId="16168" xr:uid="{00000000-0005-0000-0000-000048430000}"/>
    <cellStyle name="40% - Accent4 13 2" xfId="16169" xr:uid="{00000000-0005-0000-0000-000049430000}"/>
    <cellStyle name="40% - Accent4 13 3" xfId="16170" xr:uid="{00000000-0005-0000-0000-00004A430000}"/>
    <cellStyle name="40% - Accent4 13_AVA DVA EL" xfId="16171" xr:uid="{00000000-0005-0000-0000-00004B430000}"/>
    <cellStyle name="40% - Accent4 14" xfId="16172" xr:uid="{00000000-0005-0000-0000-00004C430000}"/>
    <cellStyle name="40% - Accent4 14 2" xfId="16173" xr:uid="{00000000-0005-0000-0000-00004D430000}"/>
    <cellStyle name="40% - Accent4 14 3" xfId="16174" xr:uid="{00000000-0005-0000-0000-00004E430000}"/>
    <cellStyle name="40% - Accent4 14_AVA DVA EL" xfId="16175" xr:uid="{00000000-0005-0000-0000-00004F430000}"/>
    <cellStyle name="40% - Accent4 15" xfId="16176" xr:uid="{00000000-0005-0000-0000-000050430000}"/>
    <cellStyle name="40% - Accent4 15 2" xfId="16177" xr:uid="{00000000-0005-0000-0000-000051430000}"/>
    <cellStyle name="40% - Accent4 15 3" xfId="16178" xr:uid="{00000000-0005-0000-0000-000052430000}"/>
    <cellStyle name="40% - Accent4 15_AVA DVA EL" xfId="16179" xr:uid="{00000000-0005-0000-0000-000053430000}"/>
    <cellStyle name="40% - Accent4 16" xfId="16180" xr:uid="{00000000-0005-0000-0000-000054430000}"/>
    <cellStyle name="40% - Accent4 17" xfId="16181" xr:uid="{00000000-0005-0000-0000-000055430000}"/>
    <cellStyle name="40% - Accent4 18" xfId="39850" xr:uid="{00000000-0005-0000-0000-000056430000}"/>
    <cellStyle name="40% - Accent4 19" xfId="45024" xr:uid="{00000000-0005-0000-0000-000057430000}"/>
    <cellStyle name="40% - Accent4 2" xfId="4048" xr:uid="{00000000-0005-0000-0000-000058430000}"/>
    <cellStyle name="40% - Accent4 2 2" xfId="4049" xr:uid="{00000000-0005-0000-0000-000059430000}"/>
    <cellStyle name="40% - Accent4 2 2 2" xfId="4050" xr:uid="{00000000-0005-0000-0000-00005A430000}"/>
    <cellStyle name="40% - Accent4 2 2 2 2" xfId="16182" xr:uid="{00000000-0005-0000-0000-00005B430000}"/>
    <cellStyle name="40% - Accent4 2 2 2 3" xfId="16183" xr:uid="{00000000-0005-0000-0000-00005C430000}"/>
    <cellStyle name="40% - Accent4 2 2 2_A02" xfId="55780" xr:uid="{EB756B60-FAD5-486E-B751-775C4368D1D7}"/>
    <cellStyle name="40% - Accent4 2 2 3" xfId="16184" xr:uid="{00000000-0005-0000-0000-00005E430000}"/>
    <cellStyle name="40% - Accent4 2 2 3 2" xfId="16185" xr:uid="{00000000-0005-0000-0000-00005F430000}"/>
    <cellStyle name="40% - Accent4 2 2 3 3" xfId="16186" xr:uid="{00000000-0005-0000-0000-000060430000}"/>
    <cellStyle name="40% - Accent4 2 2 3_AVA DVA EL" xfId="16187" xr:uid="{00000000-0005-0000-0000-000061430000}"/>
    <cellStyle name="40% - Accent4 2 2 4" xfId="16188" xr:uid="{00000000-0005-0000-0000-000062430000}"/>
    <cellStyle name="40% - Accent4 2 2 4 2" xfId="16189" xr:uid="{00000000-0005-0000-0000-000063430000}"/>
    <cellStyle name="40% - Accent4 2 2 4 3" xfId="16190" xr:uid="{00000000-0005-0000-0000-000064430000}"/>
    <cellStyle name="40% - Accent4 2 2 4_AVA DVA EL" xfId="16191" xr:uid="{00000000-0005-0000-0000-000065430000}"/>
    <cellStyle name="40% - Accent4 2 2 5" xfId="16192" xr:uid="{00000000-0005-0000-0000-000066430000}"/>
    <cellStyle name="40% - Accent4 2 2 5 2" xfId="16193" xr:uid="{00000000-0005-0000-0000-000067430000}"/>
    <cellStyle name="40% - Accent4 2 2 5 3" xfId="16194" xr:uid="{00000000-0005-0000-0000-000068430000}"/>
    <cellStyle name="40% - Accent4 2 2 5_AVA DVA EL" xfId="16195" xr:uid="{00000000-0005-0000-0000-000069430000}"/>
    <cellStyle name="40% - Accent4 2 2 6" xfId="16196" xr:uid="{00000000-0005-0000-0000-00006A430000}"/>
    <cellStyle name="40% - Accent4 2 2 6 2" xfId="16197" xr:uid="{00000000-0005-0000-0000-00006B430000}"/>
    <cellStyle name="40% - Accent4 2 2 6 3" xfId="16198" xr:uid="{00000000-0005-0000-0000-00006C430000}"/>
    <cellStyle name="40% - Accent4 2 2 6_AVA DVA EL" xfId="16199" xr:uid="{00000000-0005-0000-0000-00006D430000}"/>
    <cellStyle name="40% - Accent4 2 2 7" xfId="16200" xr:uid="{00000000-0005-0000-0000-00006E430000}"/>
    <cellStyle name="40% - Accent4 2 2 8" xfId="45025" xr:uid="{00000000-0005-0000-0000-00006F430000}"/>
    <cellStyle name="40% - Accent4 2 2_A01" xfId="12458" xr:uid="{00000000-0005-0000-0000-000070430000}"/>
    <cellStyle name="40% - Accent4 2 3" xfId="4051" xr:uid="{00000000-0005-0000-0000-000071430000}"/>
    <cellStyle name="40% - Accent4 2 3 2" xfId="4052" xr:uid="{00000000-0005-0000-0000-000072430000}"/>
    <cellStyle name="40% - Accent4 2 3 2 2" xfId="16201" xr:uid="{00000000-0005-0000-0000-000073430000}"/>
    <cellStyle name="40% - Accent4 2 3 2 3" xfId="16202" xr:uid="{00000000-0005-0000-0000-000074430000}"/>
    <cellStyle name="40% - Accent4 2 3 2 4" xfId="45026" xr:uid="{00000000-0005-0000-0000-000075430000}"/>
    <cellStyle name="40% - Accent4 2 3 2_A02" xfId="55781" xr:uid="{D2678BC2-453B-42FE-A50C-01C3AFC591EB}"/>
    <cellStyle name="40% - Accent4 2 3 3" xfId="16203" xr:uid="{00000000-0005-0000-0000-000077430000}"/>
    <cellStyle name="40% - Accent4 2 3 3 2" xfId="45027" xr:uid="{00000000-0005-0000-0000-000078430000}"/>
    <cellStyle name="40% - Accent4 2 3 4" xfId="45028" xr:uid="{00000000-0005-0000-0000-000079430000}"/>
    <cellStyle name="40% - Accent4 2 3 5" xfId="45029" xr:uid="{00000000-0005-0000-0000-00007A430000}"/>
    <cellStyle name="40% - Accent4 2 3 6" xfId="45030" xr:uid="{00000000-0005-0000-0000-00007B430000}"/>
    <cellStyle name="40% - Accent4 2 3_A01" xfId="12459" xr:uid="{00000000-0005-0000-0000-00007C430000}"/>
    <cellStyle name="40% - Accent4 2 4" xfId="4053" xr:uid="{00000000-0005-0000-0000-00007D430000}"/>
    <cellStyle name="40% - Accent4 2 4 2" xfId="16204" xr:uid="{00000000-0005-0000-0000-00007E430000}"/>
    <cellStyle name="40% - Accent4 2 4 2 2" xfId="16205" xr:uid="{00000000-0005-0000-0000-00007F430000}"/>
    <cellStyle name="40% - Accent4 2 4 2 3" xfId="16206" xr:uid="{00000000-0005-0000-0000-000080430000}"/>
    <cellStyle name="40% - Accent4 2 4 2_AVA DVA EL" xfId="16207" xr:uid="{00000000-0005-0000-0000-000081430000}"/>
    <cellStyle name="40% - Accent4 2 4 3" xfId="16208" xr:uid="{00000000-0005-0000-0000-000082430000}"/>
    <cellStyle name="40% - Accent4 2 4 4" xfId="16209" xr:uid="{00000000-0005-0000-0000-000083430000}"/>
    <cellStyle name="40% - Accent4 2 4 5" xfId="45031" xr:uid="{00000000-0005-0000-0000-000084430000}"/>
    <cellStyle name="40% - Accent4 2 4_A02" xfId="55782" xr:uid="{68A6CDE7-95F2-49C9-B343-DC3E52E00BC9}"/>
    <cellStyle name="40% - Accent4 2 5" xfId="16210" xr:uid="{00000000-0005-0000-0000-000086430000}"/>
    <cellStyle name="40% - Accent4 2 5 2" xfId="16211" xr:uid="{00000000-0005-0000-0000-000087430000}"/>
    <cellStyle name="40% - Accent4 2 5 3" xfId="16212" xr:uid="{00000000-0005-0000-0000-000088430000}"/>
    <cellStyle name="40% - Accent4 2 5_AVA DVA EL" xfId="16213" xr:uid="{00000000-0005-0000-0000-000089430000}"/>
    <cellStyle name="40% - Accent4 2 6" xfId="16214" xr:uid="{00000000-0005-0000-0000-00008A430000}"/>
    <cellStyle name="40% - Accent4 2 6 2" xfId="16215" xr:uid="{00000000-0005-0000-0000-00008B430000}"/>
    <cellStyle name="40% - Accent4 2 6 3" xfId="16216" xr:uid="{00000000-0005-0000-0000-00008C430000}"/>
    <cellStyle name="40% - Accent4 2 6_AVA DVA EL" xfId="16217" xr:uid="{00000000-0005-0000-0000-00008D430000}"/>
    <cellStyle name="40% - Accent4 2 7" xfId="16218" xr:uid="{00000000-0005-0000-0000-00008E430000}"/>
    <cellStyle name="40% - Accent4 2 7 2" xfId="16219" xr:uid="{00000000-0005-0000-0000-00008F430000}"/>
    <cellStyle name="40% - Accent4 2 7 3" xfId="16220" xr:uid="{00000000-0005-0000-0000-000090430000}"/>
    <cellStyle name="40% - Accent4 2 7_AVA DVA EL" xfId="16221" xr:uid="{00000000-0005-0000-0000-000091430000}"/>
    <cellStyle name="40% - Accent4 2 8" xfId="16222" xr:uid="{00000000-0005-0000-0000-000092430000}"/>
    <cellStyle name="40% - Accent4 2 9" xfId="45032" xr:uid="{00000000-0005-0000-0000-000093430000}"/>
    <cellStyle name="40% - Accent4 2_4 manuell" xfId="53838" xr:uid="{4DFAF6D9-B33B-4250-918C-8749C69C98AF}"/>
    <cellStyle name="40% - Accent4 20" xfId="45033" xr:uid="{00000000-0005-0000-0000-000095430000}"/>
    <cellStyle name="40% - Accent4 3" xfId="4054" xr:uid="{00000000-0005-0000-0000-000096430000}"/>
    <cellStyle name="40% - Accent4 3 2" xfId="16223" xr:uid="{00000000-0005-0000-0000-000097430000}"/>
    <cellStyle name="40% - Accent4 3 2 2" xfId="16224" xr:uid="{00000000-0005-0000-0000-000098430000}"/>
    <cellStyle name="40% - Accent4 3 2 3" xfId="16225" xr:uid="{00000000-0005-0000-0000-000099430000}"/>
    <cellStyle name="40% - Accent4 3 2_AVA DVA EL" xfId="16226" xr:uid="{00000000-0005-0000-0000-00009A430000}"/>
    <cellStyle name="40% - Accent4 3 3" xfId="16227" xr:uid="{00000000-0005-0000-0000-00009B430000}"/>
    <cellStyle name="40% - Accent4 3 4" xfId="45034" xr:uid="{00000000-0005-0000-0000-00009C430000}"/>
    <cellStyle name="40% - Accent4 3_4 manuell" xfId="53839" xr:uid="{7698CC7D-CBC7-4E29-AB88-D060677AAED1}"/>
    <cellStyle name="40% - Accent4 4" xfId="4055" xr:uid="{00000000-0005-0000-0000-00009E430000}"/>
    <cellStyle name="40% - Accent4 4 2" xfId="16228" xr:uid="{00000000-0005-0000-0000-00009F430000}"/>
    <cellStyle name="40% - Accent4 4 2 2" xfId="16229" xr:uid="{00000000-0005-0000-0000-0000A0430000}"/>
    <cellStyle name="40% - Accent4 4 2 3" xfId="16230" xr:uid="{00000000-0005-0000-0000-0000A1430000}"/>
    <cellStyle name="40% - Accent4 4 2_AVA DVA EL" xfId="16231" xr:uid="{00000000-0005-0000-0000-0000A2430000}"/>
    <cellStyle name="40% - Accent4 4 3" xfId="16232" xr:uid="{00000000-0005-0000-0000-0000A3430000}"/>
    <cellStyle name="40% - Accent4 4 3 2" xfId="16233" xr:uid="{00000000-0005-0000-0000-0000A4430000}"/>
    <cellStyle name="40% - Accent4 4 3 3" xfId="16234" xr:uid="{00000000-0005-0000-0000-0000A5430000}"/>
    <cellStyle name="40% - Accent4 4 3_AVA DVA EL" xfId="16235" xr:uid="{00000000-0005-0000-0000-0000A6430000}"/>
    <cellStyle name="40% - Accent4 4 4" xfId="16236" xr:uid="{00000000-0005-0000-0000-0000A7430000}"/>
    <cellStyle name="40% - Accent4 4 4 2" xfId="16237" xr:uid="{00000000-0005-0000-0000-0000A8430000}"/>
    <cellStyle name="40% - Accent4 4 4 3" xfId="16238" xr:uid="{00000000-0005-0000-0000-0000A9430000}"/>
    <cellStyle name="40% - Accent4 4 4_AVA DVA EL" xfId="16239" xr:uid="{00000000-0005-0000-0000-0000AA430000}"/>
    <cellStyle name="40% - Accent4 4 5" xfId="16240" xr:uid="{00000000-0005-0000-0000-0000AB430000}"/>
    <cellStyle name="40% - Accent4 4_A01" xfId="35666" xr:uid="{00000000-0005-0000-0000-0000AC430000}"/>
    <cellStyle name="40% - Accent4 5" xfId="4056" xr:uid="{00000000-0005-0000-0000-0000AD430000}"/>
    <cellStyle name="40% - Accent4 5 2" xfId="16241" xr:uid="{00000000-0005-0000-0000-0000AE430000}"/>
    <cellStyle name="40% - Accent4 5 2 2" xfId="16242" xr:uid="{00000000-0005-0000-0000-0000AF430000}"/>
    <cellStyle name="40% - Accent4 5 2 3" xfId="16243" xr:uid="{00000000-0005-0000-0000-0000B0430000}"/>
    <cellStyle name="40% - Accent4 5 2_AVA DVA EL" xfId="16244" xr:uid="{00000000-0005-0000-0000-0000B1430000}"/>
    <cellStyle name="40% - Accent4 5 3" xfId="16245" xr:uid="{00000000-0005-0000-0000-0000B2430000}"/>
    <cellStyle name="40% - Accent4 5_A01" xfId="35667" xr:uid="{00000000-0005-0000-0000-0000B3430000}"/>
    <cellStyle name="40% - Accent4 6" xfId="4057" xr:uid="{00000000-0005-0000-0000-0000B4430000}"/>
    <cellStyle name="40% - Accent4 6 2" xfId="16246" xr:uid="{00000000-0005-0000-0000-0000B5430000}"/>
    <cellStyle name="40% - Accent4 6 2 2" xfId="16247" xr:uid="{00000000-0005-0000-0000-0000B6430000}"/>
    <cellStyle name="40% - Accent4 6 2 3" xfId="16248" xr:uid="{00000000-0005-0000-0000-0000B7430000}"/>
    <cellStyle name="40% - Accent4 6 2_AVA DVA EL" xfId="16249" xr:uid="{00000000-0005-0000-0000-0000B8430000}"/>
    <cellStyle name="40% - Accent4 6 3" xfId="16250" xr:uid="{00000000-0005-0000-0000-0000B9430000}"/>
    <cellStyle name="40% - Accent4 6_A01" xfId="35668" xr:uid="{00000000-0005-0000-0000-0000BA430000}"/>
    <cellStyle name="40% - Accent4 7" xfId="4058" xr:uid="{00000000-0005-0000-0000-0000BB430000}"/>
    <cellStyle name="40% - Accent4 7 2" xfId="16251" xr:uid="{00000000-0005-0000-0000-0000BC430000}"/>
    <cellStyle name="40% - Accent4 7 2 2" xfId="16252" xr:uid="{00000000-0005-0000-0000-0000BD430000}"/>
    <cellStyle name="40% - Accent4 7 2 3" xfId="16253" xr:uid="{00000000-0005-0000-0000-0000BE430000}"/>
    <cellStyle name="40% - Accent4 7 2_AVA DVA EL" xfId="16254" xr:uid="{00000000-0005-0000-0000-0000BF430000}"/>
    <cellStyle name="40% - Accent4 7 3" xfId="16255" xr:uid="{00000000-0005-0000-0000-0000C0430000}"/>
    <cellStyle name="40% - Accent4 7 3 2" xfId="16256" xr:uid="{00000000-0005-0000-0000-0000C1430000}"/>
    <cellStyle name="40% - Accent4 7 3 3" xfId="16257" xr:uid="{00000000-0005-0000-0000-0000C2430000}"/>
    <cellStyle name="40% - Accent4 7 3_AVA DVA EL" xfId="16258" xr:uid="{00000000-0005-0000-0000-0000C3430000}"/>
    <cellStyle name="40% - Accent4 7 4" xfId="16259" xr:uid="{00000000-0005-0000-0000-0000C4430000}"/>
    <cellStyle name="40% - Accent4 7_A01" xfId="35669" xr:uid="{00000000-0005-0000-0000-0000C5430000}"/>
    <cellStyle name="40% - Accent4 8" xfId="4059" xr:uid="{00000000-0005-0000-0000-0000C6430000}"/>
    <cellStyle name="40% - Accent4 8 2" xfId="16260" xr:uid="{00000000-0005-0000-0000-0000C7430000}"/>
    <cellStyle name="40% - Accent4 8 2 2" xfId="16261" xr:uid="{00000000-0005-0000-0000-0000C8430000}"/>
    <cellStyle name="40% - Accent4 8 2 3" xfId="16262" xr:uid="{00000000-0005-0000-0000-0000C9430000}"/>
    <cellStyle name="40% - Accent4 8 2_AVA DVA EL" xfId="16263" xr:uid="{00000000-0005-0000-0000-0000CA430000}"/>
    <cellStyle name="40% - Accent4 8 3" xfId="16264" xr:uid="{00000000-0005-0000-0000-0000CB430000}"/>
    <cellStyle name="40% - Accent4 8 3 2" xfId="16265" xr:uid="{00000000-0005-0000-0000-0000CC430000}"/>
    <cellStyle name="40% - Accent4 8 3 3" xfId="16266" xr:uid="{00000000-0005-0000-0000-0000CD430000}"/>
    <cellStyle name="40% - Accent4 8 3_AVA DVA EL" xfId="16267" xr:uid="{00000000-0005-0000-0000-0000CE430000}"/>
    <cellStyle name="40% - Accent4 8 4" xfId="16268" xr:uid="{00000000-0005-0000-0000-0000CF430000}"/>
    <cellStyle name="40% - Accent4 8_A01" xfId="35670" xr:uid="{00000000-0005-0000-0000-0000D0430000}"/>
    <cellStyle name="40% - Accent4 9" xfId="4060" xr:uid="{00000000-0005-0000-0000-0000D1430000}"/>
    <cellStyle name="40% - Accent4 9 2" xfId="16269" xr:uid="{00000000-0005-0000-0000-0000D2430000}"/>
    <cellStyle name="40% - Accent4 9 2 2" xfId="16270" xr:uid="{00000000-0005-0000-0000-0000D3430000}"/>
    <cellStyle name="40% - Accent4 9 2 3" xfId="16271" xr:uid="{00000000-0005-0000-0000-0000D4430000}"/>
    <cellStyle name="40% - Accent4 9 2_AVA DVA EL" xfId="16272" xr:uid="{00000000-0005-0000-0000-0000D5430000}"/>
    <cellStyle name="40% - Accent4 9 3" xfId="16273" xr:uid="{00000000-0005-0000-0000-0000D6430000}"/>
    <cellStyle name="40% - Accent4 9 3 2" xfId="16274" xr:uid="{00000000-0005-0000-0000-0000D7430000}"/>
    <cellStyle name="40% - Accent4 9 3 3" xfId="16275" xr:uid="{00000000-0005-0000-0000-0000D8430000}"/>
    <cellStyle name="40% - Accent4 9 3_AVA DVA EL" xfId="16276" xr:uid="{00000000-0005-0000-0000-0000D9430000}"/>
    <cellStyle name="40% - Accent4 9 4" xfId="16277" xr:uid="{00000000-0005-0000-0000-0000DA430000}"/>
    <cellStyle name="40% - Accent4 9_A01" xfId="35671" xr:uid="{00000000-0005-0000-0000-0000DB430000}"/>
    <cellStyle name="40% - Accent4_10" xfId="4061" xr:uid="{00000000-0005-0000-0000-0000DC430000}"/>
    <cellStyle name="40% - Accent5" xfId="4062" xr:uid="{00000000-0005-0000-0000-0000DD430000}"/>
    <cellStyle name="40% - Accent5 10" xfId="4063" xr:uid="{00000000-0005-0000-0000-0000DE430000}"/>
    <cellStyle name="40% - Accent5 10 2" xfId="16278" xr:uid="{00000000-0005-0000-0000-0000DF430000}"/>
    <cellStyle name="40% - Accent5 10 3" xfId="16279" xr:uid="{00000000-0005-0000-0000-0000E0430000}"/>
    <cellStyle name="40% - Accent5 10_A02" xfId="55783" xr:uid="{C3479D6E-7186-48A1-995D-42411A789C2B}"/>
    <cellStyle name="40% - Accent5 11" xfId="4064" xr:uid="{00000000-0005-0000-0000-0000E2430000}"/>
    <cellStyle name="40% - Accent5 12" xfId="4065" xr:uid="{00000000-0005-0000-0000-0000E3430000}"/>
    <cellStyle name="40% - Accent5 13" xfId="39851" xr:uid="{00000000-0005-0000-0000-0000E4430000}"/>
    <cellStyle name="40% - Accent5 14" xfId="45035" xr:uid="{00000000-0005-0000-0000-0000E5430000}"/>
    <cellStyle name="40% - Accent5 15" xfId="45036" xr:uid="{00000000-0005-0000-0000-0000E6430000}"/>
    <cellStyle name="40% - Accent5 16" xfId="45037" xr:uid="{00000000-0005-0000-0000-0000E7430000}"/>
    <cellStyle name="40% - Accent5 2" xfId="4066" xr:uid="{00000000-0005-0000-0000-0000E8430000}"/>
    <cellStyle name="40% - Accent5 2 2" xfId="4067" xr:uid="{00000000-0005-0000-0000-0000E9430000}"/>
    <cellStyle name="40% - Accent5 2 2 2" xfId="4068" xr:uid="{00000000-0005-0000-0000-0000EA430000}"/>
    <cellStyle name="40% - Accent5 2 2 2 2" xfId="16280" xr:uid="{00000000-0005-0000-0000-0000EB430000}"/>
    <cellStyle name="40% - Accent5 2 2 2 3" xfId="16281" xr:uid="{00000000-0005-0000-0000-0000EC430000}"/>
    <cellStyle name="40% - Accent5 2 2 2_A02" xfId="55784" xr:uid="{73735442-E2E6-433E-A3D3-2E4C67E7EFA7}"/>
    <cellStyle name="40% - Accent5 2 2 3" xfId="16282" xr:uid="{00000000-0005-0000-0000-0000EE430000}"/>
    <cellStyle name="40% - Accent5 2 2 3 2" xfId="16283" xr:uid="{00000000-0005-0000-0000-0000EF430000}"/>
    <cellStyle name="40% - Accent5 2 2 3 3" xfId="16284" xr:uid="{00000000-0005-0000-0000-0000F0430000}"/>
    <cellStyle name="40% - Accent5 2 2 3_AVA DVA EL" xfId="16285" xr:uid="{00000000-0005-0000-0000-0000F1430000}"/>
    <cellStyle name="40% - Accent5 2 2 4" xfId="16286" xr:uid="{00000000-0005-0000-0000-0000F2430000}"/>
    <cellStyle name="40% - Accent5 2 2 4 2" xfId="16287" xr:uid="{00000000-0005-0000-0000-0000F3430000}"/>
    <cellStyle name="40% - Accent5 2 2 4 3" xfId="16288" xr:uid="{00000000-0005-0000-0000-0000F4430000}"/>
    <cellStyle name="40% - Accent5 2 2 4_AVA DVA EL" xfId="16289" xr:uid="{00000000-0005-0000-0000-0000F5430000}"/>
    <cellStyle name="40% - Accent5 2 2 5" xfId="16290" xr:uid="{00000000-0005-0000-0000-0000F6430000}"/>
    <cellStyle name="40% - Accent5 2 2 5 2" xfId="16291" xr:uid="{00000000-0005-0000-0000-0000F7430000}"/>
    <cellStyle name="40% - Accent5 2 2 5 3" xfId="16292" xr:uid="{00000000-0005-0000-0000-0000F8430000}"/>
    <cellStyle name="40% - Accent5 2 2 5_AVA DVA EL" xfId="16293" xr:uid="{00000000-0005-0000-0000-0000F9430000}"/>
    <cellStyle name="40% - Accent5 2 2 6" xfId="16294" xr:uid="{00000000-0005-0000-0000-0000FA430000}"/>
    <cellStyle name="40% - Accent5 2 2 6 2" xfId="16295" xr:uid="{00000000-0005-0000-0000-0000FB430000}"/>
    <cellStyle name="40% - Accent5 2 2 6 3" xfId="16296" xr:uid="{00000000-0005-0000-0000-0000FC430000}"/>
    <cellStyle name="40% - Accent5 2 2 6_AVA DVA EL" xfId="16297" xr:uid="{00000000-0005-0000-0000-0000FD430000}"/>
    <cellStyle name="40% - Accent5 2 2 7" xfId="16298" xr:uid="{00000000-0005-0000-0000-0000FE430000}"/>
    <cellStyle name="40% - Accent5 2 2 8" xfId="45038" xr:uid="{00000000-0005-0000-0000-0000FF430000}"/>
    <cellStyle name="40% - Accent5 2 2_A01" xfId="12460" xr:uid="{00000000-0005-0000-0000-000000440000}"/>
    <cellStyle name="40% - Accent5 2 3" xfId="4069" xr:uid="{00000000-0005-0000-0000-000001440000}"/>
    <cellStyle name="40% - Accent5 2 3 2" xfId="4070" xr:uid="{00000000-0005-0000-0000-000002440000}"/>
    <cellStyle name="40% - Accent5 2 3 2 2" xfId="16299" xr:uid="{00000000-0005-0000-0000-000003440000}"/>
    <cellStyle name="40% - Accent5 2 3 2 3" xfId="16300" xr:uid="{00000000-0005-0000-0000-000004440000}"/>
    <cellStyle name="40% - Accent5 2 3 2_A02" xfId="55785" xr:uid="{341B9FE1-76FA-4153-953F-91D2CCC4783E}"/>
    <cellStyle name="40% - Accent5 2 3 3" xfId="16301" xr:uid="{00000000-0005-0000-0000-000006440000}"/>
    <cellStyle name="40% - Accent5 2 3_A01" xfId="12461" xr:uid="{00000000-0005-0000-0000-000007440000}"/>
    <cellStyle name="40% - Accent5 2 4" xfId="4071" xr:uid="{00000000-0005-0000-0000-000008440000}"/>
    <cellStyle name="40% - Accent5 2 4 2" xfId="16302" xr:uid="{00000000-0005-0000-0000-000009440000}"/>
    <cellStyle name="40% - Accent5 2 4 2 2" xfId="16303" xr:uid="{00000000-0005-0000-0000-00000A440000}"/>
    <cellStyle name="40% - Accent5 2 4 2 3" xfId="16304" xr:uid="{00000000-0005-0000-0000-00000B440000}"/>
    <cellStyle name="40% - Accent5 2 4 2_AVA DVA EL" xfId="16305" xr:uid="{00000000-0005-0000-0000-00000C440000}"/>
    <cellStyle name="40% - Accent5 2 4 3" xfId="16306" xr:uid="{00000000-0005-0000-0000-00000D440000}"/>
    <cellStyle name="40% - Accent5 2 4 4" xfId="16307" xr:uid="{00000000-0005-0000-0000-00000E440000}"/>
    <cellStyle name="40% - Accent5 2 4_A02" xfId="55786" xr:uid="{F2945B35-066F-4F7D-B894-469D6C25B3D8}"/>
    <cellStyle name="40% - Accent5 2 5" xfId="16308" xr:uid="{00000000-0005-0000-0000-000010440000}"/>
    <cellStyle name="40% - Accent5 2 5 2" xfId="16309" xr:uid="{00000000-0005-0000-0000-000011440000}"/>
    <cellStyle name="40% - Accent5 2 5 3" xfId="16310" xr:uid="{00000000-0005-0000-0000-000012440000}"/>
    <cellStyle name="40% - Accent5 2 5_AVA DVA EL" xfId="16311" xr:uid="{00000000-0005-0000-0000-000013440000}"/>
    <cellStyle name="40% - Accent5 2 6" xfId="16312" xr:uid="{00000000-0005-0000-0000-000014440000}"/>
    <cellStyle name="40% - Accent5 2 6 2" xfId="16313" xr:uid="{00000000-0005-0000-0000-000015440000}"/>
    <cellStyle name="40% - Accent5 2 6 3" xfId="16314" xr:uid="{00000000-0005-0000-0000-000016440000}"/>
    <cellStyle name="40% - Accent5 2 6_AVA DVA EL" xfId="16315" xr:uid="{00000000-0005-0000-0000-000017440000}"/>
    <cellStyle name="40% - Accent5 2 7" xfId="16316" xr:uid="{00000000-0005-0000-0000-000018440000}"/>
    <cellStyle name="40% - Accent5 2 7 2" xfId="16317" xr:uid="{00000000-0005-0000-0000-000019440000}"/>
    <cellStyle name="40% - Accent5 2 7 3" xfId="16318" xr:uid="{00000000-0005-0000-0000-00001A440000}"/>
    <cellStyle name="40% - Accent5 2 7_AVA DVA EL" xfId="16319" xr:uid="{00000000-0005-0000-0000-00001B440000}"/>
    <cellStyle name="40% - Accent5 2 8" xfId="16320" xr:uid="{00000000-0005-0000-0000-00001C440000}"/>
    <cellStyle name="40% - Accent5 2 9" xfId="45039" xr:uid="{00000000-0005-0000-0000-00001D440000}"/>
    <cellStyle name="40% - Accent5 2_4 manuell" xfId="53840" xr:uid="{6FEFE342-EC99-45F1-A936-9F12B2E390CB}"/>
    <cellStyle name="40% - Accent5 3" xfId="4072" xr:uid="{00000000-0005-0000-0000-00001F440000}"/>
    <cellStyle name="40% - Accent5 3 2" xfId="16321" xr:uid="{00000000-0005-0000-0000-000020440000}"/>
    <cellStyle name="40% - Accent5 3 2 2" xfId="16322" xr:uid="{00000000-0005-0000-0000-000021440000}"/>
    <cellStyle name="40% - Accent5 3 2 3" xfId="16323" xr:uid="{00000000-0005-0000-0000-000022440000}"/>
    <cellStyle name="40% - Accent5 3 2_AVA DVA EL" xfId="16324" xr:uid="{00000000-0005-0000-0000-000023440000}"/>
    <cellStyle name="40% - Accent5 3 3" xfId="16325" xr:uid="{00000000-0005-0000-0000-000024440000}"/>
    <cellStyle name="40% - Accent5 3 4" xfId="45040" xr:uid="{00000000-0005-0000-0000-000025440000}"/>
    <cellStyle name="40% - Accent5 3_4 manuell" xfId="53841" xr:uid="{162D1B68-1632-449B-9EF1-957E4886A6F2}"/>
    <cellStyle name="40% - Accent5 4" xfId="4073" xr:uid="{00000000-0005-0000-0000-000027440000}"/>
    <cellStyle name="40% - Accent5 4 2" xfId="16326" xr:uid="{00000000-0005-0000-0000-000028440000}"/>
    <cellStyle name="40% - Accent5 4 2 2" xfId="16327" xr:uid="{00000000-0005-0000-0000-000029440000}"/>
    <cellStyle name="40% - Accent5 4 2 3" xfId="16328" xr:uid="{00000000-0005-0000-0000-00002A440000}"/>
    <cellStyle name="40% - Accent5 4 2_AVA DVA EL" xfId="16329" xr:uid="{00000000-0005-0000-0000-00002B440000}"/>
    <cellStyle name="40% - Accent5 4 3" xfId="16330" xr:uid="{00000000-0005-0000-0000-00002C440000}"/>
    <cellStyle name="40% - Accent5 4 3 2" xfId="16331" xr:uid="{00000000-0005-0000-0000-00002D440000}"/>
    <cellStyle name="40% - Accent5 4 3 3" xfId="16332" xr:uid="{00000000-0005-0000-0000-00002E440000}"/>
    <cellStyle name="40% - Accent5 4 3_AVA DVA EL" xfId="16333" xr:uid="{00000000-0005-0000-0000-00002F440000}"/>
    <cellStyle name="40% - Accent5 4 4" xfId="16334" xr:uid="{00000000-0005-0000-0000-000030440000}"/>
    <cellStyle name="40% - Accent5 4 4 2" xfId="16335" xr:uid="{00000000-0005-0000-0000-000031440000}"/>
    <cellStyle name="40% - Accent5 4 4 3" xfId="16336" xr:uid="{00000000-0005-0000-0000-000032440000}"/>
    <cellStyle name="40% - Accent5 4 4_AVA DVA EL" xfId="16337" xr:uid="{00000000-0005-0000-0000-000033440000}"/>
    <cellStyle name="40% - Accent5 4 5" xfId="16338" xr:uid="{00000000-0005-0000-0000-000034440000}"/>
    <cellStyle name="40% - Accent5 4_A01" xfId="35672" xr:uid="{00000000-0005-0000-0000-000035440000}"/>
    <cellStyle name="40% - Accent5 5" xfId="4074" xr:uid="{00000000-0005-0000-0000-000036440000}"/>
    <cellStyle name="40% - Accent5 5 2" xfId="16339" xr:uid="{00000000-0005-0000-0000-000037440000}"/>
    <cellStyle name="40% - Accent5 5 2 2" xfId="16340" xr:uid="{00000000-0005-0000-0000-000038440000}"/>
    <cellStyle name="40% - Accent5 5 2 3" xfId="16341" xr:uid="{00000000-0005-0000-0000-000039440000}"/>
    <cellStyle name="40% - Accent5 5 2_AVA DVA EL" xfId="16342" xr:uid="{00000000-0005-0000-0000-00003A440000}"/>
    <cellStyle name="40% - Accent5 5 3" xfId="16343" xr:uid="{00000000-0005-0000-0000-00003B440000}"/>
    <cellStyle name="40% - Accent5 5_A01" xfId="35673" xr:uid="{00000000-0005-0000-0000-00003C440000}"/>
    <cellStyle name="40% - Accent5 6" xfId="4075" xr:uid="{00000000-0005-0000-0000-00003D440000}"/>
    <cellStyle name="40% - Accent5 6 2" xfId="16344" xr:uid="{00000000-0005-0000-0000-00003E440000}"/>
    <cellStyle name="40% - Accent5 6 2 2" xfId="16345" xr:uid="{00000000-0005-0000-0000-00003F440000}"/>
    <cellStyle name="40% - Accent5 6 2 3" xfId="16346" xr:uid="{00000000-0005-0000-0000-000040440000}"/>
    <cellStyle name="40% - Accent5 6 2_AVA DVA EL" xfId="16347" xr:uid="{00000000-0005-0000-0000-000041440000}"/>
    <cellStyle name="40% - Accent5 6 3" xfId="16348" xr:uid="{00000000-0005-0000-0000-000042440000}"/>
    <cellStyle name="40% - Accent5 6_A01" xfId="35674" xr:uid="{00000000-0005-0000-0000-000043440000}"/>
    <cellStyle name="40% - Accent5 7" xfId="4076" xr:uid="{00000000-0005-0000-0000-000044440000}"/>
    <cellStyle name="40% - Accent5 7 2" xfId="16349" xr:uid="{00000000-0005-0000-0000-000045440000}"/>
    <cellStyle name="40% - Accent5 7 2 2" xfId="16350" xr:uid="{00000000-0005-0000-0000-000046440000}"/>
    <cellStyle name="40% - Accent5 7 2 3" xfId="16351" xr:uid="{00000000-0005-0000-0000-000047440000}"/>
    <cellStyle name="40% - Accent5 7 2_AVA DVA EL" xfId="16352" xr:uid="{00000000-0005-0000-0000-000048440000}"/>
    <cellStyle name="40% - Accent5 7 3" xfId="16353" xr:uid="{00000000-0005-0000-0000-000049440000}"/>
    <cellStyle name="40% - Accent5 7_A01" xfId="35675" xr:uid="{00000000-0005-0000-0000-00004A440000}"/>
    <cellStyle name="40% - Accent5 8" xfId="4077" xr:uid="{00000000-0005-0000-0000-00004B440000}"/>
    <cellStyle name="40% - Accent5 8 2" xfId="16354" xr:uid="{00000000-0005-0000-0000-00004C440000}"/>
    <cellStyle name="40% - Accent5 8 2 2" xfId="16355" xr:uid="{00000000-0005-0000-0000-00004D440000}"/>
    <cellStyle name="40% - Accent5 8 2 3" xfId="16356" xr:uid="{00000000-0005-0000-0000-00004E440000}"/>
    <cellStyle name="40% - Accent5 8 2_AVA DVA EL" xfId="16357" xr:uid="{00000000-0005-0000-0000-00004F440000}"/>
    <cellStyle name="40% - Accent5 8 3" xfId="16358" xr:uid="{00000000-0005-0000-0000-000050440000}"/>
    <cellStyle name="40% - Accent5 8_A01" xfId="35676" xr:uid="{00000000-0005-0000-0000-000051440000}"/>
    <cellStyle name="40% - Accent5 9" xfId="4078" xr:uid="{00000000-0005-0000-0000-000052440000}"/>
    <cellStyle name="40% - Accent5 9 2" xfId="16359" xr:uid="{00000000-0005-0000-0000-000053440000}"/>
    <cellStyle name="40% - Accent5 9 2 2" xfId="16360" xr:uid="{00000000-0005-0000-0000-000054440000}"/>
    <cellStyle name="40% - Accent5 9 2 3" xfId="16361" xr:uid="{00000000-0005-0000-0000-000055440000}"/>
    <cellStyle name="40% - Accent5 9 2_AVA DVA EL" xfId="16362" xr:uid="{00000000-0005-0000-0000-000056440000}"/>
    <cellStyle name="40% - Accent5 9 3" xfId="16363" xr:uid="{00000000-0005-0000-0000-000057440000}"/>
    <cellStyle name="40% - Accent5 9_A01" xfId="35677" xr:uid="{00000000-0005-0000-0000-000058440000}"/>
    <cellStyle name="40% - Accent5_10" xfId="4079" xr:uid="{00000000-0005-0000-0000-000059440000}"/>
    <cellStyle name="40% - Accent6" xfId="4080" xr:uid="{00000000-0005-0000-0000-00005A440000}"/>
    <cellStyle name="40% - Accent6 10" xfId="4081" xr:uid="{00000000-0005-0000-0000-00005B440000}"/>
    <cellStyle name="40% - Accent6 10 2" xfId="16364" xr:uid="{00000000-0005-0000-0000-00005C440000}"/>
    <cellStyle name="40% - Accent6 10 2 2" xfId="16365" xr:uid="{00000000-0005-0000-0000-00005D440000}"/>
    <cellStyle name="40% - Accent6 10 2 3" xfId="16366" xr:uid="{00000000-0005-0000-0000-00005E440000}"/>
    <cellStyle name="40% - Accent6 10 2_AVA DVA EL" xfId="16367" xr:uid="{00000000-0005-0000-0000-00005F440000}"/>
    <cellStyle name="40% - Accent6 10 3" xfId="16368" xr:uid="{00000000-0005-0000-0000-000060440000}"/>
    <cellStyle name="40% - Accent6 10 4" xfId="16369" xr:uid="{00000000-0005-0000-0000-000061440000}"/>
    <cellStyle name="40% - Accent6 10_A02" xfId="55787" xr:uid="{3D4D3937-94F8-4D3E-867A-5541B19A3D82}"/>
    <cellStyle name="40% - Accent6 11" xfId="4082" xr:uid="{00000000-0005-0000-0000-000063440000}"/>
    <cellStyle name="40% - Accent6 11 2" xfId="16370" xr:uid="{00000000-0005-0000-0000-000064440000}"/>
    <cellStyle name="40% - Accent6 11 2 2" xfId="16371" xr:uid="{00000000-0005-0000-0000-000065440000}"/>
    <cellStyle name="40% - Accent6 11 2 3" xfId="16372" xr:uid="{00000000-0005-0000-0000-000066440000}"/>
    <cellStyle name="40% - Accent6 11 2_AVA DVA EL" xfId="16373" xr:uid="{00000000-0005-0000-0000-000067440000}"/>
    <cellStyle name="40% - Accent6 11 3" xfId="16374" xr:uid="{00000000-0005-0000-0000-000068440000}"/>
    <cellStyle name="40% - Accent6 11 4" xfId="16375" xr:uid="{00000000-0005-0000-0000-000069440000}"/>
    <cellStyle name="40% - Accent6 11_A02" xfId="55788" xr:uid="{6540FBE0-D80B-4A36-8735-B1C98E273EB2}"/>
    <cellStyle name="40% - Accent6 12" xfId="4083" xr:uid="{00000000-0005-0000-0000-00006B440000}"/>
    <cellStyle name="40% - Accent6 12 2" xfId="16376" xr:uid="{00000000-0005-0000-0000-00006C440000}"/>
    <cellStyle name="40% - Accent6 12 2 2" xfId="16377" xr:uid="{00000000-0005-0000-0000-00006D440000}"/>
    <cellStyle name="40% - Accent6 12 2 3" xfId="16378" xr:uid="{00000000-0005-0000-0000-00006E440000}"/>
    <cellStyle name="40% - Accent6 12 2_AVA DVA EL" xfId="16379" xr:uid="{00000000-0005-0000-0000-00006F440000}"/>
    <cellStyle name="40% - Accent6 12 3" xfId="16380" xr:uid="{00000000-0005-0000-0000-000070440000}"/>
    <cellStyle name="40% - Accent6 12 4" xfId="16381" xr:uid="{00000000-0005-0000-0000-000071440000}"/>
    <cellStyle name="40% - Accent6 12_A02" xfId="55789" xr:uid="{1F84FB53-1DF3-402F-8D8E-436ADFB54D36}"/>
    <cellStyle name="40% - Accent6 13" xfId="16382" xr:uid="{00000000-0005-0000-0000-000073440000}"/>
    <cellStyle name="40% - Accent6 13 2" xfId="16383" xr:uid="{00000000-0005-0000-0000-000074440000}"/>
    <cellStyle name="40% - Accent6 13 3" xfId="16384" xr:uid="{00000000-0005-0000-0000-000075440000}"/>
    <cellStyle name="40% - Accent6 13_AVA DVA EL" xfId="16385" xr:uid="{00000000-0005-0000-0000-000076440000}"/>
    <cellStyle name="40% - Accent6 14" xfId="16386" xr:uid="{00000000-0005-0000-0000-000077440000}"/>
    <cellStyle name="40% - Accent6 14 2" xfId="16387" xr:uid="{00000000-0005-0000-0000-000078440000}"/>
    <cellStyle name="40% - Accent6 14 3" xfId="16388" xr:uid="{00000000-0005-0000-0000-000079440000}"/>
    <cellStyle name="40% - Accent6 14_AVA DVA EL" xfId="16389" xr:uid="{00000000-0005-0000-0000-00007A440000}"/>
    <cellStyle name="40% - Accent6 15" xfId="16390" xr:uid="{00000000-0005-0000-0000-00007B440000}"/>
    <cellStyle name="40% - Accent6 15 2" xfId="16391" xr:uid="{00000000-0005-0000-0000-00007C440000}"/>
    <cellStyle name="40% - Accent6 15 3" xfId="16392" xr:uid="{00000000-0005-0000-0000-00007D440000}"/>
    <cellStyle name="40% - Accent6 15_AVA DVA EL" xfId="16393" xr:uid="{00000000-0005-0000-0000-00007E440000}"/>
    <cellStyle name="40% - Accent6 16" xfId="16394" xr:uid="{00000000-0005-0000-0000-00007F440000}"/>
    <cellStyle name="40% - Accent6 17" xfId="16395" xr:uid="{00000000-0005-0000-0000-000080440000}"/>
    <cellStyle name="40% - Accent6 18" xfId="39852" xr:uid="{00000000-0005-0000-0000-000081440000}"/>
    <cellStyle name="40% - Accent6 19" xfId="45041" xr:uid="{00000000-0005-0000-0000-000082440000}"/>
    <cellStyle name="40% - Accent6 2" xfId="4084" xr:uid="{00000000-0005-0000-0000-000083440000}"/>
    <cellStyle name="40% - Accent6 2 2" xfId="4085" xr:uid="{00000000-0005-0000-0000-000084440000}"/>
    <cellStyle name="40% - Accent6 2 2 2" xfId="4086" xr:uid="{00000000-0005-0000-0000-000085440000}"/>
    <cellStyle name="40% - Accent6 2 2 2 2" xfId="16396" xr:uid="{00000000-0005-0000-0000-000086440000}"/>
    <cellStyle name="40% - Accent6 2 2 2 3" xfId="16397" xr:uid="{00000000-0005-0000-0000-000087440000}"/>
    <cellStyle name="40% - Accent6 2 2 2_A02" xfId="55790" xr:uid="{12F95EBB-6E6C-4BB4-BA46-58578C871104}"/>
    <cellStyle name="40% - Accent6 2 2 3" xfId="16398" xr:uid="{00000000-0005-0000-0000-000089440000}"/>
    <cellStyle name="40% - Accent6 2 2 3 2" xfId="16399" xr:uid="{00000000-0005-0000-0000-00008A440000}"/>
    <cellStyle name="40% - Accent6 2 2 3 3" xfId="16400" xr:uid="{00000000-0005-0000-0000-00008B440000}"/>
    <cellStyle name="40% - Accent6 2 2 3_AVA DVA EL" xfId="16401" xr:uid="{00000000-0005-0000-0000-00008C440000}"/>
    <cellStyle name="40% - Accent6 2 2 4" xfId="16402" xr:uid="{00000000-0005-0000-0000-00008D440000}"/>
    <cellStyle name="40% - Accent6 2 2 4 2" xfId="16403" xr:uid="{00000000-0005-0000-0000-00008E440000}"/>
    <cellStyle name="40% - Accent6 2 2 4 3" xfId="16404" xr:uid="{00000000-0005-0000-0000-00008F440000}"/>
    <cellStyle name="40% - Accent6 2 2 4_AVA DVA EL" xfId="16405" xr:uid="{00000000-0005-0000-0000-000090440000}"/>
    <cellStyle name="40% - Accent6 2 2 5" xfId="16406" xr:uid="{00000000-0005-0000-0000-000091440000}"/>
    <cellStyle name="40% - Accent6 2 2 5 2" xfId="16407" xr:uid="{00000000-0005-0000-0000-000092440000}"/>
    <cellStyle name="40% - Accent6 2 2 5 3" xfId="16408" xr:uid="{00000000-0005-0000-0000-000093440000}"/>
    <cellStyle name="40% - Accent6 2 2 5_AVA DVA EL" xfId="16409" xr:uid="{00000000-0005-0000-0000-000094440000}"/>
    <cellStyle name="40% - Accent6 2 2 6" xfId="16410" xr:uid="{00000000-0005-0000-0000-000095440000}"/>
    <cellStyle name="40% - Accent6 2 2 6 2" xfId="16411" xr:uid="{00000000-0005-0000-0000-000096440000}"/>
    <cellStyle name="40% - Accent6 2 2 6 3" xfId="16412" xr:uid="{00000000-0005-0000-0000-000097440000}"/>
    <cellStyle name="40% - Accent6 2 2 6_AVA DVA EL" xfId="16413" xr:uid="{00000000-0005-0000-0000-000098440000}"/>
    <cellStyle name="40% - Accent6 2 2 7" xfId="16414" xr:uid="{00000000-0005-0000-0000-000099440000}"/>
    <cellStyle name="40% - Accent6 2 2 8" xfId="45042" xr:uid="{00000000-0005-0000-0000-00009A440000}"/>
    <cellStyle name="40% - Accent6 2 2_A01" xfId="12462" xr:uid="{00000000-0005-0000-0000-00009B440000}"/>
    <cellStyle name="40% - Accent6 2 3" xfId="4087" xr:uid="{00000000-0005-0000-0000-00009C440000}"/>
    <cellStyle name="40% - Accent6 2 3 2" xfId="4088" xr:uid="{00000000-0005-0000-0000-00009D440000}"/>
    <cellStyle name="40% - Accent6 2 3 2 2" xfId="16415" xr:uid="{00000000-0005-0000-0000-00009E440000}"/>
    <cellStyle name="40% - Accent6 2 3 2 3" xfId="16416" xr:uid="{00000000-0005-0000-0000-00009F440000}"/>
    <cellStyle name="40% - Accent6 2 3 2 4" xfId="45043" xr:uid="{00000000-0005-0000-0000-0000A0440000}"/>
    <cellStyle name="40% - Accent6 2 3 2_A02" xfId="55791" xr:uid="{1A049C53-F475-4DD7-BD8A-6CA144F3A26F}"/>
    <cellStyle name="40% - Accent6 2 3 3" xfId="16417" xr:uid="{00000000-0005-0000-0000-0000A2440000}"/>
    <cellStyle name="40% - Accent6 2 3 3 2" xfId="45044" xr:uid="{00000000-0005-0000-0000-0000A3440000}"/>
    <cellStyle name="40% - Accent6 2 3 4" xfId="45045" xr:uid="{00000000-0005-0000-0000-0000A4440000}"/>
    <cellStyle name="40% - Accent6 2 3 5" xfId="45046" xr:uid="{00000000-0005-0000-0000-0000A5440000}"/>
    <cellStyle name="40% - Accent6 2 3 6" xfId="45047" xr:uid="{00000000-0005-0000-0000-0000A6440000}"/>
    <cellStyle name="40% - Accent6 2 3_A01" xfId="12463" xr:uid="{00000000-0005-0000-0000-0000A7440000}"/>
    <cellStyle name="40% - Accent6 2 4" xfId="4089" xr:uid="{00000000-0005-0000-0000-0000A8440000}"/>
    <cellStyle name="40% - Accent6 2 4 2" xfId="16418" xr:uid="{00000000-0005-0000-0000-0000A9440000}"/>
    <cellStyle name="40% - Accent6 2 4 2 2" xfId="16419" xr:uid="{00000000-0005-0000-0000-0000AA440000}"/>
    <cellStyle name="40% - Accent6 2 4 2 3" xfId="16420" xr:uid="{00000000-0005-0000-0000-0000AB440000}"/>
    <cellStyle name="40% - Accent6 2 4 2_AVA DVA EL" xfId="16421" xr:uid="{00000000-0005-0000-0000-0000AC440000}"/>
    <cellStyle name="40% - Accent6 2 4 3" xfId="16422" xr:uid="{00000000-0005-0000-0000-0000AD440000}"/>
    <cellStyle name="40% - Accent6 2 4 4" xfId="16423" xr:uid="{00000000-0005-0000-0000-0000AE440000}"/>
    <cellStyle name="40% - Accent6 2 4 5" xfId="45048" xr:uid="{00000000-0005-0000-0000-0000AF440000}"/>
    <cellStyle name="40% - Accent6 2 4_A02" xfId="55792" xr:uid="{466BB25E-1F22-4DA9-8925-CC95965DD8ED}"/>
    <cellStyle name="40% - Accent6 2 5" xfId="16424" xr:uid="{00000000-0005-0000-0000-0000B1440000}"/>
    <cellStyle name="40% - Accent6 2 5 2" xfId="16425" xr:uid="{00000000-0005-0000-0000-0000B2440000}"/>
    <cellStyle name="40% - Accent6 2 5 3" xfId="16426" xr:uid="{00000000-0005-0000-0000-0000B3440000}"/>
    <cellStyle name="40% - Accent6 2 5_AVA DVA EL" xfId="16427" xr:uid="{00000000-0005-0000-0000-0000B4440000}"/>
    <cellStyle name="40% - Accent6 2 6" xfId="16428" xr:uid="{00000000-0005-0000-0000-0000B5440000}"/>
    <cellStyle name="40% - Accent6 2 6 2" xfId="16429" xr:uid="{00000000-0005-0000-0000-0000B6440000}"/>
    <cellStyle name="40% - Accent6 2 6 3" xfId="16430" xr:uid="{00000000-0005-0000-0000-0000B7440000}"/>
    <cellStyle name="40% - Accent6 2 6_AVA DVA EL" xfId="16431" xr:uid="{00000000-0005-0000-0000-0000B8440000}"/>
    <cellStyle name="40% - Accent6 2 7" xfId="16432" xr:uid="{00000000-0005-0000-0000-0000B9440000}"/>
    <cellStyle name="40% - Accent6 2 7 2" xfId="16433" xr:uid="{00000000-0005-0000-0000-0000BA440000}"/>
    <cellStyle name="40% - Accent6 2 7 3" xfId="16434" xr:uid="{00000000-0005-0000-0000-0000BB440000}"/>
    <cellStyle name="40% - Accent6 2 7_AVA DVA EL" xfId="16435" xr:uid="{00000000-0005-0000-0000-0000BC440000}"/>
    <cellStyle name="40% - Accent6 2 8" xfId="16436" xr:uid="{00000000-0005-0000-0000-0000BD440000}"/>
    <cellStyle name="40% - Accent6 2 9" xfId="45049" xr:uid="{00000000-0005-0000-0000-0000BE440000}"/>
    <cellStyle name="40% - Accent6 2_4 manuell" xfId="53842" xr:uid="{BE1CFF84-6BB7-4452-B538-CF47DB9275DB}"/>
    <cellStyle name="40% - Accent6 20" xfId="45050" xr:uid="{00000000-0005-0000-0000-0000C0440000}"/>
    <cellStyle name="40% - Accent6 3" xfId="4090" xr:uid="{00000000-0005-0000-0000-0000C1440000}"/>
    <cellStyle name="40% - Accent6 3 2" xfId="16437" xr:uid="{00000000-0005-0000-0000-0000C2440000}"/>
    <cellStyle name="40% - Accent6 3 2 2" xfId="16438" xr:uid="{00000000-0005-0000-0000-0000C3440000}"/>
    <cellStyle name="40% - Accent6 3 2 3" xfId="16439" xr:uid="{00000000-0005-0000-0000-0000C4440000}"/>
    <cellStyle name="40% - Accent6 3 2_AVA DVA EL" xfId="16440" xr:uid="{00000000-0005-0000-0000-0000C5440000}"/>
    <cellStyle name="40% - Accent6 3 3" xfId="16441" xr:uid="{00000000-0005-0000-0000-0000C6440000}"/>
    <cellStyle name="40% - Accent6 3 4" xfId="45051" xr:uid="{00000000-0005-0000-0000-0000C7440000}"/>
    <cellStyle name="40% - Accent6 3_4 manuell" xfId="53843" xr:uid="{8D76CB75-2B07-4387-8F12-7FE17CC92645}"/>
    <cellStyle name="40% - Accent6 4" xfId="4091" xr:uid="{00000000-0005-0000-0000-0000C9440000}"/>
    <cellStyle name="40% - Accent6 4 2" xfId="16442" xr:uid="{00000000-0005-0000-0000-0000CA440000}"/>
    <cellStyle name="40% - Accent6 4 2 2" xfId="16443" xr:uid="{00000000-0005-0000-0000-0000CB440000}"/>
    <cellStyle name="40% - Accent6 4 2 3" xfId="16444" xr:uid="{00000000-0005-0000-0000-0000CC440000}"/>
    <cellStyle name="40% - Accent6 4 2_AVA DVA EL" xfId="16445" xr:uid="{00000000-0005-0000-0000-0000CD440000}"/>
    <cellStyle name="40% - Accent6 4 3" xfId="16446" xr:uid="{00000000-0005-0000-0000-0000CE440000}"/>
    <cellStyle name="40% - Accent6 4 3 2" xfId="16447" xr:uid="{00000000-0005-0000-0000-0000CF440000}"/>
    <cellStyle name="40% - Accent6 4 3 3" xfId="16448" xr:uid="{00000000-0005-0000-0000-0000D0440000}"/>
    <cellStyle name="40% - Accent6 4 3_AVA DVA EL" xfId="16449" xr:uid="{00000000-0005-0000-0000-0000D1440000}"/>
    <cellStyle name="40% - Accent6 4 4" xfId="16450" xr:uid="{00000000-0005-0000-0000-0000D2440000}"/>
    <cellStyle name="40% - Accent6 4 4 2" xfId="16451" xr:uid="{00000000-0005-0000-0000-0000D3440000}"/>
    <cellStyle name="40% - Accent6 4 4 3" xfId="16452" xr:uid="{00000000-0005-0000-0000-0000D4440000}"/>
    <cellStyle name="40% - Accent6 4 4_AVA DVA EL" xfId="16453" xr:uid="{00000000-0005-0000-0000-0000D5440000}"/>
    <cellStyle name="40% - Accent6 4 5" xfId="16454" xr:uid="{00000000-0005-0000-0000-0000D6440000}"/>
    <cellStyle name="40% - Accent6 4_A01" xfId="35678" xr:uid="{00000000-0005-0000-0000-0000D7440000}"/>
    <cellStyle name="40% - Accent6 5" xfId="4092" xr:uid="{00000000-0005-0000-0000-0000D8440000}"/>
    <cellStyle name="40% - Accent6 5 2" xfId="16455" xr:uid="{00000000-0005-0000-0000-0000D9440000}"/>
    <cellStyle name="40% - Accent6 5 2 2" xfId="16456" xr:uid="{00000000-0005-0000-0000-0000DA440000}"/>
    <cellStyle name="40% - Accent6 5 2 3" xfId="16457" xr:uid="{00000000-0005-0000-0000-0000DB440000}"/>
    <cellStyle name="40% - Accent6 5 2_AVA DVA EL" xfId="16458" xr:uid="{00000000-0005-0000-0000-0000DC440000}"/>
    <cellStyle name="40% - Accent6 5 3" xfId="16459" xr:uid="{00000000-0005-0000-0000-0000DD440000}"/>
    <cellStyle name="40% - Accent6 5_A01" xfId="35679" xr:uid="{00000000-0005-0000-0000-0000DE440000}"/>
    <cellStyle name="40% - Accent6 6" xfId="4093" xr:uid="{00000000-0005-0000-0000-0000DF440000}"/>
    <cellStyle name="40% - Accent6 6 2" xfId="16460" xr:uid="{00000000-0005-0000-0000-0000E0440000}"/>
    <cellStyle name="40% - Accent6 6 2 2" xfId="16461" xr:uid="{00000000-0005-0000-0000-0000E1440000}"/>
    <cellStyle name="40% - Accent6 6 2 3" xfId="16462" xr:uid="{00000000-0005-0000-0000-0000E2440000}"/>
    <cellStyle name="40% - Accent6 6 2_AVA DVA EL" xfId="16463" xr:uid="{00000000-0005-0000-0000-0000E3440000}"/>
    <cellStyle name="40% - Accent6 6 3" xfId="16464" xr:uid="{00000000-0005-0000-0000-0000E4440000}"/>
    <cellStyle name="40% - Accent6 6_A01" xfId="35680" xr:uid="{00000000-0005-0000-0000-0000E5440000}"/>
    <cellStyle name="40% - Accent6 7" xfId="4094" xr:uid="{00000000-0005-0000-0000-0000E6440000}"/>
    <cellStyle name="40% - Accent6 7 2" xfId="16465" xr:uid="{00000000-0005-0000-0000-0000E7440000}"/>
    <cellStyle name="40% - Accent6 7 2 2" xfId="16466" xr:uid="{00000000-0005-0000-0000-0000E8440000}"/>
    <cellStyle name="40% - Accent6 7 2 3" xfId="16467" xr:uid="{00000000-0005-0000-0000-0000E9440000}"/>
    <cellStyle name="40% - Accent6 7 2_AVA DVA EL" xfId="16468" xr:uid="{00000000-0005-0000-0000-0000EA440000}"/>
    <cellStyle name="40% - Accent6 7 3" xfId="16469" xr:uid="{00000000-0005-0000-0000-0000EB440000}"/>
    <cellStyle name="40% - Accent6 7 3 2" xfId="16470" xr:uid="{00000000-0005-0000-0000-0000EC440000}"/>
    <cellStyle name="40% - Accent6 7 3 3" xfId="16471" xr:uid="{00000000-0005-0000-0000-0000ED440000}"/>
    <cellStyle name="40% - Accent6 7 3_AVA DVA EL" xfId="16472" xr:uid="{00000000-0005-0000-0000-0000EE440000}"/>
    <cellStyle name="40% - Accent6 7 4" xfId="16473" xr:uid="{00000000-0005-0000-0000-0000EF440000}"/>
    <cellStyle name="40% - Accent6 7_A01" xfId="35681" xr:uid="{00000000-0005-0000-0000-0000F0440000}"/>
    <cellStyle name="40% - Accent6 8" xfId="4095" xr:uid="{00000000-0005-0000-0000-0000F1440000}"/>
    <cellStyle name="40% - Accent6 8 2" xfId="16474" xr:uid="{00000000-0005-0000-0000-0000F2440000}"/>
    <cellStyle name="40% - Accent6 8 2 2" xfId="16475" xr:uid="{00000000-0005-0000-0000-0000F3440000}"/>
    <cellStyle name="40% - Accent6 8 2 3" xfId="16476" xr:uid="{00000000-0005-0000-0000-0000F4440000}"/>
    <cellStyle name="40% - Accent6 8 2_AVA DVA EL" xfId="16477" xr:uid="{00000000-0005-0000-0000-0000F5440000}"/>
    <cellStyle name="40% - Accent6 8 3" xfId="16478" xr:uid="{00000000-0005-0000-0000-0000F6440000}"/>
    <cellStyle name="40% - Accent6 8 3 2" xfId="16479" xr:uid="{00000000-0005-0000-0000-0000F7440000}"/>
    <cellStyle name="40% - Accent6 8 3 3" xfId="16480" xr:uid="{00000000-0005-0000-0000-0000F8440000}"/>
    <cellStyle name="40% - Accent6 8 3_AVA DVA EL" xfId="16481" xr:uid="{00000000-0005-0000-0000-0000F9440000}"/>
    <cellStyle name="40% - Accent6 8 4" xfId="16482" xr:uid="{00000000-0005-0000-0000-0000FA440000}"/>
    <cellStyle name="40% - Accent6 8_A01" xfId="35682" xr:uid="{00000000-0005-0000-0000-0000FB440000}"/>
    <cellStyle name="40% - Accent6 9" xfId="4096" xr:uid="{00000000-0005-0000-0000-0000FC440000}"/>
    <cellStyle name="40% - Accent6 9 2" xfId="16483" xr:uid="{00000000-0005-0000-0000-0000FD440000}"/>
    <cellStyle name="40% - Accent6 9 2 2" xfId="16484" xr:uid="{00000000-0005-0000-0000-0000FE440000}"/>
    <cellStyle name="40% - Accent6 9 2 3" xfId="16485" xr:uid="{00000000-0005-0000-0000-0000FF440000}"/>
    <cellStyle name="40% - Accent6 9 2_AVA DVA EL" xfId="16486" xr:uid="{00000000-0005-0000-0000-000000450000}"/>
    <cellStyle name="40% - Accent6 9 3" xfId="16487" xr:uid="{00000000-0005-0000-0000-000001450000}"/>
    <cellStyle name="40% - Accent6 9 3 2" xfId="16488" xr:uid="{00000000-0005-0000-0000-000002450000}"/>
    <cellStyle name="40% - Accent6 9 3 3" xfId="16489" xr:uid="{00000000-0005-0000-0000-000003450000}"/>
    <cellStyle name="40% - Accent6 9 3_AVA DVA EL" xfId="16490" xr:uid="{00000000-0005-0000-0000-000004450000}"/>
    <cellStyle name="40% - Accent6 9 4" xfId="16491" xr:uid="{00000000-0005-0000-0000-000005450000}"/>
    <cellStyle name="40% - Accent6 9_A01" xfId="35683" xr:uid="{00000000-0005-0000-0000-000006450000}"/>
    <cellStyle name="40% - Accent6_10" xfId="4097" xr:uid="{00000000-0005-0000-0000-000007450000}"/>
    <cellStyle name="40% - akcent 1" xfId="16492" xr:uid="{00000000-0005-0000-0000-000008450000}"/>
    <cellStyle name="40% - akcent 1 2" xfId="16493" xr:uid="{00000000-0005-0000-0000-000009450000}"/>
    <cellStyle name="40% - akcent 1 3" xfId="16494" xr:uid="{00000000-0005-0000-0000-00000A450000}"/>
    <cellStyle name="40% - akcent 1_AVA DVA EL" xfId="16495" xr:uid="{00000000-0005-0000-0000-00000B450000}"/>
    <cellStyle name="40% - akcent 2" xfId="16496" xr:uid="{00000000-0005-0000-0000-00000C450000}"/>
    <cellStyle name="40% - akcent 2 2" xfId="16497" xr:uid="{00000000-0005-0000-0000-00000D450000}"/>
    <cellStyle name="40% - akcent 2 3" xfId="16498" xr:uid="{00000000-0005-0000-0000-00000E450000}"/>
    <cellStyle name="40% - akcent 2_AVA DVA EL" xfId="16499" xr:uid="{00000000-0005-0000-0000-00000F450000}"/>
    <cellStyle name="40% - akcent 3" xfId="16500" xr:uid="{00000000-0005-0000-0000-000010450000}"/>
    <cellStyle name="40% - akcent 3 2" xfId="16501" xr:uid="{00000000-0005-0000-0000-000011450000}"/>
    <cellStyle name="40% - akcent 3 3" xfId="16502" xr:uid="{00000000-0005-0000-0000-000012450000}"/>
    <cellStyle name="40% - akcent 3_AVA DVA EL" xfId="16503" xr:uid="{00000000-0005-0000-0000-000013450000}"/>
    <cellStyle name="40% - akcent 4" xfId="16504" xr:uid="{00000000-0005-0000-0000-000014450000}"/>
    <cellStyle name="40% - akcent 4 2" xfId="16505" xr:uid="{00000000-0005-0000-0000-000015450000}"/>
    <cellStyle name="40% - akcent 4 3" xfId="16506" xr:uid="{00000000-0005-0000-0000-000016450000}"/>
    <cellStyle name="40% - akcent 4_AVA DVA EL" xfId="16507" xr:uid="{00000000-0005-0000-0000-000017450000}"/>
    <cellStyle name="40% - akcent 5" xfId="16508" xr:uid="{00000000-0005-0000-0000-000018450000}"/>
    <cellStyle name="40% - akcent 5 2" xfId="16509" xr:uid="{00000000-0005-0000-0000-000019450000}"/>
    <cellStyle name="40% - akcent 5 3" xfId="16510" xr:uid="{00000000-0005-0000-0000-00001A450000}"/>
    <cellStyle name="40% - akcent 5_AVA DVA EL" xfId="16511" xr:uid="{00000000-0005-0000-0000-00001B450000}"/>
    <cellStyle name="40% - akcent 6" xfId="16512" xr:uid="{00000000-0005-0000-0000-00001C450000}"/>
    <cellStyle name="40% - akcent 6 2" xfId="16513" xr:uid="{00000000-0005-0000-0000-00001D450000}"/>
    <cellStyle name="40% - akcent 6 3" xfId="16514" xr:uid="{00000000-0005-0000-0000-00001E450000}"/>
    <cellStyle name="40% - akcent 6_AVA DVA EL" xfId="16515" xr:uid="{00000000-0005-0000-0000-00001F450000}"/>
    <cellStyle name="40% - Énfasis1" xfId="4098" xr:uid="{00000000-0005-0000-0000-000020450000}"/>
    <cellStyle name="40% - Énfasis1 2" xfId="4099" xr:uid="{00000000-0005-0000-0000-000021450000}"/>
    <cellStyle name="40% - Énfasis1 2 2" xfId="16516" xr:uid="{00000000-0005-0000-0000-000022450000}"/>
    <cellStyle name="40% - Énfasis1 2 3" xfId="45052" xr:uid="{00000000-0005-0000-0000-000023450000}"/>
    <cellStyle name="40% - Énfasis1 2_4 manuell" xfId="53844" xr:uid="{D755F8ED-BFC9-4134-809C-704AE858F874}"/>
    <cellStyle name="40% - Énfasis1 3" xfId="4100" xr:uid="{00000000-0005-0000-0000-000025450000}"/>
    <cellStyle name="40% - Énfasis1 3 2" xfId="16517" xr:uid="{00000000-0005-0000-0000-000026450000}"/>
    <cellStyle name="40% - Énfasis1 3 3" xfId="45053" xr:uid="{00000000-0005-0000-0000-000027450000}"/>
    <cellStyle name="40% - Énfasis1 3_4 manuell" xfId="53845" xr:uid="{8D5D30EE-5D72-48C5-B7D5-D7AB94B0BE14}"/>
    <cellStyle name="40% - Énfasis1 4" xfId="16518" xr:uid="{00000000-0005-0000-0000-000029450000}"/>
    <cellStyle name="40% - Énfasis1 5" xfId="45054" xr:uid="{00000000-0005-0000-0000-00002A450000}"/>
    <cellStyle name="40% - Énfasis1_4 manuell" xfId="53846" xr:uid="{74D79F9D-0BB2-4B19-A54B-4EBDAD58F858}"/>
    <cellStyle name="40% - Énfasis2" xfId="4101" xr:uid="{00000000-0005-0000-0000-00002C450000}"/>
    <cellStyle name="40% - Énfasis2 2" xfId="4102" xr:uid="{00000000-0005-0000-0000-00002D450000}"/>
    <cellStyle name="40% - Énfasis2 2 2" xfId="16519" xr:uid="{00000000-0005-0000-0000-00002E450000}"/>
    <cellStyle name="40% - Énfasis2 2 3" xfId="45055" xr:uid="{00000000-0005-0000-0000-00002F450000}"/>
    <cellStyle name="40% - Énfasis2 2_4 manuell" xfId="53847" xr:uid="{29F3E08E-FFEE-442C-BDC9-B92D857BC788}"/>
    <cellStyle name="40% - Énfasis2 3" xfId="4103" xr:uid="{00000000-0005-0000-0000-000031450000}"/>
    <cellStyle name="40% - Énfasis2 3 2" xfId="16520" xr:uid="{00000000-0005-0000-0000-000032450000}"/>
    <cellStyle name="40% - Énfasis2 3 3" xfId="45056" xr:uid="{00000000-0005-0000-0000-000033450000}"/>
    <cellStyle name="40% - Énfasis2 3_4 manuell" xfId="53848" xr:uid="{31AD13DE-F016-4713-AC8D-64F7AD8C5AB1}"/>
    <cellStyle name="40% - Énfasis2 4" xfId="16521" xr:uid="{00000000-0005-0000-0000-000035450000}"/>
    <cellStyle name="40% - Énfasis2 5" xfId="45057" xr:uid="{00000000-0005-0000-0000-000036450000}"/>
    <cellStyle name="40% - Énfasis2_4 manuell" xfId="53849" xr:uid="{27111BA3-B1FD-422F-8413-BA3465A65140}"/>
    <cellStyle name="40% - Énfasis3" xfId="4104" xr:uid="{00000000-0005-0000-0000-000038450000}"/>
    <cellStyle name="40% - Énfasis3 2" xfId="4105" xr:uid="{00000000-0005-0000-0000-000039450000}"/>
    <cellStyle name="40% - Énfasis3 2 2" xfId="16522" xr:uid="{00000000-0005-0000-0000-00003A450000}"/>
    <cellStyle name="40% - Énfasis3 2 3" xfId="45058" xr:uid="{00000000-0005-0000-0000-00003B450000}"/>
    <cellStyle name="40% - Énfasis3 2_4 manuell" xfId="53850" xr:uid="{9E26CF44-C050-4B94-8484-947E675E960E}"/>
    <cellStyle name="40% - Énfasis3 3" xfId="4106" xr:uid="{00000000-0005-0000-0000-00003D450000}"/>
    <cellStyle name="40% - Énfasis3 3 2" xfId="16523" xr:uid="{00000000-0005-0000-0000-00003E450000}"/>
    <cellStyle name="40% - Énfasis3 3 3" xfId="45059" xr:uid="{00000000-0005-0000-0000-00003F450000}"/>
    <cellStyle name="40% - Énfasis3 3_4 manuell" xfId="53851" xr:uid="{5DA57F6D-2059-4011-9702-8D62539210B7}"/>
    <cellStyle name="40% - Énfasis3 4" xfId="16524" xr:uid="{00000000-0005-0000-0000-000041450000}"/>
    <cellStyle name="40% - Énfasis3 5" xfId="45060" xr:uid="{00000000-0005-0000-0000-000042450000}"/>
    <cellStyle name="40% - Énfasis3_4 manuell" xfId="53852" xr:uid="{4DEA87EA-C9DF-4409-AF24-4781B5A80843}"/>
    <cellStyle name="40% - Énfasis4" xfId="4107" xr:uid="{00000000-0005-0000-0000-000044450000}"/>
    <cellStyle name="40% - Énfasis4 2" xfId="4108" xr:uid="{00000000-0005-0000-0000-000045450000}"/>
    <cellStyle name="40% - Énfasis4 2 2" xfId="16525" xr:uid="{00000000-0005-0000-0000-000046450000}"/>
    <cellStyle name="40% - Énfasis4 2 3" xfId="45061" xr:uid="{00000000-0005-0000-0000-000047450000}"/>
    <cellStyle name="40% - Énfasis4 2_4 manuell" xfId="53853" xr:uid="{8A719BF1-A911-4D9A-A3D4-4EE6CAC6271A}"/>
    <cellStyle name="40% - Énfasis4 3" xfId="4109" xr:uid="{00000000-0005-0000-0000-000049450000}"/>
    <cellStyle name="40% - Énfasis4 3 2" xfId="16526" xr:uid="{00000000-0005-0000-0000-00004A450000}"/>
    <cellStyle name="40% - Énfasis4 3 3" xfId="45062" xr:uid="{00000000-0005-0000-0000-00004B450000}"/>
    <cellStyle name="40% - Énfasis4 3_4 manuell" xfId="53854" xr:uid="{9A66B504-EE34-4BCB-94F0-E833F6F0022F}"/>
    <cellStyle name="40% - Énfasis4 4" xfId="16527" xr:uid="{00000000-0005-0000-0000-00004D450000}"/>
    <cellStyle name="40% - Énfasis4 5" xfId="45063" xr:uid="{00000000-0005-0000-0000-00004E450000}"/>
    <cellStyle name="40% - Énfasis4_4 manuell" xfId="53855" xr:uid="{07DF6FBC-B6D2-4916-B76D-F1C0E91EB5EC}"/>
    <cellStyle name="40% - Énfasis5" xfId="4110" xr:uid="{00000000-0005-0000-0000-000050450000}"/>
    <cellStyle name="40% - Énfasis5 2" xfId="4111" xr:uid="{00000000-0005-0000-0000-000051450000}"/>
    <cellStyle name="40% - Énfasis5 2 2" xfId="16528" xr:uid="{00000000-0005-0000-0000-000052450000}"/>
    <cellStyle name="40% - Énfasis5 2 3" xfId="45064" xr:uid="{00000000-0005-0000-0000-000053450000}"/>
    <cellStyle name="40% - Énfasis5 2_4 manuell" xfId="53856" xr:uid="{1F98F3CA-6A65-4947-8EBD-D794713F56D5}"/>
    <cellStyle name="40% - Énfasis5 3" xfId="4112" xr:uid="{00000000-0005-0000-0000-000055450000}"/>
    <cellStyle name="40% - Énfasis5 3 2" xfId="16529" xr:uid="{00000000-0005-0000-0000-000056450000}"/>
    <cellStyle name="40% - Énfasis5 3 3" xfId="45065" xr:uid="{00000000-0005-0000-0000-000057450000}"/>
    <cellStyle name="40% - Énfasis5 3_4 manuell" xfId="53857" xr:uid="{6A32E7F5-6E91-41B6-AC15-D8DC76F0102B}"/>
    <cellStyle name="40% - Énfasis5 4" xfId="16530" xr:uid="{00000000-0005-0000-0000-000059450000}"/>
    <cellStyle name="40% - Énfasis5 5" xfId="45066" xr:uid="{00000000-0005-0000-0000-00005A450000}"/>
    <cellStyle name="40% - Énfasis5_4 manuell" xfId="53858" xr:uid="{1D72AD51-4855-433F-8B78-08A2FA5295D8}"/>
    <cellStyle name="40% - Énfasis6" xfId="4113" xr:uid="{00000000-0005-0000-0000-00005C450000}"/>
    <cellStyle name="40% - Énfasis6 2" xfId="4114" xr:uid="{00000000-0005-0000-0000-00005D450000}"/>
    <cellStyle name="40% - Énfasis6 2 2" xfId="16531" xr:uid="{00000000-0005-0000-0000-00005E450000}"/>
    <cellStyle name="40% - Énfasis6 2 3" xfId="45067" xr:uid="{00000000-0005-0000-0000-00005F450000}"/>
    <cellStyle name="40% - Énfasis6 2_4 manuell" xfId="53859" xr:uid="{17A4F3B8-5573-479F-A02F-C60BE05D0695}"/>
    <cellStyle name="40% - Énfasis6 3" xfId="4115" xr:uid="{00000000-0005-0000-0000-000061450000}"/>
    <cellStyle name="40% - Énfasis6 3 2" xfId="16532" xr:uid="{00000000-0005-0000-0000-000062450000}"/>
    <cellStyle name="40% - Énfasis6 3 3" xfId="45068" xr:uid="{00000000-0005-0000-0000-000063450000}"/>
    <cellStyle name="40% - Énfasis6 3_4 manuell" xfId="53860" xr:uid="{EF7ECED0-7CE5-4DE0-8D3E-AC8A1A53FE6D}"/>
    <cellStyle name="40% - Énfasis6 4" xfId="16533" xr:uid="{00000000-0005-0000-0000-000065450000}"/>
    <cellStyle name="40% - Énfasis6 5" xfId="45069" xr:uid="{00000000-0005-0000-0000-000066450000}"/>
    <cellStyle name="40% - Énfasis6_4 manuell" xfId="53861" xr:uid="{A37D1161-03CA-4E29-AEC1-F40984973D27}"/>
    <cellStyle name="40% – paryškinimas 1" xfId="4116" xr:uid="{00000000-0005-0000-0000-000068450000}"/>
    <cellStyle name="40% – paryškinimas 1 2" xfId="16534" xr:uid="{00000000-0005-0000-0000-000069450000}"/>
    <cellStyle name="40% – paryškinimas 1_A01" xfId="35684" xr:uid="{00000000-0005-0000-0000-00006A450000}"/>
    <cellStyle name="40% – paryškinimas 2" xfId="4117" xr:uid="{00000000-0005-0000-0000-00006B450000}"/>
    <cellStyle name="40% – paryškinimas 2 2" xfId="16535" xr:uid="{00000000-0005-0000-0000-00006C450000}"/>
    <cellStyle name="40% – paryškinimas 2_A01" xfId="35685" xr:uid="{00000000-0005-0000-0000-00006D450000}"/>
    <cellStyle name="40% – paryškinimas 3" xfId="4118" xr:uid="{00000000-0005-0000-0000-00006E450000}"/>
    <cellStyle name="40% – paryškinimas 3 2" xfId="16536" xr:uid="{00000000-0005-0000-0000-00006F450000}"/>
    <cellStyle name="40% – paryškinimas 3_A01" xfId="35686" xr:uid="{00000000-0005-0000-0000-000070450000}"/>
    <cellStyle name="40% – paryškinimas 4" xfId="4119" xr:uid="{00000000-0005-0000-0000-000071450000}"/>
    <cellStyle name="40% – paryškinimas 4 2" xfId="16537" xr:uid="{00000000-0005-0000-0000-000072450000}"/>
    <cellStyle name="40% – paryškinimas 4_A01" xfId="35687" xr:uid="{00000000-0005-0000-0000-000073450000}"/>
    <cellStyle name="40% – paryškinimas 5" xfId="4120" xr:uid="{00000000-0005-0000-0000-000074450000}"/>
    <cellStyle name="40% – paryškinimas 5 2" xfId="16538" xr:uid="{00000000-0005-0000-0000-000075450000}"/>
    <cellStyle name="40% – paryškinimas 5_A01" xfId="35688" xr:uid="{00000000-0005-0000-0000-000076450000}"/>
    <cellStyle name="40% – paryškinimas 6" xfId="4121" xr:uid="{00000000-0005-0000-0000-000077450000}"/>
    <cellStyle name="40% – paryškinimas 6 2" xfId="16539" xr:uid="{00000000-0005-0000-0000-000078450000}"/>
    <cellStyle name="40% – paryškinimas 6_A01" xfId="35689" xr:uid="{00000000-0005-0000-0000-000079450000}"/>
    <cellStyle name="40% - uthevingsfarge 1" xfId="36173" xr:uid="{00000000-0005-0000-0000-00007A450000}"/>
    <cellStyle name="40% - uthevingsfarge 1 10" xfId="4122" xr:uid="{00000000-0005-0000-0000-00007B450000}"/>
    <cellStyle name="40% - uthevingsfarge 1 10 2" xfId="4123" xr:uid="{00000000-0005-0000-0000-00007C450000}"/>
    <cellStyle name="40% - uthevingsfarge 1 10 2 2" xfId="4124" xr:uid="{00000000-0005-0000-0000-00007D450000}"/>
    <cellStyle name="40% - uthevingsfarge 1 10 2 3" xfId="45070" xr:uid="{00000000-0005-0000-0000-00007E450000}"/>
    <cellStyle name="40% - uthevingsfarge 1 10 2_4 manuell" xfId="53862" xr:uid="{31FD8204-BBE6-4D3A-93EE-F3C291393401}"/>
    <cellStyle name="40% - uthevingsfarge 1 10 3" xfId="4125" xr:uid="{00000000-0005-0000-0000-000080450000}"/>
    <cellStyle name="40% - uthevingsfarge 1 10 4" xfId="45071" xr:uid="{00000000-0005-0000-0000-000081450000}"/>
    <cellStyle name="40% - uthevingsfarge 1 10 5" xfId="45072" xr:uid="{00000000-0005-0000-0000-000082450000}"/>
    <cellStyle name="40% - uthevingsfarge 1 10_4 manuell" xfId="53863" xr:uid="{155003DB-C963-4181-A81F-5FBF63589985}"/>
    <cellStyle name="40% - uthevingsfarge 1 11" xfId="4126" xr:uid="{00000000-0005-0000-0000-000084450000}"/>
    <cellStyle name="40% - uthevingsfarge 1 11 2" xfId="4127" xr:uid="{00000000-0005-0000-0000-000085450000}"/>
    <cellStyle name="40% - uthevingsfarge 1 11 2 2" xfId="4128" xr:uid="{00000000-0005-0000-0000-000086450000}"/>
    <cellStyle name="40% - uthevingsfarge 1 11 2 3" xfId="45073" xr:uid="{00000000-0005-0000-0000-000087450000}"/>
    <cellStyle name="40% - uthevingsfarge 1 11 2_4 manuell" xfId="53864" xr:uid="{0B48F0E3-849C-40B1-8A2F-A4076EF7A2DB}"/>
    <cellStyle name="40% - uthevingsfarge 1 11 3" xfId="4129" xr:uid="{00000000-0005-0000-0000-000089450000}"/>
    <cellStyle name="40% - uthevingsfarge 1 11 4" xfId="45074" xr:uid="{00000000-0005-0000-0000-00008A450000}"/>
    <cellStyle name="40% - uthevingsfarge 1 11_4 manuell" xfId="53865" xr:uid="{64180B20-7CE0-4078-9C08-05E3A313D11C}"/>
    <cellStyle name="40% - uthevingsfarge 1 12" xfId="4130" xr:uid="{00000000-0005-0000-0000-00008C450000}"/>
    <cellStyle name="40% - uthevingsfarge 1 12 2" xfId="4131" xr:uid="{00000000-0005-0000-0000-00008D450000}"/>
    <cellStyle name="40% - uthevingsfarge 1 12 2 2" xfId="4132" xr:uid="{00000000-0005-0000-0000-00008E450000}"/>
    <cellStyle name="40% - uthevingsfarge 1 12 2 3" xfId="45075" xr:uid="{00000000-0005-0000-0000-00008F450000}"/>
    <cellStyle name="40% - uthevingsfarge 1 12 2_4 manuell" xfId="53866" xr:uid="{F16E8AC3-98AE-4D51-A420-340FFF524EB8}"/>
    <cellStyle name="40% - uthevingsfarge 1 12 3" xfId="4133" xr:uid="{00000000-0005-0000-0000-000091450000}"/>
    <cellStyle name="40% - uthevingsfarge 1 12 4" xfId="45076" xr:uid="{00000000-0005-0000-0000-000092450000}"/>
    <cellStyle name="40% - uthevingsfarge 1 12_4 manuell" xfId="53867" xr:uid="{04E3DBED-D768-4D40-A439-D6520B9B89B3}"/>
    <cellStyle name="40% - uthevingsfarge 1 13" xfId="4134" xr:uid="{00000000-0005-0000-0000-000094450000}"/>
    <cellStyle name="40% - uthevingsfarge 1 13 2" xfId="4135" xr:uid="{00000000-0005-0000-0000-000095450000}"/>
    <cellStyle name="40% - uthevingsfarge 1 13 2 2" xfId="4136" xr:uid="{00000000-0005-0000-0000-000096450000}"/>
    <cellStyle name="40% - uthevingsfarge 1 13 2 3" xfId="45077" xr:uid="{00000000-0005-0000-0000-000097450000}"/>
    <cellStyle name="40% - uthevingsfarge 1 13 2_4 manuell" xfId="53868" xr:uid="{3B42527C-6F19-432C-A501-F1AB7F464DB7}"/>
    <cellStyle name="40% - uthevingsfarge 1 13 3" xfId="4137" xr:uid="{00000000-0005-0000-0000-000099450000}"/>
    <cellStyle name="40% - uthevingsfarge 1 13 4" xfId="45078" xr:uid="{00000000-0005-0000-0000-00009A450000}"/>
    <cellStyle name="40% - uthevingsfarge 1 13_4 manuell" xfId="53869" xr:uid="{2A09AA63-D0B4-42DD-BE99-5C715D277E06}"/>
    <cellStyle name="40% - uthevingsfarge 1 14" xfId="4138" xr:uid="{00000000-0005-0000-0000-00009C450000}"/>
    <cellStyle name="40% - uthevingsfarge 1 14 2" xfId="4139" xr:uid="{00000000-0005-0000-0000-00009D450000}"/>
    <cellStyle name="40% - uthevingsfarge 1 14 2 2" xfId="4140" xr:uid="{00000000-0005-0000-0000-00009E450000}"/>
    <cellStyle name="40% - uthevingsfarge 1 14 2 3" xfId="45079" xr:uid="{00000000-0005-0000-0000-00009F450000}"/>
    <cellStyle name="40% - uthevingsfarge 1 14 2_4 manuell" xfId="53870" xr:uid="{CFCE23DE-E258-4C6E-850D-A8A087C24D29}"/>
    <cellStyle name="40% - uthevingsfarge 1 14 3" xfId="4141" xr:uid="{00000000-0005-0000-0000-0000A1450000}"/>
    <cellStyle name="40% - uthevingsfarge 1 14 4" xfId="45080" xr:uid="{00000000-0005-0000-0000-0000A2450000}"/>
    <cellStyle name="40% - uthevingsfarge 1 14_4 manuell" xfId="53871" xr:uid="{82A3E60C-969B-4A31-9B23-B747B36FBDBD}"/>
    <cellStyle name="40% - uthevingsfarge 1 15" xfId="4142" xr:uid="{00000000-0005-0000-0000-0000A4450000}"/>
    <cellStyle name="40% - uthevingsfarge 1 15 2" xfId="4143" xr:uid="{00000000-0005-0000-0000-0000A5450000}"/>
    <cellStyle name="40% - uthevingsfarge 1 15 2 2" xfId="4144" xr:uid="{00000000-0005-0000-0000-0000A6450000}"/>
    <cellStyle name="40% - uthevingsfarge 1 15 2 3" xfId="45081" xr:uid="{00000000-0005-0000-0000-0000A7450000}"/>
    <cellStyle name="40% - uthevingsfarge 1 15 2_4 manuell" xfId="53872" xr:uid="{4619FE8A-1592-4D45-BAE6-BBBDE057450F}"/>
    <cellStyle name="40% - uthevingsfarge 1 15 3" xfId="4145" xr:uid="{00000000-0005-0000-0000-0000A9450000}"/>
    <cellStyle name="40% - uthevingsfarge 1 15 4" xfId="45082" xr:uid="{00000000-0005-0000-0000-0000AA450000}"/>
    <cellStyle name="40% - uthevingsfarge 1 15_4 manuell" xfId="53873" xr:uid="{8C3DE723-5D03-485E-A8A2-D7EAE721E9CC}"/>
    <cellStyle name="40% - uthevingsfarge 1 16" xfId="4146" xr:uid="{00000000-0005-0000-0000-0000AC450000}"/>
    <cellStyle name="40% - uthevingsfarge 1 16 2" xfId="4147" xr:uid="{00000000-0005-0000-0000-0000AD450000}"/>
    <cellStyle name="40% - uthevingsfarge 1 16 2 2" xfId="4148" xr:uid="{00000000-0005-0000-0000-0000AE450000}"/>
    <cellStyle name="40% - uthevingsfarge 1 16 2 3" xfId="45083" xr:uid="{00000000-0005-0000-0000-0000AF450000}"/>
    <cellStyle name="40% - uthevingsfarge 1 16 2_4 manuell" xfId="53874" xr:uid="{8201A2B6-D0F2-4D71-9258-384F9BAC80D3}"/>
    <cellStyle name="40% - uthevingsfarge 1 16 3" xfId="4149" xr:uid="{00000000-0005-0000-0000-0000B1450000}"/>
    <cellStyle name="40% - uthevingsfarge 1 16 4" xfId="45084" xr:uid="{00000000-0005-0000-0000-0000B2450000}"/>
    <cellStyle name="40% - uthevingsfarge 1 16_4 manuell" xfId="53875" xr:uid="{04B6FEFD-7896-4BB1-A1D3-1CD478BF0E35}"/>
    <cellStyle name="40% - uthevingsfarge 1 17" xfId="4150" xr:uid="{00000000-0005-0000-0000-0000B4450000}"/>
    <cellStyle name="40% - uthevingsfarge 1 17 2" xfId="4151" xr:uid="{00000000-0005-0000-0000-0000B5450000}"/>
    <cellStyle name="40% - uthevingsfarge 1 17 2 2" xfId="4152" xr:uid="{00000000-0005-0000-0000-0000B6450000}"/>
    <cellStyle name="40% - uthevingsfarge 1 17 2 3" xfId="45085" xr:uid="{00000000-0005-0000-0000-0000B7450000}"/>
    <cellStyle name="40% - uthevingsfarge 1 17 2_4 manuell" xfId="53876" xr:uid="{B0FC29D0-9A9B-4543-8C87-4049D5C6BE88}"/>
    <cellStyle name="40% - uthevingsfarge 1 17 3" xfId="4153" xr:uid="{00000000-0005-0000-0000-0000B9450000}"/>
    <cellStyle name="40% - uthevingsfarge 1 17 4" xfId="45086" xr:uid="{00000000-0005-0000-0000-0000BA450000}"/>
    <cellStyle name="40% - uthevingsfarge 1 17_4 manuell" xfId="53877" xr:uid="{B68AA2F0-52D9-48FC-90E0-7799695BB006}"/>
    <cellStyle name="40% - uthevingsfarge 1 18" xfId="4154" xr:uid="{00000000-0005-0000-0000-0000BC450000}"/>
    <cellStyle name="40% - uthevingsfarge 1 18 2" xfId="4155" xr:uid="{00000000-0005-0000-0000-0000BD450000}"/>
    <cellStyle name="40% - uthevingsfarge 1 18 2 2" xfId="4156" xr:uid="{00000000-0005-0000-0000-0000BE450000}"/>
    <cellStyle name="40% - uthevingsfarge 1 18 2 3" xfId="45087" xr:uid="{00000000-0005-0000-0000-0000BF450000}"/>
    <cellStyle name="40% - uthevingsfarge 1 18 2_4 manuell" xfId="53878" xr:uid="{A6AC5308-7FC6-4C05-AE80-D45908DD7A93}"/>
    <cellStyle name="40% - uthevingsfarge 1 18 3" xfId="4157" xr:uid="{00000000-0005-0000-0000-0000C1450000}"/>
    <cellStyle name="40% - uthevingsfarge 1 18 4" xfId="45088" xr:uid="{00000000-0005-0000-0000-0000C2450000}"/>
    <cellStyle name="40% - uthevingsfarge 1 18_4 manuell" xfId="53879" xr:uid="{4A160239-DCC5-42C5-88D2-B933A9B84454}"/>
    <cellStyle name="40% - uthevingsfarge 1 19" xfId="4158" xr:uid="{00000000-0005-0000-0000-0000C4450000}"/>
    <cellStyle name="40% - uthevingsfarge 1 19 2" xfId="4159" xr:uid="{00000000-0005-0000-0000-0000C5450000}"/>
    <cellStyle name="40% - uthevingsfarge 1 19 2 2" xfId="4160" xr:uid="{00000000-0005-0000-0000-0000C6450000}"/>
    <cellStyle name="40% - uthevingsfarge 1 19 2 3" xfId="45089" xr:uid="{00000000-0005-0000-0000-0000C7450000}"/>
    <cellStyle name="40% - uthevingsfarge 1 19 2_4 manuell" xfId="53880" xr:uid="{237B9927-6E3F-4942-9F25-71CCCCA49268}"/>
    <cellStyle name="40% - uthevingsfarge 1 19 3" xfId="4161" xr:uid="{00000000-0005-0000-0000-0000C9450000}"/>
    <cellStyle name="40% - uthevingsfarge 1 19 4" xfId="45090" xr:uid="{00000000-0005-0000-0000-0000CA450000}"/>
    <cellStyle name="40% - uthevingsfarge 1 19_4 manuell" xfId="53881" xr:uid="{8476BAC5-B87A-46C6-B98C-DB48148A0828}"/>
    <cellStyle name="40% - uthevingsfarge 1 2" xfId="4162" xr:uid="{00000000-0005-0000-0000-0000CC450000}"/>
    <cellStyle name="40% - uthevingsfarge 1 2 10" xfId="16540" xr:uid="{00000000-0005-0000-0000-0000CD450000}"/>
    <cellStyle name="40% - uthevingsfarge 1 2 10 2" xfId="16541" xr:uid="{00000000-0005-0000-0000-0000CE450000}"/>
    <cellStyle name="40% - uthevingsfarge 1 2 10 3" xfId="16542" xr:uid="{00000000-0005-0000-0000-0000CF450000}"/>
    <cellStyle name="40% - uthevingsfarge 1 2 10_AVA DVA EL" xfId="16543" xr:uid="{00000000-0005-0000-0000-0000D0450000}"/>
    <cellStyle name="40% - uthevingsfarge 1 2 11" xfId="16544" xr:uid="{00000000-0005-0000-0000-0000D1450000}"/>
    <cellStyle name="40% - uthevingsfarge 1 2 12" xfId="16545" xr:uid="{00000000-0005-0000-0000-0000D2450000}"/>
    <cellStyle name="40% - uthevingsfarge 1 2 13" xfId="45091" xr:uid="{00000000-0005-0000-0000-0000D3450000}"/>
    <cellStyle name="40% - uthevingsfarge 1 2 14" xfId="45092" xr:uid="{00000000-0005-0000-0000-0000D4450000}"/>
    <cellStyle name="40% - uthevingsfarge 1 2 15" xfId="45093" xr:uid="{00000000-0005-0000-0000-0000D5450000}"/>
    <cellStyle name="40% - uthevingsfarge 1 2 16" xfId="45094" xr:uid="{00000000-0005-0000-0000-0000D6450000}"/>
    <cellStyle name="40% - uthevingsfarge 1 2 2" xfId="4163" xr:uid="{00000000-0005-0000-0000-0000D7450000}"/>
    <cellStyle name="40% - uthevingsfarge 1 2 2 10" xfId="45095" xr:uid="{00000000-0005-0000-0000-0000D8450000}"/>
    <cellStyle name="40% - uthevingsfarge 1 2 2 11" xfId="45096" xr:uid="{00000000-0005-0000-0000-0000D9450000}"/>
    <cellStyle name="40% - uthevingsfarge 1 2 2 2" xfId="4164" xr:uid="{00000000-0005-0000-0000-0000DA450000}"/>
    <cellStyle name="40% - uthevingsfarge 1 2 2 2 10" xfId="45097" xr:uid="{00000000-0005-0000-0000-0000DB450000}"/>
    <cellStyle name="40% - uthevingsfarge 1 2 2 2 2" xfId="16546" xr:uid="{00000000-0005-0000-0000-0000DC450000}"/>
    <cellStyle name="40% - uthevingsfarge 1 2 2 2 2 2" xfId="16547" xr:uid="{00000000-0005-0000-0000-0000DD450000}"/>
    <cellStyle name="40% - uthevingsfarge 1 2 2 2 2 2 2" xfId="45098" xr:uid="{00000000-0005-0000-0000-0000DE450000}"/>
    <cellStyle name="40% - uthevingsfarge 1 2 2 2 2 2 2 2" xfId="45099" xr:uid="{00000000-0005-0000-0000-0000DF450000}"/>
    <cellStyle name="40% - uthevingsfarge 1 2 2 2 2 2 3" xfId="45100" xr:uid="{00000000-0005-0000-0000-0000E0450000}"/>
    <cellStyle name="40% - uthevingsfarge 1 2 2 2 2 2_3. Chng in credit spreads" xfId="45101" xr:uid="{00000000-0005-0000-0000-0000E1450000}"/>
    <cellStyle name="40% - uthevingsfarge 1 2 2 2 2 3" xfId="16548" xr:uid="{00000000-0005-0000-0000-0000E2450000}"/>
    <cellStyle name="40% - uthevingsfarge 1 2 2 2 2 3 2" xfId="45102" xr:uid="{00000000-0005-0000-0000-0000E3450000}"/>
    <cellStyle name="40% - uthevingsfarge 1 2 2 2 2 4" xfId="45103" xr:uid="{00000000-0005-0000-0000-0000E4450000}"/>
    <cellStyle name="40% - uthevingsfarge 1 2 2 2 2 5" xfId="45104" xr:uid="{00000000-0005-0000-0000-0000E5450000}"/>
    <cellStyle name="40% - uthevingsfarge 1 2 2 2 2 6" xfId="45105" xr:uid="{00000000-0005-0000-0000-0000E6450000}"/>
    <cellStyle name="40% - uthevingsfarge 1 2 2 2 2_3. Chng in credit spreads" xfId="45106" xr:uid="{00000000-0005-0000-0000-0000E7450000}"/>
    <cellStyle name="40% - uthevingsfarge 1 2 2 2 3" xfId="16549" xr:uid="{00000000-0005-0000-0000-0000E8450000}"/>
    <cellStyle name="40% - uthevingsfarge 1 2 2 2 3 2" xfId="16550" xr:uid="{00000000-0005-0000-0000-0000E9450000}"/>
    <cellStyle name="40% - uthevingsfarge 1 2 2 2 3 2 2" xfId="45107" xr:uid="{00000000-0005-0000-0000-0000EA450000}"/>
    <cellStyle name="40% - uthevingsfarge 1 2 2 2 3 2 2 2" xfId="45108" xr:uid="{00000000-0005-0000-0000-0000EB450000}"/>
    <cellStyle name="40% - uthevingsfarge 1 2 2 2 3 2 3" xfId="45109" xr:uid="{00000000-0005-0000-0000-0000EC450000}"/>
    <cellStyle name="40% - uthevingsfarge 1 2 2 2 3 2_3. Chng in credit spreads" xfId="45110" xr:uid="{00000000-0005-0000-0000-0000ED450000}"/>
    <cellStyle name="40% - uthevingsfarge 1 2 2 2 3 3" xfId="16551" xr:uid="{00000000-0005-0000-0000-0000EE450000}"/>
    <cellStyle name="40% - uthevingsfarge 1 2 2 2 3 3 2" xfId="45111" xr:uid="{00000000-0005-0000-0000-0000EF450000}"/>
    <cellStyle name="40% - uthevingsfarge 1 2 2 2 3 4" xfId="45112" xr:uid="{00000000-0005-0000-0000-0000F0450000}"/>
    <cellStyle name="40% - uthevingsfarge 1 2 2 2 3 5" xfId="45113" xr:uid="{00000000-0005-0000-0000-0000F1450000}"/>
    <cellStyle name="40% - uthevingsfarge 1 2 2 2 3 6" xfId="45114" xr:uid="{00000000-0005-0000-0000-0000F2450000}"/>
    <cellStyle name="40% - uthevingsfarge 1 2 2 2 3_3. Chng in credit spreads" xfId="45115" xr:uid="{00000000-0005-0000-0000-0000F3450000}"/>
    <cellStyle name="40% - uthevingsfarge 1 2 2 2 4" xfId="16552" xr:uid="{00000000-0005-0000-0000-0000F4450000}"/>
    <cellStyle name="40% - uthevingsfarge 1 2 2 2 4 2" xfId="16553" xr:uid="{00000000-0005-0000-0000-0000F5450000}"/>
    <cellStyle name="40% - uthevingsfarge 1 2 2 2 4 2 2" xfId="45116" xr:uid="{00000000-0005-0000-0000-0000F6450000}"/>
    <cellStyle name="40% - uthevingsfarge 1 2 2 2 4 3" xfId="16554" xr:uid="{00000000-0005-0000-0000-0000F7450000}"/>
    <cellStyle name="40% - uthevingsfarge 1 2 2 2 4 4" xfId="45117" xr:uid="{00000000-0005-0000-0000-0000F8450000}"/>
    <cellStyle name="40% - uthevingsfarge 1 2 2 2 4 5" xfId="45118" xr:uid="{00000000-0005-0000-0000-0000F9450000}"/>
    <cellStyle name="40% - uthevingsfarge 1 2 2 2 4 6" xfId="45119" xr:uid="{00000000-0005-0000-0000-0000FA450000}"/>
    <cellStyle name="40% - uthevingsfarge 1 2 2 2 4_3. Chng in credit spreads" xfId="45120" xr:uid="{00000000-0005-0000-0000-0000FB450000}"/>
    <cellStyle name="40% - uthevingsfarge 1 2 2 2 5" xfId="16555" xr:uid="{00000000-0005-0000-0000-0000FC450000}"/>
    <cellStyle name="40% - uthevingsfarge 1 2 2 2 5 2" xfId="16556" xr:uid="{00000000-0005-0000-0000-0000FD450000}"/>
    <cellStyle name="40% - uthevingsfarge 1 2 2 2 5 2 2" xfId="45121" xr:uid="{00000000-0005-0000-0000-0000FE450000}"/>
    <cellStyle name="40% - uthevingsfarge 1 2 2 2 5 3" xfId="16557" xr:uid="{00000000-0005-0000-0000-0000FF450000}"/>
    <cellStyle name="40% - uthevingsfarge 1 2 2 2 5 4" xfId="45122" xr:uid="{00000000-0005-0000-0000-000000460000}"/>
    <cellStyle name="40% - uthevingsfarge 1 2 2 2 5 5" xfId="45123" xr:uid="{00000000-0005-0000-0000-000001460000}"/>
    <cellStyle name="40% - uthevingsfarge 1 2 2 2 5_3. Chng in credit spreads" xfId="45124" xr:uid="{00000000-0005-0000-0000-000002460000}"/>
    <cellStyle name="40% - uthevingsfarge 1 2 2 2 6" xfId="16558" xr:uid="{00000000-0005-0000-0000-000003460000}"/>
    <cellStyle name="40% - uthevingsfarge 1 2 2 2 6 2" xfId="45125" xr:uid="{00000000-0005-0000-0000-000004460000}"/>
    <cellStyle name="40% - uthevingsfarge 1 2 2 2 7" xfId="16559" xr:uid="{00000000-0005-0000-0000-000005460000}"/>
    <cellStyle name="40% - uthevingsfarge 1 2 2 2 8" xfId="45126" xr:uid="{00000000-0005-0000-0000-000006460000}"/>
    <cellStyle name="40% - uthevingsfarge 1 2 2 2 9" xfId="45127" xr:uid="{00000000-0005-0000-0000-000007460000}"/>
    <cellStyle name="40% - uthevingsfarge 1 2 2 2_3. Chng in credit spreads" xfId="45128" xr:uid="{00000000-0005-0000-0000-000008460000}"/>
    <cellStyle name="40% - uthevingsfarge 1 2 2 3" xfId="16560" xr:uid="{00000000-0005-0000-0000-000009460000}"/>
    <cellStyle name="40% - uthevingsfarge 1 2 2 3 2" xfId="16561" xr:uid="{00000000-0005-0000-0000-00000A460000}"/>
    <cellStyle name="40% - uthevingsfarge 1 2 2 3 2 2" xfId="45129" xr:uid="{00000000-0005-0000-0000-00000B460000}"/>
    <cellStyle name="40% - uthevingsfarge 1 2 2 3 2 2 2" xfId="45130" xr:uid="{00000000-0005-0000-0000-00000C460000}"/>
    <cellStyle name="40% - uthevingsfarge 1 2 2 3 2 3" xfId="45131" xr:uid="{00000000-0005-0000-0000-00000D460000}"/>
    <cellStyle name="40% - uthevingsfarge 1 2 2 3 2_3. Chng in credit spreads" xfId="45132" xr:uid="{00000000-0005-0000-0000-00000E460000}"/>
    <cellStyle name="40% - uthevingsfarge 1 2 2 3 3" xfId="16562" xr:uid="{00000000-0005-0000-0000-00000F460000}"/>
    <cellStyle name="40% - uthevingsfarge 1 2 2 3 3 2" xfId="45133" xr:uid="{00000000-0005-0000-0000-000010460000}"/>
    <cellStyle name="40% - uthevingsfarge 1 2 2 3 4" xfId="45134" xr:uid="{00000000-0005-0000-0000-000011460000}"/>
    <cellStyle name="40% - uthevingsfarge 1 2 2 3 5" xfId="45135" xr:uid="{00000000-0005-0000-0000-000012460000}"/>
    <cellStyle name="40% - uthevingsfarge 1 2 2 3 6" xfId="45136" xr:uid="{00000000-0005-0000-0000-000013460000}"/>
    <cellStyle name="40% - uthevingsfarge 1 2 2 3_3. Chng in credit spreads" xfId="45137" xr:uid="{00000000-0005-0000-0000-000014460000}"/>
    <cellStyle name="40% - uthevingsfarge 1 2 2 4" xfId="16563" xr:uid="{00000000-0005-0000-0000-000015460000}"/>
    <cellStyle name="40% - uthevingsfarge 1 2 2 4 2" xfId="16564" xr:uid="{00000000-0005-0000-0000-000016460000}"/>
    <cellStyle name="40% - uthevingsfarge 1 2 2 4 2 2" xfId="45138" xr:uid="{00000000-0005-0000-0000-000017460000}"/>
    <cellStyle name="40% - uthevingsfarge 1 2 2 4 2 2 2" xfId="45139" xr:uid="{00000000-0005-0000-0000-000018460000}"/>
    <cellStyle name="40% - uthevingsfarge 1 2 2 4 2 3" xfId="45140" xr:uid="{00000000-0005-0000-0000-000019460000}"/>
    <cellStyle name="40% - uthevingsfarge 1 2 2 4 2_3. Chng in credit spreads" xfId="45141" xr:uid="{00000000-0005-0000-0000-00001A460000}"/>
    <cellStyle name="40% - uthevingsfarge 1 2 2 4 3" xfId="16565" xr:uid="{00000000-0005-0000-0000-00001B460000}"/>
    <cellStyle name="40% - uthevingsfarge 1 2 2 4 3 2" xfId="45142" xr:uid="{00000000-0005-0000-0000-00001C460000}"/>
    <cellStyle name="40% - uthevingsfarge 1 2 2 4 4" xfId="45143" xr:uid="{00000000-0005-0000-0000-00001D460000}"/>
    <cellStyle name="40% - uthevingsfarge 1 2 2 4 5" xfId="45144" xr:uid="{00000000-0005-0000-0000-00001E460000}"/>
    <cellStyle name="40% - uthevingsfarge 1 2 2 4 6" xfId="45145" xr:uid="{00000000-0005-0000-0000-00001F460000}"/>
    <cellStyle name="40% - uthevingsfarge 1 2 2 4_3. Chng in credit spreads" xfId="45146" xr:uid="{00000000-0005-0000-0000-000020460000}"/>
    <cellStyle name="40% - uthevingsfarge 1 2 2 5" xfId="16566" xr:uid="{00000000-0005-0000-0000-000021460000}"/>
    <cellStyle name="40% - uthevingsfarge 1 2 2 5 2" xfId="16567" xr:uid="{00000000-0005-0000-0000-000022460000}"/>
    <cellStyle name="40% - uthevingsfarge 1 2 2 5 2 2" xfId="45147" xr:uid="{00000000-0005-0000-0000-000023460000}"/>
    <cellStyle name="40% - uthevingsfarge 1 2 2 5 2 2 2" xfId="45148" xr:uid="{00000000-0005-0000-0000-000024460000}"/>
    <cellStyle name="40% - uthevingsfarge 1 2 2 5 2 3" xfId="45149" xr:uid="{00000000-0005-0000-0000-000025460000}"/>
    <cellStyle name="40% - uthevingsfarge 1 2 2 5 2_3. Chng in credit spreads" xfId="45150" xr:uid="{00000000-0005-0000-0000-000026460000}"/>
    <cellStyle name="40% - uthevingsfarge 1 2 2 5 3" xfId="16568" xr:uid="{00000000-0005-0000-0000-000027460000}"/>
    <cellStyle name="40% - uthevingsfarge 1 2 2 5 3 2" xfId="45151" xr:uid="{00000000-0005-0000-0000-000028460000}"/>
    <cellStyle name="40% - uthevingsfarge 1 2 2 5 4" xfId="45152" xr:uid="{00000000-0005-0000-0000-000029460000}"/>
    <cellStyle name="40% - uthevingsfarge 1 2 2 5 5" xfId="45153" xr:uid="{00000000-0005-0000-0000-00002A460000}"/>
    <cellStyle name="40% - uthevingsfarge 1 2 2 5 6" xfId="45154" xr:uid="{00000000-0005-0000-0000-00002B460000}"/>
    <cellStyle name="40% - uthevingsfarge 1 2 2 5_3. Chng in credit spreads" xfId="45155" xr:uid="{00000000-0005-0000-0000-00002C460000}"/>
    <cellStyle name="40% - uthevingsfarge 1 2 2 6" xfId="16569" xr:uid="{00000000-0005-0000-0000-00002D460000}"/>
    <cellStyle name="40% - uthevingsfarge 1 2 2 6 2" xfId="16570" xr:uid="{00000000-0005-0000-0000-00002E460000}"/>
    <cellStyle name="40% - uthevingsfarge 1 2 2 6 2 2" xfId="45156" xr:uid="{00000000-0005-0000-0000-00002F460000}"/>
    <cellStyle name="40% - uthevingsfarge 1 2 2 6 3" xfId="16571" xr:uid="{00000000-0005-0000-0000-000030460000}"/>
    <cellStyle name="40% - uthevingsfarge 1 2 2 6 4" xfId="45157" xr:uid="{00000000-0005-0000-0000-000031460000}"/>
    <cellStyle name="40% - uthevingsfarge 1 2 2 6 5" xfId="45158" xr:uid="{00000000-0005-0000-0000-000032460000}"/>
    <cellStyle name="40% - uthevingsfarge 1 2 2 6 6" xfId="45159" xr:uid="{00000000-0005-0000-0000-000033460000}"/>
    <cellStyle name="40% - uthevingsfarge 1 2 2 6_3. Chng in credit spreads" xfId="45160" xr:uid="{00000000-0005-0000-0000-000034460000}"/>
    <cellStyle name="40% - uthevingsfarge 1 2 2 7" xfId="16572" xr:uid="{00000000-0005-0000-0000-000035460000}"/>
    <cellStyle name="40% - uthevingsfarge 1 2 2 7 2" xfId="45161" xr:uid="{00000000-0005-0000-0000-000036460000}"/>
    <cellStyle name="40% - uthevingsfarge 1 2 2 8" xfId="39853" xr:uid="{00000000-0005-0000-0000-000037460000}"/>
    <cellStyle name="40% - uthevingsfarge 1 2 2 9" xfId="45162" xr:uid="{00000000-0005-0000-0000-000038460000}"/>
    <cellStyle name="40% - uthevingsfarge 1 2 2_3. Chng in credit spreads" xfId="45163" xr:uid="{00000000-0005-0000-0000-000039460000}"/>
    <cellStyle name="40% - uthevingsfarge 1 2 3" xfId="12464" xr:uid="{00000000-0005-0000-0000-00003A460000}"/>
    <cellStyle name="40% - uthevingsfarge 1 2 3 10" xfId="45164" xr:uid="{00000000-0005-0000-0000-00003B460000}"/>
    <cellStyle name="40% - uthevingsfarge 1 2 3 2" xfId="16573" xr:uid="{00000000-0005-0000-0000-00003C460000}"/>
    <cellStyle name="40% - uthevingsfarge 1 2 3 2 2" xfId="16574" xr:uid="{00000000-0005-0000-0000-00003D460000}"/>
    <cellStyle name="40% - uthevingsfarge 1 2 3 2 2 2" xfId="45165" xr:uid="{00000000-0005-0000-0000-00003E460000}"/>
    <cellStyle name="40% - uthevingsfarge 1 2 3 2 2 2 2" xfId="45166" xr:uid="{00000000-0005-0000-0000-00003F460000}"/>
    <cellStyle name="40% - uthevingsfarge 1 2 3 2 2 3" xfId="45167" xr:uid="{00000000-0005-0000-0000-000040460000}"/>
    <cellStyle name="40% - uthevingsfarge 1 2 3 2 2_3. Chng in credit spreads" xfId="45168" xr:uid="{00000000-0005-0000-0000-000041460000}"/>
    <cellStyle name="40% - uthevingsfarge 1 2 3 2 3" xfId="16575" xr:uid="{00000000-0005-0000-0000-000042460000}"/>
    <cellStyle name="40% - uthevingsfarge 1 2 3 2 3 2" xfId="45169" xr:uid="{00000000-0005-0000-0000-000043460000}"/>
    <cellStyle name="40% - uthevingsfarge 1 2 3 2 3 2 2" xfId="45170" xr:uid="{00000000-0005-0000-0000-000044460000}"/>
    <cellStyle name="40% - uthevingsfarge 1 2 3 2 3 3" xfId="45171" xr:uid="{00000000-0005-0000-0000-000045460000}"/>
    <cellStyle name="40% - uthevingsfarge 1 2 3 2 3_3. Chng in credit spreads" xfId="45172" xr:uid="{00000000-0005-0000-0000-000046460000}"/>
    <cellStyle name="40% - uthevingsfarge 1 2 3 2 4" xfId="45173" xr:uid="{00000000-0005-0000-0000-000047460000}"/>
    <cellStyle name="40% - uthevingsfarge 1 2 3 2 4 2" xfId="45174" xr:uid="{00000000-0005-0000-0000-000048460000}"/>
    <cellStyle name="40% - uthevingsfarge 1 2 3 2 4 2 2" xfId="45175" xr:uid="{00000000-0005-0000-0000-000049460000}"/>
    <cellStyle name="40% - uthevingsfarge 1 2 3 2 4 3" xfId="45176" xr:uid="{00000000-0005-0000-0000-00004A460000}"/>
    <cellStyle name="40% - uthevingsfarge 1 2 3 2 4_3. Chng in credit spreads" xfId="45177" xr:uid="{00000000-0005-0000-0000-00004B460000}"/>
    <cellStyle name="40% - uthevingsfarge 1 2 3 2 5" xfId="45178" xr:uid="{00000000-0005-0000-0000-00004C460000}"/>
    <cellStyle name="40% - uthevingsfarge 1 2 3 2 5 2" xfId="45179" xr:uid="{00000000-0005-0000-0000-00004D460000}"/>
    <cellStyle name="40% - uthevingsfarge 1 2 3 2 6" xfId="45180" xr:uid="{00000000-0005-0000-0000-00004E460000}"/>
    <cellStyle name="40% - uthevingsfarge 1 2 3 2_3. Chng in credit spreads" xfId="45181" xr:uid="{00000000-0005-0000-0000-00004F460000}"/>
    <cellStyle name="40% - uthevingsfarge 1 2 3 3" xfId="16576" xr:uid="{00000000-0005-0000-0000-000050460000}"/>
    <cellStyle name="40% - uthevingsfarge 1 2 3 3 2" xfId="16577" xr:uid="{00000000-0005-0000-0000-000051460000}"/>
    <cellStyle name="40% - uthevingsfarge 1 2 3 3 2 2" xfId="45182" xr:uid="{00000000-0005-0000-0000-000052460000}"/>
    <cellStyle name="40% - uthevingsfarge 1 2 3 3 2 2 2" xfId="45183" xr:uid="{00000000-0005-0000-0000-000053460000}"/>
    <cellStyle name="40% - uthevingsfarge 1 2 3 3 2 3" xfId="45184" xr:uid="{00000000-0005-0000-0000-000054460000}"/>
    <cellStyle name="40% - uthevingsfarge 1 2 3 3 2_3. Chng in credit spreads" xfId="45185" xr:uid="{00000000-0005-0000-0000-000055460000}"/>
    <cellStyle name="40% - uthevingsfarge 1 2 3 3 3" xfId="16578" xr:uid="{00000000-0005-0000-0000-000056460000}"/>
    <cellStyle name="40% - uthevingsfarge 1 2 3 3 3 2" xfId="45186" xr:uid="{00000000-0005-0000-0000-000057460000}"/>
    <cellStyle name="40% - uthevingsfarge 1 2 3 3 4" xfId="45187" xr:uid="{00000000-0005-0000-0000-000058460000}"/>
    <cellStyle name="40% - uthevingsfarge 1 2 3 3 5" xfId="45188" xr:uid="{00000000-0005-0000-0000-000059460000}"/>
    <cellStyle name="40% - uthevingsfarge 1 2 3 3 6" xfId="45189" xr:uid="{00000000-0005-0000-0000-00005A460000}"/>
    <cellStyle name="40% - uthevingsfarge 1 2 3 3_3. Chng in credit spreads" xfId="45190" xr:uid="{00000000-0005-0000-0000-00005B460000}"/>
    <cellStyle name="40% - uthevingsfarge 1 2 3 4" xfId="16579" xr:uid="{00000000-0005-0000-0000-00005C460000}"/>
    <cellStyle name="40% - uthevingsfarge 1 2 3 4 2" xfId="16580" xr:uid="{00000000-0005-0000-0000-00005D460000}"/>
    <cellStyle name="40% - uthevingsfarge 1 2 3 4 2 2" xfId="45191" xr:uid="{00000000-0005-0000-0000-00005E460000}"/>
    <cellStyle name="40% - uthevingsfarge 1 2 3 4 3" xfId="16581" xr:uid="{00000000-0005-0000-0000-00005F460000}"/>
    <cellStyle name="40% - uthevingsfarge 1 2 3 4 4" xfId="45192" xr:uid="{00000000-0005-0000-0000-000060460000}"/>
    <cellStyle name="40% - uthevingsfarge 1 2 3 4 5" xfId="45193" xr:uid="{00000000-0005-0000-0000-000061460000}"/>
    <cellStyle name="40% - uthevingsfarge 1 2 3 4 6" xfId="45194" xr:uid="{00000000-0005-0000-0000-000062460000}"/>
    <cellStyle name="40% - uthevingsfarge 1 2 3 4_3. Chng in credit spreads" xfId="45195" xr:uid="{00000000-0005-0000-0000-000063460000}"/>
    <cellStyle name="40% - uthevingsfarge 1 2 3 5" xfId="16582" xr:uid="{00000000-0005-0000-0000-000064460000}"/>
    <cellStyle name="40% - uthevingsfarge 1 2 3 5 2" xfId="16583" xr:uid="{00000000-0005-0000-0000-000065460000}"/>
    <cellStyle name="40% - uthevingsfarge 1 2 3 5 2 2" xfId="45196" xr:uid="{00000000-0005-0000-0000-000066460000}"/>
    <cellStyle name="40% - uthevingsfarge 1 2 3 5 3" xfId="16584" xr:uid="{00000000-0005-0000-0000-000067460000}"/>
    <cellStyle name="40% - uthevingsfarge 1 2 3 5 4" xfId="45197" xr:uid="{00000000-0005-0000-0000-000068460000}"/>
    <cellStyle name="40% - uthevingsfarge 1 2 3 5 5" xfId="45198" xr:uid="{00000000-0005-0000-0000-000069460000}"/>
    <cellStyle name="40% - uthevingsfarge 1 2 3 5 6" xfId="45199" xr:uid="{00000000-0005-0000-0000-00006A460000}"/>
    <cellStyle name="40% - uthevingsfarge 1 2 3 5_3. Chng in credit spreads" xfId="45200" xr:uid="{00000000-0005-0000-0000-00006B460000}"/>
    <cellStyle name="40% - uthevingsfarge 1 2 3 6" xfId="16585" xr:uid="{00000000-0005-0000-0000-00006C460000}"/>
    <cellStyle name="40% - uthevingsfarge 1 2 3 6 2" xfId="45201" xr:uid="{00000000-0005-0000-0000-00006D460000}"/>
    <cellStyle name="40% - uthevingsfarge 1 2 3 6 2 2" xfId="45202" xr:uid="{00000000-0005-0000-0000-00006E460000}"/>
    <cellStyle name="40% - uthevingsfarge 1 2 3 6 3" xfId="45203" xr:uid="{00000000-0005-0000-0000-00006F460000}"/>
    <cellStyle name="40% - uthevingsfarge 1 2 3 6_3. Chng in credit spreads" xfId="45204" xr:uid="{00000000-0005-0000-0000-000070460000}"/>
    <cellStyle name="40% - uthevingsfarge 1 2 3 7" xfId="16586" xr:uid="{00000000-0005-0000-0000-000071460000}"/>
    <cellStyle name="40% - uthevingsfarge 1 2 3 7 2" xfId="45205" xr:uid="{00000000-0005-0000-0000-000072460000}"/>
    <cellStyle name="40% - uthevingsfarge 1 2 3 8" xfId="39854" xr:uid="{00000000-0005-0000-0000-000073460000}"/>
    <cellStyle name="40% - uthevingsfarge 1 2 3 9" xfId="45206" xr:uid="{00000000-0005-0000-0000-000074460000}"/>
    <cellStyle name="40% - uthevingsfarge 1 2 3_3. Chng in credit spreads" xfId="45207" xr:uid="{00000000-0005-0000-0000-000075460000}"/>
    <cellStyle name="40% - uthevingsfarge 1 2 4" xfId="16587" xr:uid="{00000000-0005-0000-0000-000076460000}"/>
    <cellStyle name="40% - uthevingsfarge 1 2 4 2" xfId="16588" xr:uid="{00000000-0005-0000-0000-000077460000}"/>
    <cellStyle name="40% - uthevingsfarge 1 2 4 2 2" xfId="16589" xr:uid="{00000000-0005-0000-0000-000078460000}"/>
    <cellStyle name="40% - uthevingsfarge 1 2 4 2 2 2" xfId="45208" xr:uid="{00000000-0005-0000-0000-000079460000}"/>
    <cellStyle name="40% - uthevingsfarge 1 2 4 2 3" xfId="45209" xr:uid="{00000000-0005-0000-0000-00007A460000}"/>
    <cellStyle name="40% - uthevingsfarge 1 2 4 2_3. Chng in credit spreads" xfId="45210" xr:uid="{00000000-0005-0000-0000-00007B460000}"/>
    <cellStyle name="40% - uthevingsfarge 1 2 4 3" xfId="16590" xr:uid="{00000000-0005-0000-0000-00007C460000}"/>
    <cellStyle name="40% - uthevingsfarge 1 2 4 3 2" xfId="45211" xr:uid="{00000000-0005-0000-0000-00007D460000}"/>
    <cellStyle name="40% - uthevingsfarge 1 2 4 3 2 2" xfId="45212" xr:uid="{00000000-0005-0000-0000-00007E460000}"/>
    <cellStyle name="40% - uthevingsfarge 1 2 4 3 3" xfId="45213" xr:uid="{00000000-0005-0000-0000-00007F460000}"/>
    <cellStyle name="40% - uthevingsfarge 1 2 4 3_3. Chng in credit spreads" xfId="45214" xr:uid="{00000000-0005-0000-0000-000080460000}"/>
    <cellStyle name="40% - uthevingsfarge 1 2 4 4" xfId="16591" xr:uid="{00000000-0005-0000-0000-000081460000}"/>
    <cellStyle name="40% - uthevingsfarge 1 2 4 4 2" xfId="45215" xr:uid="{00000000-0005-0000-0000-000082460000}"/>
    <cellStyle name="40% - uthevingsfarge 1 2 4 4 2 2" xfId="45216" xr:uid="{00000000-0005-0000-0000-000083460000}"/>
    <cellStyle name="40% - uthevingsfarge 1 2 4 4 3" xfId="45217" xr:uid="{00000000-0005-0000-0000-000084460000}"/>
    <cellStyle name="40% - uthevingsfarge 1 2 4 4_3. Chng in credit spreads" xfId="45218" xr:uid="{00000000-0005-0000-0000-000085460000}"/>
    <cellStyle name="40% - uthevingsfarge 1 2 4 5" xfId="45219" xr:uid="{00000000-0005-0000-0000-000086460000}"/>
    <cellStyle name="40% - uthevingsfarge 1 2 4 5 2" xfId="45220" xr:uid="{00000000-0005-0000-0000-000087460000}"/>
    <cellStyle name="40% - uthevingsfarge 1 2 4 6" xfId="45221" xr:uid="{00000000-0005-0000-0000-000088460000}"/>
    <cellStyle name="40% - uthevingsfarge 1 2 4 7" xfId="45222" xr:uid="{00000000-0005-0000-0000-000089460000}"/>
    <cellStyle name="40% - uthevingsfarge 1 2 4_3. Chng in credit spreads" xfId="45223" xr:uid="{00000000-0005-0000-0000-00008A460000}"/>
    <cellStyle name="40% - uthevingsfarge 1 2 5" xfId="16592" xr:uid="{00000000-0005-0000-0000-00008B460000}"/>
    <cellStyle name="40% - uthevingsfarge 1 2 5 2" xfId="16593" xr:uid="{00000000-0005-0000-0000-00008C460000}"/>
    <cellStyle name="40% - uthevingsfarge 1 2 5 2 2" xfId="16594" xr:uid="{00000000-0005-0000-0000-00008D460000}"/>
    <cellStyle name="40% - uthevingsfarge 1 2 5 2 2 2" xfId="45224" xr:uid="{00000000-0005-0000-0000-00008E460000}"/>
    <cellStyle name="40% - uthevingsfarge 1 2 5 2 3" xfId="45225" xr:uid="{00000000-0005-0000-0000-00008F460000}"/>
    <cellStyle name="40% - uthevingsfarge 1 2 5 2_3. Chng in credit spreads" xfId="45226" xr:uid="{00000000-0005-0000-0000-000090460000}"/>
    <cellStyle name="40% - uthevingsfarge 1 2 5 3" xfId="16595" xr:uid="{00000000-0005-0000-0000-000091460000}"/>
    <cellStyle name="40% - uthevingsfarge 1 2 5 3 2" xfId="45227" xr:uid="{00000000-0005-0000-0000-000092460000}"/>
    <cellStyle name="40% - uthevingsfarge 1 2 5 4" xfId="16596" xr:uid="{00000000-0005-0000-0000-000093460000}"/>
    <cellStyle name="40% - uthevingsfarge 1 2 5 5" xfId="45228" xr:uid="{00000000-0005-0000-0000-000094460000}"/>
    <cellStyle name="40% - uthevingsfarge 1 2 5 6" xfId="45229" xr:uid="{00000000-0005-0000-0000-000095460000}"/>
    <cellStyle name="40% - uthevingsfarge 1 2 5 7" xfId="45230" xr:uid="{00000000-0005-0000-0000-000096460000}"/>
    <cellStyle name="40% - uthevingsfarge 1 2 5_3. Chng in credit spreads" xfId="45231" xr:uid="{00000000-0005-0000-0000-000097460000}"/>
    <cellStyle name="40% - uthevingsfarge 1 2 6" xfId="16597" xr:uid="{00000000-0005-0000-0000-000098460000}"/>
    <cellStyle name="40% - uthevingsfarge 1 2 6 2" xfId="16598" xr:uid="{00000000-0005-0000-0000-000099460000}"/>
    <cellStyle name="40% - uthevingsfarge 1 2 6 2 2" xfId="16599" xr:uid="{00000000-0005-0000-0000-00009A460000}"/>
    <cellStyle name="40% - uthevingsfarge 1 2 6 2 2 2" xfId="45232" xr:uid="{00000000-0005-0000-0000-00009B460000}"/>
    <cellStyle name="40% - uthevingsfarge 1 2 6 2 3" xfId="45233" xr:uid="{00000000-0005-0000-0000-00009C460000}"/>
    <cellStyle name="40% - uthevingsfarge 1 2 6 2_3. Chng in credit spreads" xfId="45234" xr:uid="{00000000-0005-0000-0000-00009D460000}"/>
    <cellStyle name="40% - uthevingsfarge 1 2 6 3" xfId="16600" xr:uid="{00000000-0005-0000-0000-00009E460000}"/>
    <cellStyle name="40% - uthevingsfarge 1 2 6 3 2" xfId="45235" xr:uid="{00000000-0005-0000-0000-00009F460000}"/>
    <cellStyle name="40% - uthevingsfarge 1 2 6 4" xfId="16601" xr:uid="{00000000-0005-0000-0000-0000A0460000}"/>
    <cellStyle name="40% - uthevingsfarge 1 2 6 5" xfId="45236" xr:uid="{00000000-0005-0000-0000-0000A1460000}"/>
    <cellStyle name="40% - uthevingsfarge 1 2 6 6" xfId="45237" xr:uid="{00000000-0005-0000-0000-0000A2460000}"/>
    <cellStyle name="40% - uthevingsfarge 1 2 6 7" xfId="45238" xr:uid="{00000000-0005-0000-0000-0000A3460000}"/>
    <cellStyle name="40% - uthevingsfarge 1 2 6_3. Chng in credit spreads" xfId="45239" xr:uid="{00000000-0005-0000-0000-0000A4460000}"/>
    <cellStyle name="40% - uthevingsfarge 1 2 7" xfId="16602" xr:uid="{00000000-0005-0000-0000-0000A5460000}"/>
    <cellStyle name="40% - uthevingsfarge 1 2 7 2" xfId="16603" xr:uid="{00000000-0005-0000-0000-0000A6460000}"/>
    <cellStyle name="40% - uthevingsfarge 1 2 7 2 2" xfId="16604" xr:uid="{00000000-0005-0000-0000-0000A7460000}"/>
    <cellStyle name="40% - uthevingsfarge 1 2 7 2 3" xfId="45240" xr:uid="{00000000-0005-0000-0000-0000A8460000}"/>
    <cellStyle name="40% - uthevingsfarge 1 2 7 2_AVA DVA EL" xfId="16605" xr:uid="{00000000-0005-0000-0000-0000A9460000}"/>
    <cellStyle name="40% - uthevingsfarge 1 2 7 3" xfId="16606" xr:uid="{00000000-0005-0000-0000-0000AA460000}"/>
    <cellStyle name="40% - uthevingsfarge 1 2 7 4" xfId="16607" xr:uid="{00000000-0005-0000-0000-0000AB460000}"/>
    <cellStyle name="40% - uthevingsfarge 1 2 7 5" xfId="45241" xr:uid="{00000000-0005-0000-0000-0000AC460000}"/>
    <cellStyle name="40% - uthevingsfarge 1 2 7 6" xfId="45242" xr:uid="{00000000-0005-0000-0000-0000AD460000}"/>
    <cellStyle name="40% - uthevingsfarge 1 2 7_3. Chng in credit spreads" xfId="45243" xr:uid="{00000000-0005-0000-0000-0000AE460000}"/>
    <cellStyle name="40% - uthevingsfarge 1 2 8" xfId="16608" xr:uid="{00000000-0005-0000-0000-0000AF460000}"/>
    <cellStyle name="40% - uthevingsfarge 1 2 8 2" xfId="16609" xr:uid="{00000000-0005-0000-0000-0000B0460000}"/>
    <cellStyle name="40% - uthevingsfarge 1 2 8 2 2" xfId="45244" xr:uid="{00000000-0005-0000-0000-0000B1460000}"/>
    <cellStyle name="40% - uthevingsfarge 1 2 8 3" xfId="16610" xr:uid="{00000000-0005-0000-0000-0000B2460000}"/>
    <cellStyle name="40% - uthevingsfarge 1 2 8 4" xfId="45245" xr:uid="{00000000-0005-0000-0000-0000B3460000}"/>
    <cellStyle name="40% - uthevingsfarge 1 2 8_3. Chng in credit spreads" xfId="45246" xr:uid="{00000000-0005-0000-0000-0000B4460000}"/>
    <cellStyle name="40% - uthevingsfarge 1 2 9" xfId="16611" xr:uid="{00000000-0005-0000-0000-0000B5460000}"/>
    <cellStyle name="40% - uthevingsfarge 1 2 9 2" xfId="16612" xr:uid="{00000000-0005-0000-0000-0000B6460000}"/>
    <cellStyle name="40% - uthevingsfarge 1 2 9 3" xfId="16613" xr:uid="{00000000-0005-0000-0000-0000B7460000}"/>
    <cellStyle name="40% - uthevingsfarge 1 2 9_AVA DVA EL" xfId="16614" xr:uid="{00000000-0005-0000-0000-0000B8460000}"/>
    <cellStyle name="40% - uthevingsfarge 1 2_11" xfId="4165" xr:uid="{00000000-0005-0000-0000-0000B9460000}"/>
    <cellStyle name="40% - uthevingsfarge 1 20" xfId="4166" xr:uid="{00000000-0005-0000-0000-0000BA460000}"/>
    <cellStyle name="40% - uthevingsfarge 1 20 2" xfId="4167" xr:uid="{00000000-0005-0000-0000-0000BB460000}"/>
    <cellStyle name="40% - uthevingsfarge 1 20 2 2" xfId="4168" xr:uid="{00000000-0005-0000-0000-0000BC460000}"/>
    <cellStyle name="40% - uthevingsfarge 1 20 2 3" xfId="45247" xr:uid="{00000000-0005-0000-0000-0000BD460000}"/>
    <cellStyle name="40% - uthevingsfarge 1 20 2_4 manuell" xfId="53882" xr:uid="{D1554FFD-6F87-4703-8B1A-0955BC7E9504}"/>
    <cellStyle name="40% - uthevingsfarge 1 20 3" xfId="4169" xr:uid="{00000000-0005-0000-0000-0000BF460000}"/>
    <cellStyle name="40% - uthevingsfarge 1 20 4" xfId="45248" xr:uid="{00000000-0005-0000-0000-0000C0460000}"/>
    <cellStyle name="40% - uthevingsfarge 1 20_4 manuell" xfId="53883" xr:uid="{A4D7969D-8DB8-4B5D-B2BB-7763E0A33C30}"/>
    <cellStyle name="40% - uthevingsfarge 1 21" xfId="4170" xr:uid="{00000000-0005-0000-0000-0000C2460000}"/>
    <cellStyle name="40% - uthevingsfarge 1 21 2" xfId="4171" xr:uid="{00000000-0005-0000-0000-0000C3460000}"/>
    <cellStyle name="40% - uthevingsfarge 1 21 2 2" xfId="4172" xr:uid="{00000000-0005-0000-0000-0000C4460000}"/>
    <cellStyle name="40% - uthevingsfarge 1 21 2 3" xfId="45249" xr:uid="{00000000-0005-0000-0000-0000C5460000}"/>
    <cellStyle name="40% - uthevingsfarge 1 21 2_4 manuell" xfId="53884" xr:uid="{897F3432-3F81-4C47-B3DE-74A1A673BD6B}"/>
    <cellStyle name="40% - uthevingsfarge 1 21 3" xfId="4173" xr:uid="{00000000-0005-0000-0000-0000C7460000}"/>
    <cellStyle name="40% - uthevingsfarge 1 21 4" xfId="45250" xr:uid="{00000000-0005-0000-0000-0000C8460000}"/>
    <cellStyle name="40% - uthevingsfarge 1 21_4 manuell" xfId="53885" xr:uid="{CBF32598-1D49-4D12-B80B-147A95998C63}"/>
    <cellStyle name="40% - uthevingsfarge 1 22" xfId="4174" xr:uid="{00000000-0005-0000-0000-0000CA460000}"/>
    <cellStyle name="40% - uthevingsfarge 1 22 2" xfId="4175" xr:uid="{00000000-0005-0000-0000-0000CB460000}"/>
    <cellStyle name="40% - uthevingsfarge 1 22 2 2" xfId="4176" xr:uid="{00000000-0005-0000-0000-0000CC460000}"/>
    <cellStyle name="40% - uthevingsfarge 1 22 2 3" xfId="45251" xr:uid="{00000000-0005-0000-0000-0000CD460000}"/>
    <cellStyle name="40% - uthevingsfarge 1 22 2_4 manuell" xfId="53886" xr:uid="{8A79A53F-2C55-4E96-935A-6085B3A7F101}"/>
    <cellStyle name="40% - uthevingsfarge 1 22 3" xfId="4177" xr:uid="{00000000-0005-0000-0000-0000CF460000}"/>
    <cellStyle name="40% - uthevingsfarge 1 22 4" xfId="45252" xr:uid="{00000000-0005-0000-0000-0000D0460000}"/>
    <cellStyle name="40% - uthevingsfarge 1 22_4 manuell" xfId="53887" xr:uid="{E2579575-85B1-4DF8-AE43-BD117B5C9815}"/>
    <cellStyle name="40% - uthevingsfarge 1 23" xfId="4178" xr:uid="{00000000-0005-0000-0000-0000D2460000}"/>
    <cellStyle name="40% - uthevingsfarge 1 23 2" xfId="4179" xr:uid="{00000000-0005-0000-0000-0000D3460000}"/>
    <cellStyle name="40% - uthevingsfarge 1 23 2 2" xfId="4180" xr:uid="{00000000-0005-0000-0000-0000D4460000}"/>
    <cellStyle name="40% - uthevingsfarge 1 23 2 3" xfId="45253" xr:uid="{00000000-0005-0000-0000-0000D5460000}"/>
    <cellStyle name="40% - uthevingsfarge 1 23 2_4 manuell" xfId="53888" xr:uid="{31D65B93-E2BF-430B-B7CE-3BAD649AD787}"/>
    <cellStyle name="40% - uthevingsfarge 1 23 3" xfId="4181" xr:uid="{00000000-0005-0000-0000-0000D7460000}"/>
    <cellStyle name="40% - uthevingsfarge 1 23 4" xfId="45254" xr:uid="{00000000-0005-0000-0000-0000D8460000}"/>
    <cellStyle name="40% - uthevingsfarge 1 23_4 manuell" xfId="53889" xr:uid="{0F1ABD87-8204-489E-996F-971B187145EC}"/>
    <cellStyle name="40% - uthevingsfarge 1 24" xfId="4182" xr:uid="{00000000-0005-0000-0000-0000DA460000}"/>
    <cellStyle name="40% - uthevingsfarge 1 24 2" xfId="4183" xr:uid="{00000000-0005-0000-0000-0000DB460000}"/>
    <cellStyle name="40% - uthevingsfarge 1 24 2 2" xfId="4184" xr:uid="{00000000-0005-0000-0000-0000DC460000}"/>
    <cellStyle name="40% - uthevingsfarge 1 24 2 3" xfId="45255" xr:uid="{00000000-0005-0000-0000-0000DD460000}"/>
    <cellStyle name="40% - uthevingsfarge 1 24 2_4 manuell" xfId="53890" xr:uid="{6E54B2C6-F9E9-46D0-98D3-A988EDE97641}"/>
    <cellStyle name="40% - uthevingsfarge 1 24 3" xfId="4185" xr:uid="{00000000-0005-0000-0000-0000DF460000}"/>
    <cellStyle name="40% - uthevingsfarge 1 24 4" xfId="45256" xr:uid="{00000000-0005-0000-0000-0000E0460000}"/>
    <cellStyle name="40% - uthevingsfarge 1 24_4 manuell" xfId="53891" xr:uid="{D20A7B61-20A9-42E9-B721-752401C798A6}"/>
    <cellStyle name="40% - uthevingsfarge 1 25" xfId="4186" xr:uid="{00000000-0005-0000-0000-0000E2460000}"/>
    <cellStyle name="40% - uthevingsfarge 1 25 2" xfId="4187" xr:uid="{00000000-0005-0000-0000-0000E3460000}"/>
    <cellStyle name="40% - uthevingsfarge 1 25 2 2" xfId="4188" xr:uid="{00000000-0005-0000-0000-0000E4460000}"/>
    <cellStyle name="40% - uthevingsfarge 1 25 2 3" xfId="45257" xr:uid="{00000000-0005-0000-0000-0000E5460000}"/>
    <cellStyle name="40% - uthevingsfarge 1 25 2_4 manuell" xfId="53892" xr:uid="{6B6D49ED-3F7E-4C5E-91D4-C8BC03F017A0}"/>
    <cellStyle name="40% - uthevingsfarge 1 25 3" xfId="4189" xr:uid="{00000000-0005-0000-0000-0000E7460000}"/>
    <cellStyle name="40% - uthevingsfarge 1 25 4" xfId="45258" xr:uid="{00000000-0005-0000-0000-0000E8460000}"/>
    <cellStyle name="40% - uthevingsfarge 1 25_4 manuell" xfId="53893" xr:uid="{18341509-5396-480E-A899-B2EB5E6F11C0}"/>
    <cellStyle name="40% - uthevingsfarge 1 26" xfId="4190" xr:uid="{00000000-0005-0000-0000-0000EA460000}"/>
    <cellStyle name="40% - uthevingsfarge 1 26 2" xfId="4191" xr:uid="{00000000-0005-0000-0000-0000EB460000}"/>
    <cellStyle name="40% - uthevingsfarge 1 26 2 2" xfId="4192" xr:uid="{00000000-0005-0000-0000-0000EC460000}"/>
    <cellStyle name="40% - uthevingsfarge 1 26 2 3" xfId="45259" xr:uid="{00000000-0005-0000-0000-0000ED460000}"/>
    <cellStyle name="40% - uthevingsfarge 1 26 2_4 manuell" xfId="53894" xr:uid="{64875226-CAFF-4BED-87A8-0EA3083C6432}"/>
    <cellStyle name="40% - uthevingsfarge 1 26 3" xfId="4193" xr:uid="{00000000-0005-0000-0000-0000EF460000}"/>
    <cellStyle name="40% - uthevingsfarge 1 26 4" xfId="45260" xr:uid="{00000000-0005-0000-0000-0000F0460000}"/>
    <cellStyle name="40% - uthevingsfarge 1 26_4 manuell" xfId="53895" xr:uid="{F3A12DA5-871A-44F1-9FDB-B263DC770E4C}"/>
    <cellStyle name="40% - uthevingsfarge 1 27" xfId="4194" xr:uid="{00000000-0005-0000-0000-0000F2460000}"/>
    <cellStyle name="40% - uthevingsfarge 1 27 2" xfId="4195" xr:uid="{00000000-0005-0000-0000-0000F3460000}"/>
    <cellStyle name="40% - uthevingsfarge 1 27 2 2" xfId="4196" xr:uid="{00000000-0005-0000-0000-0000F4460000}"/>
    <cellStyle name="40% - uthevingsfarge 1 27 2 3" xfId="45261" xr:uid="{00000000-0005-0000-0000-0000F5460000}"/>
    <cellStyle name="40% - uthevingsfarge 1 27 2_4 manuell" xfId="53896" xr:uid="{9AA40B94-6913-4987-A8FF-3E1EE9A80459}"/>
    <cellStyle name="40% - uthevingsfarge 1 27 3" xfId="4197" xr:uid="{00000000-0005-0000-0000-0000F7460000}"/>
    <cellStyle name="40% - uthevingsfarge 1 27 4" xfId="45262" xr:uid="{00000000-0005-0000-0000-0000F8460000}"/>
    <cellStyle name="40% - uthevingsfarge 1 27_4 manuell" xfId="53897" xr:uid="{EA9AFF87-51E4-4B0B-BF4C-5B3B692E55F0}"/>
    <cellStyle name="40% - uthevingsfarge 1 28" xfId="4198" xr:uid="{00000000-0005-0000-0000-0000FA460000}"/>
    <cellStyle name="40% - uthevingsfarge 1 28 2" xfId="4199" xr:uid="{00000000-0005-0000-0000-0000FB460000}"/>
    <cellStyle name="40% - uthevingsfarge 1 28 2 2" xfId="4200" xr:uid="{00000000-0005-0000-0000-0000FC460000}"/>
    <cellStyle name="40% - uthevingsfarge 1 28 2 3" xfId="45263" xr:uid="{00000000-0005-0000-0000-0000FD460000}"/>
    <cellStyle name="40% - uthevingsfarge 1 28 2_4 manuell" xfId="53898" xr:uid="{E031CE10-0FE8-4D9D-A805-8E3B11D628BF}"/>
    <cellStyle name="40% - uthevingsfarge 1 28 3" xfId="4201" xr:uid="{00000000-0005-0000-0000-0000FF460000}"/>
    <cellStyle name="40% - uthevingsfarge 1 28 4" xfId="45264" xr:uid="{00000000-0005-0000-0000-000000470000}"/>
    <cellStyle name="40% - uthevingsfarge 1 28_4 manuell" xfId="53899" xr:uid="{C2D6981F-2D1D-4507-9888-6A8B3C6658F4}"/>
    <cellStyle name="40% - uthevingsfarge 1 29" xfId="4202" xr:uid="{00000000-0005-0000-0000-000002470000}"/>
    <cellStyle name="40% - uthevingsfarge 1 29 2" xfId="4203" xr:uid="{00000000-0005-0000-0000-000003470000}"/>
    <cellStyle name="40% - uthevingsfarge 1 29 2 2" xfId="4204" xr:uid="{00000000-0005-0000-0000-000004470000}"/>
    <cellStyle name="40% - uthevingsfarge 1 29 2 3" xfId="45265" xr:uid="{00000000-0005-0000-0000-000005470000}"/>
    <cellStyle name="40% - uthevingsfarge 1 29 2_4 manuell" xfId="53900" xr:uid="{CFFB1101-2BFA-4F8F-B60C-B50F2C34C31D}"/>
    <cellStyle name="40% - uthevingsfarge 1 29 3" xfId="4205" xr:uid="{00000000-0005-0000-0000-000007470000}"/>
    <cellStyle name="40% - uthevingsfarge 1 29 4" xfId="45266" xr:uid="{00000000-0005-0000-0000-000008470000}"/>
    <cellStyle name="40% - uthevingsfarge 1 29_4 manuell" xfId="53901" xr:uid="{8CBE596F-F439-43E8-9783-FE01ED80B1DB}"/>
    <cellStyle name="40% - uthevingsfarge 1 3" xfId="4206" xr:uid="{00000000-0005-0000-0000-00000A470000}"/>
    <cellStyle name="40% - uthevingsfarge 1 3 10" xfId="45267" xr:uid="{00000000-0005-0000-0000-00000B470000}"/>
    <cellStyle name="40% - uthevingsfarge 1 3 11" xfId="45268" xr:uid="{00000000-0005-0000-0000-00000C470000}"/>
    <cellStyle name="40% - uthevingsfarge 1 3 2" xfId="4207" xr:uid="{00000000-0005-0000-0000-00000D470000}"/>
    <cellStyle name="40% - uthevingsfarge 1 3 2 10" xfId="45269" xr:uid="{00000000-0005-0000-0000-00000E470000}"/>
    <cellStyle name="40% - uthevingsfarge 1 3 2 2" xfId="4208" xr:uid="{00000000-0005-0000-0000-00000F470000}"/>
    <cellStyle name="40% - uthevingsfarge 1 3 2 2 2" xfId="16615" xr:uid="{00000000-0005-0000-0000-000010470000}"/>
    <cellStyle name="40% - uthevingsfarge 1 3 2 2 2 2" xfId="45270" xr:uid="{00000000-0005-0000-0000-000011470000}"/>
    <cellStyle name="40% - uthevingsfarge 1 3 2 2 2 2 2" xfId="45271" xr:uid="{00000000-0005-0000-0000-000012470000}"/>
    <cellStyle name="40% - uthevingsfarge 1 3 2 2 2 3" xfId="45272" xr:uid="{00000000-0005-0000-0000-000013470000}"/>
    <cellStyle name="40% - uthevingsfarge 1 3 2 2 2_3. Chng in credit spreads" xfId="45273" xr:uid="{00000000-0005-0000-0000-000014470000}"/>
    <cellStyle name="40% - uthevingsfarge 1 3 2 2 3" xfId="16616" xr:uid="{00000000-0005-0000-0000-000015470000}"/>
    <cellStyle name="40% - uthevingsfarge 1 3 2 2 3 2" xfId="45274" xr:uid="{00000000-0005-0000-0000-000016470000}"/>
    <cellStyle name="40% - uthevingsfarge 1 3 2 2 3 2 2" xfId="45275" xr:uid="{00000000-0005-0000-0000-000017470000}"/>
    <cellStyle name="40% - uthevingsfarge 1 3 2 2 3 3" xfId="45276" xr:uid="{00000000-0005-0000-0000-000018470000}"/>
    <cellStyle name="40% - uthevingsfarge 1 3 2 2 3_3. Chng in credit spreads" xfId="45277" xr:uid="{00000000-0005-0000-0000-000019470000}"/>
    <cellStyle name="40% - uthevingsfarge 1 3 2 2 4" xfId="45278" xr:uid="{00000000-0005-0000-0000-00001A470000}"/>
    <cellStyle name="40% - uthevingsfarge 1 3 2 2 4 2" xfId="45279" xr:uid="{00000000-0005-0000-0000-00001B470000}"/>
    <cellStyle name="40% - uthevingsfarge 1 3 2 2 5" xfId="45280" xr:uid="{00000000-0005-0000-0000-00001C470000}"/>
    <cellStyle name="40% - uthevingsfarge 1 3 2 2 6" xfId="45281" xr:uid="{00000000-0005-0000-0000-00001D470000}"/>
    <cellStyle name="40% - uthevingsfarge 1 3 2 2_3. Chng in credit spreads" xfId="45282" xr:uid="{00000000-0005-0000-0000-00001E470000}"/>
    <cellStyle name="40% - uthevingsfarge 1 3 2 3" xfId="16617" xr:uid="{00000000-0005-0000-0000-00001F470000}"/>
    <cellStyle name="40% - uthevingsfarge 1 3 2 3 2" xfId="16618" xr:uid="{00000000-0005-0000-0000-000020470000}"/>
    <cellStyle name="40% - uthevingsfarge 1 3 2 3 2 2" xfId="45283" xr:uid="{00000000-0005-0000-0000-000021470000}"/>
    <cellStyle name="40% - uthevingsfarge 1 3 2 3 3" xfId="16619" xr:uid="{00000000-0005-0000-0000-000022470000}"/>
    <cellStyle name="40% - uthevingsfarge 1 3 2 3 4" xfId="45284" xr:uid="{00000000-0005-0000-0000-000023470000}"/>
    <cellStyle name="40% - uthevingsfarge 1 3 2 3 5" xfId="45285" xr:uid="{00000000-0005-0000-0000-000024470000}"/>
    <cellStyle name="40% - uthevingsfarge 1 3 2 3 6" xfId="45286" xr:uid="{00000000-0005-0000-0000-000025470000}"/>
    <cellStyle name="40% - uthevingsfarge 1 3 2 3_3. Chng in credit spreads" xfId="45287" xr:uid="{00000000-0005-0000-0000-000026470000}"/>
    <cellStyle name="40% - uthevingsfarge 1 3 2 4" xfId="16620" xr:uid="{00000000-0005-0000-0000-000027470000}"/>
    <cellStyle name="40% - uthevingsfarge 1 3 2 4 2" xfId="16621" xr:uid="{00000000-0005-0000-0000-000028470000}"/>
    <cellStyle name="40% - uthevingsfarge 1 3 2 4 2 2" xfId="45288" xr:uid="{00000000-0005-0000-0000-000029470000}"/>
    <cellStyle name="40% - uthevingsfarge 1 3 2 4 3" xfId="16622" xr:uid="{00000000-0005-0000-0000-00002A470000}"/>
    <cellStyle name="40% - uthevingsfarge 1 3 2 4 4" xfId="45289" xr:uid="{00000000-0005-0000-0000-00002B470000}"/>
    <cellStyle name="40% - uthevingsfarge 1 3 2 4 5" xfId="45290" xr:uid="{00000000-0005-0000-0000-00002C470000}"/>
    <cellStyle name="40% - uthevingsfarge 1 3 2 4 6" xfId="45291" xr:uid="{00000000-0005-0000-0000-00002D470000}"/>
    <cellStyle name="40% - uthevingsfarge 1 3 2 4_3. Chng in credit spreads" xfId="45292" xr:uid="{00000000-0005-0000-0000-00002E470000}"/>
    <cellStyle name="40% - uthevingsfarge 1 3 2 5" xfId="16623" xr:uid="{00000000-0005-0000-0000-00002F470000}"/>
    <cellStyle name="40% - uthevingsfarge 1 3 2 5 2" xfId="16624" xr:uid="{00000000-0005-0000-0000-000030470000}"/>
    <cellStyle name="40% - uthevingsfarge 1 3 2 5 3" xfId="16625" xr:uid="{00000000-0005-0000-0000-000031470000}"/>
    <cellStyle name="40% - uthevingsfarge 1 3 2 5 4" xfId="45293" xr:uid="{00000000-0005-0000-0000-000032470000}"/>
    <cellStyle name="40% - uthevingsfarge 1 3 2 5 5" xfId="45294" xr:uid="{00000000-0005-0000-0000-000033470000}"/>
    <cellStyle name="40% - uthevingsfarge 1 3 2 5 6" xfId="45295" xr:uid="{00000000-0005-0000-0000-000034470000}"/>
    <cellStyle name="40% - uthevingsfarge 1 3 2 5_AVA DVA EL" xfId="16626" xr:uid="{00000000-0005-0000-0000-000035470000}"/>
    <cellStyle name="40% - uthevingsfarge 1 3 2 6" xfId="16627" xr:uid="{00000000-0005-0000-0000-000036470000}"/>
    <cellStyle name="40% - uthevingsfarge 1 3 2 6 2" xfId="16628" xr:uid="{00000000-0005-0000-0000-000037470000}"/>
    <cellStyle name="40% - uthevingsfarge 1 3 2 6_AVA DVA EL" xfId="16629" xr:uid="{00000000-0005-0000-0000-000038470000}"/>
    <cellStyle name="40% - uthevingsfarge 1 3 2 7" xfId="16630" xr:uid="{00000000-0005-0000-0000-000039470000}"/>
    <cellStyle name="40% - uthevingsfarge 1 3 2 8" xfId="45296" xr:uid="{00000000-0005-0000-0000-00003A470000}"/>
    <cellStyle name="40% - uthevingsfarge 1 3 2 9" xfId="45297" xr:uid="{00000000-0005-0000-0000-00003B470000}"/>
    <cellStyle name="40% - uthevingsfarge 1 3 2_3. Chng in credit spreads" xfId="45298" xr:uid="{00000000-0005-0000-0000-00003C470000}"/>
    <cellStyle name="40% - uthevingsfarge 1 3 3" xfId="4209" xr:uid="{00000000-0005-0000-0000-00003D470000}"/>
    <cellStyle name="40% - uthevingsfarge 1 3 3 2" xfId="16631" xr:uid="{00000000-0005-0000-0000-00003E470000}"/>
    <cellStyle name="40% - uthevingsfarge 1 3 3 2 2" xfId="45299" xr:uid="{00000000-0005-0000-0000-00003F470000}"/>
    <cellStyle name="40% - uthevingsfarge 1 3 3 2 2 2" xfId="45300" xr:uid="{00000000-0005-0000-0000-000040470000}"/>
    <cellStyle name="40% - uthevingsfarge 1 3 3 2 2 2 2" xfId="45301" xr:uid="{00000000-0005-0000-0000-000041470000}"/>
    <cellStyle name="40% - uthevingsfarge 1 3 3 2 2 3" xfId="45302" xr:uid="{00000000-0005-0000-0000-000042470000}"/>
    <cellStyle name="40% - uthevingsfarge 1 3 3 2 2_3. Chng in credit spreads" xfId="45303" xr:uid="{00000000-0005-0000-0000-000043470000}"/>
    <cellStyle name="40% - uthevingsfarge 1 3 3 2 3" xfId="45304" xr:uid="{00000000-0005-0000-0000-000044470000}"/>
    <cellStyle name="40% - uthevingsfarge 1 3 3 2 3 2" xfId="45305" xr:uid="{00000000-0005-0000-0000-000045470000}"/>
    <cellStyle name="40% - uthevingsfarge 1 3 3 2 3 2 2" xfId="45306" xr:uid="{00000000-0005-0000-0000-000046470000}"/>
    <cellStyle name="40% - uthevingsfarge 1 3 3 2 3 3" xfId="45307" xr:uid="{00000000-0005-0000-0000-000047470000}"/>
    <cellStyle name="40% - uthevingsfarge 1 3 3 2 3_3. Chng in credit spreads" xfId="45308" xr:uid="{00000000-0005-0000-0000-000048470000}"/>
    <cellStyle name="40% - uthevingsfarge 1 3 3 2 4" xfId="45309" xr:uid="{00000000-0005-0000-0000-000049470000}"/>
    <cellStyle name="40% - uthevingsfarge 1 3 3 2 4 2" xfId="45310" xr:uid="{00000000-0005-0000-0000-00004A470000}"/>
    <cellStyle name="40% - uthevingsfarge 1 3 3 2 5" xfId="45311" xr:uid="{00000000-0005-0000-0000-00004B470000}"/>
    <cellStyle name="40% - uthevingsfarge 1 3 3 2_3. Chng in credit spreads" xfId="45312" xr:uid="{00000000-0005-0000-0000-00004C470000}"/>
    <cellStyle name="40% - uthevingsfarge 1 3 3 3" xfId="16632" xr:uid="{00000000-0005-0000-0000-00004D470000}"/>
    <cellStyle name="40% - uthevingsfarge 1 3 3 3 2" xfId="45313" xr:uid="{00000000-0005-0000-0000-00004E470000}"/>
    <cellStyle name="40% - uthevingsfarge 1 3 3 3 2 2" xfId="45314" xr:uid="{00000000-0005-0000-0000-00004F470000}"/>
    <cellStyle name="40% - uthevingsfarge 1 3 3 3 3" xfId="45315" xr:uid="{00000000-0005-0000-0000-000050470000}"/>
    <cellStyle name="40% - uthevingsfarge 1 3 3 3_3. Chng in credit spreads" xfId="45316" xr:uid="{00000000-0005-0000-0000-000051470000}"/>
    <cellStyle name="40% - uthevingsfarge 1 3 3 4" xfId="45317" xr:uid="{00000000-0005-0000-0000-000052470000}"/>
    <cellStyle name="40% - uthevingsfarge 1 3 3 4 2" xfId="45318" xr:uid="{00000000-0005-0000-0000-000053470000}"/>
    <cellStyle name="40% - uthevingsfarge 1 3 3 4 2 2" xfId="45319" xr:uid="{00000000-0005-0000-0000-000054470000}"/>
    <cellStyle name="40% - uthevingsfarge 1 3 3 4 3" xfId="45320" xr:uid="{00000000-0005-0000-0000-000055470000}"/>
    <cellStyle name="40% - uthevingsfarge 1 3 3 4_3. Chng in credit spreads" xfId="45321" xr:uid="{00000000-0005-0000-0000-000056470000}"/>
    <cellStyle name="40% - uthevingsfarge 1 3 3 5" xfId="45322" xr:uid="{00000000-0005-0000-0000-000057470000}"/>
    <cellStyle name="40% - uthevingsfarge 1 3 3 5 2" xfId="45323" xr:uid="{00000000-0005-0000-0000-000058470000}"/>
    <cellStyle name="40% - uthevingsfarge 1 3 3 6" xfId="45324" xr:uid="{00000000-0005-0000-0000-000059470000}"/>
    <cellStyle name="40% - uthevingsfarge 1 3 3_3. Chng in credit spreads" xfId="45325" xr:uid="{00000000-0005-0000-0000-00005A470000}"/>
    <cellStyle name="40% - uthevingsfarge 1 3 4" xfId="16633" xr:uid="{00000000-0005-0000-0000-00005B470000}"/>
    <cellStyle name="40% - uthevingsfarge 1 3 4 2" xfId="16634" xr:uid="{00000000-0005-0000-0000-00005C470000}"/>
    <cellStyle name="40% - uthevingsfarge 1 3 4 2 2" xfId="45326" xr:uid="{00000000-0005-0000-0000-00005D470000}"/>
    <cellStyle name="40% - uthevingsfarge 1 3 4 2 2 2" xfId="45327" xr:uid="{00000000-0005-0000-0000-00005E470000}"/>
    <cellStyle name="40% - uthevingsfarge 1 3 4 2 3" xfId="45328" xr:uid="{00000000-0005-0000-0000-00005F470000}"/>
    <cellStyle name="40% - uthevingsfarge 1 3 4 2_3. Chng in credit spreads" xfId="45329" xr:uid="{00000000-0005-0000-0000-000060470000}"/>
    <cellStyle name="40% - uthevingsfarge 1 3 4 3" xfId="16635" xr:uid="{00000000-0005-0000-0000-000061470000}"/>
    <cellStyle name="40% - uthevingsfarge 1 3 4 3 2" xfId="45330" xr:uid="{00000000-0005-0000-0000-000062470000}"/>
    <cellStyle name="40% - uthevingsfarge 1 3 4 3 2 2" xfId="45331" xr:uid="{00000000-0005-0000-0000-000063470000}"/>
    <cellStyle name="40% - uthevingsfarge 1 3 4 3 3" xfId="45332" xr:uid="{00000000-0005-0000-0000-000064470000}"/>
    <cellStyle name="40% - uthevingsfarge 1 3 4 3_3. Chng in credit spreads" xfId="45333" xr:uid="{00000000-0005-0000-0000-000065470000}"/>
    <cellStyle name="40% - uthevingsfarge 1 3 4 4" xfId="45334" xr:uid="{00000000-0005-0000-0000-000066470000}"/>
    <cellStyle name="40% - uthevingsfarge 1 3 4 4 2" xfId="45335" xr:uid="{00000000-0005-0000-0000-000067470000}"/>
    <cellStyle name="40% - uthevingsfarge 1 3 4 5" xfId="45336" xr:uid="{00000000-0005-0000-0000-000068470000}"/>
    <cellStyle name="40% - uthevingsfarge 1 3 4 6" xfId="45337" xr:uid="{00000000-0005-0000-0000-000069470000}"/>
    <cellStyle name="40% - uthevingsfarge 1 3 4_3. Chng in credit spreads" xfId="45338" xr:uid="{00000000-0005-0000-0000-00006A470000}"/>
    <cellStyle name="40% - uthevingsfarge 1 3 5" xfId="16636" xr:uid="{00000000-0005-0000-0000-00006B470000}"/>
    <cellStyle name="40% - uthevingsfarge 1 3 5 2" xfId="16637" xr:uid="{00000000-0005-0000-0000-00006C470000}"/>
    <cellStyle name="40% - uthevingsfarge 1 3 5 2 2" xfId="45339" xr:uid="{00000000-0005-0000-0000-00006D470000}"/>
    <cellStyle name="40% - uthevingsfarge 1 3 5 3" xfId="16638" xr:uid="{00000000-0005-0000-0000-00006E470000}"/>
    <cellStyle name="40% - uthevingsfarge 1 3 5 4" xfId="45340" xr:uid="{00000000-0005-0000-0000-00006F470000}"/>
    <cellStyle name="40% - uthevingsfarge 1 3 5 5" xfId="45341" xr:uid="{00000000-0005-0000-0000-000070470000}"/>
    <cellStyle name="40% - uthevingsfarge 1 3 5 6" xfId="45342" xr:uid="{00000000-0005-0000-0000-000071470000}"/>
    <cellStyle name="40% - uthevingsfarge 1 3 5_3. Chng in credit spreads" xfId="45343" xr:uid="{00000000-0005-0000-0000-000072470000}"/>
    <cellStyle name="40% - uthevingsfarge 1 3 6" xfId="16639" xr:uid="{00000000-0005-0000-0000-000073470000}"/>
    <cellStyle name="40% - uthevingsfarge 1 3 6 2" xfId="16640" xr:uid="{00000000-0005-0000-0000-000074470000}"/>
    <cellStyle name="40% - uthevingsfarge 1 3 6 2 2" xfId="45344" xr:uid="{00000000-0005-0000-0000-000075470000}"/>
    <cellStyle name="40% - uthevingsfarge 1 3 6 3" xfId="16641" xr:uid="{00000000-0005-0000-0000-000076470000}"/>
    <cellStyle name="40% - uthevingsfarge 1 3 6 4" xfId="45345" xr:uid="{00000000-0005-0000-0000-000077470000}"/>
    <cellStyle name="40% - uthevingsfarge 1 3 6 5" xfId="45346" xr:uid="{00000000-0005-0000-0000-000078470000}"/>
    <cellStyle name="40% - uthevingsfarge 1 3 6 6" xfId="45347" xr:uid="{00000000-0005-0000-0000-000079470000}"/>
    <cellStyle name="40% - uthevingsfarge 1 3 6_3. Chng in credit spreads" xfId="45348" xr:uid="{00000000-0005-0000-0000-00007A470000}"/>
    <cellStyle name="40% - uthevingsfarge 1 3 7" xfId="16642" xr:uid="{00000000-0005-0000-0000-00007B470000}"/>
    <cellStyle name="40% - uthevingsfarge 1 3 7 2" xfId="16643" xr:uid="{00000000-0005-0000-0000-00007C470000}"/>
    <cellStyle name="40% - uthevingsfarge 1 3 7 2 2" xfId="45349" xr:uid="{00000000-0005-0000-0000-00007D470000}"/>
    <cellStyle name="40% - uthevingsfarge 1 3 7 3" xfId="45350" xr:uid="{00000000-0005-0000-0000-00007E470000}"/>
    <cellStyle name="40% - uthevingsfarge 1 3 7_3. Chng in credit spreads" xfId="45351" xr:uid="{00000000-0005-0000-0000-00007F470000}"/>
    <cellStyle name="40% - uthevingsfarge 1 3 8" xfId="16644" xr:uid="{00000000-0005-0000-0000-000080470000}"/>
    <cellStyle name="40% - uthevingsfarge 1 3 9" xfId="39855" xr:uid="{00000000-0005-0000-0000-000081470000}"/>
    <cellStyle name="40% - uthevingsfarge 1 3_4 manuell" xfId="53902" xr:uid="{0E618F2D-E553-4373-B44E-27A4133A2DE3}"/>
    <cellStyle name="40% - uthevingsfarge 1 30" xfId="4210" xr:uid="{00000000-0005-0000-0000-000083470000}"/>
    <cellStyle name="40% - uthevingsfarge 1 30 2" xfId="4211" xr:uid="{00000000-0005-0000-0000-000084470000}"/>
    <cellStyle name="40% - uthevingsfarge 1 30 2 2" xfId="4212" xr:uid="{00000000-0005-0000-0000-000085470000}"/>
    <cellStyle name="40% - uthevingsfarge 1 30 2 3" xfId="45352" xr:uid="{00000000-0005-0000-0000-000086470000}"/>
    <cellStyle name="40% - uthevingsfarge 1 30 2_4 manuell" xfId="53903" xr:uid="{FE0DCCBA-C3E2-4DE8-A6E0-DA1C89CE432B}"/>
    <cellStyle name="40% - uthevingsfarge 1 30 3" xfId="4213" xr:uid="{00000000-0005-0000-0000-000088470000}"/>
    <cellStyle name="40% - uthevingsfarge 1 30 4" xfId="45353" xr:uid="{00000000-0005-0000-0000-000089470000}"/>
    <cellStyle name="40% - uthevingsfarge 1 30_4 manuell" xfId="53904" xr:uid="{08E31A95-3A4E-4F0B-A4FD-47DB08090996}"/>
    <cellStyle name="40% - uthevingsfarge 1 31" xfId="4214" xr:uid="{00000000-0005-0000-0000-00008B470000}"/>
    <cellStyle name="40% - uthevingsfarge 1 31 2" xfId="4215" xr:uid="{00000000-0005-0000-0000-00008C470000}"/>
    <cellStyle name="40% - uthevingsfarge 1 31 2 2" xfId="4216" xr:uid="{00000000-0005-0000-0000-00008D470000}"/>
    <cellStyle name="40% - uthevingsfarge 1 31 2 3" xfId="45354" xr:uid="{00000000-0005-0000-0000-00008E470000}"/>
    <cellStyle name="40% - uthevingsfarge 1 31 2_4 manuell" xfId="53905" xr:uid="{C3750134-D098-4E89-A44E-D5357D80EF30}"/>
    <cellStyle name="40% - uthevingsfarge 1 31 3" xfId="4217" xr:uid="{00000000-0005-0000-0000-000090470000}"/>
    <cellStyle name="40% - uthevingsfarge 1 31 4" xfId="45355" xr:uid="{00000000-0005-0000-0000-000091470000}"/>
    <cellStyle name="40% - uthevingsfarge 1 31_4 manuell" xfId="53906" xr:uid="{564944A7-D44A-4C5A-BF8C-CFB29F15C1B2}"/>
    <cellStyle name="40% - uthevingsfarge 1 32" xfId="4218" xr:uid="{00000000-0005-0000-0000-000093470000}"/>
    <cellStyle name="40% - uthevingsfarge 1 32 2" xfId="4219" xr:uid="{00000000-0005-0000-0000-000094470000}"/>
    <cellStyle name="40% - uthevingsfarge 1 32 2 2" xfId="4220" xr:uid="{00000000-0005-0000-0000-000095470000}"/>
    <cellStyle name="40% - uthevingsfarge 1 32 2 3" xfId="45356" xr:uid="{00000000-0005-0000-0000-000096470000}"/>
    <cellStyle name="40% - uthevingsfarge 1 32 2_4 manuell" xfId="53907" xr:uid="{E4E74880-0B59-4676-9925-27389A8FC4EC}"/>
    <cellStyle name="40% - uthevingsfarge 1 32 3" xfId="4221" xr:uid="{00000000-0005-0000-0000-000098470000}"/>
    <cellStyle name="40% - uthevingsfarge 1 32 4" xfId="45357" xr:uid="{00000000-0005-0000-0000-000099470000}"/>
    <cellStyle name="40% - uthevingsfarge 1 32_4 manuell" xfId="53908" xr:uid="{75664106-436F-4B59-95E6-C287EE7E26B0}"/>
    <cellStyle name="40% - uthevingsfarge 1 33" xfId="4222" xr:uid="{00000000-0005-0000-0000-00009B470000}"/>
    <cellStyle name="40% - uthevingsfarge 1 33 2" xfId="4223" xr:uid="{00000000-0005-0000-0000-00009C470000}"/>
    <cellStyle name="40% - uthevingsfarge 1 33 2 2" xfId="4224" xr:uid="{00000000-0005-0000-0000-00009D470000}"/>
    <cellStyle name="40% - uthevingsfarge 1 33 2 3" xfId="45358" xr:uid="{00000000-0005-0000-0000-00009E470000}"/>
    <cellStyle name="40% - uthevingsfarge 1 33 2_4 manuell" xfId="53909" xr:uid="{4A8A7B79-B051-4F2B-8140-8A9EB6406452}"/>
    <cellStyle name="40% - uthevingsfarge 1 33 3" xfId="4225" xr:uid="{00000000-0005-0000-0000-0000A0470000}"/>
    <cellStyle name="40% - uthevingsfarge 1 33 4" xfId="45359" xr:uid="{00000000-0005-0000-0000-0000A1470000}"/>
    <cellStyle name="40% - uthevingsfarge 1 33_4 manuell" xfId="53910" xr:uid="{B1F5DC1A-F6BC-4109-B3AB-96CAF078DC6A}"/>
    <cellStyle name="40% - uthevingsfarge 1 34" xfId="4226" xr:uid="{00000000-0005-0000-0000-0000A3470000}"/>
    <cellStyle name="40% - uthevingsfarge 1 34 2" xfId="4227" xr:uid="{00000000-0005-0000-0000-0000A4470000}"/>
    <cellStyle name="40% - uthevingsfarge 1 34 2 2" xfId="4228" xr:uid="{00000000-0005-0000-0000-0000A5470000}"/>
    <cellStyle name="40% - uthevingsfarge 1 34 2 3" xfId="45360" xr:uid="{00000000-0005-0000-0000-0000A6470000}"/>
    <cellStyle name="40% - uthevingsfarge 1 34 2_4 manuell" xfId="53911" xr:uid="{34311076-B12B-49C6-8A10-46C5BFD02366}"/>
    <cellStyle name="40% - uthevingsfarge 1 34 3" xfId="4229" xr:uid="{00000000-0005-0000-0000-0000A8470000}"/>
    <cellStyle name="40% - uthevingsfarge 1 34 4" xfId="45361" xr:uid="{00000000-0005-0000-0000-0000A9470000}"/>
    <cellStyle name="40% - uthevingsfarge 1 34_4 manuell" xfId="53912" xr:uid="{03011357-055D-4D43-A7F0-FEC004BA1034}"/>
    <cellStyle name="40% - uthevingsfarge 1 35" xfId="4230" xr:uid="{00000000-0005-0000-0000-0000AB470000}"/>
    <cellStyle name="40% - uthevingsfarge 1 35 2" xfId="4231" xr:uid="{00000000-0005-0000-0000-0000AC470000}"/>
    <cellStyle name="40% - uthevingsfarge 1 35 2 2" xfId="4232" xr:uid="{00000000-0005-0000-0000-0000AD470000}"/>
    <cellStyle name="40% - uthevingsfarge 1 35 2 3" xfId="45362" xr:uid="{00000000-0005-0000-0000-0000AE470000}"/>
    <cellStyle name="40% - uthevingsfarge 1 35 2_4 manuell" xfId="53913" xr:uid="{53F58A97-2D1C-4683-B0A4-524E14C03F55}"/>
    <cellStyle name="40% - uthevingsfarge 1 35 3" xfId="4233" xr:uid="{00000000-0005-0000-0000-0000B0470000}"/>
    <cellStyle name="40% - uthevingsfarge 1 35 4" xfId="45363" xr:uid="{00000000-0005-0000-0000-0000B1470000}"/>
    <cellStyle name="40% - uthevingsfarge 1 35_4 manuell" xfId="53914" xr:uid="{B5CF37E1-44FA-4306-8BD5-CCA5ADF8A772}"/>
    <cellStyle name="40% - uthevingsfarge 1 36" xfId="4234" xr:uid="{00000000-0005-0000-0000-0000B3470000}"/>
    <cellStyle name="40% - uthevingsfarge 1 36 2" xfId="4235" xr:uid="{00000000-0005-0000-0000-0000B4470000}"/>
    <cellStyle name="40% - uthevingsfarge 1 36 2 2" xfId="4236" xr:uid="{00000000-0005-0000-0000-0000B5470000}"/>
    <cellStyle name="40% - uthevingsfarge 1 36 2 3" xfId="45364" xr:uid="{00000000-0005-0000-0000-0000B6470000}"/>
    <cellStyle name="40% - uthevingsfarge 1 36 2_4 manuell" xfId="53915" xr:uid="{F071C7BB-382E-438E-B3D2-9636C36D24E0}"/>
    <cellStyle name="40% - uthevingsfarge 1 36 3" xfId="4237" xr:uid="{00000000-0005-0000-0000-0000B8470000}"/>
    <cellStyle name="40% - uthevingsfarge 1 36 4" xfId="45365" xr:uid="{00000000-0005-0000-0000-0000B9470000}"/>
    <cellStyle name="40% - uthevingsfarge 1 36_4 manuell" xfId="53916" xr:uid="{5B92EB7E-4CF5-4724-83EC-53BFD0A5A542}"/>
    <cellStyle name="40% - uthevingsfarge 1 37" xfId="4238" xr:uid="{00000000-0005-0000-0000-0000BB470000}"/>
    <cellStyle name="40% - uthevingsfarge 1 37 2" xfId="4239" xr:uid="{00000000-0005-0000-0000-0000BC470000}"/>
    <cellStyle name="40% - uthevingsfarge 1 37 2 2" xfId="4240" xr:uid="{00000000-0005-0000-0000-0000BD470000}"/>
    <cellStyle name="40% - uthevingsfarge 1 37 2 3" xfId="45366" xr:uid="{00000000-0005-0000-0000-0000BE470000}"/>
    <cellStyle name="40% - uthevingsfarge 1 37 2_4 manuell" xfId="53917" xr:uid="{245B72A4-258C-4CA5-8E8B-5DA30236816E}"/>
    <cellStyle name="40% - uthevingsfarge 1 37 3" xfId="4241" xr:uid="{00000000-0005-0000-0000-0000C0470000}"/>
    <cellStyle name="40% - uthevingsfarge 1 37 4" xfId="45367" xr:uid="{00000000-0005-0000-0000-0000C1470000}"/>
    <cellStyle name="40% - uthevingsfarge 1 37_4 manuell" xfId="53918" xr:uid="{07BA2148-DEF6-4697-A00A-549295D6B503}"/>
    <cellStyle name="40% - uthevingsfarge 1 38" xfId="4242" xr:uid="{00000000-0005-0000-0000-0000C3470000}"/>
    <cellStyle name="40% - uthevingsfarge 1 38 2" xfId="4243" xr:uid="{00000000-0005-0000-0000-0000C4470000}"/>
    <cellStyle name="40% - uthevingsfarge 1 38 2 2" xfId="4244" xr:uid="{00000000-0005-0000-0000-0000C5470000}"/>
    <cellStyle name="40% - uthevingsfarge 1 38 2 3" xfId="45368" xr:uid="{00000000-0005-0000-0000-0000C6470000}"/>
    <cellStyle name="40% - uthevingsfarge 1 38 2_4 manuell" xfId="53919" xr:uid="{887471FC-C677-42AB-A2B4-A895025E668E}"/>
    <cellStyle name="40% - uthevingsfarge 1 38 3" xfId="4245" xr:uid="{00000000-0005-0000-0000-0000C8470000}"/>
    <cellStyle name="40% - uthevingsfarge 1 38 4" xfId="45369" xr:uid="{00000000-0005-0000-0000-0000C9470000}"/>
    <cellStyle name="40% - uthevingsfarge 1 38_4 manuell" xfId="53920" xr:uid="{929C280C-899E-48ED-96A7-10F70C9E7D12}"/>
    <cellStyle name="40% - uthevingsfarge 1 39" xfId="4246" xr:uid="{00000000-0005-0000-0000-0000CB470000}"/>
    <cellStyle name="40% - uthevingsfarge 1 39 2" xfId="4247" xr:uid="{00000000-0005-0000-0000-0000CC470000}"/>
    <cellStyle name="40% - uthevingsfarge 1 39 2 2" xfId="4248" xr:uid="{00000000-0005-0000-0000-0000CD470000}"/>
    <cellStyle name="40% - uthevingsfarge 1 39 2 3" xfId="45370" xr:uid="{00000000-0005-0000-0000-0000CE470000}"/>
    <cellStyle name="40% - uthevingsfarge 1 39 2_4 manuell" xfId="53921" xr:uid="{ACBEA710-0370-4245-8FFA-E720B2191C1E}"/>
    <cellStyle name="40% - uthevingsfarge 1 39 3" xfId="4249" xr:uid="{00000000-0005-0000-0000-0000D0470000}"/>
    <cellStyle name="40% - uthevingsfarge 1 39 4" xfId="45371" xr:uid="{00000000-0005-0000-0000-0000D1470000}"/>
    <cellStyle name="40% - uthevingsfarge 1 39_4 manuell" xfId="53922" xr:uid="{A89B5594-19A9-478C-A8F5-89738E2D21FE}"/>
    <cellStyle name="40% - uthevingsfarge 1 4" xfId="4250" xr:uid="{00000000-0005-0000-0000-0000D3470000}"/>
    <cellStyle name="40% - uthevingsfarge 1 4 10" xfId="45372" xr:uid="{00000000-0005-0000-0000-0000D4470000}"/>
    <cellStyle name="40% - uthevingsfarge 1 4 2" xfId="4251" xr:uid="{00000000-0005-0000-0000-0000D5470000}"/>
    <cellStyle name="40% - uthevingsfarge 1 4 2 2" xfId="4252" xr:uid="{00000000-0005-0000-0000-0000D6470000}"/>
    <cellStyle name="40% - uthevingsfarge 1 4 2 2 2" xfId="16645" xr:uid="{00000000-0005-0000-0000-0000D7470000}"/>
    <cellStyle name="40% - uthevingsfarge 1 4 2 2 2 2" xfId="45373" xr:uid="{00000000-0005-0000-0000-0000D8470000}"/>
    <cellStyle name="40% - uthevingsfarge 1 4 2 2 3" xfId="45374" xr:uid="{00000000-0005-0000-0000-0000D9470000}"/>
    <cellStyle name="40% - uthevingsfarge 1 4 2 2_3. Chng in credit spreads" xfId="45375" xr:uid="{00000000-0005-0000-0000-0000DA470000}"/>
    <cellStyle name="40% - uthevingsfarge 1 4 2 3" xfId="16646" xr:uid="{00000000-0005-0000-0000-0000DB470000}"/>
    <cellStyle name="40% - uthevingsfarge 1 4 2 3 2" xfId="45376" xr:uid="{00000000-0005-0000-0000-0000DC470000}"/>
    <cellStyle name="40% - uthevingsfarge 1 4 2 3 2 2" xfId="45377" xr:uid="{00000000-0005-0000-0000-0000DD470000}"/>
    <cellStyle name="40% - uthevingsfarge 1 4 2 3 3" xfId="45378" xr:uid="{00000000-0005-0000-0000-0000DE470000}"/>
    <cellStyle name="40% - uthevingsfarge 1 4 2 3_3. Chng in credit spreads" xfId="45379" xr:uid="{00000000-0005-0000-0000-0000DF470000}"/>
    <cellStyle name="40% - uthevingsfarge 1 4 2 4" xfId="45380" xr:uid="{00000000-0005-0000-0000-0000E0470000}"/>
    <cellStyle name="40% - uthevingsfarge 1 4 2 4 2" xfId="45381" xr:uid="{00000000-0005-0000-0000-0000E1470000}"/>
    <cellStyle name="40% - uthevingsfarge 1 4 2 5" xfId="45382" xr:uid="{00000000-0005-0000-0000-0000E2470000}"/>
    <cellStyle name="40% - uthevingsfarge 1 4 2 6" xfId="45383" xr:uid="{00000000-0005-0000-0000-0000E3470000}"/>
    <cellStyle name="40% - uthevingsfarge 1 4 2 7" xfId="45384" xr:uid="{00000000-0005-0000-0000-0000E4470000}"/>
    <cellStyle name="40% - uthevingsfarge 1 4 2 8" xfId="45385" xr:uid="{00000000-0005-0000-0000-0000E5470000}"/>
    <cellStyle name="40% - uthevingsfarge 1 4 2_3. Chng in credit spreads" xfId="45386" xr:uid="{00000000-0005-0000-0000-0000E6470000}"/>
    <cellStyle name="40% - uthevingsfarge 1 4 3" xfId="4253" xr:uid="{00000000-0005-0000-0000-0000E7470000}"/>
    <cellStyle name="40% - uthevingsfarge 1 4 3 2" xfId="16647" xr:uid="{00000000-0005-0000-0000-0000E8470000}"/>
    <cellStyle name="40% - uthevingsfarge 1 4 3 2 2" xfId="45387" xr:uid="{00000000-0005-0000-0000-0000E9470000}"/>
    <cellStyle name="40% - uthevingsfarge 1 4 3 3" xfId="16648" xr:uid="{00000000-0005-0000-0000-0000EA470000}"/>
    <cellStyle name="40% - uthevingsfarge 1 4 3 4" xfId="45388" xr:uid="{00000000-0005-0000-0000-0000EB470000}"/>
    <cellStyle name="40% - uthevingsfarge 1 4 3 5" xfId="45389" xr:uid="{00000000-0005-0000-0000-0000EC470000}"/>
    <cellStyle name="40% - uthevingsfarge 1 4 3 6" xfId="45390" xr:uid="{00000000-0005-0000-0000-0000ED470000}"/>
    <cellStyle name="40% - uthevingsfarge 1 4 3_3. Chng in credit spreads" xfId="45391" xr:uid="{00000000-0005-0000-0000-0000EE470000}"/>
    <cellStyle name="40% - uthevingsfarge 1 4 4" xfId="16649" xr:uid="{00000000-0005-0000-0000-0000EF470000}"/>
    <cellStyle name="40% - uthevingsfarge 1 4 4 2" xfId="16650" xr:uid="{00000000-0005-0000-0000-0000F0470000}"/>
    <cellStyle name="40% - uthevingsfarge 1 4 4 2 2" xfId="45392" xr:uid="{00000000-0005-0000-0000-0000F1470000}"/>
    <cellStyle name="40% - uthevingsfarge 1 4 4 3" xfId="16651" xr:uid="{00000000-0005-0000-0000-0000F2470000}"/>
    <cellStyle name="40% - uthevingsfarge 1 4 4 4" xfId="45393" xr:uid="{00000000-0005-0000-0000-0000F3470000}"/>
    <cellStyle name="40% - uthevingsfarge 1 4 4 5" xfId="45394" xr:uid="{00000000-0005-0000-0000-0000F4470000}"/>
    <cellStyle name="40% - uthevingsfarge 1 4 4 6" xfId="45395" xr:uid="{00000000-0005-0000-0000-0000F5470000}"/>
    <cellStyle name="40% - uthevingsfarge 1 4 4_3. Chng in credit spreads" xfId="45396" xr:uid="{00000000-0005-0000-0000-0000F6470000}"/>
    <cellStyle name="40% - uthevingsfarge 1 4 5" xfId="16652" xr:uid="{00000000-0005-0000-0000-0000F7470000}"/>
    <cellStyle name="40% - uthevingsfarge 1 4 5 2" xfId="16653" xr:uid="{00000000-0005-0000-0000-0000F8470000}"/>
    <cellStyle name="40% - uthevingsfarge 1 4 5 3" xfId="16654" xr:uid="{00000000-0005-0000-0000-0000F9470000}"/>
    <cellStyle name="40% - uthevingsfarge 1 4 5 4" xfId="45397" xr:uid="{00000000-0005-0000-0000-0000FA470000}"/>
    <cellStyle name="40% - uthevingsfarge 1 4 5 5" xfId="45398" xr:uid="{00000000-0005-0000-0000-0000FB470000}"/>
    <cellStyle name="40% - uthevingsfarge 1 4 5 6" xfId="45399" xr:uid="{00000000-0005-0000-0000-0000FC470000}"/>
    <cellStyle name="40% - uthevingsfarge 1 4 5_AVA DVA EL" xfId="16655" xr:uid="{00000000-0005-0000-0000-0000FD470000}"/>
    <cellStyle name="40% - uthevingsfarge 1 4 6" xfId="16656" xr:uid="{00000000-0005-0000-0000-0000FE470000}"/>
    <cellStyle name="40% - uthevingsfarge 1 4 6 2" xfId="16657" xr:uid="{00000000-0005-0000-0000-0000FF470000}"/>
    <cellStyle name="40% - uthevingsfarge 1 4 6_AVA DVA EL" xfId="16658" xr:uid="{00000000-0005-0000-0000-000000480000}"/>
    <cellStyle name="40% - uthevingsfarge 1 4 7" xfId="16659" xr:uid="{00000000-0005-0000-0000-000001480000}"/>
    <cellStyle name="40% - uthevingsfarge 1 4 8" xfId="39856" xr:uid="{00000000-0005-0000-0000-000002480000}"/>
    <cellStyle name="40% - uthevingsfarge 1 4 9" xfId="45400" xr:uid="{00000000-0005-0000-0000-000003480000}"/>
    <cellStyle name="40% - uthevingsfarge 1 4_3. Chng in credit spreads" xfId="45401" xr:uid="{00000000-0005-0000-0000-000004480000}"/>
    <cellStyle name="40% - uthevingsfarge 1 40" xfId="4254" xr:uid="{00000000-0005-0000-0000-000005480000}"/>
    <cellStyle name="40% - uthevingsfarge 1 40 2" xfId="4255" xr:uid="{00000000-0005-0000-0000-000006480000}"/>
    <cellStyle name="40% - uthevingsfarge 1 40 2 2" xfId="4256" xr:uid="{00000000-0005-0000-0000-000007480000}"/>
    <cellStyle name="40% - uthevingsfarge 1 40 2 3" xfId="45402" xr:uid="{00000000-0005-0000-0000-000008480000}"/>
    <cellStyle name="40% - uthevingsfarge 1 40 2_4 manuell" xfId="53923" xr:uid="{B62041AF-557A-49D1-A167-701A5D2754CC}"/>
    <cellStyle name="40% - uthevingsfarge 1 40 3" xfId="4257" xr:uid="{00000000-0005-0000-0000-00000A480000}"/>
    <cellStyle name="40% - uthevingsfarge 1 40 4" xfId="45403" xr:uid="{00000000-0005-0000-0000-00000B480000}"/>
    <cellStyle name="40% - uthevingsfarge 1 40_4 manuell" xfId="53924" xr:uid="{2E369C86-B2A1-48CB-9B85-C74CF0199BDA}"/>
    <cellStyle name="40% - uthevingsfarge 1 41" xfId="4258" xr:uid="{00000000-0005-0000-0000-00000D480000}"/>
    <cellStyle name="40% - uthevingsfarge 1 41 2" xfId="4259" xr:uid="{00000000-0005-0000-0000-00000E480000}"/>
    <cellStyle name="40% - uthevingsfarge 1 41 2 2" xfId="4260" xr:uid="{00000000-0005-0000-0000-00000F480000}"/>
    <cellStyle name="40% - uthevingsfarge 1 41 2 3" xfId="45404" xr:uid="{00000000-0005-0000-0000-000010480000}"/>
    <cellStyle name="40% - uthevingsfarge 1 41 2_4 manuell" xfId="53925" xr:uid="{ED0E8533-8EE2-4C58-AFB7-FC184B35BEF5}"/>
    <cellStyle name="40% - uthevingsfarge 1 41 3" xfId="4261" xr:uid="{00000000-0005-0000-0000-000012480000}"/>
    <cellStyle name="40% - uthevingsfarge 1 41 4" xfId="45405" xr:uid="{00000000-0005-0000-0000-000013480000}"/>
    <cellStyle name="40% - uthevingsfarge 1 41_4 manuell" xfId="53926" xr:uid="{8B602883-9081-4F6C-A441-05B76B228978}"/>
    <cellStyle name="40% - uthevingsfarge 1 42" xfId="4262" xr:uid="{00000000-0005-0000-0000-000015480000}"/>
    <cellStyle name="40% - uthevingsfarge 1 42 2" xfId="4263" xr:uid="{00000000-0005-0000-0000-000016480000}"/>
    <cellStyle name="40% - uthevingsfarge 1 42 2 2" xfId="4264" xr:uid="{00000000-0005-0000-0000-000017480000}"/>
    <cellStyle name="40% - uthevingsfarge 1 42 2 3" xfId="45406" xr:uid="{00000000-0005-0000-0000-000018480000}"/>
    <cellStyle name="40% - uthevingsfarge 1 42 2_4 manuell" xfId="53927" xr:uid="{CF83A82D-D19B-4320-8E4F-1C852FAC082F}"/>
    <cellStyle name="40% - uthevingsfarge 1 42 3" xfId="4265" xr:uid="{00000000-0005-0000-0000-00001A480000}"/>
    <cellStyle name="40% - uthevingsfarge 1 42 4" xfId="45407" xr:uid="{00000000-0005-0000-0000-00001B480000}"/>
    <cellStyle name="40% - uthevingsfarge 1 42_4 manuell" xfId="53928" xr:uid="{5632EA0E-56C1-4C23-842B-0259B875D8C5}"/>
    <cellStyle name="40% - uthevingsfarge 1 43" xfId="4266" xr:uid="{00000000-0005-0000-0000-00001D480000}"/>
    <cellStyle name="40% - uthevingsfarge 1 43 2" xfId="4267" xr:uid="{00000000-0005-0000-0000-00001E480000}"/>
    <cellStyle name="40% - uthevingsfarge 1 43 2 2" xfId="4268" xr:uid="{00000000-0005-0000-0000-00001F480000}"/>
    <cellStyle name="40% - uthevingsfarge 1 43 2 3" xfId="45408" xr:uid="{00000000-0005-0000-0000-000020480000}"/>
    <cellStyle name="40% - uthevingsfarge 1 43 2_4 manuell" xfId="53929" xr:uid="{894A9FBB-5344-4B57-8A9E-962C783AE65A}"/>
    <cellStyle name="40% - uthevingsfarge 1 43 3" xfId="4269" xr:uid="{00000000-0005-0000-0000-000022480000}"/>
    <cellStyle name="40% - uthevingsfarge 1 43 4" xfId="45409" xr:uid="{00000000-0005-0000-0000-000023480000}"/>
    <cellStyle name="40% - uthevingsfarge 1 43_4 manuell" xfId="53930" xr:uid="{6664D59B-032B-4DCE-8969-5417B53D8D43}"/>
    <cellStyle name="40% - uthevingsfarge 1 44" xfId="4270" xr:uid="{00000000-0005-0000-0000-000025480000}"/>
    <cellStyle name="40% - uthevingsfarge 1 44 2" xfId="4271" xr:uid="{00000000-0005-0000-0000-000026480000}"/>
    <cellStyle name="40% - uthevingsfarge 1 44 2 2" xfId="4272" xr:uid="{00000000-0005-0000-0000-000027480000}"/>
    <cellStyle name="40% - uthevingsfarge 1 44 2 3" xfId="45410" xr:uid="{00000000-0005-0000-0000-000028480000}"/>
    <cellStyle name="40% - uthevingsfarge 1 44 2_4 manuell" xfId="53931" xr:uid="{E426E0D6-6350-4C29-9B27-0FFB4E46F651}"/>
    <cellStyle name="40% - uthevingsfarge 1 44 3" xfId="4273" xr:uid="{00000000-0005-0000-0000-00002A480000}"/>
    <cellStyle name="40% - uthevingsfarge 1 44 4" xfId="45411" xr:uid="{00000000-0005-0000-0000-00002B480000}"/>
    <cellStyle name="40% - uthevingsfarge 1 44_4 manuell" xfId="53932" xr:uid="{CB97EE86-75BF-4062-A596-7F4A0D1D74F7}"/>
    <cellStyle name="40% - uthevingsfarge 1 45" xfId="4274" xr:uid="{00000000-0005-0000-0000-00002D480000}"/>
    <cellStyle name="40% - uthevingsfarge 1 45 2" xfId="4275" xr:uid="{00000000-0005-0000-0000-00002E480000}"/>
    <cellStyle name="40% - uthevingsfarge 1 45 2 2" xfId="4276" xr:uid="{00000000-0005-0000-0000-00002F480000}"/>
    <cellStyle name="40% - uthevingsfarge 1 45 2 3" xfId="45412" xr:uid="{00000000-0005-0000-0000-000030480000}"/>
    <cellStyle name="40% - uthevingsfarge 1 45 2_4 manuell" xfId="53933" xr:uid="{E7327AAD-691A-4474-BB39-358EFF984FB9}"/>
    <cellStyle name="40% - uthevingsfarge 1 45 3" xfId="4277" xr:uid="{00000000-0005-0000-0000-000032480000}"/>
    <cellStyle name="40% - uthevingsfarge 1 45 4" xfId="45413" xr:uid="{00000000-0005-0000-0000-000033480000}"/>
    <cellStyle name="40% - uthevingsfarge 1 45_4 manuell" xfId="53934" xr:uid="{F9FA3965-79FD-4479-A934-E8AF76F9752E}"/>
    <cellStyle name="40% - uthevingsfarge 1 46" xfId="4278" xr:uid="{00000000-0005-0000-0000-000035480000}"/>
    <cellStyle name="40% - uthevingsfarge 1 46 2" xfId="4279" xr:uid="{00000000-0005-0000-0000-000036480000}"/>
    <cellStyle name="40% - uthevingsfarge 1 46 2 2" xfId="4280" xr:uid="{00000000-0005-0000-0000-000037480000}"/>
    <cellStyle name="40% - uthevingsfarge 1 46 2 3" xfId="45414" xr:uid="{00000000-0005-0000-0000-000038480000}"/>
    <cellStyle name="40% - uthevingsfarge 1 46 2_4 manuell" xfId="53935" xr:uid="{4D9F68D0-A351-418E-9970-360FCAB39B91}"/>
    <cellStyle name="40% - uthevingsfarge 1 46 3" xfId="4281" xr:uid="{00000000-0005-0000-0000-00003A480000}"/>
    <cellStyle name="40% - uthevingsfarge 1 46 4" xfId="45415" xr:uid="{00000000-0005-0000-0000-00003B480000}"/>
    <cellStyle name="40% - uthevingsfarge 1 46_4 manuell" xfId="53936" xr:uid="{D461EE73-BC1E-427F-865B-3B6FDBBD0587}"/>
    <cellStyle name="40% - uthevingsfarge 1 47" xfId="4282" xr:uid="{00000000-0005-0000-0000-00003D480000}"/>
    <cellStyle name="40% - uthevingsfarge 1 47 2" xfId="4283" xr:uid="{00000000-0005-0000-0000-00003E480000}"/>
    <cellStyle name="40% - uthevingsfarge 1 47 2 2" xfId="4284" xr:uid="{00000000-0005-0000-0000-00003F480000}"/>
    <cellStyle name="40% - uthevingsfarge 1 47 2 3" xfId="45416" xr:uid="{00000000-0005-0000-0000-000040480000}"/>
    <cellStyle name="40% - uthevingsfarge 1 47 2_4 manuell" xfId="53937" xr:uid="{614BFB82-DF7A-42CD-8689-58C5993D7D3C}"/>
    <cellStyle name="40% - uthevingsfarge 1 47 3" xfId="4285" xr:uid="{00000000-0005-0000-0000-000042480000}"/>
    <cellStyle name="40% - uthevingsfarge 1 47 4" xfId="45417" xr:uid="{00000000-0005-0000-0000-000043480000}"/>
    <cellStyle name="40% - uthevingsfarge 1 47_4 manuell" xfId="53938" xr:uid="{7D4F631A-49FD-449A-A0FB-08FC13E104EE}"/>
    <cellStyle name="40% - uthevingsfarge 1 48" xfId="4286" xr:uid="{00000000-0005-0000-0000-000045480000}"/>
    <cellStyle name="40% - uthevingsfarge 1 48 2" xfId="4287" xr:uid="{00000000-0005-0000-0000-000046480000}"/>
    <cellStyle name="40% - uthevingsfarge 1 48 2 2" xfId="4288" xr:uid="{00000000-0005-0000-0000-000047480000}"/>
    <cellStyle name="40% - uthevingsfarge 1 48 2 3" xfId="45418" xr:uid="{00000000-0005-0000-0000-000048480000}"/>
    <cellStyle name="40% - uthevingsfarge 1 48 2_4 manuell" xfId="53939" xr:uid="{A823C18A-1568-45D2-9887-AFB1CCC5528B}"/>
    <cellStyle name="40% - uthevingsfarge 1 48 3" xfId="4289" xr:uid="{00000000-0005-0000-0000-00004A480000}"/>
    <cellStyle name="40% - uthevingsfarge 1 48 4" xfId="45419" xr:uid="{00000000-0005-0000-0000-00004B480000}"/>
    <cellStyle name="40% - uthevingsfarge 1 48_4 manuell" xfId="53940" xr:uid="{753E852B-B5AC-4558-877E-367A9B12580E}"/>
    <cellStyle name="40% - uthevingsfarge 1 49" xfId="4290" xr:uid="{00000000-0005-0000-0000-00004D480000}"/>
    <cellStyle name="40% - uthevingsfarge 1 49 2" xfId="4291" xr:uid="{00000000-0005-0000-0000-00004E480000}"/>
    <cellStyle name="40% - uthevingsfarge 1 49 2 2" xfId="4292" xr:uid="{00000000-0005-0000-0000-00004F480000}"/>
    <cellStyle name="40% - uthevingsfarge 1 49 2 3" xfId="45420" xr:uid="{00000000-0005-0000-0000-000050480000}"/>
    <cellStyle name="40% - uthevingsfarge 1 49 2_4 manuell" xfId="53941" xr:uid="{AA1584A9-5287-418A-A3BA-29D324EDC8CD}"/>
    <cellStyle name="40% - uthevingsfarge 1 49 3" xfId="4293" xr:uid="{00000000-0005-0000-0000-000052480000}"/>
    <cellStyle name="40% - uthevingsfarge 1 49 4" xfId="45421" xr:uid="{00000000-0005-0000-0000-000053480000}"/>
    <cellStyle name="40% - uthevingsfarge 1 49_4 manuell" xfId="53942" xr:uid="{08DD37B6-A89C-47CB-900B-47B47E0313A8}"/>
    <cellStyle name="40% - uthevingsfarge 1 5" xfId="4294" xr:uid="{00000000-0005-0000-0000-000055480000}"/>
    <cellStyle name="40% - uthevingsfarge 1 5 2" xfId="4295" xr:uid="{00000000-0005-0000-0000-000056480000}"/>
    <cellStyle name="40% - uthevingsfarge 1 5 2 2" xfId="4296" xr:uid="{00000000-0005-0000-0000-000057480000}"/>
    <cellStyle name="40% - uthevingsfarge 1 5 2 2 2" xfId="45422" xr:uid="{00000000-0005-0000-0000-000058480000}"/>
    <cellStyle name="40% - uthevingsfarge 1 5 2 2 2 2" xfId="45423" xr:uid="{00000000-0005-0000-0000-000059480000}"/>
    <cellStyle name="40% - uthevingsfarge 1 5 2 2 3" xfId="45424" xr:uid="{00000000-0005-0000-0000-00005A480000}"/>
    <cellStyle name="40% - uthevingsfarge 1 5 2 2_3. Chng in credit spreads" xfId="45425" xr:uid="{00000000-0005-0000-0000-00005B480000}"/>
    <cellStyle name="40% - uthevingsfarge 1 5 2 3" xfId="45426" xr:uid="{00000000-0005-0000-0000-00005C480000}"/>
    <cellStyle name="40% - uthevingsfarge 1 5 2 3 2" xfId="45427" xr:uid="{00000000-0005-0000-0000-00005D480000}"/>
    <cellStyle name="40% - uthevingsfarge 1 5 2 3 2 2" xfId="45428" xr:uid="{00000000-0005-0000-0000-00005E480000}"/>
    <cellStyle name="40% - uthevingsfarge 1 5 2 3 3" xfId="45429" xr:uid="{00000000-0005-0000-0000-00005F480000}"/>
    <cellStyle name="40% - uthevingsfarge 1 5 2 3_3. Chng in credit spreads" xfId="45430" xr:uid="{00000000-0005-0000-0000-000060480000}"/>
    <cellStyle name="40% - uthevingsfarge 1 5 2 4" xfId="45431" xr:uid="{00000000-0005-0000-0000-000061480000}"/>
    <cellStyle name="40% - uthevingsfarge 1 5 2 4 2" xfId="45432" xr:uid="{00000000-0005-0000-0000-000062480000}"/>
    <cellStyle name="40% - uthevingsfarge 1 5 2 5" xfId="45433" xr:uid="{00000000-0005-0000-0000-000063480000}"/>
    <cellStyle name="40% - uthevingsfarge 1 5 2_3. Chng in credit spreads" xfId="45434" xr:uid="{00000000-0005-0000-0000-000064480000}"/>
    <cellStyle name="40% - uthevingsfarge 1 5 3" xfId="4297" xr:uid="{00000000-0005-0000-0000-000065480000}"/>
    <cellStyle name="40% - uthevingsfarge 1 5 3 2" xfId="16660" xr:uid="{00000000-0005-0000-0000-000066480000}"/>
    <cellStyle name="40% - uthevingsfarge 1 5 3 2 2" xfId="45435" xr:uid="{00000000-0005-0000-0000-000067480000}"/>
    <cellStyle name="40% - uthevingsfarge 1 5 3 3" xfId="45436" xr:uid="{00000000-0005-0000-0000-000068480000}"/>
    <cellStyle name="40% - uthevingsfarge 1 5 3_3. Chng in credit spreads" xfId="45437" xr:uid="{00000000-0005-0000-0000-000069480000}"/>
    <cellStyle name="40% - uthevingsfarge 1 5 4" xfId="16661" xr:uid="{00000000-0005-0000-0000-00006A480000}"/>
    <cellStyle name="40% - uthevingsfarge 1 5 4 2" xfId="45438" xr:uid="{00000000-0005-0000-0000-00006B480000}"/>
    <cellStyle name="40% - uthevingsfarge 1 5 4 2 2" xfId="45439" xr:uid="{00000000-0005-0000-0000-00006C480000}"/>
    <cellStyle name="40% - uthevingsfarge 1 5 4 3" xfId="45440" xr:uid="{00000000-0005-0000-0000-00006D480000}"/>
    <cellStyle name="40% - uthevingsfarge 1 5 4_3. Chng in credit spreads" xfId="45441" xr:uid="{00000000-0005-0000-0000-00006E480000}"/>
    <cellStyle name="40% - uthevingsfarge 1 5 5" xfId="16662" xr:uid="{00000000-0005-0000-0000-00006F480000}"/>
    <cellStyle name="40% - uthevingsfarge 1 5 5 2" xfId="45442" xr:uid="{00000000-0005-0000-0000-000070480000}"/>
    <cellStyle name="40% - uthevingsfarge 1 5 6" xfId="39857" xr:uid="{00000000-0005-0000-0000-000071480000}"/>
    <cellStyle name="40% - uthevingsfarge 1 5 7" xfId="45443" xr:uid="{00000000-0005-0000-0000-000072480000}"/>
    <cellStyle name="40% - uthevingsfarge 1 5 8" xfId="45444" xr:uid="{00000000-0005-0000-0000-000073480000}"/>
    <cellStyle name="40% - uthevingsfarge 1 5 9" xfId="45445" xr:uid="{00000000-0005-0000-0000-000074480000}"/>
    <cellStyle name="40% - uthevingsfarge 1 5_3. Chng in credit spreads" xfId="45446" xr:uid="{00000000-0005-0000-0000-000075480000}"/>
    <cellStyle name="40% - uthevingsfarge 1 50" xfId="4298" xr:uid="{00000000-0005-0000-0000-000076480000}"/>
    <cellStyle name="40% - uthevingsfarge 1 50 2" xfId="4299" xr:uid="{00000000-0005-0000-0000-000077480000}"/>
    <cellStyle name="40% - uthevingsfarge 1 50 2 2" xfId="4300" xr:uid="{00000000-0005-0000-0000-000078480000}"/>
    <cellStyle name="40% - uthevingsfarge 1 50 2 3" xfId="45447" xr:uid="{00000000-0005-0000-0000-000079480000}"/>
    <cellStyle name="40% - uthevingsfarge 1 50 2_4 manuell" xfId="53943" xr:uid="{309219C1-0105-41F6-8F25-48B61F0ADBD4}"/>
    <cellStyle name="40% - uthevingsfarge 1 50 3" xfId="4301" xr:uid="{00000000-0005-0000-0000-00007B480000}"/>
    <cellStyle name="40% - uthevingsfarge 1 50 4" xfId="45448" xr:uid="{00000000-0005-0000-0000-00007C480000}"/>
    <cellStyle name="40% - uthevingsfarge 1 50_4 manuell" xfId="53944" xr:uid="{7930DA9C-70B5-49F9-ADCB-8ABEAF27414D}"/>
    <cellStyle name="40% - uthevingsfarge 1 51" xfId="4302" xr:uid="{00000000-0005-0000-0000-00007E480000}"/>
    <cellStyle name="40% - uthevingsfarge 1 51 2" xfId="4303" xr:uid="{00000000-0005-0000-0000-00007F480000}"/>
    <cellStyle name="40% - uthevingsfarge 1 51 2 2" xfId="4304" xr:uid="{00000000-0005-0000-0000-000080480000}"/>
    <cellStyle name="40% - uthevingsfarge 1 51 2 3" xfId="45449" xr:uid="{00000000-0005-0000-0000-000081480000}"/>
    <cellStyle name="40% - uthevingsfarge 1 51 2_4 manuell" xfId="53945" xr:uid="{5E4DF552-221F-46C8-A471-588E2A71ED92}"/>
    <cellStyle name="40% - uthevingsfarge 1 51 3" xfId="4305" xr:uid="{00000000-0005-0000-0000-000083480000}"/>
    <cellStyle name="40% - uthevingsfarge 1 51 4" xfId="45450" xr:uid="{00000000-0005-0000-0000-000084480000}"/>
    <cellStyle name="40% - uthevingsfarge 1 51_4 manuell" xfId="53946" xr:uid="{D7774BC5-70A0-4681-B99C-70AF041282F4}"/>
    <cellStyle name="40% - uthevingsfarge 1 52" xfId="4306" xr:uid="{00000000-0005-0000-0000-000086480000}"/>
    <cellStyle name="40% - uthevingsfarge 1 52 2" xfId="4307" xr:uid="{00000000-0005-0000-0000-000087480000}"/>
    <cellStyle name="40% - uthevingsfarge 1 52 2 2" xfId="4308" xr:uid="{00000000-0005-0000-0000-000088480000}"/>
    <cellStyle name="40% - uthevingsfarge 1 52 2 3" xfId="45451" xr:uid="{00000000-0005-0000-0000-000089480000}"/>
    <cellStyle name="40% - uthevingsfarge 1 52 2_4 manuell" xfId="53947" xr:uid="{80C5B153-2A65-402C-AE57-FE87DF00A9DD}"/>
    <cellStyle name="40% - uthevingsfarge 1 52 3" xfId="4309" xr:uid="{00000000-0005-0000-0000-00008B480000}"/>
    <cellStyle name="40% - uthevingsfarge 1 52 4" xfId="45452" xr:uid="{00000000-0005-0000-0000-00008C480000}"/>
    <cellStyle name="40% - uthevingsfarge 1 52_4 manuell" xfId="53948" xr:uid="{79E03E25-C6B0-4C7F-B7AB-8AFFA8D0F966}"/>
    <cellStyle name="40% - uthevingsfarge 1 53" xfId="4310" xr:uid="{00000000-0005-0000-0000-00008E480000}"/>
    <cellStyle name="40% - uthevingsfarge 1 53 2" xfId="4311" xr:uid="{00000000-0005-0000-0000-00008F480000}"/>
    <cellStyle name="40% - uthevingsfarge 1 53 2 2" xfId="4312" xr:uid="{00000000-0005-0000-0000-000090480000}"/>
    <cellStyle name="40% - uthevingsfarge 1 53 2 3" xfId="45453" xr:uid="{00000000-0005-0000-0000-000091480000}"/>
    <cellStyle name="40% - uthevingsfarge 1 53 2_4 manuell" xfId="53949" xr:uid="{17A15296-309B-495B-BFE0-720B83A2A493}"/>
    <cellStyle name="40% - uthevingsfarge 1 53 3" xfId="4313" xr:uid="{00000000-0005-0000-0000-000093480000}"/>
    <cellStyle name="40% - uthevingsfarge 1 53 4" xfId="45454" xr:uid="{00000000-0005-0000-0000-000094480000}"/>
    <cellStyle name="40% - uthevingsfarge 1 53_4 manuell" xfId="53950" xr:uid="{EA11B8C6-0E60-44F0-98A0-E96EE83A685A}"/>
    <cellStyle name="40% - uthevingsfarge 1 54" xfId="4314" xr:uid="{00000000-0005-0000-0000-000096480000}"/>
    <cellStyle name="40% - uthevingsfarge 1 54 2" xfId="4315" xr:uid="{00000000-0005-0000-0000-000097480000}"/>
    <cellStyle name="40% - uthevingsfarge 1 54 2 2" xfId="4316" xr:uid="{00000000-0005-0000-0000-000098480000}"/>
    <cellStyle name="40% - uthevingsfarge 1 54 2 3" xfId="45455" xr:uid="{00000000-0005-0000-0000-000099480000}"/>
    <cellStyle name="40% - uthevingsfarge 1 54 2_4 manuell" xfId="53951" xr:uid="{13083A62-247E-4DE5-8B52-0B0FAC12075E}"/>
    <cellStyle name="40% - uthevingsfarge 1 54 3" xfId="4317" xr:uid="{00000000-0005-0000-0000-00009B480000}"/>
    <cellStyle name="40% - uthevingsfarge 1 54 4" xfId="45456" xr:uid="{00000000-0005-0000-0000-00009C480000}"/>
    <cellStyle name="40% - uthevingsfarge 1 54_4 manuell" xfId="53952" xr:uid="{BC330523-A9F3-41D9-B092-36618A043C75}"/>
    <cellStyle name="40% - uthevingsfarge 1 55" xfId="4318" xr:uid="{00000000-0005-0000-0000-00009E480000}"/>
    <cellStyle name="40% - uthevingsfarge 1 55 2" xfId="4319" xr:uid="{00000000-0005-0000-0000-00009F480000}"/>
    <cellStyle name="40% - uthevingsfarge 1 55 2 2" xfId="4320" xr:uid="{00000000-0005-0000-0000-0000A0480000}"/>
    <cellStyle name="40% - uthevingsfarge 1 55 2 3" xfId="45457" xr:uid="{00000000-0005-0000-0000-0000A1480000}"/>
    <cellStyle name="40% - uthevingsfarge 1 55 2_4 manuell" xfId="53953" xr:uid="{72C9BB17-4A8A-4B0C-A59B-4E5B19D3561F}"/>
    <cellStyle name="40% - uthevingsfarge 1 55 3" xfId="4321" xr:uid="{00000000-0005-0000-0000-0000A3480000}"/>
    <cellStyle name="40% - uthevingsfarge 1 55 4" xfId="45458" xr:uid="{00000000-0005-0000-0000-0000A4480000}"/>
    <cellStyle name="40% - uthevingsfarge 1 55_4 manuell" xfId="53954" xr:uid="{FEF241EC-FEEB-4BB2-BE1B-983ABF81E5A6}"/>
    <cellStyle name="40% - uthevingsfarge 1 56" xfId="4322" xr:uid="{00000000-0005-0000-0000-0000A6480000}"/>
    <cellStyle name="40% - uthevingsfarge 1 56 2" xfId="4323" xr:uid="{00000000-0005-0000-0000-0000A7480000}"/>
    <cellStyle name="40% - uthevingsfarge 1 56 2 2" xfId="4324" xr:uid="{00000000-0005-0000-0000-0000A8480000}"/>
    <cellStyle name="40% - uthevingsfarge 1 56 2 3" xfId="45459" xr:uid="{00000000-0005-0000-0000-0000A9480000}"/>
    <cellStyle name="40% - uthevingsfarge 1 56 2_4 manuell" xfId="53955" xr:uid="{577254E1-D1B0-43C0-8703-AEED5E95E2D4}"/>
    <cellStyle name="40% - uthevingsfarge 1 56 3" xfId="4325" xr:uid="{00000000-0005-0000-0000-0000AB480000}"/>
    <cellStyle name="40% - uthevingsfarge 1 56 4" xfId="45460" xr:uid="{00000000-0005-0000-0000-0000AC480000}"/>
    <cellStyle name="40% - uthevingsfarge 1 56_4 manuell" xfId="53956" xr:uid="{A18A8773-8F7A-45AD-944F-5308D1B7309F}"/>
    <cellStyle name="40% - uthevingsfarge 1 57" xfId="4326" xr:uid="{00000000-0005-0000-0000-0000AE480000}"/>
    <cellStyle name="40% - uthevingsfarge 1 57 2" xfId="4327" xr:uid="{00000000-0005-0000-0000-0000AF480000}"/>
    <cellStyle name="40% - uthevingsfarge 1 57 2 2" xfId="4328" xr:uid="{00000000-0005-0000-0000-0000B0480000}"/>
    <cellStyle name="40% - uthevingsfarge 1 57 2 3" xfId="45461" xr:uid="{00000000-0005-0000-0000-0000B1480000}"/>
    <cellStyle name="40% - uthevingsfarge 1 57 2_4 manuell" xfId="53957" xr:uid="{3AB507E1-FAA3-44AE-BB3E-B9806556BD9A}"/>
    <cellStyle name="40% - uthevingsfarge 1 57 3" xfId="4329" xr:uid="{00000000-0005-0000-0000-0000B3480000}"/>
    <cellStyle name="40% - uthevingsfarge 1 57 4" xfId="45462" xr:uid="{00000000-0005-0000-0000-0000B4480000}"/>
    <cellStyle name="40% - uthevingsfarge 1 57_4 manuell" xfId="53958" xr:uid="{4DF865EE-E2D2-4983-A50C-2466DC7A744C}"/>
    <cellStyle name="40% - uthevingsfarge 1 58" xfId="4330" xr:uid="{00000000-0005-0000-0000-0000B6480000}"/>
    <cellStyle name="40% - uthevingsfarge 1 58 2" xfId="4331" xr:uid="{00000000-0005-0000-0000-0000B7480000}"/>
    <cellStyle name="40% - uthevingsfarge 1 58 2 2" xfId="4332" xr:uid="{00000000-0005-0000-0000-0000B8480000}"/>
    <cellStyle name="40% - uthevingsfarge 1 58 2 3" xfId="45463" xr:uid="{00000000-0005-0000-0000-0000B9480000}"/>
    <cellStyle name="40% - uthevingsfarge 1 58 2_4 manuell" xfId="53959" xr:uid="{C1F80F92-E5CD-49DD-9562-DC4DBB9CDC55}"/>
    <cellStyle name="40% - uthevingsfarge 1 58 3" xfId="4333" xr:uid="{00000000-0005-0000-0000-0000BB480000}"/>
    <cellStyle name="40% - uthevingsfarge 1 58 4" xfId="45464" xr:uid="{00000000-0005-0000-0000-0000BC480000}"/>
    <cellStyle name="40% - uthevingsfarge 1 58_4 manuell" xfId="53960" xr:uid="{B3DE5A8E-4D3E-47FB-85C7-4EF2B275DB7B}"/>
    <cellStyle name="40% - uthevingsfarge 1 59" xfId="4334" xr:uid="{00000000-0005-0000-0000-0000BE480000}"/>
    <cellStyle name="40% - uthevingsfarge 1 59 2" xfId="4335" xr:uid="{00000000-0005-0000-0000-0000BF480000}"/>
    <cellStyle name="40% - uthevingsfarge 1 59 2 2" xfId="4336" xr:uid="{00000000-0005-0000-0000-0000C0480000}"/>
    <cellStyle name="40% - uthevingsfarge 1 59 2 3" xfId="45465" xr:uid="{00000000-0005-0000-0000-0000C1480000}"/>
    <cellStyle name="40% - uthevingsfarge 1 59 2_4 manuell" xfId="53961" xr:uid="{F6C4A8A9-D98D-4926-8055-057C0022FF87}"/>
    <cellStyle name="40% - uthevingsfarge 1 59 3" xfId="4337" xr:uid="{00000000-0005-0000-0000-0000C3480000}"/>
    <cellStyle name="40% - uthevingsfarge 1 59 4" xfId="45466" xr:uid="{00000000-0005-0000-0000-0000C4480000}"/>
    <cellStyle name="40% - uthevingsfarge 1 59_4 manuell" xfId="53962" xr:uid="{46E46E7C-510C-4403-80D6-4378A490D519}"/>
    <cellStyle name="40% - uthevingsfarge 1 6" xfId="4338" xr:uid="{00000000-0005-0000-0000-0000C6480000}"/>
    <cellStyle name="40% - uthevingsfarge 1 6 2" xfId="4339" xr:uid="{00000000-0005-0000-0000-0000C7480000}"/>
    <cellStyle name="40% - uthevingsfarge 1 6 2 2" xfId="4340" xr:uid="{00000000-0005-0000-0000-0000C8480000}"/>
    <cellStyle name="40% - uthevingsfarge 1 6 2 2 2" xfId="45467" xr:uid="{00000000-0005-0000-0000-0000C9480000}"/>
    <cellStyle name="40% - uthevingsfarge 1 6 2 2_A02" xfId="55793" xr:uid="{19CF2501-B68B-481D-A529-AA688B2C8BCA}"/>
    <cellStyle name="40% - uthevingsfarge 1 6 2 3" xfId="45468" xr:uid="{00000000-0005-0000-0000-0000CA480000}"/>
    <cellStyle name="40% - uthevingsfarge 1 6 2 4" xfId="45469" xr:uid="{00000000-0005-0000-0000-0000CB480000}"/>
    <cellStyle name="40% - uthevingsfarge 1 6 2_3. Chng in credit spreads" xfId="45470" xr:uid="{00000000-0005-0000-0000-0000CC480000}"/>
    <cellStyle name="40% - uthevingsfarge 1 6 3" xfId="4341" xr:uid="{00000000-0005-0000-0000-0000CD480000}"/>
    <cellStyle name="40% - uthevingsfarge 1 6 3 2" xfId="16663" xr:uid="{00000000-0005-0000-0000-0000CE480000}"/>
    <cellStyle name="40% - uthevingsfarge 1 6 3 2 2" xfId="45471" xr:uid="{00000000-0005-0000-0000-0000CF480000}"/>
    <cellStyle name="40% - uthevingsfarge 1 6 3 3" xfId="45472" xr:uid="{00000000-0005-0000-0000-0000D0480000}"/>
    <cellStyle name="40% - uthevingsfarge 1 6 3_3. Chng in credit spreads" xfId="45473" xr:uid="{00000000-0005-0000-0000-0000D1480000}"/>
    <cellStyle name="40% - uthevingsfarge 1 6 4" xfId="16664" xr:uid="{00000000-0005-0000-0000-0000D2480000}"/>
    <cellStyle name="40% - uthevingsfarge 1 6 4 2" xfId="45474" xr:uid="{00000000-0005-0000-0000-0000D3480000}"/>
    <cellStyle name="40% - uthevingsfarge 1 6 5" xfId="16665" xr:uid="{00000000-0005-0000-0000-0000D4480000}"/>
    <cellStyle name="40% - uthevingsfarge 1 6 6" xfId="39858" xr:uid="{00000000-0005-0000-0000-0000D5480000}"/>
    <cellStyle name="40% - uthevingsfarge 1 6 7" xfId="45475" xr:uid="{00000000-0005-0000-0000-0000D6480000}"/>
    <cellStyle name="40% - uthevingsfarge 1 6 8" xfId="45476" xr:uid="{00000000-0005-0000-0000-0000D7480000}"/>
    <cellStyle name="40% - uthevingsfarge 1 6 9" xfId="45477" xr:uid="{00000000-0005-0000-0000-0000D8480000}"/>
    <cellStyle name="40% - uthevingsfarge 1 6_3. Chng in credit spreads" xfId="45478" xr:uid="{00000000-0005-0000-0000-0000D9480000}"/>
    <cellStyle name="40% - uthevingsfarge 1 60" xfId="16666" xr:uid="{00000000-0005-0000-0000-0000DA480000}"/>
    <cellStyle name="40% - uthevingsfarge 1 60 2" xfId="16667" xr:uid="{00000000-0005-0000-0000-0000DB480000}"/>
    <cellStyle name="40% - uthevingsfarge 1 60 2 2" xfId="36535" xr:uid="{00000000-0005-0000-0000-0000DC480000}"/>
    <cellStyle name="40% - uthevingsfarge 1 60 3" xfId="16668" xr:uid="{00000000-0005-0000-0000-0000DD480000}"/>
    <cellStyle name="40% - uthevingsfarge 1 60 4" xfId="36299" xr:uid="{00000000-0005-0000-0000-0000DE480000}"/>
    <cellStyle name="40% - uthevingsfarge 1 60_AVA DVA EL" xfId="16669" xr:uid="{00000000-0005-0000-0000-0000DF480000}"/>
    <cellStyle name="40% - uthevingsfarge 1 61" xfId="16670" xr:uid="{00000000-0005-0000-0000-0000E0480000}"/>
    <cellStyle name="40% - uthevingsfarge 1 61 2" xfId="16671" xr:uid="{00000000-0005-0000-0000-0000E1480000}"/>
    <cellStyle name="40% - uthevingsfarge 1 61 2 2" xfId="36556" xr:uid="{00000000-0005-0000-0000-0000E2480000}"/>
    <cellStyle name="40% - uthevingsfarge 1 61 3" xfId="16672" xr:uid="{00000000-0005-0000-0000-0000E3480000}"/>
    <cellStyle name="40% - uthevingsfarge 1 61 4" xfId="36325" xr:uid="{00000000-0005-0000-0000-0000E4480000}"/>
    <cellStyle name="40% - uthevingsfarge 1 61_AVA DVA EL" xfId="16673" xr:uid="{00000000-0005-0000-0000-0000E5480000}"/>
    <cellStyle name="40% - uthevingsfarge 1 62" xfId="16674" xr:uid="{00000000-0005-0000-0000-0000E6480000}"/>
    <cellStyle name="40% - uthevingsfarge 1 62 2" xfId="16675" xr:uid="{00000000-0005-0000-0000-0000E7480000}"/>
    <cellStyle name="40% - uthevingsfarge 1 62 2 2" xfId="36547" xr:uid="{00000000-0005-0000-0000-0000E8480000}"/>
    <cellStyle name="40% - uthevingsfarge 1 62 3" xfId="36314" xr:uid="{00000000-0005-0000-0000-0000E9480000}"/>
    <cellStyle name="40% - uthevingsfarge 1 62_AVA DVA EL" xfId="16676" xr:uid="{00000000-0005-0000-0000-0000EA480000}"/>
    <cellStyle name="40% - uthevingsfarge 1 63" xfId="16677" xr:uid="{00000000-0005-0000-0000-0000EB480000}"/>
    <cellStyle name="40% - uthevingsfarge 1 63 2" xfId="36509" xr:uid="{00000000-0005-0000-0000-0000EC480000}"/>
    <cellStyle name="40% - uthevingsfarge 1 64" xfId="16678" xr:uid="{00000000-0005-0000-0000-0000ED480000}"/>
    <cellStyle name="40% - uthevingsfarge 1 64 2" xfId="36588" xr:uid="{00000000-0005-0000-0000-0000EE480000}"/>
    <cellStyle name="40% - uthevingsfarge 1 65" xfId="16679" xr:uid="{00000000-0005-0000-0000-0000EF480000}"/>
    <cellStyle name="40% - uthevingsfarge 1 65 2" xfId="36479" xr:uid="{00000000-0005-0000-0000-0000F0480000}"/>
    <cellStyle name="40% - uthevingsfarge 1 66" xfId="16680" xr:uid="{00000000-0005-0000-0000-0000F1480000}"/>
    <cellStyle name="40% - uthevingsfarge 1 66 2" xfId="36574" xr:uid="{00000000-0005-0000-0000-0000F2480000}"/>
    <cellStyle name="40% - uthevingsfarge 1 67" xfId="36448" xr:uid="{00000000-0005-0000-0000-0000F3480000}"/>
    <cellStyle name="40% - uthevingsfarge 1 68" xfId="45479" xr:uid="{00000000-0005-0000-0000-0000F4480000}"/>
    <cellStyle name="40% - uthevingsfarge 1 69" xfId="45480" xr:uid="{00000000-0005-0000-0000-0000F5480000}"/>
    <cellStyle name="40% - uthevingsfarge 1 7" xfId="4342" xr:uid="{00000000-0005-0000-0000-0000F6480000}"/>
    <cellStyle name="40% - uthevingsfarge 1 7 2" xfId="4343" xr:uid="{00000000-0005-0000-0000-0000F7480000}"/>
    <cellStyle name="40% - uthevingsfarge 1 7 2 2" xfId="4344" xr:uid="{00000000-0005-0000-0000-0000F8480000}"/>
    <cellStyle name="40% - uthevingsfarge 1 7 2 3" xfId="45481" xr:uid="{00000000-0005-0000-0000-0000F9480000}"/>
    <cellStyle name="40% - uthevingsfarge 1 7 2 4" xfId="45482" xr:uid="{00000000-0005-0000-0000-0000FA480000}"/>
    <cellStyle name="40% - uthevingsfarge 1 7 2_4 manuell" xfId="53963" xr:uid="{73895F89-DC32-4FE5-8537-50499EBD6308}"/>
    <cellStyle name="40% - uthevingsfarge 1 7 3" xfId="4345" xr:uid="{00000000-0005-0000-0000-0000FC480000}"/>
    <cellStyle name="40% - uthevingsfarge 1 7 3 2" xfId="16681" xr:uid="{00000000-0005-0000-0000-0000FD480000}"/>
    <cellStyle name="40% - uthevingsfarge 1 7 3_A02" xfId="55794" xr:uid="{92453A6D-132E-4192-88DD-9975DFF8B760}"/>
    <cellStyle name="40% - uthevingsfarge 1 7 4" xfId="16682" xr:uid="{00000000-0005-0000-0000-0000FF480000}"/>
    <cellStyle name="40% - uthevingsfarge 1 7 5" xfId="16683" xr:uid="{00000000-0005-0000-0000-000000490000}"/>
    <cellStyle name="40% - uthevingsfarge 1 7 6" xfId="45483" xr:uid="{00000000-0005-0000-0000-000001490000}"/>
    <cellStyle name="40% - uthevingsfarge 1 7 7" xfId="45484" xr:uid="{00000000-0005-0000-0000-000002490000}"/>
    <cellStyle name="40% - uthevingsfarge 1 7 8" xfId="45485" xr:uid="{00000000-0005-0000-0000-000003490000}"/>
    <cellStyle name="40% - uthevingsfarge 1 7_3. Chng in credit spreads" xfId="45486" xr:uid="{00000000-0005-0000-0000-000004490000}"/>
    <cellStyle name="40% - uthevingsfarge 1 70" xfId="45487" xr:uid="{00000000-0005-0000-0000-000005490000}"/>
    <cellStyle name="40% - uthevingsfarge 1 71" xfId="45488" xr:uid="{00000000-0005-0000-0000-000006490000}"/>
    <cellStyle name="40% - uthevingsfarge 1 72" xfId="45489" xr:uid="{00000000-0005-0000-0000-000007490000}"/>
    <cellStyle name="40% - uthevingsfarge 1 73" xfId="45490" xr:uid="{00000000-0005-0000-0000-000008490000}"/>
    <cellStyle name="40% - uthevingsfarge 1 74" xfId="45491" xr:uid="{00000000-0005-0000-0000-000009490000}"/>
    <cellStyle name="40% - uthevingsfarge 1 8" xfId="4346" xr:uid="{00000000-0005-0000-0000-00000A490000}"/>
    <cellStyle name="40% - uthevingsfarge 1 8 2" xfId="4347" xr:uid="{00000000-0005-0000-0000-00000B490000}"/>
    <cellStyle name="40% - uthevingsfarge 1 8 2 2" xfId="4348" xr:uid="{00000000-0005-0000-0000-00000C490000}"/>
    <cellStyle name="40% - uthevingsfarge 1 8 2 3" xfId="45492" xr:uid="{00000000-0005-0000-0000-00000D490000}"/>
    <cellStyle name="40% - uthevingsfarge 1 8 2 4" xfId="45493" xr:uid="{00000000-0005-0000-0000-00000E490000}"/>
    <cellStyle name="40% - uthevingsfarge 1 8 2_4 manuell" xfId="53964" xr:uid="{3F45B591-9965-43CA-9B78-EB2C016BC17C}"/>
    <cellStyle name="40% - uthevingsfarge 1 8 3" xfId="4349" xr:uid="{00000000-0005-0000-0000-000010490000}"/>
    <cellStyle name="40% - uthevingsfarge 1 8 4" xfId="45494" xr:uid="{00000000-0005-0000-0000-000011490000}"/>
    <cellStyle name="40% - uthevingsfarge 1 8 5" xfId="45495" xr:uid="{00000000-0005-0000-0000-000012490000}"/>
    <cellStyle name="40% - uthevingsfarge 1 8_3. Chng in credit spreads" xfId="45496" xr:uid="{00000000-0005-0000-0000-000013490000}"/>
    <cellStyle name="40% - uthevingsfarge 1 9" xfId="4350" xr:uid="{00000000-0005-0000-0000-000014490000}"/>
    <cellStyle name="40% - uthevingsfarge 1 9 2" xfId="4351" xr:uid="{00000000-0005-0000-0000-000015490000}"/>
    <cellStyle name="40% - uthevingsfarge 1 9 2 2" xfId="4352" xr:uid="{00000000-0005-0000-0000-000016490000}"/>
    <cellStyle name="40% - uthevingsfarge 1 9 2 3" xfId="45497" xr:uid="{00000000-0005-0000-0000-000017490000}"/>
    <cellStyle name="40% - uthevingsfarge 1 9 2_4 manuell" xfId="53965" xr:uid="{6F10F46D-8520-4D96-A849-CDB7B86E5DF6}"/>
    <cellStyle name="40% - uthevingsfarge 1 9 3" xfId="4353" xr:uid="{00000000-0005-0000-0000-000019490000}"/>
    <cellStyle name="40% - uthevingsfarge 1 9 4" xfId="45498" xr:uid="{00000000-0005-0000-0000-00001A490000}"/>
    <cellStyle name="40% - uthevingsfarge 1 9 5" xfId="45499" xr:uid="{00000000-0005-0000-0000-00001B490000}"/>
    <cellStyle name="40% - uthevingsfarge 1 9_4 manuell" xfId="53966" xr:uid="{285478D9-DE2A-4552-81DB-019B2DF86F92}"/>
    <cellStyle name="40% - uthevingsfarge 1_4 manuell" xfId="53967" xr:uid="{9FCD251A-5236-4BF4-A963-3315FA6EBD8C}"/>
    <cellStyle name="40% - uthevingsfarge 2" xfId="36174" xr:uid="{00000000-0005-0000-0000-00001E490000}"/>
    <cellStyle name="40% - uthevingsfarge 2 10" xfId="4354" xr:uid="{00000000-0005-0000-0000-00001F490000}"/>
    <cellStyle name="40% - uthevingsfarge 2 10 2" xfId="4355" xr:uid="{00000000-0005-0000-0000-000020490000}"/>
    <cellStyle name="40% - uthevingsfarge 2 10 2 2" xfId="4356" xr:uid="{00000000-0005-0000-0000-000021490000}"/>
    <cellStyle name="40% - uthevingsfarge 2 10 2 3" xfId="45500" xr:uid="{00000000-0005-0000-0000-000022490000}"/>
    <cellStyle name="40% - uthevingsfarge 2 10 2_4 manuell" xfId="53968" xr:uid="{91D036B0-800E-4DAC-8061-2336C94CBD99}"/>
    <cellStyle name="40% - uthevingsfarge 2 10 3" xfId="4357" xr:uid="{00000000-0005-0000-0000-000024490000}"/>
    <cellStyle name="40% - uthevingsfarge 2 10 4" xfId="45501" xr:uid="{00000000-0005-0000-0000-000025490000}"/>
    <cellStyle name="40% - uthevingsfarge 2 10 5" xfId="45502" xr:uid="{00000000-0005-0000-0000-000026490000}"/>
    <cellStyle name="40% - uthevingsfarge 2 10_4 manuell" xfId="53969" xr:uid="{1F1B4207-EFC3-4957-98D9-48650D22BA13}"/>
    <cellStyle name="40% - uthevingsfarge 2 11" xfId="4358" xr:uid="{00000000-0005-0000-0000-000028490000}"/>
    <cellStyle name="40% - uthevingsfarge 2 11 2" xfId="4359" xr:uid="{00000000-0005-0000-0000-000029490000}"/>
    <cellStyle name="40% - uthevingsfarge 2 11 2 2" xfId="4360" xr:uid="{00000000-0005-0000-0000-00002A490000}"/>
    <cellStyle name="40% - uthevingsfarge 2 11 2 3" xfId="45503" xr:uid="{00000000-0005-0000-0000-00002B490000}"/>
    <cellStyle name="40% - uthevingsfarge 2 11 2_4 manuell" xfId="53970" xr:uid="{B4200C01-0677-4578-94F8-EC3346736DE0}"/>
    <cellStyle name="40% - uthevingsfarge 2 11 3" xfId="4361" xr:uid="{00000000-0005-0000-0000-00002D490000}"/>
    <cellStyle name="40% - uthevingsfarge 2 11 4" xfId="45504" xr:uid="{00000000-0005-0000-0000-00002E490000}"/>
    <cellStyle name="40% - uthevingsfarge 2 11_4 manuell" xfId="53971" xr:uid="{8A1F6862-3531-4F0C-961E-91D5ADB2AD0A}"/>
    <cellStyle name="40% - uthevingsfarge 2 12" xfId="4362" xr:uid="{00000000-0005-0000-0000-000030490000}"/>
    <cellStyle name="40% - uthevingsfarge 2 12 2" xfId="4363" xr:uid="{00000000-0005-0000-0000-000031490000}"/>
    <cellStyle name="40% - uthevingsfarge 2 12 2 2" xfId="4364" xr:uid="{00000000-0005-0000-0000-000032490000}"/>
    <cellStyle name="40% - uthevingsfarge 2 12 2 3" xfId="45505" xr:uid="{00000000-0005-0000-0000-000033490000}"/>
    <cellStyle name="40% - uthevingsfarge 2 12 2_4 manuell" xfId="53972" xr:uid="{8E2D2822-F93A-410A-9DEF-3B15FFFC9DD7}"/>
    <cellStyle name="40% - uthevingsfarge 2 12 3" xfId="4365" xr:uid="{00000000-0005-0000-0000-000035490000}"/>
    <cellStyle name="40% - uthevingsfarge 2 12 4" xfId="45506" xr:uid="{00000000-0005-0000-0000-000036490000}"/>
    <cellStyle name="40% - uthevingsfarge 2 12_4 manuell" xfId="53973" xr:uid="{AC5C4CD1-45DA-4FA7-9426-671A7C3FF0DA}"/>
    <cellStyle name="40% - uthevingsfarge 2 13" xfId="4366" xr:uid="{00000000-0005-0000-0000-000038490000}"/>
    <cellStyle name="40% - uthevingsfarge 2 13 2" xfId="4367" xr:uid="{00000000-0005-0000-0000-000039490000}"/>
    <cellStyle name="40% - uthevingsfarge 2 13 2 2" xfId="4368" xr:uid="{00000000-0005-0000-0000-00003A490000}"/>
    <cellStyle name="40% - uthevingsfarge 2 13 2 3" xfId="45507" xr:uid="{00000000-0005-0000-0000-00003B490000}"/>
    <cellStyle name="40% - uthevingsfarge 2 13 2_4 manuell" xfId="53974" xr:uid="{0FE87D80-8478-4560-A05C-F1F6C99225A8}"/>
    <cellStyle name="40% - uthevingsfarge 2 13 3" xfId="4369" xr:uid="{00000000-0005-0000-0000-00003D490000}"/>
    <cellStyle name="40% - uthevingsfarge 2 13 4" xfId="45508" xr:uid="{00000000-0005-0000-0000-00003E490000}"/>
    <cellStyle name="40% - uthevingsfarge 2 13_4 manuell" xfId="53975" xr:uid="{514A2E44-7063-4D6D-9D5D-223C7DF406D5}"/>
    <cellStyle name="40% - uthevingsfarge 2 14" xfId="4370" xr:uid="{00000000-0005-0000-0000-000040490000}"/>
    <cellStyle name="40% - uthevingsfarge 2 14 2" xfId="4371" xr:uid="{00000000-0005-0000-0000-000041490000}"/>
    <cellStyle name="40% - uthevingsfarge 2 14 2 2" xfId="4372" xr:uid="{00000000-0005-0000-0000-000042490000}"/>
    <cellStyle name="40% - uthevingsfarge 2 14 2 3" xfId="45509" xr:uid="{00000000-0005-0000-0000-000043490000}"/>
    <cellStyle name="40% - uthevingsfarge 2 14 2_4 manuell" xfId="53976" xr:uid="{073C5726-5F33-4699-A7A5-2044C281F078}"/>
    <cellStyle name="40% - uthevingsfarge 2 14 3" xfId="4373" xr:uid="{00000000-0005-0000-0000-000045490000}"/>
    <cellStyle name="40% - uthevingsfarge 2 14 4" xfId="45510" xr:uid="{00000000-0005-0000-0000-000046490000}"/>
    <cellStyle name="40% - uthevingsfarge 2 14_4 manuell" xfId="53977" xr:uid="{3C7468BE-3FFD-4CC4-B081-16B6286F2EE3}"/>
    <cellStyle name="40% - uthevingsfarge 2 15" xfId="4374" xr:uid="{00000000-0005-0000-0000-000048490000}"/>
    <cellStyle name="40% - uthevingsfarge 2 15 2" xfId="4375" xr:uid="{00000000-0005-0000-0000-000049490000}"/>
    <cellStyle name="40% - uthevingsfarge 2 15 2 2" xfId="4376" xr:uid="{00000000-0005-0000-0000-00004A490000}"/>
    <cellStyle name="40% - uthevingsfarge 2 15 2 3" xfId="45511" xr:uid="{00000000-0005-0000-0000-00004B490000}"/>
    <cellStyle name="40% - uthevingsfarge 2 15 2_4 manuell" xfId="53978" xr:uid="{88D739C7-A926-4602-BD91-F6C521DA5AB7}"/>
    <cellStyle name="40% - uthevingsfarge 2 15 3" xfId="4377" xr:uid="{00000000-0005-0000-0000-00004D490000}"/>
    <cellStyle name="40% - uthevingsfarge 2 15 4" xfId="45512" xr:uid="{00000000-0005-0000-0000-00004E490000}"/>
    <cellStyle name="40% - uthevingsfarge 2 15_4 manuell" xfId="53979" xr:uid="{1323370F-2594-4F18-AD2D-A9D30CD216A0}"/>
    <cellStyle name="40% - uthevingsfarge 2 16" xfId="4378" xr:uid="{00000000-0005-0000-0000-000050490000}"/>
    <cellStyle name="40% - uthevingsfarge 2 16 2" xfId="4379" xr:uid="{00000000-0005-0000-0000-000051490000}"/>
    <cellStyle name="40% - uthevingsfarge 2 16 2 2" xfId="4380" xr:uid="{00000000-0005-0000-0000-000052490000}"/>
    <cellStyle name="40% - uthevingsfarge 2 16 2 3" xfId="45513" xr:uid="{00000000-0005-0000-0000-000053490000}"/>
    <cellStyle name="40% - uthevingsfarge 2 16 2_4 manuell" xfId="53980" xr:uid="{0ECDFDB9-63F4-4CBF-B402-6D84BE942300}"/>
    <cellStyle name="40% - uthevingsfarge 2 16 3" xfId="4381" xr:uid="{00000000-0005-0000-0000-000055490000}"/>
    <cellStyle name="40% - uthevingsfarge 2 16 4" xfId="45514" xr:uid="{00000000-0005-0000-0000-000056490000}"/>
    <cellStyle name="40% - uthevingsfarge 2 16_4 manuell" xfId="53981" xr:uid="{47C73479-3EC4-4FF1-9E59-89A03DE7C0A6}"/>
    <cellStyle name="40% - uthevingsfarge 2 17" xfId="4382" xr:uid="{00000000-0005-0000-0000-000058490000}"/>
    <cellStyle name="40% - uthevingsfarge 2 17 2" xfId="4383" xr:uid="{00000000-0005-0000-0000-000059490000}"/>
    <cellStyle name="40% - uthevingsfarge 2 17 2 2" xfId="4384" xr:uid="{00000000-0005-0000-0000-00005A490000}"/>
    <cellStyle name="40% - uthevingsfarge 2 17 2 3" xfId="45515" xr:uid="{00000000-0005-0000-0000-00005B490000}"/>
    <cellStyle name="40% - uthevingsfarge 2 17 2_4 manuell" xfId="53982" xr:uid="{AFF43B0C-F754-4639-A379-7F4BFFE38CFC}"/>
    <cellStyle name="40% - uthevingsfarge 2 17 3" xfId="4385" xr:uid="{00000000-0005-0000-0000-00005D490000}"/>
    <cellStyle name="40% - uthevingsfarge 2 17 4" xfId="45516" xr:uid="{00000000-0005-0000-0000-00005E490000}"/>
    <cellStyle name="40% - uthevingsfarge 2 17_4 manuell" xfId="53983" xr:uid="{35D1BD33-C2CA-46BF-959A-E317496A9D44}"/>
    <cellStyle name="40% - uthevingsfarge 2 18" xfId="4386" xr:uid="{00000000-0005-0000-0000-000060490000}"/>
    <cellStyle name="40% - uthevingsfarge 2 18 2" xfId="4387" xr:uid="{00000000-0005-0000-0000-000061490000}"/>
    <cellStyle name="40% - uthevingsfarge 2 18 2 2" xfId="4388" xr:uid="{00000000-0005-0000-0000-000062490000}"/>
    <cellStyle name="40% - uthevingsfarge 2 18 2 3" xfId="45517" xr:uid="{00000000-0005-0000-0000-000063490000}"/>
    <cellStyle name="40% - uthevingsfarge 2 18 2_4 manuell" xfId="53984" xr:uid="{EB9F8A2A-9FFC-4A25-B2D2-C9EEC543C89D}"/>
    <cellStyle name="40% - uthevingsfarge 2 18 3" xfId="4389" xr:uid="{00000000-0005-0000-0000-000065490000}"/>
    <cellStyle name="40% - uthevingsfarge 2 18 4" xfId="45518" xr:uid="{00000000-0005-0000-0000-000066490000}"/>
    <cellStyle name="40% - uthevingsfarge 2 18_4 manuell" xfId="53985" xr:uid="{C84DDB99-55FC-402B-ADA0-4F7A06F3F74B}"/>
    <cellStyle name="40% - uthevingsfarge 2 19" xfId="4390" xr:uid="{00000000-0005-0000-0000-000068490000}"/>
    <cellStyle name="40% - uthevingsfarge 2 19 2" xfId="4391" xr:uid="{00000000-0005-0000-0000-000069490000}"/>
    <cellStyle name="40% - uthevingsfarge 2 19 2 2" xfId="4392" xr:uid="{00000000-0005-0000-0000-00006A490000}"/>
    <cellStyle name="40% - uthevingsfarge 2 19 2 3" xfId="45519" xr:uid="{00000000-0005-0000-0000-00006B490000}"/>
    <cellStyle name="40% - uthevingsfarge 2 19 2_4 manuell" xfId="53986" xr:uid="{B99FD38A-5A2D-41CC-915E-1E4745FE98B1}"/>
    <cellStyle name="40% - uthevingsfarge 2 19 3" xfId="4393" xr:uid="{00000000-0005-0000-0000-00006D490000}"/>
    <cellStyle name="40% - uthevingsfarge 2 19 4" xfId="45520" xr:uid="{00000000-0005-0000-0000-00006E490000}"/>
    <cellStyle name="40% - uthevingsfarge 2 19_4 manuell" xfId="53987" xr:uid="{A5DEF73F-FF22-4276-9353-AE73A9E28A73}"/>
    <cellStyle name="40% - uthevingsfarge 2 2" xfId="4394" xr:uid="{00000000-0005-0000-0000-000070490000}"/>
    <cellStyle name="40% - uthevingsfarge 2 2 10" xfId="16684" xr:uid="{00000000-0005-0000-0000-000071490000}"/>
    <cellStyle name="40% - uthevingsfarge 2 2 10 2" xfId="16685" xr:uid="{00000000-0005-0000-0000-000072490000}"/>
    <cellStyle name="40% - uthevingsfarge 2 2 10 3" xfId="16686" xr:uid="{00000000-0005-0000-0000-000073490000}"/>
    <cellStyle name="40% - uthevingsfarge 2 2 10_AVA DVA EL" xfId="16687" xr:uid="{00000000-0005-0000-0000-000074490000}"/>
    <cellStyle name="40% - uthevingsfarge 2 2 11" xfId="16688" xr:uid="{00000000-0005-0000-0000-000075490000}"/>
    <cellStyle name="40% - uthevingsfarge 2 2 12" xfId="16689" xr:uid="{00000000-0005-0000-0000-000076490000}"/>
    <cellStyle name="40% - uthevingsfarge 2 2 13" xfId="45521" xr:uid="{00000000-0005-0000-0000-000077490000}"/>
    <cellStyle name="40% - uthevingsfarge 2 2 14" xfId="45522" xr:uid="{00000000-0005-0000-0000-000078490000}"/>
    <cellStyle name="40% - uthevingsfarge 2 2 15" xfId="45523" xr:uid="{00000000-0005-0000-0000-000079490000}"/>
    <cellStyle name="40% - uthevingsfarge 2 2 16" xfId="45524" xr:uid="{00000000-0005-0000-0000-00007A490000}"/>
    <cellStyle name="40% - uthevingsfarge 2 2 2" xfId="4395" xr:uid="{00000000-0005-0000-0000-00007B490000}"/>
    <cellStyle name="40% - uthevingsfarge 2 2 2 10" xfId="45525" xr:uid="{00000000-0005-0000-0000-00007C490000}"/>
    <cellStyle name="40% - uthevingsfarge 2 2 2 11" xfId="45526" xr:uid="{00000000-0005-0000-0000-00007D490000}"/>
    <cellStyle name="40% - uthevingsfarge 2 2 2 2" xfId="4396" xr:uid="{00000000-0005-0000-0000-00007E490000}"/>
    <cellStyle name="40% - uthevingsfarge 2 2 2 2 10" xfId="45527" xr:uid="{00000000-0005-0000-0000-00007F490000}"/>
    <cellStyle name="40% - uthevingsfarge 2 2 2 2 2" xfId="16690" xr:uid="{00000000-0005-0000-0000-000080490000}"/>
    <cellStyle name="40% - uthevingsfarge 2 2 2 2 2 2" xfId="16691" xr:uid="{00000000-0005-0000-0000-000081490000}"/>
    <cellStyle name="40% - uthevingsfarge 2 2 2 2 2 2 2" xfId="45528" xr:uid="{00000000-0005-0000-0000-000082490000}"/>
    <cellStyle name="40% - uthevingsfarge 2 2 2 2 2 2 2 2" xfId="45529" xr:uid="{00000000-0005-0000-0000-000083490000}"/>
    <cellStyle name="40% - uthevingsfarge 2 2 2 2 2 2 3" xfId="45530" xr:uid="{00000000-0005-0000-0000-000084490000}"/>
    <cellStyle name="40% - uthevingsfarge 2 2 2 2 2 2_3. Chng in credit spreads" xfId="45531" xr:uid="{00000000-0005-0000-0000-000085490000}"/>
    <cellStyle name="40% - uthevingsfarge 2 2 2 2 2 3" xfId="16692" xr:uid="{00000000-0005-0000-0000-000086490000}"/>
    <cellStyle name="40% - uthevingsfarge 2 2 2 2 2 3 2" xfId="45532" xr:uid="{00000000-0005-0000-0000-000087490000}"/>
    <cellStyle name="40% - uthevingsfarge 2 2 2 2 2 4" xfId="45533" xr:uid="{00000000-0005-0000-0000-000088490000}"/>
    <cellStyle name="40% - uthevingsfarge 2 2 2 2 2 5" xfId="45534" xr:uid="{00000000-0005-0000-0000-000089490000}"/>
    <cellStyle name="40% - uthevingsfarge 2 2 2 2 2 6" xfId="45535" xr:uid="{00000000-0005-0000-0000-00008A490000}"/>
    <cellStyle name="40% - uthevingsfarge 2 2 2 2 2_3. Chng in credit spreads" xfId="45536" xr:uid="{00000000-0005-0000-0000-00008B490000}"/>
    <cellStyle name="40% - uthevingsfarge 2 2 2 2 3" xfId="16693" xr:uid="{00000000-0005-0000-0000-00008C490000}"/>
    <cellStyle name="40% - uthevingsfarge 2 2 2 2 3 2" xfId="16694" xr:uid="{00000000-0005-0000-0000-00008D490000}"/>
    <cellStyle name="40% - uthevingsfarge 2 2 2 2 3 2 2" xfId="45537" xr:uid="{00000000-0005-0000-0000-00008E490000}"/>
    <cellStyle name="40% - uthevingsfarge 2 2 2 2 3 2 2 2" xfId="45538" xr:uid="{00000000-0005-0000-0000-00008F490000}"/>
    <cellStyle name="40% - uthevingsfarge 2 2 2 2 3 2 3" xfId="45539" xr:uid="{00000000-0005-0000-0000-000090490000}"/>
    <cellStyle name="40% - uthevingsfarge 2 2 2 2 3 2_3. Chng in credit spreads" xfId="45540" xr:uid="{00000000-0005-0000-0000-000091490000}"/>
    <cellStyle name="40% - uthevingsfarge 2 2 2 2 3 3" xfId="16695" xr:uid="{00000000-0005-0000-0000-000092490000}"/>
    <cellStyle name="40% - uthevingsfarge 2 2 2 2 3 3 2" xfId="45541" xr:uid="{00000000-0005-0000-0000-000093490000}"/>
    <cellStyle name="40% - uthevingsfarge 2 2 2 2 3 4" xfId="45542" xr:uid="{00000000-0005-0000-0000-000094490000}"/>
    <cellStyle name="40% - uthevingsfarge 2 2 2 2 3 5" xfId="45543" xr:uid="{00000000-0005-0000-0000-000095490000}"/>
    <cellStyle name="40% - uthevingsfarge 2 2 2 2 3 6" xfId="45544" xr:uid="{00000000-0005-0000-0000-000096490000}"/>
    <cellStyle name="40% - uthevingsfarge 2 2 2 2 3_3. Chng in credit spreads" xfId="45545" xr:uid="{00000000-0005-0000-0000-000097490000}"/>
    <cellStyle name="40% - uthevingsfarge 2 2 2 2 4" xfId="16696" xr:uid="{00000000-0005-0000-0000-000098490000}"/>
    <cellStyle name="40% - uthevingsfarge 2 2 2 2 4 2" xfId="16697" xr:uid="{00000000-0005-0000-0000-000099490000}"/>
    <cellStyle name="40% - uthevingsfarge 2 2 2 2 4 2 2" xfId="45546" xr:uid="{00000000-0005-0000-0000-00009A490000}"/>
    <cellStyle name="40% - uthevingsfarge 2 2 2 2 4 3" xfId="16698" xr:uid="{00000000-0005-0000-0000-00009B490000}"/>
    <cellStyle name="40% - uthevingsfarge 2 2 2 2 4 4" xfId="45547" xr:uid="{00000000-0005-0000-0000-00009C490000}"/>
    <cellStyle name="40% - uthevingsfarge 2 2 2 2 4 5" xfId="45548" xr:uid="{00000000-0005-0000-0000-00009D490000}"/>
    <cellStyle name="40% - uthevingsfarge 2 2 2 2 4 6" xfId="45549" xr:uid="{00000000-0005-0000-0000-00009E490000}"/>
    <cellStyle name="40% - uthevingsfarge 2 2 2 2 4_3. Chng in credit spreads" xfId="45550" xr:uid="{00000000-0005-0000-0000-00009F490000}"/>
    <cellStyle name="40% - uthevingsfarge 2 2 2 2 5" xfId="16699" xr:uid="{00000000-0005-0000-0000-0000A0490000}"/>
    <cellStyle name="40% - uthevingsfarge 2 2 2 2 5 2" xfId="16700" xr:uid="{00000000-0005-0000-0000-0000A1490000}"/>
    <cellStyle name="40% - uthevingsfarge 2 2 2 2 5 2 2" xfId="45551" xr:uid="{00000000-0005-0000-0000-0000A2490000}"/>
    <cellStyle name="40% - uthevingsfarge 2 2 2 2 5 3" xfId="16701" xr:uid="{00000000-0005-0000-0000-0000A3490000}"/>
    <cellStyle name="40% - uthevingsfarge 2 2 2 2 5 4" xfId="45552" xr:uid="{00000000-0005-0000-0000-0000A4490000}"/>
    <cellStyle name="40% - uthevingsfarge 2 2 2 2 5 5" xfId="45553" xr:uid="{00000000-0005-0000-0000-0000A5490000}"/>
    <cellStyle name="40% - uthevingsfarge 2 2 2 2 5_3. Chng in credit spreads" xfId="45554" xr:uid="{00000000-0005-0000-0000-0000A6490000}"/>
    <cellStyle name="40% - uthevingsfarge 2 2 2 2 6" xfId="16702" xr:uid="{00000000-0005-0000-0000-0000A7490000}"/>
    <cellStyle name="40% - uthevingsfarge 2 2 2 2 6 2" xfId="45555" xr:uid="{00000000-0005-0000-0000-0000A8490000}"/>
    <cellStyle name="40% - uthevingsfarge 2 2 2 2 7" xfId="16703" xr:uid="{00000000-0005-0000-0000-0000A9490000}"/>
    <cellStyle name="40% - uthevingsfarge 2 2 2 2 8" xfId="45556" xr:uid="{00000000-0005-0000-0000-0000AA490000}"/>
    <cellStyle name="40% - uthevingsfarge 2 2 2 2 9" xfId="45557" xr:uid="{00000000-0005-0000-0000-0000AB490000}"/>
    <cellStyle name="40% - uthevingsfarge 2 2 2 2_3. Chng in credit spreads" xfId="45558" xr:uid="{00000000-0005-0000-0000-0000AC490000}"/>
    <cellStyle name="40% - uthevingsfarge 2 2 2 3" xfId="16704" xr:uid="{00000000-0005-0000-0000-0000AD490000}"/>
    <cellStyle name="40% - uthevingsfarge 2 2 2 3 2" xfId="16705" xr:uid="{00000000-0005-0000-0000-0000AE490000}"/>
    <cellStyle name="40% - uthevingsfarge 2 2 2 3 2 2" xfId="45559" xr:uid="{00000000-0005-0000-0000-0000AF490000}"/>
    <cellStyle name="40% - uthevingsfarge 2 2 2 3 2 2 2" xfId="45560" xr:uid="{00000000-0005-0000-0000-0000B0490000}"/>
    <cellStyle name="40% - uthevingsfarge 2 2 2 3 2 3" xfId="45561" xr:uid="{00000000-0005-0000-0000-0000B1490000}"/>
    <cellStyle name="40% - uthevingsfarge 2 2 2 3 2_3. Chng in credit spreads" xfId="45562" xr:uid="{00000000-0005-0000-0000-0000B2490000}"/>
    <cellStyle name="40% - uthevingsfarge 2 2 2 3 3" xfId="16706" xr:uid="{00000000-0005-0000-0000-0000B3490000}"/>
    <cellStyle name="40% - uthevingsfarge 2 2 2 3 3 2" xfId="45563" xr:uid="{00000000-0005-0000-0000-0000B4490000}"/>
    <cellStyle name="40% - uthevingsfarge 2 2 2 3 4" xfId="45564" xr:uid="{00000000-0005-0000-0000-0000B5490000}"/>
    <cellStyle name="40% - uthevingsfarge 2 2 2 3 5" xfId="45565" xr:uid="{00000000-0005-0000-0000-0000B6490000}"/>
    <cellStyle name="40% - uthevingsfarge 2 2 2 3 6" xfId="45566" xr:uid="{00000000-0005-0000-0000-0000B7490000}"/>
    <cellStyle name="40% - uthevingsfarge 2 2 2 3_3. Chng in credit spreads" xfId="45567" xr:uid="{00000000-0005-0000-0000-0000B8490000}"/>
    <cellStyle name="40% - uthevingsfarge 2 2 2 4" xfId="16707" xr:uid="{00000000-0005-0000-0000-0000B9490000}"/>
    <cellStyle name="40% - uthevingsfarge 2 2 2 4 2" xfId="16708" xr:uid="{00000000-0005-0000-0000-0000BA490000}"/>
    <cellStyle name="40% - uthevingsfarge 2 2 2 4 2 2" xfId="45568" xr:uid="{00000000-0005-0000-0000-0000BB490000}"/>
    <cellStyle name="40% - uthevingsfarge 2 2 2 4 2 2 2" xfId="45569" xr:uid="{00000000-0005-0000-0000-0000BC490000}"/>
    <cellStyle name="40% - uthevingsfarge 2 2 2 4 2 3" xfId="45570" xr:uid="{00000000-0005-0000-0000-0000BD490000}"/>
    <cellStyle name="40% - uthevingsfarge 2 2 2 4 2_3. Chng in credit spreads" xfId="45571" xr:uid="{00000000-0005-0000-0000-0000BE490000}"/>
    <cellStyle name="40% - uthevingsfarge 2 2 2 4 3" xfId="16709" xr:uid="{00000000-0005-0000-0000-0000BF490000}"/>
    <cellStyle name="40% - uthevingsfarge 2 2 2 4 3 2" xfId="45572" xr:uid="{00000000-0005-0000-0000-0000C0490000}"/>
    <cellStyle name="40% - uthevingsfarge 2 2 2 4 4" xfId="45573" xr:uid="{00000000-0005-0000-0000-0000C1490000}"/>
    <cellStyle name="40% - uthevingsfarge 2 2 2 4 5" xfId="45574" xr:uid="{00000000-0005-0000-0000-0000C2490000}"/>
    <cellStyle name="40% - uthevingsfarge 2 2 2 4 6" xfId="45575" xr:uid="{00000000-0005-0000-0000-0000C3490000}"/>
    <cellStyle name="40% - uthevingsfarge 2 2 2 4_3. Chng in credit spreads" xfId="45576" xr:uid="{00000000-0005-0000-0000-0000C4490000}"/>
    <cellStyle name="40% - uthevingsfarge 2 2 2 5" xfId="16710" xr:uid="{00000000-0005-0000-0000-0000C5490000}"/>
    <cellStyle name="40% - uthevingsfarge 2 2 2 5 2" xfId="16711" xr:uid="{00000000-0005-0000-0000-0000C6490000}"/>
    <cellStyle name="40% - uthevingsfarge 2 2 2 5 2 2" xfId="45577" xr:uid="{00000000-0005-0000-0000-0000C7490000}"/>
    <cellStyle name="40% - uthevingsfarge 2 2 2 5 2 2 2" xfId="45578" xr:uid="{00000000-0005-0000-0000-0000C8490000}"/>
    <cellStyle name="40% - uthevingsfarge 2 2 2 5 2 3" xfId="45579" xr:uid="{00000000-0005-0000-0000-0000C9490000}"/>
    <cellStyle name="40% - uthevingsfarge 2 2 2 5 2_3. Chng in credit spreads" xfId="45580" xr:uid="{00000000-0005-0000-0000-0000CA490000}"/>
    <cellStyle name="40% - uthevingsfarge 2 2 2 5 3" xfId="16712" xr:uid="{00000000-0005-0000-0000-0000CB490000}"/>
    <cellStyle name="40% - uthevingsfarge 2 2 2 5 3 2" xfId="45581" xr:uid="{00000000-0005-0000-0000-0000CC490000}"/>
    <cellStyle name="40% - uthevingsfarge 2 2 2 5 4" xfId="45582" xr:uid="{00000000-0005-0000-0000-0000CD490000}"/>
    <cellStyle name="40% - uthevingsfarge 2 2 2 5 5" xfId="45583" xr:uid="{00000000-0005-0000-0000-0000CE490000}"/>
    <cellStyle name="40% - uthevingsfarge 2 2 2 5 6" xfId="45584" xr:uid="{00000000-0005-0000-0000-0000CF490000}"/>
    <cellStyle name="40% - uthevingsfarge 2 2 2 5_3. Chng in credit spreads" xfId="45585" xr:uid="{00000000-0005-0000-0000-0000D0490000}"/>
    <cellStyle name="40% - uthevingsfarge 2 2 2 6" xfId="16713" xr:uid="{00000000-0005-0000-0000-0000D1490000}"/>
    <cellStyle name="40% - uthevingsfarge 2 2 2 6 2" xfId="16714" xr:uid="{00000000-0005-0000-0000-0000D2490000}"/>
    <cellStyle name="40% - uthevingsfarge 2 2 2 6 2 2" xfId="45586" xr:uid="{00000000-0005-0000-0000-0000D3490000}"/>
    <cellStyle name="40% - uthevingsfarge 2 2 2 6 3" xfId="16715" xr:uid="{00000000-0005-0000-0000-0000D4490000}"/>
    <cellStyle name="40% - uthevingsfarge 2 2 2 6 4" xfId="45587" xr:uid="{00000000-0005-0000-0000-0000D5490000}"/>
    <cellStyle name="40% - uthevingsfarge 2 2 2 6 5" xfId="45588" xr:uid="{00000000-0005-0000-0000-0000D6490000}"/>
    <cellStyle name="40% - uthevingsfarge 2 2 2 6 6" xfId="45589" xr:uid="{00000000-0005-0000-0000-0000D7490000}"/>
    <cellStyle name="40% - uthevingsfarge 2 2 2 6_3. Chng in credit spreads" xfId="45590" xr:uid="{00000000-0005-0000-0000-0000D8490000}"/>
    <cellStyle name="40% - uthevingsfarge 2 2 2 7" xfId="16716" xr:uid="{00000000-0005-0000-0000-0000D9490000}"/>
    <cellStyle name="40% - uthevingsfarge 2 2 2 7 2" xfId="45591" xr:uid="{00000000-0005-0000-0000-0000DA490000}"/>
    <cellStyle name="40% - uthevingsfarge 2 2 2 8" xfId="39859" xr:uid="{00000000-0005-0000-0000-0000DB490000}"/>
    <cellStyle name="40% - uthevingsfarge 2 2 2 9" xfId="45592" xr:uid="{00000000-0005-0000-0000-0000DC490000}"/>
    <cellStyle name="40% - uthevingsfarge 2 2 2_3. Chng in credit spreads" xfId="45593" xr:uid="{00000000-0005-0000-0000-0000DD490000}"/>
    <cellStyle name="40% - uthevingsfarge 2 2 3" xfId="12465" xr:uid="{00000000-0005-0000-0000-0000DE490000}"/>
    <cellStyle name="40% - uthevingsfarge 2 2 3 10" xfId="45594" xr:uid="{00000000-0005-0000-0000-0000DF490000}"/>
    <cellStyle name="40% - uthevingsfarge 2 2 3 2" xfId="16717" xr:uid="{00000000-0005-0000-0000-0000E0490000}"/>
    <cellStyle name="40% - uthevingsfarge 2 2 3 2 2" xfId="16718" xr:uid="{00000000-0005-0000-0000-0000E1490000}"/>
    <cellStyle name="40% - uthevingsfarge 2 2 3 2 2 2" xfId="45595" xr:uid="{00000000-0005-0000-0000-0000E2490000}"/>
    <cellStyle name="40% - uthevingsfarge 2 2 3 2 2 2 2" xfId="45596" xr:uid="{00000000-0005-0000-0000-0000E3490000}"/>
    <cellStyle name="40% - uthevingsfarge 2 2 3 2 2 3" xfId="45597" xr:uid="{00000000-0005-0000-0000-0000E4490000}"/>
    <cellStyle name="40% - uthevingsfarge 2 2 3 2 2_3. Chng in credit spreads" xfId="45598" xr:uid="{00000000-0005-0000-0000-0000E5490000}"/>
    <cellStyle name="40% - uthevingsfarge 2 2 3 2 3" xfId="16719" xr:uid="{00000000-0005-0000-0000-0000E6490000}"/>
    <cellStyle name="40% - uthevingsfarge 2 2 3 2 3 2" xfId="45599" xr:uid="{00000000-0005-0000-0000-0000E7490000}"/>
    <cellStyle name="40% - uthevingsfarge 2 2 3 2 3 2 2" xfId="45600" xr:uid="{00000000-0005-0000-0000-0000E8490000}"/>
    <cellStyle name="40% - uthevingsfarge 2 2 3 2 3 3" xfId="45601" xr:uid="{00000000-0005-0000-0000-0000E9490000}"/>
    <cellStyle name="40% - uthevingsfarge 2 2 3 2 3_3. Chng in credit spreads" xfId="45602" xr:uid="{00000000-0005-0000-0000-0000EA490000}"/>
    <cellStyle name="40% - uthevingsfarge 2 2 3 2 4" xfId="45603" xr:uid="{00000000-0005-0000-0000-0000EB490000}"/>
    <cellStyle name="40% - uthevingsfarge 2 2 3 2 4 2" xfId="45604" xr:uid="{00000000-0005-0000-0000-0000EC490000}"/>
    <cellStyle name="40% - uthevingsfarge 2 2 3 2 4 2 2" xfId="45605" xr:uid="{00000000-0005-0000-0000-0000ED490000}"/>
    <cellStyle name="40% - uthevingsfarge 2 2 3 2 4 3" xfId="45606" xr:uid="{00000000-0005-0000-0000-0000EE490000}"/>
    <cellStyle name="40% - uthevingsfarge 2 2 3 2 4_3. Chng in credit spreads" xfId="45607" xr:uid="{00000000-0005-0000-0000-0000EF490000}"/>
    <cellStyle name="40% - uthevingsfarge 2 2 3 2 5" xfId="45608" xr:uid="{00000000-0005-0000-0000-0000F0490000}"/>
    <cellStyle name="40% - uthevingsfarge 2 2 3 2 5 2" xfId="45609" xr:uid="{00000000-0005-0000-0000-0000F1490000}"/>
    <cellStyle name="40% - uthevingsfarge 2 2 3 2 6" xfId="45610" xr:uid="{00000000-0005-0000-0000-0000F2490000}"/>
    <cellStyle name="40% - uthevingsfarge 2 2 3 2_3. Chng in credit spreads" xfId="45611" xr:uid="{00000000-0005-0000-0000-0000F3490000}"/>
    <cellStyle name="40% - uthevingsfarge 2 2 3 3" xfId="16720" xr:uid="{00000000-0005-0000-0000-0000F4490000}"/>
    <cellStyle name="40% - uthevingsfarge 2 2 3 3 2" xfId="16721" xr:uid="{00000000-0005-0000-0000-0000F5490000}"/>
    <cellStyle name="40% - uthevingsfarge 2 2 3 3 2 2" xfId="45612" xr:uid="{00000000-0005-0000-0000-0000F6490000}"/>
    <cellStyle name="40% - uthevingsfarge 2 2 3 3 2 2 2" xfId="45613" xr:uid="{00000000-0005-0000-0000-0000F7490000}"/>
    <cellStyle name="40% - uthevingsfarge 2 2 3 3 2 3" xfId="45614" xr:uid="{00000000-0005-0000-0000-0000F8490000}"/>
    <cellStyle name="40% - uthevingsfarge 2 2 3 3 2_3. Chng in credit spreads" xfId="45615" xr:uid="{00000000-0005-0000-0000-0000F9490000}"/>
    <cellStyle name="40% - uthevingsfarge 2 2 3 3 3" xfId="16722" xr:uid="{00000000-0005-0000-0000-0000FA490000}"/>
    <cellStyle name="40% - uthevingsfarge 2 2 3 3 3 2" xfId="45616" xr:uid="{00000000-0005-0000-0000-0000FB490000}"/>
    <cellStyle name="40% - uthevingsfarge 2 2 3 3 4" xfId="45617" xr:uid="{00000000-0005-0000-0000-0000FC490000}"/>
    <cellStyle name="40% - uthevingsfarge 2 2 3 3 5" xfId="45618" xr:uid="{00000000-0005-0000-0000-0000FD490000}"/>
    <cellStyle name="40% - uthevingsfarge 2 2 3 3 6" xfId="45619" xr:uid="{00000000-0005-0000-0000-0000FE490000}"/>
    <cellStyle name="40% - uthevingsfarge 2 2 3 3_3. Chng in credit spreads" xfId="45620" xr:uid="{00000000-0005-0000-0000-0000FF490000}"/>
    <cellStyle name="40% - uthevingsfarge 2 2 3 4" xfId="16723" xr:uid="{00000000-0005-0000-0000-0000004A0000}"/>
    <cellStyle name="40% - uthevingsfarge 2 2 3 4 2" xfId="16724" xr:uid="{00000000-0005-0000-0000-0000014A0000}"/>
    <cellStyle name="40% - uthevingsfarge 2 2 3 4 2 2" xfId="45621" xr:uid="{00000000-0005-0000-0000-0000024A0000}"/>
    <cellStyle name="40% - uthevingsfarge 2 2 3 4 3" xfId="16725" xr:uid="{00000000-0005-0000-0000-0000034A0000}"/>
    <cellStyle name="40% - uthevingsfarge 2 2 3 4 4" xfId="45622" xr:uid="{00000000-0005-0000-0000-0000044A0000}"/>
    <cellStyle name="40% - uthevingsfarge 2 2 3 4 5" xfId="45623" xr:uid="{00000000-0005-0000-0000-0000054A0000}"/>
    <cellStyle name="40% - uthevingsfarge 2 2 3 4 6" xfId="45624" xr:uid="{00000000-0005-0000-0000-0000064A0000}"/>
    <cellStyle name="40% - uthevingsfarge 2 2 3 4_3. Chng in credit spreads" xfId="45625" xr:uid="{00000000-0005-0000-0000-0000074A0000}"/>
    <cellStyle name="40% - uthevingsfarge 2 2 3 5" xfId="16726" xr:uid="{00000000-0005-0000-0000-0000084A0000}"/>
    <cellStyle name="40% - uthevingsfarge 2 2 3 5 2" xfId="16727" xr:uid="{00000000-0005-0000-0000-0000094A0000}"/>
    <cellStyle name="40% - uthevingsfarge 2 2 3 5 2 2" xfId="45626" xr:uid="{00000000-0005-0000-0000-00000A4A0000}"/>
    <cellStyle name="40% - uthevingsfarge 2 2 3 5 3" xfId="16728" xr:uid="{00000000-0005-0000-0000-00000B4A0000}"/>
    <cellStyle name="40% - uthevingsfarge 2 2 3 5 4" xfId="45627" xr:uid="{00000000-0005-0000-0000-00000C4A0000}"/>
    <cellStyle name="40% - uthevingsfarge 2 2 3 5 5" xfId="45628" xr:uid="{00000000-0005-0000-0000-00000D4A0000}"/>
    <cellStyle name="40% - uthevingsfarge 2 2 3 5 6" xfId="45629" xr:uid="{00000000-0005-0000-0000-00000E4A0000}"/>
    <cellStyle name="40% - uthevingsfarge 2 2 3 5_3. Chng in credit spreads" xfId="45630" xr:uid="{00000000-0005-0000-0000-00000F4A0000}"/>
    <cellStyle name="40% - uthevingsfarge 2 2 3 6" xfId="16729" xr:uid="{00000000-0005-0000-0000-0000104A0000}"/>
    <cellStyle name="40% - uthevingsfarge 2 2 3 6 2" xfId="45631" xr:uid="{00000000-0005-0000-0000-0000114A0000}"/>
    <cellStyle name="40% - uthevingsfarge 2 2 3 6 2 2" xfId="45632" xr:uid="{00000000-0005-0000-0000-0000124A0000}"/>
    <cellStyle name="40% - uthevingsfarge 2 2 3 6 3" xfId="45633" xr:uid="{00000000-0005-0000-0000-0000134A0000}"/>
    <cellStyle name="40% - uthevingsfarge 2 2 3 6_3. Chng in credit spreads" xfId="45634" xr:uid="{00000000-0005-0000-0000-0000144A0000}"/>
    <cellStyle name="40% - uthevingsfarge 2 2 3 7" xfId="16730" xr:uid="{00000000-0005-0000-0000-0000154A0000}"/>
    <cellStyle name="40% - uthevingsfarge 2 2 3 7 2" xfId="45635" xr:uid="{00000000-0005-0000-0000-0000164A0000}"/>
    <cellStyle name="40% - uthevingsfarge 2 2 3 8" xfId="39860" xr:uid="{00000000-0005-0000-0000-0000174A0000}"/>
    <cellStyle name="40% - uthevingsfarge 2 2 3 9" xfId="45636" xr:uid="{00000000-0005-0000-0000-0000184A0000}"/>
    <cellStyle name="40% - uthevingsfarge 2 2 3_3. Chng in credit spreads" xfId="45637" xr:uid="{00000000-0005-0000-0000-0000194A0000}"/>
    <cellStyle name="40% - uthevingsfarge 2 2 4" xfId="16731" xr:uid="{00000000-0005-0000-0000-00001A4A0000}"/>
    <cellStyle name="40% - uthevingsfarge 2 2 4 2" xfId="16732" xr:uid="{00000000-0005-0000-0000-00001B4A0000}"/>
    <cellStyle name="40% - uthevingsfarge 2 2 4 2 2" xfId="16733" xr:uid="{00000000-0005-0000-0000-00001C4A0000}"/>
    <cellStyle name="40% - uthevingsfarge 2 2 4 2 2 2" xfId="45638" xr:uid="{00000000-0005-0000-0000-00001D4A0000}"/>
    <cellStyle name="40% - uthevingsfarge 2 2 4 2 3" xfId="45639" xr:uid="{00000000-0005-0000-0000-00001E4A0000}"/>
    <cellStyle name="40% - uthevingsfarge 2 2 4 2_3. Chng in credit spreads" xfId="45640" xr:uid="{00000000-0005-0000-0000-00001F4A0000}"/>
    <cellStyle name="40% - uthevingsfarge 2 2 4 3" xfId="16734" xr:uid="{00000000-0005-0000-0000-0000204A0000}"/>
    <cellStyle name="40% - uthevingsfarge 2 2 4 3 2" xfId="45641" xr:uid="{00000000-0005-0000-0000-0000214A0000}"/>
    <cellStyle name="40% - uthevingsfarge 2 2 4 3 2 2" xfId="45642" xr:uid="{00000000-0005-0000-0000-0000224A0000}"/>
    <cellStyle name="40% - uthevingsfarge 2 2 4 3 3" xfId="45643" xr:uid="{00000000-0005-0000-0000-0000234A0000}"/>
    <cellStyle name="40% - uthevingsfarge 2 2 4 3_3. Chng in credit spreads" xfId="45644" xr:uid="{00000000-0005-0000-0000-0000244A0000}"/>
    <cellStyle name="40% - uthevingsfarge 2 2 4 4" xfId="16735" xr:uid="{00000000-0005-0000-0000-0000254A0000}"/>
    <cellStyle name="40% - uthevingsfarge 2 2 4 4 2" xfId="45645" xr:uid="{00000000-0005-0000-0000-0000264A0000}"/>
    <cellStyle name="40% - uthevingsfarge 2 2 4 4 2 2" xfId="45646" xr:uid="{00000000-0005-0000-0000-0000274A0000}"/>
    <cellStyle name="40% - uthevingsfarge 2 2 4 4 3" xfId="45647" xr:uid="{00000000-0005-0000-0000-0000284A0000}"/>
    <cellStyle name="40% - uthevingsfarge 2 2 4 4_3. Chng in credit spreads" xfId="45648" xr:uid="{00000000-0005-0000-0000-0000294A0000}"/>
    <cellStyle name="40% - uthevingsfarge 2 2 4 5" xfId="45649" xr:uid="{00000000-0005-0000-0000-00002A4A0000}"/>
    <cellStyle name="40% - uthevingsfarge 2 2 4 5 2" xfId="45650" xr:uid="{00000000-0005-0000-0000-00002B4A0000}"/>
    <cellStyle name="40% - uthevingsfarge 2 2 4 6" xfId="45651" xr:uid="{00000000-0005-0000-0000-00002C4A0000}"/>
    <cellStyle name="40% - uthevingsfarge 2 2 4 7" xfId="45652" xr:uid="{00000000-0005-0000-0000-00002D4A0000}"/>
    <cellStyle name="40% - uthevingsfarge 2 2 4_3. Chng in credit spreads" xfId="45653" xr:uid="{00000000-0005-0000-0000-00002E4A0000}"/>
    <cellStyle name="40% - uthevingsfarge 2 2 5" xfId="16736" xr:uid="{00000000-0005-0000-0000-00002F4A0000}"/>
    <cellStyle name="40% - uthevingsfarge 2 2 5 2" xfId="16737" xr:uid="{00000000-0005-0000-0000-0000304A0000}"/>
    <cellStyle name="40% - uthevingsfarge 2 2 5 2 2" xfId="16738" xr:uid="{00000000-0005-0000-0000-0000314A0000}"/>
    <cellStyle name="40% - uthevingsfarge 2 2 5 2 2 2" xfId="45654" xr:uid="{00000000-0005-0000-0000-0000324A0000}"/>
    <cellStyle name="40% - uthevingsfarge 2 2 5 2 3" xfId="45655" xr:uid="{00000000-0005-0000-0000-0000334A0000}"/>
    <cellStyle name="40% - uthevingsfarge 2 2 5 2_3. Chng in credit spreads" xfId="45656" xr:uid="{00000000-0005-0000-0000-0000344A0000}"/>
    <cellStyle name="40% - uthevingsfarge 2 2 5 3" xfId="16739" xr:uid="{00000000-0005-0000-0000-0000354A0000}"/>
    <cellStyle name="40% - uthevingsfarge 2 2 5 3 2" xfId="45657" xr:uid="{00000000-0005-0000-0000-0000364A0000}"/>
    <cellStyle name="40% - uthevingsfarge 2 2 5 4" xfId="16740" xr:uid="{00000000-0005-0000-0000-0000374A0000}"/>
    <cellStyle name="40% - uthevingsfarge 2 2 5 5" xfId="45658" xr:uid="{00000000-0005-0000-0000-0000384A0000}"/>
    <cellStyle name="40% - uthevingsfarge 2 2 5 6" xfId="45659" xr:uid="{00000000-0005-0000-0000-0000394A0000}"/>
    <cellStyle name="40% - uthevingsfarge 2 2 5 7" xfId="45660" xr:uid="{00000000-0005-0000-0000-00003A4A0000}"/>
    <cellStyle name="40% - uthevingsfarge 2 2 5_3. Chng in credit spreads" xfId="45661" xr:uid="{00000000-0005-0000-0000-00003B4A0000}"/>
    <cellStyle name="40% - uthevingsfarge 2 2 6" xfId="16741" xr:uid="{00000000-0005-0000-0000-00003C4A0000}"/>
    <cellStyle name="40% - uthevingsfarge 2 2 6 2" xfId="16742" xr:uid="{00000000-0005-0000-0000-00003D4A0000}"/>
    <cellStyle name="40% - uthevingsfarge 2 2 6 2 2" xfId="16743" xr:uid="{00000000-0005-0000-0000-00003E4A0000}"/>
    <cellStyle name="40% - uthevingsfarge 2 2 6 2 2 2" xfId="45662" xr:uid="{00000000-0005-0000-0000-00003F4A0000}"/>
    <cellStyle name="40% - uthevingsfarge 2 2 6 2 3" xfId="45663" xr:uid="{00000000-0005-0000-0000-0000404A0000}"/>
    <cellStyle name="40% - uthevingsfarge 2 2 6 2_3. Chng in credit spreads" xfId="45664" xr:uid="{00000000-0005-0000-0000-0000414A0000}"/>
    <cellStyle name="40% - uthevingsfarge 2 2 6 3" xfId="16744" xr:uid="{00000000-0005-0000-0000-0000424A0000}"/>
    <cellStyle name="40% - uthevingsfarge 2 2 6 3 2" xfId="45665" xr:uid="{00000000-0005-0000-0000-0000434A0000}"/>
    <cellStyle name="40% - uthevingsfarge 2 2 6 4" xfId="16745" xr:uid="{00000000-0005-0000-0000-0000444A0000}"/>
    <cellStyle name="40% - uthevingsfarge 2 2 6 5" xfId="45666" xr:uid="{00000000-0005-0000-0000-0000454A0000}"/>
    <cellStyle name="40% - uthevingsfarge 2 2 6 6" xfId="45667" xr:uid="{00000000-0005-0000-0000-0000464A0000}"/>
    <cellStyle name="40% - uthevingsfarge 2 2 6 7" xfId="45668" xr:uid="{00000000-0005-0000-0000-0000474A0000}"/>
    <cellStyle name="40% - uthevingsfarge 2 2 6_3. Chng in credit spreads" xfId="45669" xr:uid="{00000000-0005-0000-0000-0000484A0000}"/>
    <cellStyle name="40% - uthevingsfarge 2 2 7" xfId="16746" xr:uid="{00000000-0005-0000-0000-0000494A0000}"/>
    <cellStyle name="40% - uthevingsfarge 2 2 7 2" xfId="16747" xr:uid="{00000000-0005-0000-0000-00004A4A0000}"/>
    <cellStyle name="40% - uthevingsfarge 2 2 7 2 2" xfId="16748" xr:uid="{00000000-0005-0000-0000-00004B4A0000}"/>
    <cellStyle name="40% - uthevingsfarge 2 2 7 2 3" xfId="45670" xr:uid="{00000000-0005-0000-0000-00004C4A0000}"/>
    <cellStyle name="40% - uthevingsfarge 2 2 7 2_AVA DVA EL" xfId="16749" xr:uid="{00000000-0005-0000-0000-00004D4A0000}"/>
    <cellStyle name="40% - uthevingsfarge 2 2 7 3" xfId="16750" xr:uid="{00000000-0005-0000-0000-00004E4A0000}"/>
    <cellStyle name="40% - uthevingsfarge 2 2 7 4" xfId="16751" xr:uid="{00000000-0005-0000-0000-00004F4A0000}"/>
    <cellStyle name="40% - uthevingsfarge 2 2 7 5" xfId="45671" xr:uid="{00000000-0005-0000-0000-0000504A0000}"/>
    <cellStyle name="40% - uthevingsfarge 2 2 7 6" xfId="45672" xr:uid="{00000000-0005-0000-0000-0000514A0000}"/>
    <cellStyle name="40% - uthevingsfarge 2 2 7_3. Chng in credit spreads" xfId="45673" xr:uid="{00000000-0005-0000-0000-0000524A0000}"/>
    <cellStyle name="40% - uthevingsfarge 2 2 8" xfId="16752" xr:uid="{00000000-0005-0000-0000-0000534A0000}"/>
    <cellStyle name="40% - uthevingsfarge 2 2 8 2" xfId="16753" xr:uid="{00000000-0005-0000-0000-0000544A0000}"/>
    <cellStyle name="40% - uthevingsfarge 2 2 8 2 2" xfId="45674" xr:uid="{00000000-0005-0000-0000-0000554A0000}"/>
    <cellStyle name="40% - uthevingsfarge 2 2 8 3" xfId="16754" xr:uid="{00000000-0005-0000-0000-0000564A0000}"/>
    <cellStyle name="40% - uthevingsfarge 2 2 8 4" xfId="45675" xr:uid="{00000000-0005-0000-0000-0000574A0000}"/>
    <cellStyle name="40% - uthevingsfarge 2 2 8_3. Chng in credit spreads" xfId="45676" xr:uid="{00000000-0005-0000-0000-0000584A0000}"/>
    <cellStyle name="40% - uthevingsfarge 2 2 9" xfId="16755" xr:uid="{00000000-0005-0000-0000-0000594A0000}"/>
    <cellStyle name="40% - uthevingsfarge 2 2 9 2" xfId="16756" xr:uid="{00000000-0005-0000-0000-00005A4A0000}"/>
    <cellStyle name="40% - uthevingsfarge 2 2 9 3" xfId="16757" xr:uid="{00000000-0005-0000-0000-00005B4A0000}"/>
    <cellStyle name="40% - uthevingsfarge 2 2 9_AVA DVA EL" xfId="16758" xr:uid="{00000000-0005-0000-0000-00005C4A0000}"/>
    <cellStyle name="40% - uthevingsfarge 2 2_11" xfId="4397" xr:uid="{00000000-0005-0000-0000-00005D4A0000}"/>
    <cellStyle name="40% - uthevingsfarge 2 20" xfId="4398" xr:uid="{00000000-0005-0000-0000-00005E4A0000}"/>
    <cellStyle name="40% - uthevingsfarge 2 20 2" xfId="4399" xr:uid="{00000000-0005-0000-0000-00005F4A0000}"/>
    <cellStyle name="40% - uthevingsfarge 2 20 2 2" xfId="4400" xr:uid="{00000000-0005-0000-0000-0000604A0000}"/>
    <cellStyle name="40% - uthevingsfarge 2 20 2 3" xfId="45677" xr:uid="{00000000-0005-0000-0000-0000614A0000}"/>
    <cellStyle name="40% - uthevingsfarge 2 20 2_4 manuell" xfId="53988" xr:uid="{C74E1E57-0454-41F1-83C9-4F7F58D6E536}"/>
    <cellStyle name="40% - uthevingsfarge 2 20 3" xfId="4401" xr:uid="{00000000-0005-0000-0000-0000634A0000}"/>
    <cellStyle name="40% - uthevingsfarge 2 20 4" xfId="45678" xr:uid="{00000000-0005-0000-0000-0000644A0000}"/>
    <cellStyle name="40% - uthevingsfarge 2 20_4 manuell" xfId="53989" xr:uid="{5BF98036-DBD0-4B5E-A6B0-70CA9E5BE27B}"/>
    <cellStyle name="40% - uthevingsfarge 2 21" xfId="4402" xr:uid="{00000000-0005-0000-0000-0000664A0000}"/>
    <cellStyle name="40% - uthevingsfarge 2 21 2" xfId="4403" xr:uid="{00000000-0005-0000-0000-0000674A0000}"/>
    <cellStyle name="40% - uthevingsfarge 2 21 2 2" xfId="4404" xr:uid="{00000000-0005-0000-0000-0000684A0000}"/>
    <cellStyle name="40% - uthevingsfarge 2 21 2 3" xfId="45679" xr:uid="{00000000-0005-0000-0000-0000694A0000}"/>
    <cellStyle name="40% - uthevingsfarge 2 21 2_4 manuell" xfId="53990" xr:uid="{1EBC60BD-6706-41FF-B80D-FA911E2784F9}"/>
    <cellStyle name="40% - uthevingsfarge 2 21 3" xfId="4405" xr:uid="{00000000-0005-0000-0000-00006B4A0000}"/>
    <cellStyle name="40% - uthevingsfarge 2 21 4" xfId="45680" xr:uid="{00000000-0005-0000-0000-00006C4A0000}"/>
    <cellStyle name="40% - uthevingsfarge 2 21_4 manuell" xfId="53991" xr:uid="{064E7CA3-7C97-4F2F-9058-4BCFD1276C99}"/>
    <cellStyle name="40% - uthevingsfarge 2 22" xfId="4406" xr:uid="{00000000-0005-0000-0000-00006E4A0000}"/>
    <cellStyle name="40% - uthevingsfarge 2 22 2" xfId="4407" xr:uid="{00000000-0005-0000-0000-00006F4A0000}"/>
    <cellStyle name="40% - uthevingsfarge 2 22 2 2" xfId="4408" xr:uid="{00000000-0005-0000-0000-0000704A0000}"/>
    <cellStyle name="40% - uthevingsfarge 2 22 2 3" xfId="45681" xr:uid="{00000000-0005-0000-0000-0000714A0000}"/>
    <cellStyle name="40% - uthevingsfarge 2 22 2_4 manuell" xfId="53992" xr:uid="{3D51E264-2059-441F-98D4-4D07FDC104BF}"/>
    <cellStyle name="40% - uthevingsfarge 2 22 3" xfId="4409" xr:uid="{00000000-0005-0000-0000-0000734A0000}"/>
    <cellStyle name="40% - uthevingsfarge 2 22 4" xfId="45682" xr:uid="{00000000-0005-0000-0000-0000744A0000}"/>
    <cellStyle name="40% - uthevingsfarge 2 22_4 manuell" xfId="53993" xr:uid="{6CC05F07-8BB0-4181-80FE-A3ECEDAB3B8C}"/>
    <cellStyle name="40% - uthevingsfarge 2 23" xfId="4410" xr:uid="{00000000-0005-0000-0000-0000764A0000}"/>
    <cellStyle name="40% - uthevingsfarge 2 23 2" xfId="4411" xr:uid="{00000000-0005-0000-0000-0000774A0000}"/>
    <cellStyle name="40% - uthevingsfarge 2 23 2 2" xfId="4412" xr:uid="{00000000-0005-0000-0000-0000784A0000}"/>
    <cellStyle name="40% - uthevingsfarge 2 23 2 3" xfId="45683" xr:uid="{00000000-0005-0000-0000-0000794A0000}"/>
    <cellStyle name="40% - uthevingsfarge 2 23 2_4 manuell" xfId="53994" xr:uid="{AF7D159B-5B1A-4946-8D26-C556CEC396C7}"/>
    <cellStyle name="40% - uthevingsfarge 2 23 3" xfId="4413" xr:uid="{00000000-0005-0000-0000-00007B4A0000}"/>
    <cellStyle name="40% - uthevingsfarge 2 23 4" xfId="45684" xr:uid="{00000000-0005-0000-0000-00007C4A0000}"/>
    <cellStyle name="40% - uthevingsfarge 2 23_4 manuell" xfId="53995" xr:uid="{9D59FEE1-39DC-48BE-ADF4-597529567DA9}"/>
    <cellStyle name="40% - uthevingsfarge 2 24" xfId="4414" xr:uid="{00000000-0005-0000-0000-00007E4A0000}"/>
    <cellStyle name="40% - uthevingsfarge 2 24 2" xfId="4415" xr:uid="{00000000-0005-0000-0000-00007F4A0000}"/>
    <cellStyle name="40% - uthevingsfarge 2 24 2 2" xfId="4416" xr:uid="{00000000-0005-0000-0000-0000804A0000}"/>
    <cellStyle name="40% - uthevingsfarge 2 24 2 3" xfId="45685" xr:uid="{00000000-0005-0000-0000-0000814A0000}"/>
    <cellStyle name="40% - uthevingsfarge 2 24 2_4 manuell" xfId="53996" xr:uid="{B4A15599-3CA8-43E5-93CC-DAF030AE6FD0}"/>
    <cellStyle name="40% - uthevingsfarge 2 24 3" xfId="4417" xr:uid="{00000000-0005-0000-0000-0000834A0000}"/>
    <cellStyle name="40% - uthevingsfarge 2 24 4" xfId="45686" xr:uid="{00000000-0005-0000-0000-0000844A0000}"/>
    <cellStyle name="40% - uthevingsfarge 2 24_4 manuell" xfId="53997" xr:uid="{8812EB4A-97A0-4C32-BF7B-14CD2AE98200}"/>
    <cellStyle name="40% - uthevingsfarge 2 25" xfId="4418" xr:uid="{00000000-0005-0000-0000-0000864A0000}"/>
    <cellStyle name="40% - uthevingsfarge 2 25 2" xfId="4419" xr:uid="{00000000-0005-0000-0000-0000874A0000}"/>
    <cellStyle name="40% - uthevingsfarge 2 25 2 2" xfId="4420" xr:uid="{00000000-0005-0000-0000-0000884A0000}"/>
    <cellStyle name="40% - uthevingsfarge 2 25 2 3" xfId="45687" xr:uid="{00000000-0005-0000-0000-0000894A0000}"/>
    <cellStyle name="40% - uthevingsfarge 2 25 2_4 manuell" xfId="53998" xr:uid="{98924141-5AB2-45FC-A38F-DF5D93CBC165}"/>
    <cellStyle name="40% - uthevingsfarge 2 25 3" xfId="4421" xr:uid="{00000000-0005-0000-0000-00008B4A0000}"/>
    <cellStyle name="40% - uthevingsfarge 2 25 4" xfId="45688" xr:uid="{00000000-0005-0000-0000-00008C4A0000}"/>
    <cellStyle name="40% - uthevingsfarge 2 25_4 manuell" xfId="53999" xr:uid="{F21E9996-8E19-45D7-A11B-E8431DCEDCCD}"/>
    <cellStyle name="40% - uthevingsfarge 2 26" xfId="4422" xr:uid="{00000000-0005-0000-0000-00008E4A0000}"/>
    <cellStyle name="40% - uthevingsfarge 2 26 2" xfId="4423" xr:uid="{00000000-0005-0000-0000-00008F4A0000}"/>
    <cellStyle name="40% - uthevingsfarge 2 26 2 2" xfId="4424" xr:uid="{00000000-0005-0000-0000-0000904A0000}"/>
    <cellStyle name="40% - uthevingsfarge 2 26 2 3" xfId="45689" xr:uid="{00000000-0005-0000-0000-0000914A0000}"/>
    <cellStyle name="40% - uthevingsfarge 2 26 2_4 manuell" xfId="54000" xr:uid="{D4FDBC8B-CF4A-4F7D-A676-B385DB61DB89}"/>
    <cellStyle name="40% - uthevingsfarge 2 26 3" xfId="4425" xr:uid="{00000000-0005-0000-0000-0000934A0000}"/>
    <cellStyle name="40% - uthevingsfarge 2 26 4" xfId="45690" xr:uid="{00000000-0005-0000-0000-0000944A0000}"/>
    <cellStyle name="40% - uthevingsfarge 2 26_4 manuell" xfId="54001" xr:uid="{5412258B-8A18-46B2-874C-12C5F0FA1EFE}"/>
    <cellStyle name="40% - uthevingsfarge 2 27" xfId="4426" xr:uid="{00000000-0005-0000-0000-0000964A0000}"/>
    <cellStyle name="40% - uthevingsfarge 2 27 2" xfId="4427" xr:uid="{00000000-0005-0000-0000-0000974A0000}"/>
    <cellStyle name="40% - uthevingsfarge 2 27 2 2" xfId="4428" xr:uid="{00000000-0005-0000-0000-0000984A0000}"/>
    <cellStyle name="40% - uthevingsfarge 2 27 2 3" xfId="45691" xr:uid="{00000000-0005-0000-0000-0000994A0000}"/>
    <cellStyle name="40% - uthevingsfarge 2 27 2_4 manuell" xfId="54002" xr:uid="{8B0CB8D7-B644-4BA6-BD20-3D88E3D1056F}"/>
    <cellStyle name="40% - uthevingsfarge 2 27 3" xfId="4429" xr:uid="{00000000-0005-0000-0000-00009B4A0000}"/>
    <cellStyle name="40% - uthevingsfarge 2 27 4" xfId="45692" xr:uid="{00000000-0005-0000-0000-00009C4A0000}"/>
    <cellStyle name="40% - uthevingsfarge 2 27_4 manuell" xfId="54003" xr:uid="{3A1CA9A3-1092-4B28-9439-96B84F7B27F6}"/>
    <cellStyle name="40% - uthevingsfarge 2 28" xfId="4430" xr:uid="{00000000-0005-0000-0000-00009E4A0000}"/>
    <cellStyle name="40% - uthevingsfarge 2 28 2" xfId="4431" xr:uid="{00000000-0005-0000-0000-00009F4A0000}"/>
    <cellStyle name="40% - uthevingsfarge 2 28 2 2" xfId="4432" xr:uid="{00000000-0005-0000-0000-0000A04A0000}"/>
    <cellStyle name="40% - uthevingsfarge 2 28 2 3" xfId="45693" xr:uid="{00000000-0005-0000-0000-0000A14A0000}"/>
    <cellStyle name="40% - uthevingsfarge 2 28 2_4 manuell" xfId="54004" xr:uid="{1A758DF9-2FEC-4AC8-9FBE-E7EBA28BB914}"/>
    <cellStyle name="40% - uthevingsfarge 2 28 3" xfId="4433" xr:uid="{00000000-0005-0000-0000-0000A34A0000}"/>
    <cellStyle name="40% - uthevingsfarge 2 28 4" xfId="45694" xr:uid="{00000000-0005-0000-0000-0000A44A0000}"/>
    <cellStyle name="40% - uthevingsfarge 2 28_4 manuell" xfId="54005" xr:uid="{E7592233-1E4D-4DFE-BE60-AB2DC1863E61}"/>
    <cellStyle name="40% - uthevingsfarge 2 29" xfId="4434" xr:uid="{00000000-0005-0000-0000-0000A64A0000}"/>
    <cellStyle name="40% - uthevingsfarge 2 29 2" xfId="4435" xr:uid="{00000000-0005-0000-0000-0000A74A0000}"/>
    <cellStyle name="40% - uthevingsfarge 2 29 2 2" xfId="4436" xr:uid="{00000000-0005-0000-0000-0000A84A0000}"/>
    <cellStyle name="40% - uthevingsfarge 2 29 2 3" xfId="45695" xr:uid="{00000000-0005-0000-0000-0000A94A0000}"/>
    <cellStyle name="40% - uthevingsfarge 2 29 2_4 manuell" xfId="54006" xr:uid="{7E93C781-8A4C-4D71-A1F0-267F7F2E96D4}"/>
    <cellStyle name="40% - uthevingsfarge 2 29 3" xfId="4437" xr:uid="{00000000-0005-0000-0000-0000AB4A0000}"/>
    <cellStyle name="40% - uthevingsfarge 2 29 4" xfId="45696" xr:uid="{00000000-0005-0000-0000-0000AC4A0000}"/>
    <cellStyle name="40% - uthevingsfarge 2 29_4 manuell" xfId="54007" xr:uid="{76867657-3D9C-43A7-BD6F-B27C0F78153C}"/>
    <cellStyle name="40% - uthevingsfarge 2 3" xfId="4438" xr:uid="{00000000-0005-0000-0000-0000AE4A0000}"/>
    <cellStyle name="40% - uthevingsfarge 2 3 10" xfId="45697" xr:uid="{00000000-0005-0000-0000-0000AF4A0000}"/>
    <cellStyle name="40% - uthevingsfarge 2 3 11" xfId="45698" xr:uid="{00000000-0005-0000-0000-0000B04A0000}"/>
    <cellStyle name="40% - uthevingsfarge 2 3 2" xfId="4439" xr:uid="{00000000-0005-0000-0000-0000B14A0000}"/>
    <cellStyle name="40% - uthevingsfarge 2 3 2 10" xfId="45699" xr:uid="{00000000-0005-0000-0000-0000B24A0000}"/>
    <cellStyle name="40% - uthevingsfarge 2 3 2 2" xfId="4440" xr:uid="{00000000-0005-0000-0000-0000B34A0000}"/>
    <cellStyle name="40% - uthevingsfarge 2 3 2 2 2" xfId="16759" xr:uid="{00000000-0005-0000-0000-0000B44A0000}"/>
    <cellStyle name="40% - uthevingsfarge 2 3 2 2 2 2" xfId="45700" xr:uid="{00000000-0005-0000-0000-0000B54A0000}"/>
    <cellStyle name="40% - uthevingsfarge 2 3 2 2 2 2 2" xfId="45701" xr:uid="{00000000-0005-0000-0000-0000B64A0000}"/>
    <cellStyle name="40% - uthevingsfarge 2 3 2 2 2 3" xfId="45702" xr:uid="{00000000-0005-0000-0000-0000B74A0000}"/>
    <cellStyle name="40% - uthevingsfarge 2 3 2 2 2_3. Chng in credit spreads" xfId="45703" xr:uid="{00000000-0005-0000-0000-0000B84A0000}"/>
    <cellStyle name="40% - uthevingsfarge 2 3 2 2 3" xfId="16760" xr:uid="{00000000-0005-0000-0000-0000B94A0000}"/>
    <cellStyle name="40% - uthevingsfarge 2 3 2 2 3 2" xfId="45704" xr:uid="{00000000-0005-0000-0000-0000BA4A0000}"/>
    <cellStyle name="40% - uthevingsfarge 2 3 2 2 3 2 2" xfId="45705" xr:uid="{00000000-0005-0000-0000-0000BB4A0000}"/>
    <cellStyle name="40% - uthevingsfarge 2 3 2 2 3 3" xfId="45706" xr:uid="{00000000-0005-0000-0000-0000BC4A0000}"/>
    <cellStyle name="40% - uthevingsfarge 2 3 2 2 3_3. Chng in credit spreads" xfId="45707" xr:uid="{00000000-0005-0000-0000-0000BD4A0000}"/>
    <cellStyle name="40% - uthevingsfarge 2 3 2 2 4" xfId="45708" xr:uid="{00000000-0005-0000-0000-0000BE4A0000}"/>
    <cellStyle name="40% - uthevingsfarge 2 3 2 2 4 2" xfId="45709" xr:uid="{00000000-0005-0000-0000-0000BF4A0000}"/>
    <cellStyle name="40% - uthevingsfarge 2 3 2 2 5" xfId="45710" xr:uid="{00000000-0005-0000-0000-0000C04A0000}"/>
    <cellStyle name="40% - uthevingsfarge 2 3 2 2 6" xfId="45711" xr:uid="{00000000-0005-0000-0000-0000C14A0000}"/>
    <cellStyle name="40% - uthevingsfarge 2 3 2 2_3. Chng in credit spreads" xfId="45712" xr:uid="{00000000-0005-0000-0000-0000C24A0000}"/>
    <cellStyle name="40% - uthevingsfarge 2 3 2 3" xfId="16761" xr:uid="{00000000-0005-0000-0000-0000C34A0000}"/>
    <cellStyle name="40% - uthevingsfarge 2 3 2 3 2" xfId="16762" xr:uid="{00000000-0005-0000-0000-0000C44A0000}"/>
    <cellStyle name="40% - uthevingsfarge 2 3 2 3 2 2" xfId="45713" xr:uid="{00000000-0005-0000-0000-0000C54A0000}"/>
    <cellStyle name="40% - uthevingsfarge 2 3 2 3 3" xfId="16763" xr:uid="{00000000-0005-0000-0000-0000C64A0000}"/>
    <cellStyle name="40% - uthevingsfarge 2 3 2 3 4" xfId="45714" xr:uid="{00000000-0005-0000-0000-0000C74A0000}"/>
    <cellStyle name="40% - uthevingsfarge 2 3 2 3 5" xfId="45715" xr:uid="{00000000-0005-0000-0000-0000C84A0000}"/>
    <cellStyle name="40% - uthevingsfarge 2 3 2 3 6" xfId="45716" xr:uid="{00000000-0005-0000-0000-0000C94A0000}"/>
    <cellStyle name="40% - uthevingsfarge 2 3 2 3_3. Chng in credit spreads" xfId="45717" xr:uid="{00000000-0005-0000-0000-0000CA4A0000}"/>
    <cellStyle name="40% - uthevingsfarge 2 3 2 4" xfId="16764" xr:uid="{00000000-0005-0000-0000-0000CB4A0000}"/>
    <cellStyle name="40% - uthevingsfarge 2 3 2 4 2" xfId="16765" xr:uid="{00000000-0005-0000-0000-0000CC4A0000}"/>
    <cellStyle name="40% - uthevingsfarge 2 3 2 4 2 2" xfId="45718" xr:uid="{00000000-0005-0000-0000-0000CD4A0000}"/>
    <cellStyle name="40% - uthevingsfarge 2 3 2 4 3" xfId="16766" xr:uid="{00000000-0005-0000-0000-0000CE4A0000}"/>
    <cellStyle name="40% - uthevingsfarge 2 3 2 4 4" xfId="45719" xr:uid="{00000000-0005-0000-0000-0000CF4A0000}"/>
    <cellStyle name="40% - uthevingsfarge 2 3 2 4 5" xfId="45720" xr:uid="{00000000-0005-0000-0000-0000D04A0000}"/>
    <cellStyle name="40% - uthevingsfarge 2 3 2 4 6" xfId="45721" xr:uid="{00000000-0005-0000-0000-0000D14A0000}"/>
    <cellStyle name="40% - uthevingsfarge 2 3 2 4_3. Chng in credit spreads" xfId="45722" xr:uid="{00000000-0005-0000-0000-0000D24A0000}"/>
    <cellStyle name="40% - uthevingsfarge 2 3 2 5" xfId="16767" xr:uid="{00000000-0005-0000-0000-0000D34A0000}"/>
    <cellStyle name="40% - uthevingsfarge 2 3 2 5 2" xfId="16768" xr:uid="{00000000-0005-0000-0000-0000D44A0000}"/>
    <cellStyle name="40% - uthevingsfarge 2 3 2 5 3" xfId="16769" xr:uid="{00000000-0005-0000-0000-0000D54A0000}"/>
    <cellStyle name="40% - uthevingsfarge 2 3 2 5 4" xfId="45723" xr:uid="{00000000-0005-0000-0000-0000D64A0000}"/>
    <cellStyle name="40% - uthevingsfarge 2 3 2 5 5" xfId="45724" xr:uid="{00000000-0005-0000-0000-0000D74A0000}"/>
    <cellStyle name="40% - uthevingsfarge 2 3 2 5 6" xfId="45725" xr:uid="{00000000-0005-0000-0000-0000D84A0000}"/>
    <cellStyle name="40% - uthevingsfarge 2 3 2 5_AVA DVA EL" xfId="16770" xr:uid="{00000000-0005-0000-0000-0000D94A0000}"/>
    <cellStyle name="40% - uthevingsfarge 2 3 2 6" xfId="16771" xr:uid="{00000000-0005-0000-0000-0000DA4A0000}"/>
    <cellStyle name="40% - uthevingsfarge 2 3 2 6 2" xfId="16772" xr:uid="{00000000-0005-0000-0000-0000DB4A0000}"/>
    <cellStyle name="40% - uthevingsfarge 2 3 2 6_AVA DVA EL" xfId="16773" xr:uid="{00000000-0005-0000-0000-0000DC4A0000}"/>
    <cellStyle name="40% - uthevingsfarge 2 3 2 7" xfId="16774" xr:uid="{00000000-0005-0000-0000-0000DD4A0000}"/>
    <cellStyle name="40% - uthevingsfarge 2 3 2 8" xfId="45726" xr:uid="{00000000-0005-0000-0000-0000DE4A0000}"/>
    <cellStyle name="40% - uthevingsfarge 2 3 2 9" xfId="45727" xr:uid="{00000000-0005-0000-0000-0000DF4A0000}"/>
    <cellStyle name="40% - uthevingsfarge 2 3 2_3. Chng in credit spreads" xfId="45728" xr:uid="{00000000-0005-0000-0000-0000E04A0000}"/>
    <cellStyle name="40% - uthevingsfarge 2 3 3" xfId="4441" xr:uid="{00000000-0005-0000-0000-0000E14A0000}"/>
    <cellStyle name="40% - uthevingsfarge 2 3 3 2" xfId="16775" xr:uid="{00000000-0005-0000-0000-0000E24A0000}"/>
    <cellStyle name="40% - uthevingsfarge 2 3 3 2 2" xfId="45729" xr:uid="{00000000-0005-0000-0000-0000E34A0000}"/>
    <cellStyle name="40% - uthevingsfarge 2 3 3 2 2 2" xfId="45730" xr:uid="{00000000-0005-0000-0000-0000E44A0000}"/>
    <cellStyle name="40% - uthevingsfarge 2 3 3 2 2 2 2" xfId="45731" xr:uid="{00000000-0005-0000-0000-0000E54A0000}"/>
    <cellStyle name="40% - uthevingsfarge 2 3 3 2 2 3" xfId="45732" xr:uid="{00000000-0005-0000-0000-0000E64A0000}"/>
    <cellStyle name="40% - uthevingsfarge 2 3 3 2 2_3. Chng in credit spreads" xfId="45733" xr:uid="{00000000-0005-0000-0000-0000E74A0000}"/>
    <cellStyle name="40% - uthevingsfarge 2 3 3 2 3" xfId="45734" xr:uid="{00000000-0005-0000-0000-0000E84A0000}"/>
    <cellStyle name="40% - uthevingsfarge 2 3 3 2 3 2" xfId="45735" xr:uid="{00000000-0005-0000-0000-0000E94A0000}"/>
    <cellStyle name="40% - uthevingsfarge 2 3 3 2 3 2 2" xfId="45736" xr:uid="{00000000-0005-0000-0000-0000EA4A0000}"/>
    <cellStyle name="40% - uthevingsfarge 2 3 3 2 3 3" xfId="45737" xr:uid="{00000000-0005-0000-0000-0000EB4A0000}"/>
    <cellStyle name="40% - uthevingsfarge 2 3 3 2 3_3. Chng in credit spreads" xfId="45738" xr:uid="{00000000-0005-0000-0000-0000EC4A0000}"/>
    <cellStyle name="40% - uthevingsfarge 2 3 3 2 4" xfId="45739" xr:uid="{00000000-0005-0000-0000-0000ED4A0000}"/>
    <cellStyle name="40% - uthevingsfarge 2 3 3 2 4 2" xfId="45740" xr:uid="{00000000-0005-0000-0000-0000EE4A0000}"/>
    <cellStyle name="40% - uthevingsfarge 2 3 3 2 5" xfId="45741" xr:uid="{00000000-0005-0000-0000-0000EF4A0000}"/>
    <cellStyle name="40% - uthevingsfarge 2 3 3 2_3. Chng in credit spreads" xfId="45742" xr:uid="{00000000-0005-0000-0000-0000F04A0000}"/>
    <cellStyle name="40% - uthevingsfarge 2 3 3 3" xfId="16776" xr:uid="{00000000-0005-0000-0000-0000F14A0000}"/>
    <cellStyle name="40% - uthevingsfarge 2 3 3 3 2" xfId="45743" xr:uid="{00000000-0005-0000-0000-0000F24A0000}"/>
    <cellStyle name="40% - uthevingsfarge 2 3 3 3 2 2" xfId="45744" xr:uid="{00000000-0005-0000-0000-0000F34A0000}"/>
    <cellStyle name="40% - uthevingsfarge 2 3 3 3 3" xfId="45745" xr:uid="{00000000-0005-0000-0000-0000F44A0000}"/>
    <cellStyle name="40% - uthevingsfarge 2 3 3 3_3. Chng in credit spreads" xfId="45746" xr:uid="{00000000-0005-0000-0000-0000F54A0000}"/>
    <cellStyle name="40% - uthevingsfarge 2 3 3 4" xfId="45747" xr:uid="{00000000-0005-0000-0000-0000F64A0000}"/>
    <cellStyle name="40% - uthevingsfarge 2 3 3 4 2" xfId="45748" xr:uid="{00000000-0005-0000-0000-0000F74A0000}"/>
    <cellStyle name="40% - uthevingsfarge 2 3 3 4 2 2" xfId="45749" xr:uid="{00000000-0005-0000-0000-0000F84A0000}"/>
    <cellStyle name="40% - uthevingsfarge 2 3 3 4 3" xfId="45750" xr:uid="{00000000-0005-0000-0000-0000F94A0000}"/>
    <cellStyle name="40% - uthevingsfarge 2 3 3 4_3. Chng in credit spreads" xfId="45751" xr:uid="{00000000-0005-0000-0000-0000FA4A0000}"/>
    <cellStyle name="40% - uthevingsfarge 2 3 3 5" xfId="45752" xr:uid="{00000000-0005-0000-0000-0000FB4A0000}"/>
    <cellStyle name="40% - uthevingsfarge 2 3 3 5 2" xfId="45753" xr:uid="{00000000-0005-0000-0000-0000FC4A0000}"/>
    <cellStyle name="40% - uthevingsfarge 2 3 3 6" xfId="45754" xr:uid="{00000000-0005-0000-0000-0000FD4A0000}"/>
    <cellStyle name="40% - uthevingsfarge 2 3 3_3. Chng in credit spreads" xfId="45755" xr:uid="{00000000-0005-0000-0000-0000FE4A0000}"/>
    <cellStyle name="40% - uthevingsfarge 2 3 4" xfId="16777" xr:uid="{00000000-0005-0000-0000-0000FF4A0000}"/>
    <cellStyle name="40% - uthevingsfarge 2 3 4 2" xfId="16778" xr:uid="{00000000-0005-0000-0000-0000004B0000}"/>
    <cellStyle name="40% - uthevingsfarge 2 3 4 2 2" xfId="45756" xr:uid="{00000000-0005-0000-0000-0000014B0000}"/>
    <cellStyle name="40% - uthevingsfarge 2 3 4 2 2 2" xfId="45757" xr:uid="{00000000-0005-0000-0000-0000024B0000}"/>
    <cellStyle name="40% - uthevingsfarge 2 3 4 2 3" xfId="45758" xr:uid="{00000000-0005-0000-0000-0000034B0000}"/>
    <cellStyle name="40% - uthevingsfarge 2 3 4 2_3. Chng in credit spreads" xfId="45759" xr:uid="{00000000-0005-0000-0000-0000044B0000}"/>
    <cellStyle name="40% - uthevingsfarge 2 3 4 3" xfId="16779" xr:uid="{00000000-0005-0000-0000-0000054B0000}"/>
    <cellStyle name="40% - uthevingsfarge 2 3 4 3 2" xfId="45760" xr:uid="{00000000-0005-0000-0000-0000064B0000}"/>
    <cellStyle name="40% - uthevingsfarge 2 3 4 3 2 2" xfId="45761" xr:uid="{00000000-0005-0000-0000-0000074B0000}"/>
    <cellStyle name="40% - uthevingsfarge 2 3 4 3 3" xfId="45762" xr:uid="{00000000-0005-0000-0000-0000084B0000}"/>
    <cellStyle name="40% - uthevingsfarge 2 3 4 3_3. Chng in credit spreads" xfId="45763" xr:uid="{00000000-0005-0000-0000-0000094B0000}"/>
    <cellStyle name="40% - uthevingsfarge 2 3 4 4" xfId="45764" xr:uid="{00000000-0005-0000-0000-00000A4B0000}"/>
    <cellStyle name="40% - uthevingsfarge 2 3 4 4 2" xfId="45765" xr:uid="{00000000-0005-0000-0000-00000B4B0000}"/>
    <cellStyle name="40% - uthevingsfarge 2 3 4 5" xfId="45766" xr:uid="{00000000-0005-0000-0000-00000C4B0000}"/>
    <cellStyle name="40% - uthevingsfarge 2 3 4 6" xfId="45767" xr:uid="{00000000-0005-0000-0000-00000D4B0000}"/>
    <cellStyle name="40% - uthevingsfarge 2 3 4_3. Chng in credit spreads" xfId="45768" xr:uid="{00000000-0005-0000-0000-00000E4B0000}"/>
    <cellStyle name="40% - uthevingsfarge 2 3 5" xfId="16780" xr:uid="{00000000-0005-0000-0000-00000F4B0000}"/>
    <cellStyle name="40% - uthevingsfarge 2 3 5 2" xfId="16781" xr:uid="{00000000-0005-0000-0000-0000104B0000}"/>
    <cellStyle name="40% - uthevingsfarge 2 3 5 2 2" xfId="45769" xr:uid="{00000000-0005-0000-0000-0000114B0000}"/>
    <cellStyle name="40% - uthevingsfarge 2 3 5 3" xfId="16782" xr:uid="{00000000-0005-0000-0000-0000124B0000}"/>
    <cellStyle name="40% - uthevingsfarge 2 3 5 4" xfId="45770" xr:uid="{00000000-0005-0000-0000-0000134B0000}"/>
    <cellStyle name="40% - uthevingsfarge 2 3 5 5" xfId="45771" xr:uid="{00000000-0005-0000-0000-0000144B0000}"/>
    <cellStyle name="40% - uthevingsfarge 2 3 5 6" xfId="45772" xr:uid="{00000000-0005-0000-0000-0000154B0000}"/>
    <cellStyle name="40% - uthevingsfarge 2 3 5_3. Chng in credit spreads" xfId="45773" xr:uid="{00000000-0005-0000-0000-0000164B0000}"/>
    <cellStyle name="40% - uthevingsfarge 2 3 6" xfId="16783" xr:uid="{00000000-0005-0000-0000-0000174B0000}"/>
    <cellStyle name="40% - uthevingsfarge 2 3 6 2" xfId="16784" xr:uid="{00000000-0005-0000-0000-0000184B0000}"/>
    <cellStyle name="40% - uthevingsfarge 2 3 6 2 2" xfId="45774" xr:uid="{00000000-0005-0000-0000-0000194B0000}"/>
    <cellStyle name="40% - uthevingsfarge 2 3 6 3" xfId="16785" xr:uid="{00000000-0005-0000-0000-00001A4B0000}"/>
    <cellStyle name="40% - uthevingsfarge 2 3 6 4" xfId="45775" xr:uid="{00000000-0005-0000-0000-00001B4B0000}"/>
    <cellStyle name="40% - uthevingsfarge 2 3 6 5" xfId="45776" xr:uid="{00000000-0005-0000-0000-00001C4B0000}"/>
    <cellStyle name="40% - uthevingsfarge 2 3 6 6" xfId="45777" xr:uid="{00000000-0005-0000-0000-00001D4B0000}"/>
    <cellStyle name="40% - uthevingsfarge 2 3 6_3. Chng in credit spreads" xfId="45778" xr:uid="{00000000-0005-0000-0000-00001E4B0000}"/>
    <cellStyle name="40% - uthevingsfarge 2 3 7" xfId="16786" xr:uid="{00000000-0005-0000-0000-00001F4B0000}"/>
    <cellStyle name="40% - uthevingsfarge 2 3 7 2" xfId="16787" xr:uid="{00000000-0005-0000-0000-0000204B0000}"/>
    <cellStyle name="40% - uthevingsfarge 2 3 7 2 2" xfId="45779" xr:uid="{00000000-0005-0000-0000-0000214B0000}"/>
    <cellStyle name="40% - uthevingsfarge 2 3 7 3" xfId="45780" xr:uid="{00000000-0005-0000-0000-0000224B0000}"/>
    <cellStyle name="40% - uthevingsfarge 2 3 7_3. Chng in credit spreads" xfId="45781" xr:uid="{00000000-0005-0000-0000-0000234B0000}"/>
    <cellStyle name="40% - uthevingsfarge 2 3 8" xfId="16788" xr:uid="{00000000-0005-0000-0000-0000244B0000}"/>
    <cellStyle name="40% - uthevingsfarge 2 3 9" xfId="39861" xr:uid="{00000000-0005-0000-0000-0000254B0000}"/>
    <cellStyle name="40% - uthevingsfarge 2 3_4 manuell" xfId="54008" xr:uid="{A5E08C77-6BC7-4B6A-812B-808F4DCF9B03}"/>
    <cellStyle name="40% - uthevingsfarge 2 30" xfId="4442" xr:uid="{00000000-0005-0000-0000-0000274B0000}"/>
    <cellStyle name="40% - uthevingsfarge 2 30 2" xfId="4443" xr:uid="{00000000-0005-0000-0000-0000284B0000}"/>
    <cellStyle name="40% - uthevingsfarge 2 30 2 2" xfId="4444" xr:uid="{00000000-0005-0000-0000-0000294B0000}"/>
    <cellStyle name="40% - uthevingsfarge 2 30 2 3" xfId="45782" xr:uid="{00000000-0005-0000-0000-00002A4B0000}"/>
    <cellStyle name="40% - uthevingsfarge 2 30 2_4 manuell" xfId="54009" xr:uid="{A2C94C1F-851D-4AD5-890A-DC17AC2E7E28}"/>
    <cellStyle name="40% - uthevingsfarge 2 30 3" xfId="4445" xr:uid="{00000000-0005-0000-0000-00002C4B0000}"/>
    <cellStyle name="40% - uthevingsfarge 2 30 4" xfId="45783" xr:uid="{00000000-0005-0000-0000-00002D4B0000}"/>
    <cellStyle name="40% - uthevingsfarge 2 30_4 manuell" xfId="54010" xr:uid="{58FC81AE-768D-43B2-9677-D92EE5167A66}"/>
    <cellStyle name="40% - uthevingsfarge 2 31" xfId="4446" xr:uid="{00000000-0005-0000-0000-00002F4B0000}"/>
    <cellStyle name="40% - uthevingsfarge 2 31 2" xfId="4447" xr:uid="{00000000-0005-0000-0000-0000304B0000}"/>
    <cellStyle name="40% - uthevingsfarge 2 31 2 2" xfId="4448" xr:uid="{00000000-0005-0000-0000-0000314B0000}"/>
    <cellStyle name="40% - uthevingsfarge 2 31 2 3" xfId="45784" xr:uid="{00000000-0005-0000-0000-0000324B0000}"/>
    <cellStyle name="40% - uthevingsfarge 2 31 2_4 manuell" xfId="54011" xr:uid="{265F4758-AFB1-4EB1-9F27-8F6613C46B59}"/>
    <cellStyle name="40% - uthevingsfarge 2 31 3" xfId="4449" xr:uid="{00000000-0005-0000-0000-0000344B0000}"/>
    <cellStyle name="40% - uthevingsfarge 2 31 4" xfId="45785" xr:uid="{00000000-0005-0000-0000-0000354B0000}"/>
    <cellStyle name="40% - uthevingsfarge 2 31_4 manuell" xfId="54012" xr:uid="{CA72755D-7EDE-44FC-9A88-1D7EF4EBA4BA}"/>
    <cellStyle name="40% - uthevingsfarge 2 32" xfId="4450" xr:uid="{00000000-0005-0000-0000-0000374B0000}"/>
    <cellStyle name="40% - uthevingsfarge 2 32 2" xfId="4451" xr:uid="{00000000-0005-0000-0000-0000384B0000}"/>
    <cellStyle name="40% - uthevingsfarge 2 32 2 2" xfId="4452" xr:uid="{00000000-0005-0000-0000-0000394B0000}"/>
    <cellStyle name="40% - uthevingsfarge 2 32 2 3" xfId="45786" xr:uid="{00000000-0005-0000-0000-00003A4B0000}"/>
    <cellStyle name="40% - uthevingsfarge 2 32 2_4 manuell" xfId="54013" xr:uid="{35960BBC-E454-4E5F-98DA-D5CE606BE545}"/>
    <cellStyle name="40% - uthevingsfarge 2 32 3" xfId="4453" xr:uid="{00000000-0005-0000-0000-00003C4B0000}"/>
    <cellStyle name="40% - uthevingsfarge 2 32 4" xfId="45787" xr:uid="{00000000-0005-0000-0000-00003D4B0000}"/>
    <cellStyle name="40% - uthevingsfarge 2 32_4 manuell" xfId="54014" xr:uid="{08807CDB-3DC5-407E-A53D-3487D6F28AD3}"/>
    <cellStyle name="40% - uthevingsfarge 2 33" xfId="4454" xr:uid="{00000000-0005-0000-0000-00003F4B0000}"/>
    <cellStyle name="40% - uthevingsfarge 2 33 2" xfId="4455" xr:uid="{00000000-0005-0000-0000-0000404B0000}"/>
    <cellStyle name="40% - uthevingsfarge 2 33 2 2" xfId="4456" xr:uid="{00000000-0005-0000-0000-0000414B0000}"/>
    <cellStyle name="40% - uthevingsfarge 2 33 2 3" xfId="45788" xr:uid="{00000000-0005-0000-0000-0000424B0000}"/>
    <cellStyle name="40% - uthevingsfarge 2 33 2_4 manuell" xfId="54015" xr:uid="{7CC07831-7CDB-4D17-AB59-829B707320A8}"/>
    <cellStyle name="40% - uthevingsfarge 2 33 3" xfId="4457" xr:uid="{00000000-0005-0000-0000-0000444B0000}"/>
    <cellStyle name="40% - uthevingsfarge 2 33 4" xfId="45789" xr:uid="{00000000-0005-0000-0000-0000454B0000}"/>
    <cellStyle name="40% - uthevingsfarge 2 33_4 manuell" xfId="54016" xr:uid="{7E66CDA7-7C50-4D04-8F19-B66E8657A295}"/>
    <cellStyle name="40% - uthevingsfarge 2 34" xfId="4458" xr:uid="{00000000-0005-0000-0000-0000474B0000}"/>
    <cellStyle name="40% - uthevingsfarge 2 34 2" xfId="4459" xr:uid="{00000000-0005-0000-0000-0000484B0000}"/>
    <cellStyle name="40% - uthevingsfarge 2 34 2 2" xfId="4460" xr:uid="{00000000-0005-0000-0000-0000494B0000}"/>
    <cellStyle name="40% - uthevingsfarge 2 34 2 3" xfId="45790" xr:uid="{00000000-0005-0000-0000-00004A4B0000}"/>
    <cellStyle name="40% - uthevingsfarge 2 34 2_4 manuell" xfId="54017" xr:uid="{B23BA3FB-F71D-4DF3-ACDB-EA7656B2F564}"/>
    <cellStyle name="40% - uthevingsfarge 2 34 3" xfId="4461" xr:uid="{00000000-0005-0000-0000-00004C4B0000}"/>
    <cellStyle name="40% - uthevingsfarge 2 34 4" xfId="45791" xr:uid="{00000000-0005-0000-0000-00004D4B0000}"/>
    <cellStyle name="40% - uthevingsfarge 2 34_4 manuell" xfId="54018" xr:uid="{A147DCB8-6FA8-45F4-81DE-EBD9728607B9}"/>
    <cellStyle name="40% - uthevingsfarge 2 35" xfId="4462" xr:uid="{00000000-0005-0000-0000-00004F4B0000}"/>
    <cellStyle name="40% - uthevingsfarge 2 35 2" xfId="4463" xr:uid="{00000000-0005-0000-0000-0000504B0000}"/>
    <cellStyle name="40% - uthevingsfarge 2 35 2 2" xfId="4464" xr:uid="{00000000-0005-0000-0000-0000514B0000}"/>
    <cellStyle name="40% - uthevingsfarge 2 35 2 3" xfId="45792" xr:uid="{00000000-0005-0000-0000-0000524B0000}"/>
    <cellStyle name="40% - uthevingsfarge 2 35 2_4 manuell" xfId="54019" xr:uid="{A48320E3-D936-4D61-ADEC-EDD31271A606}"/>
    <cellStyle name="40% - uthevingsfarge 2 35 3" xfId="4465" xr:uid="{00000000-0005-0000-0000-0000544B0000}"/>
    <cellStyle name="40% - uthevingsfarge 2 35 4" xfId="45793" xr:uid="{00000000-0005-0000-0000-0000554B0000}"/>
    <cellStyle name="40% - uthevingsfarge 2 35_4 manuell" xfId="54020" xr:uid="{A4AB32EA-E3BF-499C-98F1-2F438C829C97}"/>
    <cellStyle name="40% - uthevingsfarge 2 36" xfId="4466" xr:uid="{00000000-0005-0000-0000-0000574B0000}"/>
    <cellStyle name="40% - uthevingsfarge 2 36 2" xfId="4467" xr:uid="{00000000-0005-0000-0000-0000584B0000}"/>
    <cellStyle name="40% - uthevingsfarge 2 36 2 2" xfId="4468" xr:uid="{00000000-0005-0000-0000-0000594B0000}"/>
    <cellStyle name="40% - uthevingsfarge 2 36 2 3" xfId="45794" xr:uid="{00000000-0005-0000-0000-00005A4B0000}"/>
    <cellStyle name="40% - uthevingsfarge 2 36 2_4 manuell" xfId="54021" xr:uid="{E776190C-D474-4024-B33B-0FD91C8BDC49}"/>
    <cellStyle name="40% - uthevingsfarge 2 36 3" xfId="4469" xr:uid="{00000000-0005-0000-0000-00005C4B0000}"/>
    <cellStyle name="40% - uthevingsfarge 2 36 4" xfId="45795" xr:uid="{00000000-0005-0000-0000-00005D4B0000}"/>
    <cellStyle name="40% - uthevingsfarge 2 36_4 manuell" xfId="54022" xr:uid="{CDD1D33B-39F6-4B58-97F3-3F9C3624B6C1}"/>
    <cellStyle name="40% - uthevingsfarge 2 37" xfId="4470" xr:uid="{00000000-0005-0000-0000-00005F4B0000}"/>
    <cellStyle name="40% - uthevingsfarge 2 37 2" xfId="4471" xr:uid="{00000000-0005-0000-0000-0000604B0000}"/>
    <cellStyle name="40% - uthevingsfarge 2 37 2 2" xfId="4472" xr:uid="{00000000-0005-0000-0000-0000614B0000}"/>
    <cellStyle name="40% - uthevingsfarge 2 37 2 3" xfId="45796" xr:uid="{00000000-0005-0000-0000-0000624B0000}"/>
    <cellStyle name="40% - uthevingsfarge 2 37 2_4 manuell" xfId="54023" xr:uid="{9A80622F-79E7-4A19-83D4-B28450300ECC}"/>
    <cellStyle name="40% - uthevingsfarge 2 37 3" xfId="4473" xr:uid="{00000000-0005-0000-0000-0000644B0000}"/>
    <cellStyle name="40% - uthevingsfarge 2 37 4" xfId="45797" xr:uid="{00000000-0005-0000-0000-0000654B0000}"/>
    <cellStyle name="40% - uthevingsfarge 2 37_4 manuell" xfId="54024" xr:uid="{4BFC2E9B-C51B-40F6-9789-71CEF20F12E4}"/>
    <cellStyle name="40% - uthevingsfarge 2 38" xfId="4474" xr:uid="{00000000-0005-0000-0000-0000674B0000}"/>
    <cellStyle name="40% - uthevingsfarge 2 38 2" xfId="4475" xr:uid="{00000000-0005-0000-0000-0000684B0000}"/>
    <cellStyle name="40% - uthevingsfarge 2 38 2 2" xfId="4476" xr:uid="{00000000-0005-0000-0000-0000694B0000}"/>
    <cellStyle name="40% - uthevingsfarge 2 38 2 3" xfId="45798" xr:uid="{00000000-0005-0000-0000-00006A4B0000}"/>
    <cellStyle name="40% - uthevingsfarge 2 38 2_4 manuell" xfId="54025" xr:uid="{1454D671-063F-48DC-8733-BCD7438CA513}"/>
    <cellStyle name="40% - uthevingsfarge 2 38 3" xfId="4477" xr:uid="{00000000-0005-0000-0000-00006C4B0000}"/>
    <cellStyle name="40% - uthevingsfarge 2 38 4" xfId="45799" xr:uid="{00000000-0005-0000-0000-00006D4B0000}"/>
    <cellStyle name="40% - uthevingsfarge 2 38_4 manuell" xfId="54026" xr:uid="{D2798EAE-9904-4618-8889-5BB451673F96}"/>
    <cellStyle name="40% - uthevingsfarge 2 39" xfId="4478" xr:uid="{00000000-0005-0000-0000-00006F4B0000}"/>
    <cellStyle name="40% - uthevingsfarge 2 39 2" xfId="4479" xr:uid="{00000000-0005-0000-0000-0000704B0000}"/>
    <cellStyle name="40% - uthevingsfarge 2 39 2 2" xfId="4480" xr:uid="{00000000-0005-0000-0000-0000714B0000}"/>
    <cellStyle name="40% - uthevingsfarge 2 39 2 3" xfId="45800" xr:uid="{00000000-0005-0000-0000-0000724B0000}"/>
    <cellStyle name="40% - uthevingsfarge 2 39 2_4 manuell" xfId="54027" xr:uid="{3B0D0804-5AE5-40C2-9724-A8C7566FBA5A}"/>
    <cellStyle name="40% - uthevingsfarge 2 39 3" xfId="4481" xr:uid="{00000000-0005-0000-0000-0000744B0000}"/>
    <cellStyle name="40% - uthevingsfarge 2 39 4" xfId="45801" xr:uid="{00000000-0005-0000-0000-0000754B0000}"/>
    <cellStyle name="40% - uthevingsfarge 2 39_4 manuell" xfId="54028" xr:uid="{18302E94-9654-4400-BC05-77B8E0CD2A4F}"/>
    <cellStyle name="40% - uthevingsfarge 2 4" xfId="4482" xr:uid="{00000000-0005-0000-0000-0000774B0000}"/>
    <cellStyle name="40% - uthevingsfarge 2 4 10" xfId="45802" xr:uid="{00000000-0005-0000-0000-0000784B0000}"/>
    <cellStyle name="40% - uthevingsfarge 2 4 2" xfId="4483" xr:uid="{00000000-0005-0000-0000-0000794B0000}"/>
    <cellStyle name="40% - uthevingsfarge 2 4 2 2" xfId="4484" xr:uid="{00000000-0005-0000-0000-00007A4B0000}"/>
    <cellStyle name="40% - uthevingsfarge 2 4 2 2 2" xfId="16789" xr:uid="{00000000-0005-0000-0000-00007B4B0000}"/>
    <cellStyle name="40% - uthevingsfarge 2 4 2 2 2 2" xfId="45803" xr:uid="{00000000-0005-0000-0000-00007C4B0000}"/>
    <cellStyle name="40% - uthevingsfarge 2 4 2 2 3" xfId="45804" xr:uid="{00000000-0005-0000-0000-00007D4B0000}"/>
    <cellStyle name="40% - uthevingsfarge 2 4 2 2_3. Chng in credit spreads" xfId="45805" xr:uid="{00000000-0005-0000-0000-00007E4B0000}"/>
    <cellStyle name="40% - uthevingsfarge 2 4 2 3" xfId="16790" xr:uid="{00000000-0005-0000-0000-00007F4B0000}"/>
    <cellStyle name="40% - uthevingsfarge 2 4 2 3 2" xfId="45806" xr:uid="{00000000-0005-0000-0000-0000804B0000}"/>
    <cellStyle name="40% - uthevingsfarge 2 4 2 3 2 2" xfId="45807" xr:uid="{00000000-0005-0000-0000-0000814B0000}"/>
    <cellStyle name="40% - uthevingsfarge 2 4 2 3 3" xfId="45808" xr:uid="{00000000-0005-0000-0000-0000824B0000}"/>
    <cellStyle name="40% - uthevingsfarge 2 4 2 3_3. Chng in credit spreads" xfId="45809" xr:uid="{00000000-0005-0000-0000-0000834B0000}"/>
    <cellStyle name="40% - uthevingsfarge 2 4 2 4" xfId="45810" xr:uid="{00000000-0005-0000-0000-0000844B0000}"/>
    <cellStyle name="40% - uthevingsfarge 2 4 2 4 2" xfId="45811" xr:uid="{00000000-0005-0000-0000-0000854B0000}"/>
    <cellStyle name="40% - uthevingsfarge 2 4 2 5" xfId="45812" xr:uid="{00000000-0005-0000-0000-0000864B0000}"/>
    <cellStyle name="40% - uthevingsfarge 2 4 2 6" xfId="45813" xr:uid="{00000000-0005-0000-0000-0000874B0000}"/>
    <cellStyle name="40% - uthevingsfarge 2 4 2 7" xfId="45814" xr:uid="{00000000-0005-0000-0000-0000884B0000}"/>
    <cellStyle name="40% - uthevingsfarge 2 4 2 8" xfId="45815" xr:uid="{00000000-0005-0000-0000-0000894B0000}"/>
    <cellStyle name="40% - uthevingsfarge 2 4 2_3. Chng in credit spreads" xfId="45816" xr:uid="{00000000-0005-0000-0000-00008A4B0000}"/>
    <cellStyle name="40% - uthevingsfarge 2 4 3" xfId="4485" xr:uid="{00000000-0005-0000-0000-00008B4B0000}"/>
    <cellStyle name="40% - uthevingsfarge 2 4 3 2" xfId="16791" xr:uid="{00000000-0005-0000-0000-00008C4B0000}"/>
    <cellStyle name="40% - uthevingsfarge 2 4 3 2 2" xfId="45817" xr:uid="{00000000-0005-0000-0000-00008D4B0000}"/>
    <cellStyle name="40% - uthevingsfarge 2 4 3 3" xfId="16792" xr:uid="{00000000-0005-0000-0000-00008E4B0000}"/>
    <cellStyle name="40% - uthevingsfarge 2 4 3 4" xfId="45818" xr:uid="{00000000-0005-0000-0000-00008F4B0000}"/>
    <cellStyle name="40% - uthevingsfarge 2 4 3 5" xfId="45819" xr:uid="{00000000-0005-0000-0000-0000904B0000}"/>
    <cellStyle name="40% - uthevingsfarge 2 4 3 6" xfId="45820" xr:uid="{00000000-0005-0000-0000-0000914B0000}"/>
    <cellStyle name="40% - uthevingsfarge 2 4 3_3. Chng in credit spreads" xfId="45821" xr:uid="{00000000-0005-0000-0000-0000924B0000}"/>
    <cellStyle name="40% - uthevingsfarge 2 4 4" xfId="16793" xr:uid="{00000000-0005-0000-0000-0000934B0000}"/>
    <cellStyle name="40% - uthevingsfarge 2 4 4 2" xfId="16794" xr:uid="{00000000-0005-0000-0000-0000944B0000}"/>
    <cellStyle name="40% - uthevingsfarge 2 4 4 2 2" xfId="45822" xr:uid="{00000000-0005-0000-0000-0000954B0000}"/>
    <cellStyle name="40% - uthevingsfarge 2 4 4 3" xfId="16795" xr:uid="{00000000-0005-0000-0000-0000964B0000}"/>
    <cellStyle name="40% - uthevingsfarge 2 4 4 4" xfId="45823" xr:uid="{00000000-0005-0000-0000-0000974B0000}"/>
    <cellStyle name="40% - uthevingsfarge 2 4 4 5" xfId="45824" xr:uid="{00000000-0005-0000-0000-0000984B0000}"/>
    <cellStyle name="40% - uthevingsfarge 2 4 4 6" xfId="45825" xr:uid="{00000000-0005-0000-0000-0000994B0000}"/>
    <cellStyle name="40% - uthevingsfarge 2 4 4_3. Chng in credit spreads" xfId="45826" xr:uid="{00000000-0005-0000-0000-00009A4B0000}"/>
    <cellStyle name="40% - uthevingsfarge 2 4 5" xfId="16796" xr:uid="{00000000-0005-0000-0000-00009B4B0000}"/>
    <cellStyle name="40% - uthevingsfarge 2 4 5 2" xfId="16797" xr:uid="{00000000-0005-0000-0000-00009C4B0000}"/>
    <cellStyle name="40% - uthevingsfarge 2 4 5 3" xfId="16798" xr:uid="{00000000-0005-0000-0000-00009D4B0000}"/>
    <cellStyle name="40% - uthevingsfarge 2 4 5 4" xfId="45827" xr:uid="{00000000-0005-0000-0000-00009E4B0000}"/>
    <cellStyle name="40% - uthevingsfarge 2 4 5 5" xfId="45828" xr:uid="{00000000-0005-0000-0000-00009F4B0000}"/>
    <cellStyle name="40% - uthevingsfarge 2 4 5 6" xfId="45829" xr:uid="{00000000-0005-0000-0000-0000A04B0000}"/>
    <cellStyle name="40% - uthevingsfarge 2 4 5_AVA DVA EL" xfId="16799" xr:uid="{00000000-0005-0000-0000-0000A14B0000}"/>
    <cellStyle name="40% - uthevingsfarge 2 4 6" xfId="16800" xr:uid="{00000000-0005-0000-0000-0000A24B0000}"/>
    <cellStyle name="40% - uthevingsfarge 2 4 6 2" xfId="16801" xr:uid="{00000000-0005-0000-0000-0000A34B0000}"/>
    <cellStyle name="40% - uthevingsfarge 2 4 6_AVA DVA EL" xfId="16802" xr:uid="{00000000-0005-0000-0000-0000A44B0000}"/>
    <cellStyle name="40% - uthevingsfarge 2 4 7" xfId="16803" xr:uid="{00000000-0005-0000-0000-0000A54B0000}"/>
    <cellStyle name="40% - uthevingsfarge 2 4 8" xfId="39862" xr:uid="{00000000-0005-0000-0000-0000A64B0000}"/>
    <cellStyle name="40% - uthevingsfarge 2 4 9" xfId="45830" xr:uid="{00000000-0005-0000-0000-0000A74B0000}"/>
    <cellStyle name="40% - uthevingsfarge 2 4_3. Chng in credit spreads" xfId="45831" xr:uid="{00000000-0005-0000-0000-0000A84B0000}"/>
    <cellStyle name="40% - uthevingsfarge 2 40" xfId="4486" xr:uid="{00000000-0005-0000-0000-0000A94B0000}"/>
    <cellStyle name="40% - uthevingsfarge 2 40 2" xfId="4487" xr:uid="{00000000-0005-0000-0000-0000AA4B0000}"/>
    <cellStyle name="40% - uthevingsfarge 2 40 2 2" xfId="4488" xr:uid="{00000000-0005-0000-0000-0000AB4B0000}"/>
    <cellStyle name="40% - uthevingsfarge 2 40 2 3" xfId="45832" xr:uid="{00000000-0005-0000-0000-0000AC4B0000}"/>
    <cellStyle name="40% - uthevingsfarge 2 40 2_4 manuell" xfId="54029" xr:uid="{BC1F2EA1-635C-4C09-B033-E9A8D89A10DE}"/>
    <cellStyle name="40% - uthevingsfarge 2 40 3" xfId="4489" xr:uid="{00000000-0005-0000-0000-0000AE4B0000}"/>
    <cellStyle name="40% - uthevingsfarge 2 40 4" xfId="45833" xr:uid="{00000000-0005-0000-0000-0000AF4B0000}"/>
    <cellStyle name="40% - uthevingsfarge 2 40_4 manuell" xfId="54030" xr:uid="{D8F942E5-119C-4440-A348-D772D5A3C884}"/>
    <cellStyle name="40% - uthevingsfarge 2 41" xfId="4490" xr:uid="{00000000-0005-0000-0000-0000B14B0000}"/>
    <cellStyle name="40% - uthevingsfarge 2 41 2" xfId="4491" xr:uid="{00000000-0005-0000-0000-0000B24B0000}"/>
    <cellStyle name="40% - uthevingsfarge 2 41 2 2" xfId="4492" xr:uid="{00000000-0005-0000-0000-0000B34B0000}"/>
    <cellStyle name="40% - uthevingsfarge 2 41 2 3" xfId="45834" xr:uid="{00000000-0005-0000-0000-0000B44B0000}"/>
    <cellStyle name="40% - uthevingsfarge 2 41 2_4 manuell" xfId="54031" xr:uid="{3B6E97C4-9FB3-4EE3-A4D3-39519AA1B983}"/>
    <cellStyle name="40% - uthevingsfarge 2 41 3" xfId="4493" xr:uid="{00000000-0005-0000-0000-0000B64B0000}"/>
    <cellStyle name="40% - uthevingsfarge 2 41 4" xfId="45835" xr:uid="{00000000-0005-0000-0000-0000B74B0000}"/>
    <cellStyle name="40% - uthevingsfarge 2 41_4 manuell" xfId="54032" xr:uid="{146400C4-E339-401E-80B0-CA59C7F9F7F3}"/>
    <cellStyle name="40% - uthevingsfarge 2 42" xfId="4494" xr:uid="{00000000-0005-0000-0000-0000B94B0000}"/>
    <cellStyle name="40% - uthevingsfarge 2 42 2" xfId="4495" xr:uid="{00000000-0005-0000-0000-0000BA4B0000}"/>
    <cellStyle name="40% - uthevingsfarge 2 42 2 2" xfId="4496" xr:uid="{00000000-0005-0000-0000-0000BB4B0000}"/>
    <cellStyle name="40% - uthevingsfarge 2 42 2 3" xfId="45836" xr:uid="{00000000-0005-0000-0000-0000BC4B0000}"/>
    <cellStyle name="40% - uthevingsfarge 2 42 2_4 manuell" xfId="54033" xr:uid="{F162AD83-446C-4FF3-B7C8-0A1E8F96EA26}"/>
    <cellStyle name="40% - uthevingsfarge 2 42 3" xfId="4497" xr:uid="{00000000-0005-0000-0000-0000BE4B0000}"/>
    <cellStyle name="40% - uthevingsfarge 2 42 4" xfId="45837" xr:uid="{00000000-0005-0000-0000-0000BF4B0000}"/>
    <cellStyle name="40% - uthevingsfarge 2 42_4 manuell" xfId="54034" xr:uid="{8D0BEB1E-0D5C-4A8A-A2C0-9416B7B74BF8}"/>
    <cellStyle name="40% - uthevingsfarge 2 43" xfId="4498" xr:uid="{00000000-0005-0000-0000-0000C14B0000}"/>
    <cellStyle name="40% - uthevingsfarge 2 43 2" xfId="4499" xr:uid="{00000000-0005-0000-0000-0000C24B0000}"/>
    <cellStyle name="40% - uthevingsfarge 2 43 2 2" xfId="4500" xr:uid="{00000000-0005-0000-0000-0000C34B0000}"/>
    <cellStyle name="40% - uthevingsfarge 2 43 2 3" xfId="45838" xr:uid="{00000000-0005-0000-0000-0000C44B0000}"/>
    <cellStyle name="40% - uthevingsfarge 2 43 2_4 manuell" xfId="54035" xr:uid="{D3DB1BB9-BE7E-4196-B9E6-AB17DEB31698}"/>
    <cellStyle name="40% - uthevingsfarge 2 43 3" xfId="4501" xr:uid="{00000000-0005-0000-0000-0000C64B0000}"/>
    <cellStyle name="40% - uthevingsfarge 2 43 4" xfId="45839" xr:uid="{00000000-0005-0000-0000-0000C74B0000}"/>
    <cellStyle name="40% - uthevingsfarge 2 43_4 manuell" xfId="54036" xr:uid="{5DAA2942-CFA9-47EC-9DE1-7D6A4268C1CD}"/>
    <cellStyle name="40% - uthevingsfarge 2 44" xfId="4502" xr:uid="{00000000-0005-0000-0000-0000C94B0000}"/>
    <cellStyle name="40% - uthevingsfarge 2 44 2" xfId="4503" xr:uid="{00000000-0005-0000-0000-0000CA4B0000}"/>
    <cellStyle name="40% - uthevingsfarge 2 44 2 2" xfId="4504" xr:uid="{00000000-0005-0000-0000-0000CB4B0000}"/>
    <cellStyle name="40% - uthevingsfarge 2 44 2 3" xfId="45840" xr:uid="{00000000-0005-0000-0000-0000CC4B0000}"/>
    <cellStyle name="40% - uthevingsfarge 2 44 2_4 manuell" xfId="54037" xr:uid="{CA776354-379B-4479-8E7B-37B291832330}"/>
    <cellStyle name="40% - uthevingsfarge 2 44 3" xfId="4505" xr:uid="{00000000-0005-0000-0000-0000CE4B0000}"/>
    <cellStyle name="40% - uthevingsfarge 2 44 4" xfId="45841" xr:uid="{00000000-0005-0000-0000-0000CF4B0000}"/>
    <cellStyle name="40% - uthevingsfarge 2 44_4 manuell" xfId="54038" xr:uid="{1DD5A30A-A962-4D84-86D1-A1B2E72F0969}"/>
    <cellStyle name="40% - uthevingsfarge 2 45" xfId="4506" xr:uid="{00000000-0005-0000-0000-0000D14B0000}"/>
    <cellStyle name="40% - uthevingsfarge 2 45 2" xfId="4507" xr:uid="{00000000-0005-0000-0000-0000D24B0000}"/>
    <cellStyle name="40% - uthevingsfarge 2 45 2 2" xfId="4508" xr:uid="{00000000-0005-0000-0000-0000D34B0000}"/>
    <cellStyle name="40% - uthevingsfarge 2 45 2 3" xfId="45842" xr:uid="{00000000-0005-0000-0000-0000D44B0000}"/>
    <cellStyle name="40% - uthevingsfarge 2 45 2_4 manuell" xfId="54039" xr:uid="{94337D3A-D09F-4563-9CF4-346D12920036}"/>
    <cellStyle name="40% - uthevingsfarge 2 45 3" xfId="4509" xr:uid="{00000000-0005-0000-0000-0000D64B0000}"/>
    <cellStyle name="40% - uthevingsfarge 2 45 4" xfId="45843" xr:uid="{00000000-0005-0000-0000-0000D74B0000}"/>
    <cellStyle name="40% - uthevingsfarge 2 45_4 manuell" xfId="54040" xr:uid="{6E387435-D789-4E82-87E8-9FF22F8B683D}"/>
    <cellStyle name="40% - uthevingsfarge 2 46" xfId="4510" xr:uid="{00000000-0005-0000-0000-0000D94B0000}"/>
    <cellStyle name="40% - uthevingsfarge 2 46 2" xfId="4511" xr:uid="{00000000-0005-0000-0000-0000DA4B0000}"/>
    <cellStyle name="40% - uthevingsfarge 2 46 2 2" xfId="4512" xr:uid="{00000000-0005-0000-0000-0000DB4B0000}"/>
    <cellStyle name="40% - uthevingsfarge 2 46 2 3" xfId="45844" xr:uid="{00000000-0005-0000-0000-0000DC4B0000}"/>
    <cellStyle name="40% - uthevingsfarge 2 46 2_4 manuell" xfId="54041" xr:uid="{8052722F-9629-4D92-A55B-FF78F25606C9}"/>
    <cellStyle name="40% - uthevingsfarge 2 46 3" xfId="4513" xr:uid="{00000000-0005-0000-0000-0000DE4B0000}"/>
    <cellStyle name="40% - uthevingsfarge 2 46 4" xfId="45845" xr:uid="{00000000-0005-0000-0000-0000DF4B0000}"/>
    <cellStyle name="40% - uthevingsfarge 2 46_4 manuell" xfId="54042" xr:uid="{29EE694D-AE53-43CB-B740-AD0F24A676A5}"/>
    <cellStyle name="40% - uthevingsfarge 2 47" xfId="4514" xr:uid="{00000000-0005-0000-0000-0000E14B0000}"/>
    <cellStyle name="40% - uthevingsfarge 2 47 2" xfId="4515" xr:uid="{00000000-0005-0000-0000-0000E24B0000}"/>
    <cellStyle name="40% - uthevingsfarge 2 47 2 2" xfId="4516" xr:uid="{00000000-0005-0000-0000-0000E34B0000}"/>
    <cellStyle name="40% - uthevingsfarge 2 47 2 3" xfId="45846" xr:uid="{00000000-0005-0000-0000-0000E44B0000}"/>
    <cellStyle name="40% - uthevingsfarge 2 47 2_4 manuell" xfId="54043" xr:uid="{EAB8A847-B0B6-4D87-8F54-EC48EBC50D37}"/>
    <cellStyle name="40% - uthevingsfarge 2 47 3" xfId="4517" xr:uid="{00000000-0005-0000-0000-0000E64B0000}"/>
    <cellStyle name="40% - uthevingsfarge 2 47 4" xfId="45847" xr:uid="{00000000-0005-0000-0000-0000E74B0000}"/>
    <cellStyle name="40% - uthevingsfarge 2 47_4 manuell" xfId="54044" xr:uid="{DAA0BCEA-4290-4202-B813-1E7A1591921A}"/>
    <cellStyle name="40% - uthevingsfarge 2 48" xfId="4518" xr:uid="{00000000-0005-0000-0000-0000E94B0000}"/>
    <cellStyle name="40% - uthevingsfarge 2 48 2" xfId="4519" xr:uid="{00000000-0005-0000-0000-0000EA4B0000}"/>
    <cellStyle name="40% - uthevingsfarge 2 48 2 2" xfId="4520" xr:uid="{00000000-0005-0000-0000-0000EB4B0000}"/>
    <cellStyle name="40% - uthevingsfarge 2 48 2 3" xfId="45848" xr:uid="{00000000-0005-0000-0000-0000EC4B0000}"/>
    <cellStyle name="40% - uthevingsfarge 2 48 2_4 manuell" xfId="54045" xr:uid="{B07B0539-2CDC-4333-8695-2B58F233E737}"/>
    <cellStyle name="40% - uthevingsfarge 2 48 3" xfId="4521" xr:uid="{00000000-0005-0000-0000-0000EE4B0000}"/>
    <cellStyle name="40% - uthevingsfarge 2 48 4" xfId="45849" xr:uid="{00000000-0005-0000-0000-0000EF4B0000}"/>
    <cellStyle name="40% - uthevingsfarge 2 48_4 manuell" xfId="54046" xr:uid="{5E12C92C-4DD0-47A8-A2B2-824AF048A713}"/>
    <cellStyle name="40% - uthevingsfarge 2 49" xfId="4522" xr:uid="{00000000-0005-0000-0000-0000F14B0000}"/>
    <cellStyle name="40% - uthevingsfarge 2 49 2" xfId="4523" xr:uid="{00000000-0005-0000-0000-0000F24B0000}"/>
    <cellStyle name="40% - uthevingsfarge 2 49 2 2" xfId="4524" xr:uid="{00000000-0005-0000-0000-0000F34B0000}"/>
    <cellStyle name="40% - uthevingsfarge 2 49 2 3" xfId="45850" xr:uid="{00000000-0005-0000-0000-0000F44B0000}"/>
    <cellStyle name="40% - uthevingsfarge 2 49 2_4 manuell" xfId="54047" xr:uid="{CFF881D9-B337-481E-92F8-07E8DDC8BBD0}"/>
    <cellStyle name="40% - uthevingsfarge 2 49 3" xfId="4525" xr:uid="{00000000-0005-0000-0000-0000F64B0000}"/>
    <cellStyle name="40% - uthevingsfarge 2 49 4" xfId="45851" xr:uid="{00000000-0005-0000-0000-0000F74B0000}"/>
    <cellStyle name="40% - uthevingsfarge 2 49_4 manuell" xfId="54048" xr:uid="{3CFF9E70-611B-4159-B8DB-4B8E0E19857A}"/>
    <cellStyle name="40% - uthevingsfarge 2 5" xfId="4526" xr:uid="{00000000-0005-0000-0000-0000F94B0000}"/>
    <cellStyle name="40% - uthevingsfarge 2 5 2" xfId="4527" xr:uid="{00000000-0005-0000-0000-0000FA4B0000}"/>
    <cellStyle name="40% - uthevingsfarge 2 5 2 2" xfId="4528" xr:uid="{00000000-0005-0000-0000-0000FB4B0000}"/>
    <cellStyle name="40% - uthevingsfarge 2 5 2 2 2" xfId="45852" xr:uid="{00000000-0005-0000-0000-0000FC4B0000}"/>
    <cellStyle name="40% - uthevingsfarge 2 5 2 2 2 2" xfId="45853" xr:uid="{00000000-0005-0000-0000-0000FD4B0000}"/>
    <cellStyle name="40% - uthevingsfarge 2 5 2 2 3" xfId="45854" xr:uid="{00000000-0005-0000-0000-0000FE4B0000}"/>
    <cellStyle name="40% - uthevingsfarge 2 5 2 2_3. Chng in credit spreads" xfId="45855" xr:uid="{00000000-0005-0000-0000-0000FF4B0000}"/>
    <cellStyle name="40% - uthevingsfarge 2 5 2 3" xfId="45856" xr:uid="{00000000-0005-0000-0000-0000004C0000}"/>
    <cellStyle name="40% - uthevingsfarge 2 5 2 3 2" xfId="45857" xr:uid="{00000000-0005-0000-0000-0000014C0000}"/>
    <cellStyle name="40% - uthevingsfarge 2 5 2 3 2 2" xfId="45858" xr:uid="{00000000-0005-0000-0000-0000024C0000}"/>
    <cellStyle name="40% - uthevingsfarge 2 5 2 3 3" xfId="45859" xr:uid="{00000000-0005-0000-0000-0000034C0000}"/>
    <cellStyle name="40% - uthevingsfarge 2 5 2 3_3. Chng in credit spreads" xfId="45860" xr:uid="{00000000-0005-0000-0000-0000044C0000}"/>
    <cellStyle name="40% - uthevingsfarge 2 5 2 4" xfId="45861" xr:uid="{00000000-0005-0000-0000-0000054C0000}"/>
    <cellStyle name="40% - uthevingsfarge 2 5 2 4 2" xfId="45862" xr:uid="{00000000-0005-0000-0000-0000064C0000}"/>
    <cellStyle name="40% - uthevingsfarge 2 5 2 5" xfId="45863" xr:uid="{00000000-0005-0000-0000-0000074C0000}"/>
    <cellStyle name="40% - uthevingsfarge 2 5 2_3. Chng in credit spreads" xfId="45864" xr:uid="{00000000-0005-0000-0000-0000084C0000}"/>
    <cellStyle name="40% - uthevingsfarge 2 5 3" xfId="4529" xr:uid="{00000000-0005-0000-0000-0000094C0000}"/>
    <cellStyle name="40% - uthevingsfarge 2 5 3 2" xfId="16804" xr:uid="{00000000-0005-0000-0000-00000A4C0000}"/>
    <cellStyle name="40% - uthevingsfarge 2 5 3 2 2" xfId="45865" xr:uid="{00000000-0005-0000-0000-00000B4C0000}"/>
    <cellStyle name="40% - uthevingsfarge 2 5 3 3" xfId="45866" xr:uid="{00000000-0005-0000-0000-00000C4C0000}"/>
    <cellStyle name="40% - uthevingsfarge 2 5 3_3. Chng in credit spreads" xfId="45867" xr:uid="{00000000-0005-0000-0000-00000D4C0000}"/>
    <cellStyle name="40% - uthevingsfarge 2 5 4" xfId="16805" xr:uid="{00000000-0005-0000-0000-00000E4C0000}"/>
    <cellStyle name="40% - uthevingsfarge 2 5 4 2" xfId="45868" xr:uid="{00000000-0005-0000-0000-00000F4C0000}"/>
    <cellStyle name="40% - uthevingsfarge 2 5 4 2 2" xfId="45869" xr:uid="{00000000-0005-0000-0000-0000104C0000}"/>
    <cellStyle name="40% - uthevingsfarge 2 5 4 3" xfId="45870" xr:uid="{00000000-0005-0000-0000-0000114C0000}"/>
    <cellStyle name="40% - uthevingsfarge 2 5 4_3. Chng in credit spreads" xfId="45871" xr:uid="{00000000-0005-0000-0000-0000124C0000}"/>
    <cellStyle name="40% - uthevingsfarge 2 5 5" xfId="16806" xr:uid="{00000000-0005-0000-0000-0000134C0000}"/>
    <cellStyle name="40% - uthevingsfarge 2 5 5 2" xfId="45872" xr:uid="{00000000-0005-0000-0000-0000144C0000}"/>
    <cellStyle name="40% - uthevingsfarge 2 5 6" xfId="39863" xr:uid="{00000000-0005-0000-0000-0000154C0000}"/>
    <cellStyle name="40% - uthevingsfarge 2 5 7" xfId="45873" xr:uid="{00000000-0005-0000-0000-0000164C0000}"/>
    <cellStyle name="40% - uthevingsfarge 2 5 8" xfId="45874" xr:uid="{00000000-0005-0000-0000-0000174C0000}"/>
    <cellStyle name="40% - uthevingsfarge 2 5 9" xfId="45875" xr:uid="{00000000-0005-0000-0000-0000184C0000}"/>
    <cellStyle name="40% - uthevingsfarge 2 5_3. Chng in credit spreads" xfId="45876" xr:uid="{00000000-0005-0000-0000-0000194C0000}"/>
    <cellStyle name="40% - uthevingsfarge 2 50" xfId="4530" xr:uid="{00000000-0005-0000-0000-00001A4C0000}"/>
    <cellStyle name="40% - uthevingsfarge 2 50 2" xfId="4531" xr:uid="{00000000-0005-0000-0000-00001B4C0000}"/>
    <cellStyle name="40% - uthevingsfarge 2 50 2 2" xfId="4532" xr:uid="{00000000-0005-0000-0000-00001C4C0000}"/>
    <cellStyle name="40% - uthevingsfarge 2 50 2 3" xfId="45877" xr:uid="{00000000-0005-0000-0000-00001D4C0000}"/>
    <cellStyle name="40% - uthevingsfarge 2 50 2_4 manuell" xfId="54049" xr:uid="{1F684DAC-F7B1-4619-BE59-EB3794D8B78D}"/>
    <cellStyle name="40% - uthevingsfarge 2 50 3" xfId="4533" xr:uid="{00000000-0005-0000-0000-00001F4C0000}"/>
    <cellStyle name="40% - uthevingsfarge 2 50 4" xfId="45878" xr:uid="{00000000-0005-0000-0000-0000204C0000}"/>
    <cellStyle name="40% - uthevingsfarge 2 50_4 manuell" xfId="54050" xr:uid="{54990094-5326-43DC-AC33-6DAB7685FA35}"/>
    <cellStyle name="40% - uthevingsfarge 2 51" xfId="4534" xr:uid="{00000000-0005-0000-0000-0000224C0000}"/>
    <cellStyle name="40% - uthevingsfarge 2 51 2" xfId="4535" xr:uid="{00000000-0005-0000-0000-0000234C0000}"/>
    <cellStyle name="40% - uthevingsfarge 2 51 2 2" xfId="4536" xr:uid="{00000000-0005-0000-0000-0000244C0000}"/>
    <cellStyle name="40% - uthevingsfarge 2 51 2 3" xfId="45879" xr:uid="{00000000-0005-0000-0000-0000254C0000}"/>
    <cellStyle name="40% - uthevingsfarge 2 51 2_4 manuell" xfId="54051" xr:uid="{3044E632-270F-4939-8F53-7843538C7FE2}"/>
    <cellStyle name="40% - uthevingsfarge 2 51 3" xfId="4537" xr:uid="{00000000-0005-0000-0000-0000274C0000}"/>
    <cellStyle name="40% - uthevingsfarge 2 51 4" xfId="45880" xr:uid="{00000000-0005-0000-0000-0000284C0000}"/>
    <cellStyle name="40% - uthevingsfarge 2 51_4 manuell" xfId="54052" xr:uid="{BDB700B2-C7D5-43B8-B189-F77059D61CC2}"/>
    <cellStyle name="40% - uthevingsfarge 2 52" xfId="4538" xr:uid="{00000000-0005-0000-0000-00002A4C0000}"/>
    <cellStyle name="40% - uthevingsfarge 2 52 2" xfId="4539" xr:uid="{00000000-0005-0000-0000-00002B4C0000}"/>
    <cellStyle name="40% - uthevingsfarge 2 52 2 2" xfId="4540" xr:uid="{00000000-0005-0000-0000-00002C4C0000}"/>
    <cellStyle name="40% - uthevingsfarge 2 52 2 3" xfId="45881" xr:uid="{00000000-0005-0000-0000-00002D4C0000}"/>
    <cellStyle name="40% - uthevingsfarge 2 52 2_4 manuell" xfId="54053" xr:uid="{770E0FCA-30B9-4D16-8E3F-EA46AE9BB372}"/>
    <cellStyle name="40% - uthevingsfarge 2 52 3" xfId="4541" xr:uid="{00000000-0005-0000-0000-00002F4C0000}"/>
    <cellStyle name="40% - uthevingsfarge 2 52 4" xfId="45882" xr:uid="{00000000-0005-0000-0000-0000304C0000}"/>
    <cellStyle name="40% - uthevingsfarge 2 52_4 manuell" xfId="54054" xr:uid="{BD47A3D2-76B1-430E-A73A-8268C1A52738}"/>
    <cellStyle name="40% - uthevingsfarge 2 53" xfId="4542" xr:uid="{00000000-0005-0000-0000-0000324C0000}"/>
    <cellStyle name="40% - uthevingsfarge 2 53 2" xfId="4543" xr:uid="{00000000-0005-0000-0000-0000334C0000}"/>
    <cellStyle name="40% - uthevingsfarge 2 53 2 2" xfId="4544" xr:uid="{00000000-0005-0000-0000-0000344C0000}"/>
    <cellStyle name="40% - uthevingsfarge 2 53 2 3" xfId="45883" xr:uid="{00000000-0005-0000-0000-0000354C0000}"/>
    <cellStyle name="40% - uthevingsfarge 2 53 2_4 manuell" xfId="54055" xr:uid="{B3EBF8D4-46F1-47CA-BAFA-78D5F53A7057}"/>
    <cellStyle name="40% - uthevingsfarge 2 53 3" xfId="4545" xr:uid="{00000000-0005-0000-0000-0000374C0000}"/>
    <cellStyle name="40% - uthevingsfarge 2 53 4" xfId="45884" xr:uid="{00000000-0005-0000-0000-0000384C0000}"/>
    <cellStyle name="40% - uthevingsfarge 2 53_4 manuell" xfId="54056" xr:uid="{2D6EB2A9-AE94-4790-B5F8-AD6D6B98A7E1}"/>
    <cellStyle name="40% - uthevingsfarge 2 54" xfId="4546" xr:uid="{00000000-0005-0000-0000-00003A4C0000}"/>
    <cellStyle name="40% - uthevingsfarge 2 54 2" xfId="4547" xr:uid="{00000000-0005-0000-0000-00003B4C0000}"/>
    <cellStyle name="40% - uthevingsfarge 2 54 2 2" xfId="4548" xr:uid="{00000000-0005-0000-0000-00003C4C0000}"/>
    <cellStyle name="40% - uthevingsfarge 2 54 2 3" xfId="45885" xr:uid="{00000000-0005-0000-0000-00003D4C0000}"/>
    <cellStyle name="40% - uthevingsfarge 2 54 2_4 manuell" xfId="54057" xr:uid="{39DF7368-2FFB-422F-A9CE-EB0DECF3EF1D}"/>
    <cellStyle name="40% - uthevingsfarge 2 54 3" xfId="4549" xr:uid="{00000000-0005-0000-0000-00003F4C0000}"/>
    <cellStyle name="40% - uthevingsfarge 2 54 4" xfId="45886" xr:uid="{00000000-0005-0000-0000-0000404C0000}"/>
    <cellStyle name="40% - uthevingsfarge 2 54_4 manuell" xfId="54058" xr:uid="{65B2FA62-DB25-4C0B-865E-5A1CB3C527C6}"/>
    <cellStyle name="40% - uthevingsfarge 2 55" xfId="4550" xr:uid="{00000000-0005-0000-0000-0000424C0000}"/>
    <cellStyle name="40% - uthevingsfarge 2 55 2" xfId="4551" xr:uid="{00000000-0005-0000-0000-0000434C0000}"/>
    <cellStyle name="40% - uthevingsfarge 2 55 2 2" xfId="4552" xr:uid="{00000000-0005-0000-0000-0000444C0000}"/>
    <cellStyle name="40% - uthevingsfarge 2 55 2 3" xfId="45887" xr:uid="{00000000-0005-0000-0000-0000454C0000}"/>
    <cellStyle name="40% - uthevingsfarge 2 55 2_4 manuell" xfId="54059" xr:uid="{2FFB4DD9-882B-4590-947D-A45CD744AC74}"/>
    <cellStyle name="40% - uthevingsfarge 2 55 3" xfId="4553" xr:uid="{00000000-0005-0000-0000-0000474C0000}"/>
    <cellStyle name="40% - uthevingsfarge 2 55 4" xfId="45888" xr:uid="{00000000-0005-0000-0000-0000484C0000}"/>
    <cellStyle name="40% - uthevingsfarge 2 55_4 manuell" xfId="54060" xr:uid="{C8CF4A6B-DC9A-4833-9596-92A98E8D380A}"/>
    <cellStyle name="40% - uthevingsfarge 2 56" xfId="4554" xr:uid="{00000000-0005-0000-0000-00004A4C0000}"/>
    <cellStyle name="40% - uthevingsfarge 2 56 2" xfId="4555" xr:uid="{00000000-0005-0000-0000-00004B4C0000}"/>
    <cellStyle name="40% - uthevingsfarge 2 56 2 2" xfId="4556" xr:uid="{00000000-0005-0000-0000-00004C4C0000}"/>
    <cellStyle name="40% - uthevingsfarge 2 56 2 3" xfId="45889" xr:uid="{00000000-0005-0000-0000-00004D4C0000}"/>
    <cellStyle name="40% - uthevingsfarge 2 56 2_4 manuell" xfId="54061" xr:uid="{65789CA2-873F-4027-A99F-4FB72B1B7041}"/>
    <cellStyle name="40% - uthevingsfarge 2 56 3" xfId="4557" xr:uid="{00000000-0005-0000-0000-00004F4C0000}"/>
    <cellStyle name="40% - uthevingsfarge 2 56 4" xfId="45890" xr:uid="{00000000-0005-0000-0000-0000504C0000}"/>
    <cellStyle name="40% - uthevingsfarge 2 56_4 manuell" xfId="54062" xr:uid="{2A1E26A4-19EC-47D7-A945-6BB35C34DA2B}"/>
    <cellStyle name="40% - uthevingsfarge 2 57" xfId="4558" xr:uid="{00000000-0005-0000-0000-0000524C0000}"/>
    <cellStyle name="40% - uthevingsfarge 2 57 2" xfId="4559" xr:uid="{00000000-0005-0000-0000-0000534C0000}"/>
    <cellStyle name="40% - uthevingsfarge 2 57 2 2" xfId="4560" xr:uid="{00000000-0005-0000-0000-0000544C0000}"/>
    <cellStyle name="40% - uthevingsfarge 2 57 2 3" xfId="45891" xr:uid="{00000000-0005-0000-0000-0000554C0000}"/>
    <cellStyle name="40% - uthevingsfarge 2 57 2_4 manuell" xfId="54063" xr:uid="{2EB6C89E-8D03-4C93-81F2-F9E1656218EF}"/>
    <cellStyle name="40% - uthevingsfarge 2 57 3" xfId="4561" xr:uid="{00000000-0005-0000-0000-0000574C0000}"/>
    <cellStyle name="40% - uthevingsfarge 2 57 4" xfId="45892" xr:uid="{00000000-0005-0000-0000-0000584C0000}"/>
    <cellStyle name="40% - uthevingsfarge 2 57_4 manuell" xfId="54064" xr:uid="{45802850-D7A3-4D92-8F3F-A6D5AE16243A}"/>
    <cellStyle name="40% - uthevingsfarge 2 58" xfId="4562" xr:uid="{00000000-0005-0000-0000-00005A4C0000}"/>
    <cellStyle name="40% - uthevingsfarge 2 58 2" xfId="4563" xr:uid="{00000000-0005-0000-0000-00005B4C0000}"/>
    <cellStyle name="40% - uthevingsfarge 2 58 2 2" xfId="4564" xr:uid="{00000000-0005-0000-0000-00005C4C0000}"/>
    <cellStyle name="40% - uthevingsfarge 2 58 2 3" xfId="45893" xr:uid="{00000000-0005-0000-0000-00005D4C0000}"/>
    <cellStyle name="40% - uthevingsfarge 2 58 2_4 manuell" xfId="54065" xr:uid="{F1020F11-459E-47FB-8081-989EFBF706CD}"/>
    <cellStyle name="40% - uthevingsfarge 2 58 3" xfId="4565" xr:uid="{00000000-0005-0000-0000-00005F4C0000}"/>
    <cellStyle name="40% - uthevingsfarge 2 58 4" xfId="45894" xr:uid="{00000000-0005-0000-0000-0000604C0000}"/>
    <cellStyle name="40% - uthevingsfarge 2 58_4 manuell" xfId="54066" xr:uid="{57575C5D-6B81-46E4-B5CC-C08CFA0B0B05}"/>
    <cellStyle name="40% - uthevingsfarge 2 59" xfId="4566" xr:uid="{00000000-0005-0000-0000-0000624C0000}"/>
    <cellStyle name="40% - uthevingsfarge 2 59 2" xfId="4567" xr:uid="{00000000-0005-0000-0000-0000634C0000}"/>
    <cellStyle name="40% - uthevingsfarge 2 59 2 2" xfId="4568" xr:uid="{00000000-0005-0000-0000-0000644C0000}"/>
    <cellStyle name="40% - uthevingsfarge 2 59 2 3" xfId="45895" xr:uid="{00000000-0005-0000-0000-0000654C0000}"/>
    <cellStyle name="40% - uthevingsfarge 2 59 2_4 manuell" xfId="54067" xr:uid="{F2BE4BAB-B398-4926-AED1-1FF1C4AD3E88}"/>
    <cellStyle name="40% - uthevingsfarge 2 59 3" xfId="4569" xr:uid="{00000000-0005-0000-0000-0000674C0000}"/>
    <cellStyle name="40% - uthevingsfarge 2 59 4" xfId="45896" xr:uid="{00000000-0005-0000-0000-0000684C0000}"/>
    <cellStyle name="40% - uthevingsfarge 2 59_4 manuell" xfId="54068" xr:uid="{D48DE632-9588-4314-8D19-1A5EF4F628EE}"/>
    <cellStyle name="40% - uthevingsfarge 2 6" xfId="4570" xr:uid="{00000000-0005-0000-0000-00006A4C0000}"/>
    <cellStyle name="40% - uthevingsfarge 2 6 2" xfId="4571" xr:uid="{00000000-0005-0000-0000-00006B4C0000}"/>
    <cellStyle name="40% - uthevingsfarge 2 6 2 2" xfId="4572" xr:uid="{00000000-0005-0000-0000-00006C4C0000}"/>
    <cellStyle name="40% - uthevingsfarge 2 6 2 2 2" xfId="45897" xr:uid="{00000000-0005-0000-0000-00006D4C0000}"/>
    <cellStyle name="40% - uthevingsfarge 2 6 2 2_A02" xfId="55795" xr:uid="{D2FB8A94-DCF2-4E74-AE8B-07669EA35664}"/>
    <cellStyle name="40% - uthevingsfarge 2 6 2 3" xfId="45898" xr:uid="{00000000-0005-0000-0000-00006E4C0000}"/>
    <cellStyle name="40% - uthevingsfarge 2 6 2 4" xfId="45899" xr:uid="{00000000-0005-0000-0000-00006F4C0000}"/>
    <cellStyle name="40% - uthevingsfarge 2 6 2_3. Chng in credit spreads" xfId="45900" xr:uid="{00000000-0005-0000-0000-0000704C0000}"/>
    <cellStyle name="40% - uthevingsfarge 2 6 3" xfId="4573" xr:uid="{00000000-0005-0000-0000-0000714C0000}"/>
    <cellStyle name="40% - uthevingsfarge 2 6 3 2" xfId="16807" xr:uid="{00000000-0005-0000-0000-0000724C0000}"/>
    <cellStyle name="40% - uthevingsfarge 2 6 3 2 2" xfId="45901" xr:uid="{00000000-0005-0000-0000-0000734C0000}"/>
    <cellStyle name="40% - uthevingsfarge 2 6 3 3" xfId="45902" xr:uid="{00000000-0005-0000-0000-0000744C0000}"/>
    <cellStyle name="40% - uthevingsfarge 2 6 3_3. Chng in credit spreads" xfId="45903" xr:uid="{00000000-0005-0000-0000-0000754C0000}"/>
    <cellStyle name="40% - uthevingsfarge 2 6 4" xfId="16808" xr:uid="{00000000-0005-0000-0000-0000764C0000}"/>
    <cellStyle name="40% - uthevingsfarge 2 6 4 2" xfId="45904" xr:uid="{00000000-0005-0000-0000-0000774C0000}"/>
    <cellStyle name="40% - uthevingsfarge 2 6 5" xfId="16809" xr:uid="{00000000-0005-0000-0000-0000784C0000}"/>
    <cellStyle name="40% - uthevingsfarge 2 6 6" xfId="39864" xr:uid="{00000000-0005-0000-0000-0000794C0000}"/>
    <cellStyle name="40% - uthevingsfarge 2 6 7" xfId="45905" xr:uid="{00000000-0005-0000-0000-00007A4C0000}"/>
    <cellStyle name="40% - uthevingsfarge 2 6 8" xfId="45906" xr:uid="{00000000-0005-0000-0000-00007B4C0000}"/>
    <cellStyle name="40% - uthevingsfarge 2 6 9" xfId="45907" xr:uid="{00000000-0005-0000-0000-00007C4C0000}"/>
    <cellStyle name="40% - uthevingsfarge 2 6_3. Chng in credit spreads" xfId="45908" xr:uid="{00000000-0005-0000-0000-00007D4C0000}"/>
    <cellStyle name="40% - uthevingsfarge 2 60" xfId="16810" xr:uid="{00000000-0005-0000-0000-00007E4C0000}"/>
    <cellStyle name="40% - uthevingsfarge 2 60 2" xfId="16811" xr:uid="{00000000-0005-0000-0000-00007F4C0000}"/>
    <cellStyle name="40% - uthevingsfarge 2 60 2 2" xfId="36536" xr:uid="{00000000-0005-0000-0000-0000804C0000}"/>
    <cellStyle name="40% - uthevingsfarge 2 60 3" xfId="16812" xr:uid="{00000000-0005-0000-0000-0000814C0000}"/>
    <cellStyle name="40% - uthevingsfarge 2 60 4" xfId="36300" xr:uid="{00000000-0005-0000-0000-0000824C0000}"/>
    <cellStyle name="40% - uthevingsfarge 2 60_AVA DVA EL" xfId="16813" xr:uid="{00000000-0005-0000-0000-0000834C0000}"/>
    <cellStyle name="40% - uthevingsfarge 2 61" xfId="16814" xr:uid="{00000000-0005-0000-0000-0000844C0000}"/>
    <cellStyle name="40% - uthevingsfarge 2 61 2" xfId="16815" xr:uid="{00000000-0005-0000-0000-0000854C0000}"/>
    <cellStyle name="40% - uthevingsfarge 2 61 2 2" xfId="36557" xr:uid="{00000000-0005-0000-0000-0000864C0000}"/>
    <cellStyle name="40% - uthevingsfarge 2 61 3" xfId="16816" xr:uid="{00000000-0005-0000-0000-0000874C0000}"/>
    <cellStyle name="40% - uthevingsfarge 2 61 4" xfId="36326" xr:uid="{00000000-0005-0000-0000-0000884C0000}"/>
    <cellStyle name="40% - uthevingsfarge 2 61_AVA DVA EL" xfId="16817" xr:uid="{00000000-0005-0000-0000-0000894C0000}"/>
    <cellStyle name="40% - uthevingsfarge 2 62" xfId="16818" xr:uid="{00000000-0005-0000-0000-00008A4C0000}"/>
    <cellStyle name="40% - uthevingsfarge 2 62 2" xfId="16819" xr:uid="{00000000-0005-0000-0000-00008B4C0000}"/>
    <cellStyle name="40% - uthevingsfarge 2 62 2 2" xfId="36545" xr:uid="{00000000-0005-0000-0000-00008C4C0000}"/>
    <cellStyle name="40% - uthevingsfarge 2 62 3" xfId="36311" xr:uid="{00000000-0005-0000-0000-00008D4C0000}"/>
    <cellStyle name="40% - uthevingsfarge 2 62_AVA DVA EL" xfId="16820" xr:uid="{00000000-0005-0000-0000-00008E4C0000}"/>
    <cellStyle name="40% - uthevingsfarge 2 63" xfId="16821" xr:uid="{00000000-0005-0000-0000-00008F4C0000}"/>
    <cellStyle name="40% - uthevingsfarge 2 63 2" xfId="36510" xr:uid="{00000000-0005-0000-0000-0000904C0000}"/>
    <cellStyle name="40% - uthevingsfarge 2 64" xfId="16822" xr:uid="{00000000-0005-0000-0000-0000914C0000}"/>
    <cellStyle name="40% - uthevingsfarge 2 64 2" xfId="36589" xr:uid="{00000000-0005-0000-0000-0000924C0000}"/>
    <cellStyle name="40% - uthevingsfarge 2 65" xfId="16823" xr:uid="{00000000-0005-0000-0000-0000934C0000}"/>
    <cellStyle name="40% - uthevingsfarge 2 65 2" xfId="36480" xr:uid="{00000000-0005-0000-0000-0000944C0000}"/>
    <cellStyle name="40% - uthevingsfarge 2 66" xfId="16824" xr:uid="{00000000-0005-0000-0000-0000954C0000}"/>
    <cellStyle name="40% - uthevingsfarge 2 66 2" xfId="36575" xr:uid="{00000000-0005-0000-0000-0000964C0000}"/>
    <cellStyle name="40% - uthevingsfarge 2 67" xfId="36449" xr:uid="{00000000-0005-0000-0000-0000974C0000}"/>
    <cellStyle name="40% - uthevingsfarge 2 68" xfId="45909" xr:uid="{00000000-0005-0000-0000-0000984C0000}"/>
    <cellStyle name="40% - uthevingsfarge 2 69" xfId="45910" xr:uid="{00000000-0005-0000-0000-0000994C0000}"/>
    <cellStyle name="40% - uthevingsfarge 2 7" xfId="4574" xr:uid="{00000000-0005-0000-0000-00009A4C0000}"/>
    <cellStyle name="40% - uthevingsfarge 2 7 2" xfId="4575" xr:uid="{00000000-0005-0000-0000-00009B4C0000}"/>
    <cellStyle name="40% - uthevingsfarge 2 7 2 2" xfId="4576" xr:uid="{00000000-0005-0000-0000-00009C4C0000}"/>
    <cellStyle name="40% - uthevingsfarge 2 7 2 3" xfId="45911" xr:uid="{00000000-0005-0000-0000-00009D4C0000}"/>
    <cellStyle name="40% - uthevingsfarge 2 7 2 4" xfId="45912" xr:uid="{00000000-0005-0000-0000-00009E4C0000}"/>
    <cellStyle name="40% - uthevingsfarge 2 7 2_4 manuell" xfId="54069" xr:uid="{FCF620E4-7D4A-4929-B4A7-970CAA1EE16A}"/>
    <cellStyle name="40% - uthevingsfarge 2 7 3" xfId="4577" xr:uid="{00000000-0005-0000-0000-0000A04C0000}"/>
    <cellStyle name="40% - uthevingsfarge 2 7 3 2" xfId="16825" xr:uid="{00000000-0005-0000-0000-0000A14C0000}"/>
    <cellStyle name="40% - uthevingsfarge 2 7 3_A02" xfId="55796" xr:uid="{21D39314-963A-4D7B-9765-0C31EA3AB9AC}"/>
    <cellStyle name="40% - uthevingsfarge 2 7 4" xfId="16826" xr:uid="{00000000-0005-0000-0000-0000A34C0000}"/>
    <cellStyle name="40% - uthevingsfarge 2 7 5" xfId="16827" xr:uid="{00000000-0005-0000-0000-0000A44C0000}"/>
    <cellStyle name="40% - uthevingsfarge 2 7 6" xfId="45913" xr:uid="{00000000-0005-0000-0000-0000A54C0000}"/>
    <cellStyle name="40% - uthevingsfarge 2 7 7" xfId="45914" xr:uid="{00000000-0005-0000-0000-0000A64C0000}"/>
    <cellStyle name="40% - uthevingsfarge 2 7 8" xfId="45915" xr:uid="{00000000-0005-0000-0000-0000A74C0000}"/>
    <cellStyle name="40% - uthevingsfarge 2 7_3. Chng in credit spreads" xfId="45916" xr:uid="{00000000-0005-0000-0000-0000A84C0000}"/>
    <cellStyle name="40% - uthevingsfarge 2 70" xfId="45917" xr:uid="{00000000-0005-0000-0000-0000A94C0000}"/>
    <cellStyle name="40% - uthevingsfarge 2 71" xfId="45918" xr:uid="{00000000-0005-0000-0000-0000AA4C0000}"/>
    <cellStyle name="40% - uthevingsfarge 2 72" xfId="45919" xr:uid="{00000000-0005-0000-0000-0000AB4C0000}"/>
    <cellStyle name="40% - uthevingsfarge 2 73" xfId="45920" xr:uid="{00000000-0005-0000-0000-0000AC4C0000}"/>
    <cellStyle name="40% - uthevingsfarge 2 74" xfId="45921" xr:uid="{00000000-0005-0000-0000-0000AD4C0000}"/>
    <cellStyle name="40% - uthevingsfarge 2 8" xfId="4578" xr:uid="{00000000-0005-0000-0000-0000AE4C0000}"/>
    <cellStyle name="40% - uthevingsfarge 2 8 2" xfId="4579" xr:uid="{00000000-0005-0000-0000-0000AF4C0000}"/>
    <cellStyle name="40% - uthevingsfarge 2 8 2 2" xfId="4580" xr:uid="{00000000-0005-0000-0000-0000B04C0000}"/>
    <cellStyle name="40% - uthevingsfarge 2 8 2 3" xfId="45922" xr:uid="{00000000-0005-0000-0000-0000B14C0000}"/>
    <cellStyle name="40% - uthevingsfarge 2 8 2 4" xfId="45923" xr:uid="{00000000-0005-0000-0000-0000B24C0000}"/>
    <cellStyle name="40% - uthevingsfarge 2 8 2_4 manuell" xfId="54070" xr:uid="{8B456EBF-040C-495F-B054-0F575167D172}"/>
    <cellStyle name="40% - uthevingsfarge 2 8 3" xfId="4581" xr:uid="{00000000-0005-0000-0000-0000B44C0000}"/>
    <cellStyle name="40% - uthevingsfarge 2 8 4" xfId="45924" xr:uid="{00000000-0005-0000-0000-0000B54C0000}"/>
    <cellStyle name="40% - uthevingsfarge 2 8 5" xfId="45925" xr:uid="{00000000-0005-0000-0000-0000B64C0000}"/>
    <cellStyle name="40% - uthevingsfarge 2 8_3. Chng in credit spreads" xfId="45926" xr:uid="{00000000-0005-0000-0000-0000B74C0000}"/>
    <cellStyle name="40% - uthevingsfarge 2 9" xfId="4582" xr:uid="{00000000-0005-0000-0000-0000B84C0000}"/>
    <cellStyle name="40% - uthevingsfarge 2 9 2" xfId="4583" xr:uid="{00000000-0005-0000-0000-0000B94C0000}"/>
    <cellStyle name="40% - uthevingsfarge 2 9 2 2" xfId="4584" xr:uid="{00000000-0005-0000-0000-0000BA4C0000}"/>
    <cellStyle name="40% - uthevingsfarge 2 9 2 3" xfId="45927" xr:uid="{00000000-0005-0000-0000-0000BB4C0000}"/>
    <cellStyle name="40% - uthevingsfarge 2 9 2_4 manuell" xfId="54071" xr:uid="{B8DE8B51-9BB2-4ACD-8FCF-3651166921C2}"/>
    <cellStyle name="40% - uthevingsfarge 2 9 3" xfId="4585" xr:uid="{00000000-0005-0000-0000-0000BD4C0000}"/>
    <cellStyle name="40% - uthevingsfarge 2 9 4" xfId="45928" xr:uid="{00000000-0005-0000-0000-0000BE4C0000}"/>
    <cellStyle name="40% - uthevingsfarge 2 9 5" xfId="45929" xr:uid="{00000000-0005-0000-0000-0000BF4C0000}"/>
    <cellStyle name="40% - uthevingsfarge 2 9_4 manuell" xfId="54072" xr:uid="{287601AB-E874-4A54-BE31-AC9D883FF60E}"/>
    <cellStyle name="40% - uthevingsfarge 2_4 manuell" xfId="54073" xr:uid="{014AD2DA-1D44-4381-932C-1B63CF594D42}"/>
    <cellStyle name="40% - uthevingsfarge 3" xfId="36175" xr:uid="{00000000-0005-0000-0000-0000C24C0000}"/>
    <cellStyle name="40% - uthevingsfarge 3 10" xfId="4586" xr:uid="{00000000-0005-0000-0000-0000C34C0000}"/>
    <cellStyle name="40% - uthevingsfarge 3 10 2" xfId="4587" xr:uid="{00000000-0005-0000-0000-0000C44C0000}"/>
    <cellStyle name="40% - uthevingsfarge 3 10 2 2" xfId="4588" xr:uid="{00000000-0005-0000-0000-0000C54C0000}"/>
    <cellStyle name="40% - uthevingsfarge 3 10 2 3" xfId="45930" xr:uid="{00000000-0005-0000-0000-0000C64C0000}"/>
    <cellStyle name="40% - uthevingsfarge 3 10 2_4 manuell" xfId="54074" xr:uid="{D51FB577-E26F-42BF-97CB-8BBF9E55E659}"/>
    <cellStyle name="40% - uthevingsfarge 3 10 3" xfId="4589" xr:uid="{00000000-0005-0000-0000-0000C84C0000}"/>
    <cellStyle name="40% - uthevingsfarge 3 10 4" xfId="45931" xr:uid="{00000000-0005-0000-0000-0000C94C0000}"/>
    <cellStyle name="40% - uthevingsfarge 3 10 5" xfId="45932" xr:uid="{00000000-0005-0000-0000-0000CA4C0000}"/>
    <cellStyle name="40% - uthevingsfarge 3 10_4 manuell" xfId="54075" xr:uid="{40161E08-DFEA-4644-A859-C97CD1401535}"/>
    <cellStyle name="40% - uthevingsfarge 3 11" xfId="4590" xr:uid="{00000000-0005-0000-0000-0000CC4C0000}"/>
    <cellStyle name="40% - uthevingsfarge 3 11 2" xfId="4591" xr:uid="{00000000-0005-0000-0000-0000CD4C0000}"/>
    <cellStyle name="40% - uthevingsfarge 3 11 2 2" xfId="4592" xr:uid="{00000000-0005-0000-0000-0000CE4C0000}"/>
    <cellStyle name="40% - uthevingsfarge 3 11 2 3" xfId="45933" xr:uid="{00000000-0005-0000-0000-0000CF4C0000}"/>
    <cellStyle name="40% - uthevingsfarge 3 11 2_4 manuell" xfId="54076" xr:uid="{0C4E8B6C-B39D-4170-ABC4-5A145A20F16C}"/>
    <cellStyle name="40% - uthevingsfarge 3 11 3" xfId="4593" xr:uid="{00000000-0005-0000-0000-0000D14C0000}"/>
    <cellStyle name="40% - uthevingsfarge 3 11 4" xfId="45934" xr:uid="{00000000-0005-0000-0000-0000D24C0000}"/>
    <cellStyle name="40% - uthevingsfarge 3 11_4 manuell" xfId="54077" xr:uid="{48C83C1E-B982-4661-BABD-40E943B81F07}"/>
    <cellStyle name="40% - uthevingsfarge 3 12" xfId="4594" xr:uid="{00000000-0005-0000-0000-0000D44C0000}"/>
    <cellStyle name="40% - uthevingsfarge 3 12 2" xfId="4595" xr:uid="{00000000-0005-0000-0000-0000D54C0000}"/>
    <cellStyle name="40% - uthevingsfarge 3 12 2 2" xfId="4596" xr:uid="{00000000-0005-0000-0000-0000D64C0000}"/>
    <cellStyle name="40% - uthevingsfarge 3 12 2 3" xfId="45935" xr:uid="{00000000-0005-0000-0000-0000D74C0000}"/>
    <cellStyle name="40% - uthevingsfarge 3 12 2_4 manuell" xfId="54078" xr:uid="{CFF3BBBE-D7BA-47AD-922F-854BD758B38C}"/>
    <cellStyle name="40% - uthevingsfarge 3 12 3" xfId="4597" xr:uid="{00000000-0005-0000-0000-0000D94C0000}"/>
    <cellStyle name="40% - uthevingsfarge 3 12 4" xfId="45936" xr:uid="{00000000-0005-0000-0000-0000DA4C0000}"/>
    <cellStyle name="40% - uthevingsfarge 3 12_4 manuell" xfId="54079" xr:uid="{5F77662C-0172-4609-9FDE-2AE972BC5B8E}"/>
    <cellStyle name="40% - uthevingsfarge 3 13" xfId="4598" xr:uid="{00000000-0005-0000-0000-0000DC4C0000}"/>
    <cellStyle name="40% - uthevingsfarge 3 13 2" xfId="4599" xr:uid="{00000000-0005-0000-0000-0000DD4C0000}"/>
    <cellStyle name="40% - uthevingsfarge 3 13 2 2" xfId="4600" xr:uid="{00000000-0005-0000-0000-0000DE4C0000}"/>
    <cellStyle name="40% - uthevingsfarge 3 13 2 3" xfId="45937" xr:uid="{00000000-0005-0000-0000-0000DF4C0000}"/>
    <cellStyle name="40% - uthevingsfarge 3 13 2_4 manuell" xfId="54080" xr:uid="{1C371A69-2304-49D5-B967-BC49A676C1B0}"/>
    <cellStyle name="40% - uthevingsfarge 3 13 3" xfId="4601" xr:uid="{00000000-0005-0000-0000-0000E14C0000}"/>
    <cellStyle name="40% - uthevingsfarge 3 13 4" xfId="45938" xr:uid="{00000000-0005-0000-0000-0000E24C0000}"/>
    <cellStyle name="40% - uthevingsfarge 3 13_4 manuell" xfId="54081" xr:uid="{91B09BAF-0F93-4222-89B0-79B7F35D3F3E}"/>
    <cellStyle name="40% - uthevingsfarge 3 14" xfId="4602" xr:uid="{00000000-0005-0000-0000-0000E44C0000}"/>
    <cellStyle name="40% - uthevingsfarge 3 14 2" xfId="4603" xr:uid="{00000000-0005-0000-0000-0000E54C0000}"/>
    <cellStyle name="40% - uthevingsfarge 3 14 2 2" xfId="4604" xr:uid="{00000000-0005-0000-0000-0000E64C0000}"/>
    <cellStyle name="40% - uthevingsfarge 3 14 2 3" xfId="45939" xr:uid="{00000000-0005-0000-0000-0000E74C0000}"/>
    <cellStyle name="40% - uthevingsfarge 3 14 2_4 manuell" xfId="54082" xr:uid="{416ABD18-429B-47C0-AF7C-B50190DC4D13}"/>
    <cellStyle name="40% - uthevingsfarge 3 14 3" xfId="4605" xr:uid="{00000000-0005-0000-0000-0000E94C0000}"/>
    <cellStyle name="40% - uthevingsfarge 3 14 4" xfId="45940" xr:uid="{00000000-0005-0000-0000-0000EA4C0000}"/>
    <cellStyle name="40% - uthevingsfarge 3 14_4 manuell" xfId="54083" xr:uid="{9892DC3D-B569-47C6-B57B-1FD8E9447FBB}"/>
    <cellStyle name="40% - uthevingsfarge 3 15" xfId="4606" xr:uid="{00000000-0005-0000-0000-0000EC4C0000}"/>
    <cellStyle name="40% - uthevingsfarge 3 15 2" xfId="4607" xr:uid="{00000000-0005-0000-0000-0000ED4C0000}"/>
    <cellStyle name="40% - uthevingsfarge 3 15 2 2" xfId="4608" xr:uid="{00000000-0005-0000-0000-0000EE4C0000}"/>
    <cellStyle name="40% - uthevingsfarge 3 15 2 3" xfId="45941" xr:uid="{00000000-0005-0000-0000-0000EF4C0000}"/>
    <cellStyle name="40% - uthevingsfarge 3 15 2_4 manuell" xfId="54084" xr:uid="{4F21449E-8E53-4657-B9D5-2183CEAF2798}"/>
    <cellStyle name="40% - uthevingsfarge 3 15 3" xfId="4609" xr:uid="{00000000-0005-0000-0000-0000F14C0000}"/>
    <cellStyle name="40% - uthevingsfarge 3 15 4" xfId="45942" xr:uid="{00000000-0005-0000-0000-0000F24C0000}"/>
    <cellStyle name="40% - uthevingsfarge 3 15_4 manuell" xfId="54085" xr:uid="{87487CD0-FE2A-4408-B504-54933FC5BBAC}"/>
    <cellStyle name="40% - uthevingsfarge 3 16" xfId="4610" xr:uid="{00000000-0005-0000-0000-0000F44C0000}"/>
    <cellStyle name="40% - uthevingsfarge 3 16 2" xfId="4611" xr:uid="{00000000-0005-0000-0000-0000F54C0000}"/>
    <cellStyle name="40% - uthevingsfarge 3 16 2 2" xfId="4612" xr:uid="{00000000-0005-0000-0000-0000F64C0000}"/>
    <cellStyle name="40% - uthevingsfarge 3 16 2 3" xfId="45943" xr:uid="{00000000-0005-0000-0000-0000F74C0000}"/>
    <cellStyle name="40% - uthevingsfarge 3 16 2_4 manuell" xfId="54086" xr:uid="{AF91D477-A79F-4F9A-8EFC-71C47B65A21F}"/>
    <cellStyle name="40% - uthevingsfarge 3 16 3" xfId="4613" xr:uid="{00000000-0005-0000-0000-0000F94C0000}"/>
    <cellStyle name="40% - uthevingsfarge 3 16 4" xfId="45944" xr:uid="{00000000-0005-0000-0000-0000FA4C0000}"/>
    <cellStyle name="40% - uthevingsfarge 3 16_4 manuell" xfId="54087" xr:uid="{B4CD46E8-A6DE-4338-988F-9E776F71245A}"/>
    <cellStyle name="40% - uthevingsfarge 3 17" xfId="4614" xr:uid="{00000000-0005-0000-0000-0000FC4C0000}"/>
    <cellStyle name="40% - uthevingsfarge 3 17 2" xfId="4615" xr:uid="{00000000-0005-0000-0000-0000FD4C0000}"/>
    <cellStyle name="40% - uthevingsfarge 3 17 2 2" xfId="4616" xr:uid="{00000000-0005-0000-0000-0000FE4C0000}"/>
    <cellStyle name="40% - uthevingsfarge 3 17 2 3" xfId="45945" xr:uid="{00000000-0005-0000-0000-0000FF4C0000}"/>
    <cellStyle name="40% - uthevingsfarge 3 17 2_4 manuell" xfId="54088" xr:uid="{3A9BE7E7-A183-4969-94BD-88B95B350BBB}"/>
    <cellStyle name="40% - uthevingsfarge 3 17 3" xfId="4617" xr:uid="{00000000-0005-0000-0000-0000014D0000}"/>
    <cellStyle name="40% - uthevingsfarge 3 17 4" xfId="45946" xr:uid="{00000000-0005-0000-0000-0000024D0000}"/>
    <cellStyle name="40% - uthevingsfarge 3 17_4 manuell" xfId="54089" xr:uid="{3D2FF7EC-8A29-4AF7-A9BA-03316F16A6AC}"/>
    <cellStyle name="40% - uthevingsfarge 3 18" xfId="4618" xr:uid="{00000000-0005-0000-0000-0000044D0000}"/>
    <cellStyle name="40% - uthevingsfarge 3 18 2" xfId="4619" xr:uid="{00000000-0005-0000-0000-0000054D0000}"/>
    <cellStyle name="40% - uthevingsfarge 3 18 2 2" xfId="4620" xr:uid="{00000000-0005-0000-0000-0000064D0000}"/>
    <cellStyle name="40% - uthevingsfarge 3 18 2 3" xfId="45947" xr:uid="{00000000-0005-0000-0000-0000074D0000}"/>
    <cellStyle name="40% - uthevingsfarge 3 18 2_4 manuell" xfId="54090" xr:uid="{462C415A-0FB5-40D7-9893-EAFEE7DA1284}"/>
    <cellStyle name="40% - uthevingsfarge 3 18 3" xfId="4621" xr:uid="{00000000-0005-0000-0000-0000094D0000}"/>
    <cellStyle name="40% - uthevingsfarge 3 18 4" xfId="45948" xr:uid="{00000000-0005-0000-0000-00000A4D0000}"/>
    <cellStyle name="40% - uthevingsfarge 3 18_4 manuell" xfId="54091" xr:uid="{CC9A9F5E-75DF-4A30-9D18-6087F97E4850}"/>
    <cellStyle name="40% - uthevingsfarge 3 19" xfId="4622" xr:uid="{00000000-0005-0000-0000-00000C4D0000}"/>
    <cellStyle name="40% - uthevingsfarge 3 19 2" xfId="4623" xr:uid="{00000000-0005-0000-0000-00000D4D0000}"/>
    <cellStyle name="40% - uthevingsfarge 3 19 2 2" xfId="4624" xr:uid="{00000000-0005-0000-0000-00000E4D0000}"/>
    <cellStyle name="40% - uthevingsfarge 3 19 2 3" xfId="45949" xr:uid="{00000000-0005-0000-0000-00000F4D0000}"/>
    <cellStyle name="40% - uthevingsfarge 3 19 2_4 manuell" xfId="54092" xr:uid="{996089D7-9ADE-4EB9-A21F-6F11F0727832}"/>
    <cellStyle name="40% - uthevingsfarge 3 19 3" xfId="4625" xr:uid="{00000000-0005-0000-0000-0000114D0000}"/>
    <cellStyle name="40% - uthevingsfarge 3 19 4" xfId="45950" xr:uid="{00000000-0005-0000-0000-0000124D0000}"/>
    <cellStyle name="40% - uthevingsfarge 3 19_4 manuell" xfId="54093" xr:uid="{A2524E58-7060-476E-B132-CF14DB7BBA73}"/>
    <cellStyle name="40% - uthevingsfarge 3 2" xfId="4626" xr:uid="{00000000-0005-0000-0000-0000144D0000}"/>
    <cellStyle name="40% - uthevingsfarge 3 2 10" xfId="16828" xr:uid="{00000000-0005-0000-0000-0000154D0000}"/>
    <cellStyle name="40% - uthevingsfarge 3 2 10 2" xfId="16829" xr:uid="{00000000-0005-0000-0000-0000164D0000}"/>
    <cellStyle name="40% - uthevingsfarge 3 2 10 3" xfId="16830" xr:uid="{00000000-0005-0000-0000-0000174D0000}"/>
    <cellStyle name="40% - uthevingsfarge 3 2 10_AVA DVA EL" xfId="16831" xr:uid="{00000000-0005-0000-0000-0000184D0000}"/>
    <cellStyle name="40% - uthevingsfarge 3 2 11" xfId="16832" xr:uid="{00000000-0005-0000-0000-0000194D0000}"/>
    <cellStyle name="40% - uthevingsfarge 3 2 12" xfId="16833" xr:uid="{00000000-0005-0000-0000-00001A4D0000}"/>
    <cellStyle name="40% - uthevingsfarge 3 2 13" xfId="45951" xr:uid="{00000000-0005-0000-0000-00001B4D0000}"/>
    <cellStyle name="40% - uthevingsfarge 3 2 14" xfId="45952" xr:uid="{00000000-0005-0000-0000-00001C4D0000}"/>
    <cellStyle name="40% - uthevingsfarge 3 2 15" xfId="45953" xr:uid="{00000000-0005-0000-0000-00001D4D0000}"/>
    <cellStyle name="40% - uthevingsfarge 3 2 16" xfId="45954" xr:uid="{00000000-0005-0000-0000-00001E4D0000}"/>
    <cellStyle name="40% - uthevingsfarge 3 2 2" xfId="4627" xr:uid="{00000000-0005-0000-0000-00001F4D0000}"/>
    <cellStyle name="40% - uthevingsfarge 3 2 2 10" xfId="45955" xr:uid="{00000000-0005-0000-0000-0000204D0000}"/>
    <cellStyle name="40% - uthevingsfarge 3 2 2 11" xfId="45956" xr:uid="{00000000-0005-0000-0000-0000214D0000}"/>
    <cellStyle name="40% - uthevingsfarge 3 2 2 2" xfId="4628" xr:uid="{00000000-0005-0000-0000-0000224D0000}"/>
    <cellStyle name="40% - uthevingsfarge 3 2 2 2 10" xfId="45957" xr:uid="{00000000-0005-0000-0000-0000234D0000}"/>
    <cellStyle name="40% - uthevingsfarge 3 2 2 2 2" xfId="16834" xr:uid="{00000000-0005-0000-0000-0000244D0000}"/>
    <cellStyle name="40% - uthevingsfarge 3 2 2 2 2 2" xfId="16835" xr:uid="{00000000-0005-0000-0000-0000254D0000}"/>
    <cellStyle name="40% - uthevingsfarge 3 2 2 2 2 2 2" xfId="45958" xr:uid="{00000000-0005-0000-0000-0000264D0000}"/>
    <cellStyle name="40% - uthevingsfarge 3 2 2 2 2 2 2 2" xfId="45959" xr:uid="{00000000-0005-0000-0000-0000274D0000}"/>
    <cellStyle name="40% - uthevingsfarge 3 2 2 2 2 2 3" xfId="45960" xr:uid="{00000000-0005-0000-0000-0000284D0000}"/>
    <cellStyle name="40% - uthevingsfarge 3 2 2 2 2 2_3. Chng in credit spreads" xfId="45961" xr:uid="{00000000-0005-0000-0000-0000294D0000}"/>
    <cellStyle name="40% - uthevingsfarge 3 2 2 2 2 3" xfId="16836" xr:uid="{00000000-0005-0000-0000-00002A4D0000}"/>
    <cellStyle name="40% - uthevingsfarge 3 2 2 2 2 3 2" xfId="45962" xr:uid="{00000000-0005-0000-0000-00002B4D0000}"/>
    <cellStyle name="40% - uthevingsfarge 3 2 2 2 2 4" xfId="45963" xr:uid="{00000000-0005-0000-0000-00002C4D0000}"/>
    <cellStyle name="40% - uthevingsfarge 3 2 2 2 2 5" xfId="45964" xr:uid="{00000000-0005-0000-0000-00002D4D0000}"/>
    <cellStyle name="40% - uthevingsfarge 3 2 2 2 2 6" xfId="45965" xr:uid="{00000000-0005-0000-0000-00002E4D0000}"/>
    <cellStyle name="40% - uthevingsfarge 3 2 2 2 2_3. Chng in credit spreads" xfId="45966" xr:uid="{00000000-0005-0000-0000-00002F4D0000}"/>
    <cellStyle name="40% - uthevingsfarge 3 2 2 2 3" xfId="16837" xr:uid="{00000000-0005-0000-0000-0000304D0000}"/>
    <cellStyle name="40% - uthevingsfarge 3 2 2 2 3 2" xfId="16838" xr:uid="{00000000-0005-0000-0000-0000314D0000}"/>
    <cellStyle name="40% - uthevingsfarge 3 2 2 2 3 2 2" xfId="45967" xr:uid="{00000000-0005-0000-0000-0000324D0000}"/>
    <cellStyle name="40% - uthevingsfarge 3 2 2 2 3 2 2 2" xfId="45968" xr:uid="{00000000-0005-0000-0000-0000334D0000}"/>
    <cellStyle name="40% - uthevingsfarge 3 2 2 2 3 2 3" xfId="45969" xr:uid="{00000000-0005-0000-0000-0000344D0000}"/>
    <cellStyle name="40% - uthevingsfarge 3 2 2 2 3 2_3. Chng in credit spreads" xfId="45970" xr:uid="{00000000-0005-0000-0000-0000354D0000}"/>
    <cellStyle name="40% - uthevingsfarge 3 2 2 2 3 3" xfId="16839" xr:uid="{00000000-0005-0000-0000-0000364D0000}"/>
    <cellStyle name="40% - uthevingsfarge 3 2 2 2 3 3 2" xfId="45971" xr:uid="{00000000-0005-0000-0000-0000374D0000}"/>
    <cellStyle name="40% - uthevingsfarge 3 2 2 2 3 4" xfId="45972" xr:uid="{00000000-0005-0000-0000-0000384D0000}"/>
    <cellStyle name="40% - uthevingsfarge 3 2 2 2 3 5" xfId="45973" xr:uid="{00000000-0005-0000-0000-0000394D0000}"/>
    <cellStyle name="40% - uthevingsfarge 3 2 2 2 3 6" xfId="45974" xr:uid="{00000000-0005-0000-0000-00003A4D0000}"/>
    <cellStyle name="40% - uthevingsfarge 3 2 2 2 3_3. Chng in credit spreads" xfId="45975" xr:uid="{00000000-0005-0000-0000-00003B4D0000}"/>
    <cellStyle name="40% - uthevingsfarge 3 2 2 2 4" xfId="16840" xr:uid="{00000000-0005-0000-0000-00003C4D0000}"/>
    <cellStyle name="40% - uthevingsfarge 3 2 2 2 4 2" xfId="16841" xr:uid="{00000000-0005-0000-0000-00003D4D0000}"/>
    <cellStyle name="40% - uthevingsfarge 3 2 2 2 4 2 2" xfId="45976" xr:uid="{00000000-0005-0000-0000-00003E4D0000}"/>
    <cellStyle name="40% - uthevingsfarge 3 2 2 2 4 3" xfId="16842" xr:uid="{00000000-0005-0000-0000-00003F4D0000}"/>
    <cellStyle name="40% - uthevingsfarge 3 2 2 2 4 4" xfId="45977" xr:uid="{00000000-0005-0000-0000-0000404D0000}"/>
    <cellStyle name="40% - uthevingsfarge 3 2 2 2 4 5" xfId="45978" xr:uid="{00000000-0005-0000-0000-0000414D0000}"/>
    <cellStyle name="40% - uthevingsfarge 3 2 2 2 4 6" xfId="45979" xr:uid="{00000000-0005-0000-0000-0000424D0000}"/>
    <cellStyle name="40% - uthevingsfarge 3 2 2 2 4_3. Chng in credit spreads" xfId="45980" xr:uid="{00000000-0005-0000-0000-0000434D0000}"/>
    <cellStyle name="40% - uthevingsfarge 3 2 2 2 5" xfId="16843" xr:uid="{00000000-0005-0000-0000-0000444D0000}"/>
    <cellStyle name="40% - uthevingsfarge 3 2 2 2 5 2" xfId="16844" xr:uid="{00000000-0005-0000-0000-0000454D0000}"/>
    <cellStyle name="40% - uthevingsfarge 3 2 2 2 5 2 2" xfId="45981" xr:uid="{00000000-0005-0000-0000-0000464D0000}"/>
    <cellStyle name="40% - uthevingsfarge 3 2 2 2 5 3" xfId="16845" xr:uid="{00000000-0005-0000-0000-0000474D0000}"/>
    <cellStyle name="40% - uthevingsfarge 3 2 2 2 5 4" xfId="45982" xr:uid="{00000000-0005-0000-0000-0000484D0000}"/>
    <cellStyle name="40% - uthevingsfarge 3 2 2 2 5 5" xfId="45983" xr:uid="{00000000-0005-0000-0000-0000494D0000}"/>
    <cellStyle name="40% - uthevingsfarge 3 2 2 2 5_3. Chng in credit spreads" xfId="45984" xr:uid="{00000000-0005-0000-0000-00004A4D0000}"/>
    <cellStyle name="40% - uthevingsfarge 3 2 2 2 6" xfId="16846" xr:uid="{00000000-0005-0000-0000-00004B4D0000}"/>
    <cellStyle name="40% - uthevingsfarge 3 2 2 2 6 2" xfId="45985" xr:uid="{00000000-0005-0000-0000-00004C4D0000}"/>
    <cellStyle name="40% - uthevingsfarge 3 2 2 2 7" xfId="16847" xr:uid="{00000000-0005-0000-0000-00004D4D0000}"/>
    <cellStyle name="40% - uthevingsfarge 3 2 2 2 8" xfId="45986" xr:uid="{00000000-0005-0000-0000-00004E4D0000}"/>
    <cellStyle name="40% - uthevingsfarge 3 2 2 2 9" xfId="45987" xr:uid="{00000000-0005-0000-0000-00004F4D0000}"/>
    <cellStyle name="40% - uthevingsfarge 3 2 2 2_3. Chng in credit spreads" xfId="45988" xr:uid="{00000000-0005-0000-0000-0000504D0000}"/>
    <cellStyle name="40% - uthevingsfarge 3 2 2 3" xfId="16848" xr:uid="{00000000-0005-0000-0000-0000514D0000}"/>
    <cellStyle name="40% - uthevingsfarge 3 2 2 3 2" xfId="16849" xr:uid="{00000000-0005-0000-0000-0000524D0000}"/>
    <cellStyle name="40% - uthevingsfarge 3 2 2 3 2 2" xfId="45989" xr:uid="{00000000-0005-0000-0000-0000534D0000}"/>
    <cellStyle name="40% - uthevingsfarge 3 2 2 3 2 2 2" xfId="45990" xr:uid="{00000000-0005-0000-0000-0000544D0000}"/>
    <cellStyle name="40% - uthevingsfarge 3 2 2 3 2 3" xfId="45991" xr:uid="{00000000-0005-0000-0000-0000554D0000}"/>
    <cellStyle name="40% - uthevingsfarge 3 2 2 3 2_3. Chng in credit spreads" xfId="45992" xr:uid="{00000000-0005-0000-0000-0000564D0000}"/>
    <cellStyle name="40% - uthevingsfarge 3 2 2 3 3" xfId="16850" xr:uid="{00000000-0005-0000-0000-0000574D0000}"/>
    <cellStyle name="40% - uthevingsfarge 3 2 2 3 3 2" xfId="45993" xr:uid="{00000000-0005-0000-0000-0000584D0000}"/>
    <cellStyle name="40% - uthevingsfarge 3 2 2 3 4" xfId="45994" xr:uid="{00000000-0005-0000-0000-0000594D0000}"/>
    <cellStyle name="40% - uthevingsfarge 3 2 2 3 5" xfId="45995" xr:uid="{00000000-0005-0000-0000-00005A4D0000}"/>
    <cellStyle name="40% - uthevingsfarge 3 2 2 3 6" xfId="45996" xr:uid="{00000000-0005-0000-0000-00005B4D0000}"/>
    <cellStyle name="40% - uthevingsfarge 3 2 2 3_3. Chng in credit spreads" xfId="45997" xr:uid="{00000000-0005-0000-0000-00005C4D0000}"/>
    <cellStyle name="40% - uthevingsfarge 3 2 2 4" xfId="16851" xr:uid="{00000000-0005-0000-0000-00005D4D0000}"/>
    <cellStyle name="40% - uthevingsfarge 3 2 2 4 2" xfId="16852" xr:uid="{00000000-0005-0000-0000-00005E4D0000}"/>
    <cellStyle name="40% - uthevingsfarge 3 2 2 4 2 2" xfId="45998" xr:uid="{00000000-0005-0000-0000-00005F4D0000}"/>
    <cellStyle name="40% - uthevingsfarge 3 2 2 4 2 2 2" xfId="45999" xr:uid="{00000000-0005-0000-0000-0000604D0000}"/>
    <cellStyle name="40% - uthevingsfarge 3 2 2 4 2 3" xfId="46000" xr:uid="{00000000-0005-0000-0000-0000614D0000}"/>
    <cellStyle name="40% - uthevingsfarge 3 2 2 4 2_3. Chng in credit spreads" xfId="46001" xr:uid="{00000000-0005-0000-0000-0000624D0000}"/>
    <cellStyle name="40% - uthevingsfarge 3 2 2 4 3" xfId="16853" xr:uid="{00000000-0005-0000-0000-0000634D0000}"/>
    <cellStyle name="40% - uthevingsfarge 3 2 2 4 3 2" xfId="46002" xr:uid="{00000000-0005-0000-0000-0000644D0000}"/>
    <cellStyle name="40% - uthevingsfarge 3 2 2 4 4" xfId="46003" xr:uid="{00000000-0005-0000-0000-0000654D0000}"/>
    <cellStyle name="40% - uthevingsfarge 3 2 2 4 5" xfId="46004" xr:uid="{00000000-0005-0000-0000-0000664D0000}"/>
    <cellStyle name="40% - uthevingsfarge 3 2 2 4 6" xfId="46005" xr:uid="{00000000-0005-0000-0000-0000674D0000}"/>
    <cellStyle name="40% - uthevingsfarge 3 2 2 4_3. Chng in credit spreads" xfId="46006" xr:uid="{00000000-0005-0000-0000-0000684D0000}"/>
    <cellStyle name="40% - uthevingsfarge 3 2 2 5" xfId="16854" xr:uid="{00000000-0005-0000-0000-0000694D0000}"/>
    <cellStyle name="40% - uthevingsfarge 3 2 2 5 2" xfId="16855" xr:uid="{00000000-0005-0000-0000-00006A4D0000}"/>
    <cellStyle name="40% - uthevingsfarge 3 2 2 5 2 2" xfId="46007" xr:uid="{00000000-0005-0000-0000-00006B4D0000}"/>
    <cellStyle name="40% - uthevingsfarge 3 2 2 5 2 2 2" xfId="46008" xr:uid="{00000000-0005-0000-0000-00006C4D0000}"/>
    <cellStyle name="40% - uthevingsfarge 3 2 2 5 2 3" xfId="46009" xr:uid="{00000000-0005-0000-0000-00006D4D0000}"/>
    <cellStyle name="40% - uthevingsfarge 3 2 2 5 2_3. Chng in credit spreads" xfId="46010" xr:uid="{00000000-0005-0000-0000-00006E4D0000}"/>
    <cellStyle name="40% - uthevingsfarge 3 2 2 5 3" xfId="16856" xr:uid="{00000000-0005-0000-0000-00006F4D0000}"/>
    <cellStyle name="40% - uthevingsfarge 3 2 2 5 3 2" xfId="46011" xr:uid="{00000000-0005-0000-0000-0000704D0000}"/>
    <cellStyle name="40% - uthevingsfarge 3 2 2 5 4" xfId="46012" xr:uid="{00000000-0005-0000-0000-0000714D0000}"/>
    <cellStyle name="40% - uthevingsfarge 3 2 2 5 5" xfId="46013" xr:uid="{00000000-0005-0000-0000-0000724D0000}"/>
    <cellStyle name="40% - uthevingsfarge 3 2 2 5 6" xfId="46014" xr:uid="{00000000-0005-0000-0000-0000734D0000}"/>
    <cellStyle name="40% - uthevingsfarge 3 2 2 5_3. Chng in credit spreads" xfId="46015" xr:uid="{00000000-0005-0000-0000-0000744D0000}"/>
    <cellStyle name="40% - uthevingsfarge 3 2 2 6" xfId="16857" xr:uid="{00000000-0005-0000-0000-0000754D0000}"/>
    <cellStyle name="40% - uthevingsfarge 3 2 2 6 2" xfId="16858" xr:uid="{00000000-0005-0000-0000-0000764D0000}"/>
    <cellStyle name="40% - uthevingsfarge 3 2 2 6 2 2" xfId="46016" xr:uid="{00000000-0005-0000-0000-0000774D0000}"/>
    <cellStyle name="40% - uthevingsfarge 3 2 2 6 3" xfId="16859" xr:uid="{00000000-0005-0000-0000-0000784D0000}"/>
    <cellStyle name="40% - uthevingsfarge 3 2 2 6 4" xfId="46017" xr:uid="{00000000-0005-0000-0000-0000794D0000}"/>
    <cellStyle name="40% - uthevingsfarge 3 2 2 6 5" xfId="46018" xr:uid="{00000000-0005-0000-0000-00007A4D0000}"/>
    <cellStyle name="40% - uthevingsfarge 3 2 2 6 6" xfId="46019" xr:uid="{00000000-0005-0000-0000-00007B4D0000}"/>
    <cellStyle name="40% - uthevingsfarge 3 2 2 6_3. Chng in credit spreads" xfId="46020" xr:uid="{00000000-0005-0000-0000-00007C4D0000}"/>
    <cellStyle name="40% - uthevingsfarge 3 2 2 7" xfId="16860" xr:uid="{00000000-0005-0000-0000-00007D4D0000}"/>
    <cellStyle name="40% - uthevingsfarge 3 2 2 7 2" xfId="46021" xr:uid="{00000000-0005-0000-0000-00007E4D0000}"/>
    <cellStyle name="40% - uthevingsfarge 3 2 2 8" xfId="39865" xr:uid="{00000000-0005-0000-0000-00007F4D0000}"/>
    <cellStyle name="40% - uthevingsfarge 3 2 2 9" xfId="46022" xr:uid="{00000000-0005-0000-0000-0000804D0000}"/>
    <cellStyle name="40% - uthevingsfarge 3 2 2_3. Chng in credit spreads" xfId="46023" xr:uid="{00000000-0005-0000-0000-0000814D0000}"/>
    <cellStyle name="40% - uthevingsfarge 3 2 3" xfId="12466" xr:uid="{00000000-0005-0000-0000-0000824D0000}"/>
    <cellStyle name="40% - uthevingsfarge 3 2 3 10" xfId="46024" xr:uid="{00000000-0005-0000-0000-0000834D0000}"/>
    <cellStyle name="40% - uthevingsfarge 3 2 3 2" xfId="16861" xr:uid="{00000000-0005-0000-0000-0000844D0000}"/>
    <cellStyle name="40% - uthevingsfarge 3 2 3 2 2" xfId="16862" xr:uid="{00000000-0005-0000-0000-0000854D0000}"/>
    <cellStyle name="40% - uthevingsfarge 3 2 3 2 2 2" xfId="46025" xr:uid="{00000000-0005-0000-0000-0000864D0000}"/>
    <cellStyle name="40% - uthevingsfarge 3 2 3 2 2 2 2" xfId="46026" xr:uid="{00000000-0005-0000-0000-0000874D0000}"/>
    <cellStyle name="40% - uthevingsfarge 3 2 3 2 2 3" xfId="46027" xr:uid="{00000000-0005-0000-0000-0000884D0000}"/>
    <cellStyle name="40% - uthevingsfarge 3 2 3 2 2_3. Chng in credit spreads" xfId="46028" xr:uid="{00000000-0005-0000-0000-0000894D0000}"/>
    <cellStyle name="40% - uthevingsfarge 3 2 3 2 3" xfId="16863" xr:uid="{00000000-0005-0000-0000-00008A4D0000}"/>
    <cellStyle name="40% - uthevingsfarge 3 2 3 2 3 2" xfId="46029" xr:uid="{00000000-0005-0000-0000-00008B4D0000}"/>
    <cellStyle name="40% - uthevingsfarge 3 2 3 2 3 2 2" xfId="46030" xr:uid="{00000000-0005-0000-0000-00008C4D0000}"/>
    <cellStyle name="40% - uthevingsfarge 3 2 3 2 3 3" xfId="46031" xr:uid="{00000000-0005-0000-0000-00008D4D0000}"/>
    <cellStyle name="40% - uthevingsfarge 3 2 3 2 3_3. Chng in credit spreads" xfId="46032" xr:uid="{00000000-0005-0000-0000-00008E4D0000}"/>
    <cellStyle name="40% - uthevingsfarge 3 2 3 2 4" xfId="46033" xr:uid="{00000000-0005-0000-0000-00008F4D0000}"/>
    <cellStyle name="40% - uthevingsfarge 3 2 3 2 4 2" xfId="46034" xr:uid="{00000000-0005-0000-0000-0000904D0000}"/>
    <cellStyle name="40% - uthevingsfarge 3 2 3 2 4 2 2" xfId="46035" xr:uid="{00000000-0005-0000-0000-0000914D0000}"/>
    <cellStyle name="40% - uthevingsfarge 3 2 3 2 4 3" xfId="46036" xr:uid="{00000000-0005-0000-0000-0000924D0000}"/>
    <cellStyle name="40% - uthevingsfarge 3 2 3 2 4_3. Chng in credit spreads" xfId="46037" xr:uid="{00000000-0005-0000-0000-0000934D0000}"/>
    <cellStyle name="40% - uthevingsfarge 3 2 3 2 5" xfId="46038" xr:uid="{00000000-0005-0000-0000-0000944D0000}"/>
    <cellStyle name="40% - uthevingsfarge 3 2 3 2 5 2" xfId="46039" xr:uid="{00000000-0005-0000-0000-0000954D0000}"/>
    <cellStyle name="40% - uthevingsfarge 3 2 3 2 6" xfId="46040" xr:uid="{00000000-0005-0000-0000-0000964D0000}"/>
    <cellStyle name="40% - uthevingsfarge 3 2 3 2_3. Chng in credit spreads" xfId="46041" xr:uid="{00000000-0005-0000-0000-0000974D0000}"/>
    <cellStyle name="40% - uthevingsfarge 3 2 3 3" xfId="16864" xr:uid="{00000000-0005-0000-0000-0000984D0000}"/>
    <cellStyle name="40% - uthevingsfarge 3 2 3 3 2" xfId="16865" xr:uid="{00000000-0005-0000-0000-0000994D0000}"/>
    <cellStyle name="40% - uthevingsfarge 3 2 3 3 2 2" xfId="46042" xr:uid="{00000000-0005-0000-0000-00009A4D0000}"/>
    <cellStyle name="40% - uthevingsfarge 3 2 3 3 2 2 2" xfId="46043" xr:uid="{00000000-0005-0000-0000-00009B4D0000}"/>
    <cellStyle name="40% - uthevingsfarge 3 2 3 3 2 3" xfId="46044" xr:uid="{00000000-0005-0000-0000-00009C4D0000}"/>
    <cellStyle name="40% - uthevingsfarge 3 2 3 3 2_3. Chng in credit spreads" xfId="46045" xr:uid="{00000000-0005-0000-0000-00009D4D0000}"/>
    <cellStyle name="40% - uthevingsfarge 3 2 3 3 3" xfId="16866" xr:uid="{00000000-0005-0000-0000-00009E4D0000}"/>
    <cellStyle name="40% - uthevingsfarge 3 2 3 3 3 2" xfId="46046" xr:uid="{00000000-0005-0000-0000-00009F4D0000}"/>
    <cellStyle name="40% - uthevingsfarge 3 2 3 3 4" xfId="46047" xr:uid="{00000000-0005-0000-0000-0000A04D0000}"/>
    <cellStyle name="40% - uthevingsfarge 3 2 3 3 5" xfId="46048" xr:uid="{00000000-0005-0000-0000-0000A14D0000}"/>
    <cellStyle name="40% - uthevingsfarge 3 2 3 3 6" xfId="46049" xr:uid="{00000000-0005-0000-0000-0000A24D0000}"/>
    <cellStyle name="40% - uthevingsfarge 3 2 3 3_3. Chng in credit spreads" xfId="46050" xr:uid="{00000000-0005-0000-0000-0000A34D0000}"/>
    <cellStyle name="40% - uthevingsfarge 3 2 3 4" xfId="16867" xr:uid="{00000000-0005-0000-0000-0000A44D0000}"/>
    <cellStyle name="40% - uthevingsfarge 3 2 3 4 2" xfId="16868" xr:uid="{00000000-0005-0000-0000-0000A54D0000}"/>
    <cellStyle name="40% - uthevingsfarge 3 2 3 4 2 2" xfId="46051" xr:uid="{00000000-0005-0000-0000-0000A64D0000}"/>
    <cellStyle name="40% - uthevingsfarge 3 2 3 4 3" xfId="16869" xr:uid="{00000000-0005-0000-0000-0000A74D0000}"/>
    <cellStyle name="40% - uthevingsfarge 3 2 3 4 4" xfId="46052" xr:uid="{00000000-0005-0000-0000-0000A84D0000}"/>
    <cellStyle name="40% - uthevingsfarge 3 2 3 4 5" xfId="46053" xr:uid="{00000000-0005-0000-0000-0000A94D0000}"/>
    <cellStyle name="40% - uthevingsfarge 3 2 3 4 6" xfId="46054" xr:uid="{00000000-0005-0000-0000-0000AA4D0000}"/>
    <cellStyle name="40% - uthevingsfarge 3 2 3 4_3. Chng in credit spreads" xfId="46055" xr:uid="{00000000-0005-0000-0000-0000AB4D0000}"/>
    <cellStyle name="40% - uthevingsfarge 3 2 3 5" xfId="16870" xr:uid="{00000000-0005-0000-0000-0000AC4D0000}"/>
    <cellStyle name="40% - uthevingsfarge 3 2 3 5 2" xfId="16871" xr:uid="{00000000-0005-0000-0000-0000AD4D0000}"/>
    <cellStyle name="40% - uthevingsfarge 3 2 3 5 2 2" xfId="46056" xr:uid="{00000000-0005-0000-0000-0000AE4D0000}"/>
    <cellStyle name="40% - uthevingsfarge 3 2 3 5 3" xfId="16872" xr:uid="{00000000-0005-0000-0000-0000AF4D0000}"/>
    <cellStyle name="40% - uthevingsfarge 3 2 3 5 4" xfId="46057" xr:uid="{00000000-0005-0000-0000-0000B04D0000}"/>
    <cellStyle name="40% - uthevingsfarge 3 2 3 5 5" xfId="46058" xr:uid="{00000000-0005-0000-0000-0000B14D0000}"/>
    <cellStyle name="40% - uthevingsfarge 3 2 3 5 6" xfId="46059" xr:uid="{00000000-0005-0000-0000-0000B24D0000}"/>
    <cellStyle name="40% - uthevingsfarge 3 2 3 5_3. Chng in credit spreads" xfId="46060" xr:uid="{00000000-0005-0000-0000-0000B34D0000}"/>
    <cellStyle name="40% - uthevingsfarge 3 2 3 6" xfId="16873" xr:uid="{00000000-0005-0000-0000-0000B44D0000}"/>
    <cellStyle name="40% - uthevingsfarge 3 2 3 6 2" xfId="46061" xr:uid="{00000000-0005-0000-0000-0000B54D0000}"/>
    <cellStyle name="40% - uthevingsfarge 3 2 3 6 2 2" xfId="46062" xr:uid="{00000000-0005-0000-0000-0000B64D0000}"/>
    <cellStyle name="40% - uthevingsfarge 3 2 3 6 3" xfId="46063" xr:uid="{00000000-0005-0000-0000-0000B74D0000}"/>
    <cellStyle name="40% - uthevingsfarge 3 2 3 6_3. Chng in credit spreads" xfId="46064" xr:uid="{00000000-0005-0000-0000-0000B84D0000}"/>
    <cellStyle name="40% - uthevingsfarge 3 2 3 7" xfId="16874" xr:uid="{00000000-0005-0000-0000-0000B94D0000}"/>
    <cellStyle name="40% - uthevingsfarge 3 2 3 7 2" xfId="46065" xr:uid="{00000000-0005-0000-0000-0000BA4D0000}"/>
    <cellStyle name="40% - uthevingsfarge 3 2 3 8" xfId="39866" xr:uid="{00000000-0005-0000-0000-0000BB4D0000}"/>
    <cellStyle name="40% - uthevingsfarge 3 2 3 9" xfId="46066" xr:uid="{00000000-0005-0000-0000-0000BC4D0000}"/>
    <cellStyle name="40% - uthevingsfarge 3 2 3_3. Chng in credit spreads" xfId="46067" xr:uid="{00000000-0005-0000-0000-0000BD4D0000}"/>
    <cellStyle name="40% - uthevingsfarge 3 2 4" xfId="16875" xr:uid="{00000000-0005-0000-0000-0000BE4D0000}"/>
    <cellStyle name="40% - uthevingsfarge 3 2 4 2" xfId="16876" xr:uid="{00000000-0005-0000-0000-0000BF4D0000}"/>
    <cellStyle name="40% - uthevingsfarge 3 2 4 2 2" xfId="16877" xr:uid="{00000000-0005-0000-0000-0000C04D0000}"/>
    <cellStyle name="40% - uthevingsfarge 3 2 4 2 2 2" xfId="46068" xr:uid="{00000000-0005-0000-0000-0000C14D0000}"/>
    <cellStyle name="40% - uthevingsfarge 3 2 4 2 3" xfId="46069" xr:uid="{00000000-0005-0000-0000-0000C24D0000}"/>
    <cellStyle name="40% - uthevingsfarge 3 2 4 2_3. Chng in credit spreads" xfId="46070" xr:uid="{00000000-0005-0000-0000-0000C34D0000}"/>
    <cellStyle name="40% - uthevingsfarge 3 2 4 3" xfId="16878" xr:uid="{00000000-0005-0000-0000-0000C44D0000}"/>
    <cellStyle name="40% - uthevingsfarge 3 2 4 3 2" xfId="46071" xr:uid="{00000000-0005-0000-0000-0000C54D0000}"/>
    <cellStyle name="40% - uthevingsfarge 3 2 4 3 2 2" xfId="46072" xr:uid="{00000000-0005-0000-0000-0000C64D0000}"/>
    <cellStyle name="40% - uthevingsfarge 3 2 4 3 3" xfId="46073" xr:uid="{00000000-0005-0000-0000-0000C74D0000}"/>
    <cellStyle name="40% - uthevingsfarge 3 2 4 3_3. Chng in credit spreads" xfId="46074" xr:uid="{00000000-0005-0000-0000-0000C84D0000}"/>
    <cellStyle name="40% - uthevingsfarge 3 2 4 4" xfId="16879" xr:uid="{00000000-0005-0000-0000-0000C94D0000}"/>
    <cellStyle name="40% - uthevingsfarge 3 2 4 4 2" xfId="46075" xr:uid="{00000000-0005-0000-0000-0000CA4D0000}"/>
    <cellStyle name="40% - uthevingsfarge 3 2 4 4 2 2" xfId="46076" xr:uid="{00000000-0005-0000-0000-0000CB4D0000}"/>
    <cellStyle name="40% - uthevingsfarge 3 2 4 4 3" xfId="46077" xr:uid="{00000000-0005-0000-0000-0000CC4D0000}"/>
    <cellStyle name="40% - uthevingsfarge 3 2 4 4_3. Chng in credit spreads" xfId="46078" xr:uid="{00000000-0005-0000-0000-0000CD4D0000}"/>
    <cellStyle name="40% - uthevingsfarge 3 2 4 5" xfId="46079" xr:uid="{00000000-0005-0000-0000-0000CE4D0000}"/>
    <cellStyle name="40% - uthevingsfarge 3 2 4 5 2" xfId="46080" xr:uid="{00000000-0005-0000-0000-0000CF4D0000}"/>
    <cellStyle name="40% - uthevingsfarge 3 2 4 6" xfId="46081" xr:uid="{00000000-0005-0000-0000-0000D04D0000}"/>
    <cellStyle name="40% - uthevingsfarge 3 2 4 7" xfId="46082" xr:uid="{00000000-0005-0000-0000-0000D14D0000}"/>
    <cellStyle name="40% - uthevingsfarge 3 2 4_3. Chng in credit spreads" xfId="46083" xr:uid="{00000000-0005-0000-0000-0000D24D0000}"/>
    <cellStyle name="40% - uthevingsfarge 3 2 5" xfId="16880" xr:uid="{00000000-0005-0000-0000-0000D34D0000}"/>
    <cellStyle name="40% - uthevingsfarge 3 2 5 2" xfId="16881" xr:uid="{00000000-0005-0000-0000-0000D44D0000}"/>
    <cellStyle name="40% - uthevingsfarge 3 2 5 2 2" xfId="16882" xr:uid="{00000000-0005-0000-0000-0000D54D0000}"/>
    <cellStyle name="40% - uthevingsfarge 3 2 5 2 2 2" xfId="46084" xr:uid="{00000000-0005-0000-0000-0000D64D0000}"/>
    <cellStyle name="40% - uthevingsfarge 3 2 5 2 3" xfId="46085" xr:uid="{00000000-0005-0000-0000-0000D74D0000}"/>
    <cellStyle name="40% - uthevingsfarge 3 2 5 2_3. Chng in credit spreads" xfId="46086" xr:uid="{00000000-0005-0000-0000-0000D84D0000}"/>
    <cellStyle name="40% - uthevingsfarge 3 2 5 3" xfId="16883" xr:uid="{00000000-0005-0000-0000-0000D94D0000}"/>
    <cellStyle name="40% - uthevingsfarge 3 2 5 3 2" xfId="46087" xr:uid="{00000000-0005-0000-0000-0000DA4D0000}"/>
    <cellStyle name="40% - uthevingsfarge 3 2 5 4" xfId="16884" xr:uid="{00000000-0005-0000-0000-0000DB4D0000}"/>
    <cellStyle name="40% - uthevingsfarge 3 2 5 5" xfId="46088" xr:uid="{00000000-0005-0000-0000-0000DC4D0000}"/>
    <cellStyle name="40% - uthevingsfarge 3 2 5 6" xfId="46089" xr:uid="{00000000-0005-0000-0000-0000DD4D0000}"/>
    <cellStyle name="40% - uthevingsfarge 3 2 5 7" xfId="46090" xr:uid="{00000000-0005-0000-0000-0000DE4D0000}"/>
    <cellStyle name="40% - uthevingsfarge 3 2 5_3. Chng in credit spreads" xfId="46091" xr:uid="{00000000-0005-0000-0000-0000DF4D0000}"/>
    <cellStyle name="40% - uthevingsfarge 3 2 6" xfId="16885" xr:uid="{00000000-0005-0000-0000-0000E04D0000}"/>
    <cellStyle name="40% - uthevingsfarge 3 2 6 2" xfId="16886" xr:uid="{00000000-0005-0000-0000-0000E14D0000}"/>
    <cellStyle name="40% - uthevingsfarge 3 2 6 2 2" xfId="16887" xr:uid="{00000000-0005-0000-0000-0000E24D0000}"/>
    <cellStyle name="40% - uthevingsfarge 3 2 6 2 2 2" xfId="46092" xr:uid="{00000000-0005-0000-0000-0000E34D0000}"/>
    <cellStyle name="40% - uthevingsfarge 3 2 6 2 3" xfId="46093" xr:uid="{00000000-0005-0000-0000-0000E44D0000}"/>
    <cellStyle name="40% - uthevingsfarge 3 2 6 2_3. Chng in credit spreads" xfId="46094" xr:uid="{00000000-0005-0000-0000-0000E54D0000}"/>
    <cellStyle name="40% - uthevingsfarge 3 2 6 3" xfId="16888" xr:uid="{00000000-0005-0000-0000-0000E64D0000}"/>
    <cellStyle name="40% - uthevingsfarge 3 2 6 3 2" xfId="46095" xr:uid="{00000000-0005-0000-0000-0000E74D0000}"/>
    <cellStyle name="40% - uthevingsfarge 3 2 6 4" xfId="16889" xr:uid="{00000000-0005-0000-0000-0000E84D0000}"/>
    <cellStyle name="40% - uthevingsfarge 3 2 6 5" xfId="46096" xr:uid="{00000000-0005-0000-0000-0000E94D0000}"/>
    <cellStyle name="40% - uthevingsfarge 3 2 6 6" xfId="46097" xr:uid="{00000000-0005-0000-0000-0000EA4D0000}"/>
    <cellStyle name="40% - uthevingsfarge 3 2 6 7" xfId="46098" xr:uid="{00000000-0005-0000-0000-0000EB4D0000}"/>
    <cellStyle name="40% - uthevingsfarge 3 2 6_3. Chng in credit spreads" xfId="46099" xr:uid="{00000000-0005-0000-0000-0000EC4D0000}"/>
    <cellStyle name="40% - uthevingsfarge 3 2 7" xfId="16890" xr:uid="{00000000-0005-0000-0000-0000ED4D0000}"/>
    <cellStyle name="40% - uthevingsfarge 3 2 7 2" xfId="16891" xr:uid="{00000000-0005-0000-0000-0000EE4D0000}"/>
    <cellStyle name="40% - uthevingsfarge 3 2 7 2 2" xfId="16892" xr:uid="{00000000-0005-0000-0000-0000EF4D0000}"/>
    <cellStyle name="40% - uthevingsfarge 3 2 7 2 3" xfId="46100" xr:uid="{00000000-0005-0000-0000-0000F04D0000}"/>
    <cellStyle name="40% - uthevingsfarge 3 2 7 2_AVA DVA EL" xfId="16893" xr:uid="{00000000-0005-0000-0000-0000F14D0000}"/>
    <cellStyle name="40% - uthevingsfarge 3 2 7 3" xfId="16894" xr:uid="{00000000-0005-0000-0000-0000F24D0000}"/>
    <cellStyle name="40% - uthevingsfarge 3 2 7 4" xfId="16895" xr:uid="{00000000-0005-0000-0000-0000F34D0000}"/>
    <cellStyle name="40% - uthevingsfarge 3 2 7 5" xfId="46101" xr:uid="{00000000-0005-0000-0000-0000F44D0000}"/>
    <cellStyle name="40% - uthevingsfarge 3 2 7 6" xfId="46102" xr:uid="{00000000-0005-0000-0000-0000F54D0000}"/>
    <cellStyle name="40% - uthevingsfarge 3 2 7_3. Chng in credit spreads" xfId="46103" xr:uid="{00000000-0005-0000-0000-0000F64D0000}"/>
    <cellStyle name="40% - uthevingsfarge 3 2 8" xfId="16896" xr:uid="{00000000-0005-0000-0000-0000F74D0000}"/>
    <cellStyle name="40% - uthevingsfarge 3 2 8 2" xfId="16897" xr:uid="{00000000-0005-0000-0000-0000F84D0000}"/>
    <cellStyle name="40% - uthevingsfarge 3 2 8 2 2" xfId="46104" xr:uid="{00000000-0005-0000-0000-0000F94D0000}"/>
    <cellStyle name="40% - uthevingsfarge 3 2 8 3" xfId="16898" xr:uid="{00000000-0005-0000-0000-0000FA4D0000}"/>
    <cellStyle name="40% - uthevingsfarge 3 2 8 4" xfId="46105" xr:uid="{00000000-0005-0000-0000-0000FB4D0000}"/>
    <cellStyle name="40% - uthevingsfarge 3 2 8_3. Chng in credit spreads" xfId="46106" xr:uid="{00000000-0005-0000-0000-0000FC4D0000}"/>
    <cellStyle name="40% - uthevingsfarge 3 2 9" xfId="16899" xr:uid="{00000000-0005-0000-0000-0000FD4D0000}"/>
    <cellStyle name="40% - uthevingsfarge 3 2 9 2" xfId="16900" xr:uid="{00000000-0005-0000-0000-0000FE4D0000}"/>
    <cellStyle name="40% - uthevingsfarge 3 2 9 3" xfId="16901" xr:uid="{00000000-0005-0000-0000-0000FF4D0000}"/>
    <cellStyle name="40% - uthevingsfarge 3 2 9_AVA DVA EL" xfId="16902" xr:uid="{00000000-0005-0000-0000-0000004E0000}"/>
    <cellStyle name="40% - uthevingsfarge 3 2_11" xfId="4629" xr:uid="{00000000-0005-0000-0000-0000014E0000}"/>
    <cellStyle name="40% - uthevingsfarge 3 20" xfId="4630" xr:uid="{00000000-0005-0000-0000-0000024E0000}"/>
    <cellStyle name="40% - uthevingsfarge 3 20 2" xfId="4631" xr:uid="{00000000-0005-0000-0000-0000034E0000}"/>
    <cellStyle name="40% - uthevingsfarge 3 20 2 2" xfId="4632" xr:uid="{00000000-0005-0000-0000-0000044E0000}"/>
    <cellStyle name="40% - uthevingsfarge 3 20 2 3" xfId="46107" xr:uid="{00000000-0005-0000-0000-0000054E0000}"/>
    <cellStyle name="40% - uthevingsfarge 3 20 2_4 manuell" xfId="54094" xr:uid="{2E60B096-4C06-48ED-90BC-B3BDE3447A65}"/>
    <cellStyle name="40% - uthevingsfarge 3 20 3" xfId="4633" xr:uid="{00000000-0005-0000-0000-0000074E0000}"/>
    <cellStyle name="40% - uthevingsfarge 3 20 4" xfId="46108" xr:uid="{00000000-0005-0000-0000-0000084E0000}"/>
    <cellStyle name="40% - uthevingsfarge 3 20_4 manuell" xfId="54095" xr:uid="{082064B9-5D73-407D-990D-3B1905A28AEA}"/>
    <cellStyle name="40% - uthevingsfarge 3 21" xfId="4634" xr:uid="{00000000-0005-0000-0000-00000A4E0000}"/>
    <cellStyle name="40% - uthevingsfarge 3 21 2" xfId="4635" xr:uid="{00000000-0005-0000-0000-00000B4E0000}"/>
    <cellStyle name="40% - uthevingsfarge 3 21 2 2" xfId="4636" xr:uid="{00000000-0005-0000-0000-00000C4E0000}"/>
    <cellStyle name="40% - uthevingsfarge 3 21 2 3" xfId="46109" xr:uid="{00000000-0005-0000-0000-00000D4E0000}"/>
    <cellStyle name="40% - uthevingsfarge 3 21 2_4 manuell" xfId="54096" xr:uid="{F089C00B-E043-4675-A193-81C916D8BF9C}"/>
    <cellStyle name="40% - uthevingsfarge 3 21 3" xfId="4637" xr:uid="{00000000-0005-0000-0000-00000F4E0000}"/>
    <cellStyle name="40% - uthevingsfarge 3 21 4" xfId="46110" xr:uid="{00000000-0005-0000-0000-0000104E0000}"/>
    <cellStyle name="40% - uthevingsfarge 3 21_4 manuell" xfId="54097" xr:uid="{62A631D0-6FCD-4240-8C6A-F05E798D8432}"/>
    <cellStyle name="40% - uthevingsfarge 3 22" xfId="4638" xr:uid="{00000000-0005-0000-0000-0000124E0000}"/>
    <cellStyle name="40% - uthevingsfarge 3 22 2" xfId="4639" xr:uid="{00000000-0005-0000-0000-0000134E0000}"/>
    <cellStyle name="40% - uthevingsfarge 3 22 2 2" xfId="4640" xr:uid="{00000000-0005-0000-0000-0000144E0000}"/>
    <cellStyle name="40% - uthevingsfarge 3 22 2 3" xfId="46111" xr:uid="{00000000-0005-0000-0000-0000154E0000}"/>
    <cellStyle name="40% - uthevingsfarge 3 22 2_4 manuell" xfId="54098" xr:uid="{3A657BD7-C161-4405-B94B-05A175B1FB47}"/>
    <cellStyle name="40% - uthevingsfarge 3 22 3" xfId="4641" xr:uid="{00000000-0005-0000-0000-0000174E0000}"/>
    <cellStyle name="40% - uthevingsfarge 3 22 4" xfId="46112" xr:uid="{00000000-0005-0000-0000-0000184E0000}"/>
    <cellStyle name="40% - uthevingsfarge 3 22_4 manuell" xfId="54099" xr:uid="{B681C976-F71E-44AF-84C7-7DDE85EB33C0}"/>
    <cellStyle name="40% - uthevingsfarge 3 23" xfId="4642" xr:uid="{00000000-0005-0000-0000-00001A4E0000}"/>
    <cellStyle name="40% - uthevingsfarge 3 23 2" xfId="4643" xr:uid="{00000000-0005-0000-0000-00001B4E0000}"/>
    <cellStyle name="40% - uthevingsfarge 3 23 2 2" xfId="4644" xr:uid="{00000000-0005-0000-0000-00001C4E0000}"/>
    <cellStyle name="40% - uthevingsfarge 3 23 2 3" xfId="46113" xr:uid="{00000000-0005-0000-0000-00001D4E0000}"/>
    <cellStyle name="40% - uthevingsfarge 3 23 2_4 manuell" xfId="54100" xr:uid="{5F84A273-AA1B-4C0A-BD58-249ED35D96FD}"/>
    <cellStyle name="40% - uthevingsfarge 3 23 3" xfId="4645" xr:uid="{00000000-0005-0000-0000-00001F4E0000}"/>
    <cellStyle name="40% - uthevingsfarge 3 23 4" xfId="46114" xr:uid="{00000000-0005-0000-0000-0000204E0000}"/>
    <cellStyle name="40% - uthevingsfarge 3 23_4 manuell" xfId="54101" xr:uid="{15BBE6DB-6E75-491D-83F8-6D69EFDBB006}"/>
    <cellStyle name="40% - uthevingsfarge 3 24" xfId="4646" xr:uid="{00000000-0005-0000-0000-0000224E0000}"/>
    <cellStyle name="40% - uthevingsfarge 3 24 2" xfId="4647" xr:uid="{00000000-0005-0000-0000-0000234E0000}"/>
    <cellStyle name="40% - uthevingsfarge 3 24 2 2" xfId="4648" xr:uid="{00000000-0005-0000-0000-0000244E0000}"/>
    <cellStyle name="40% - uthevingsfarge 3 24 2 3" xfId="46115" xr:uid="{00000000-0005-0000-0000-0000254E0000}"/>
    <cellStyle name="40% - uthevingsfarge 3 24 2_4 manuell" xfId="54102" xr:uid="{AC657E9F-4D64-4629-9FA6-37A65005F583}"/>
    <cellStyle name="40% - uthevingsfarge 3 24 3" xfId="4649" xr:uid="{00000000-0005-0000-0000-0000274E0000}"/>
    <cellStyle name="40% - uthevingsfarge 3 24 4" xfId="46116" xr:uid="{00000000-0005-0000-0000-0000284E0000}"/>
    <cellStyle name="40% - uthevingsfarge 3 24_4 manuell" xfId="54103" xr:uid="{CDF7FC5D-13A2-4C1B-BA44-FEC06441687E}"/>
    <cellStyle name="40% - uthevingsfarge 3 25" xfId="4650" xr:uid="{00000000-0005-0000-0000-00002A4E0000}"/>
    <cellStyle name="40% - uthevingsfarge 3 25 2" xfId="4651" xr:uid="{00000000-0005-0000-0000-00002B4E0000}"/>
    <cellStyle name="40% - uthevingsfarge 3 25 2 2" xfId="4652" xr:uid="{00000000-0005-0000-0000-00002C4E0000}"/>
    <cellStyle name="40% - uthevingsfarge 3 25 2 3" xfId="46117" xr:uid="{00000000-0005-0000-0000-00002D4E0000}"/>
    <cellStyle name="40% - uthevingsfarge 3 25 2_4 manuell" xfId="54104" xr:uid="{09D62C44-BB1C-4A6E-A709-9CB22D25C666}"/>
    <cellStyle name="40% - uthevingsfarge 3 25 3" xfId="4653" xr:uid="{00000000-0005-0000-0000-00002F4E0000}"/>
    <cellStyle name="40% - uthevingsfarge 3 25 4" xfId="46118" xr:uid="{00000000-0005-0000-0000-0000304E0000}"/>
    <cellStyle name="40% - uthevingsfarge 3 25_4 manuell" xfId="54105" xr:uid="{C65D9F56-607E-41DB-93B3-7AE5692C59BA}"/>
    <cellStyle name="40% - uthevingsfarge 3 26" xfId="4654" xr:uid="{00000000-0005-0000-0000-0000324E0000}"/>
    <cellStyle name="40% - uthevingsfarge 3 26 2" xfId="4655" xr:uid="{00000000-0005-0000-0000-0000334E0000}"/>
    <cellStyle name="40% - uthevingsfarge 3 26 2 2" xfId="4656" xr:uid="{00000000-0005-0000-0000-0000344E0000}"/>
    <cellStyle name="40% - uthevingsfarge 3 26 2 3" xfId="46119" xr:uid="{00000000-0005-0000-0000-0000354E0000}"/>
    <cellStyle name="40% - uthevingsfarge 3 26 2_4 manuell" xfId="54106" xr:uid="{E5EECCD8-6581-4F5D-B999-627EDB044889}"/>
    <cellStyle name="40% - uthevingsfarge 3 26 3" xfId="4657" xr:uid="{00000000-0005-0000-0000-0000374E0000}"/>
    <cellStyle name="40% - uthevingsfarge 3 26 4" xfId="46120" xr:uid="{00000000-0005-0000-0000-0000384E0000}"/>
    <cellStyle name="40% - uthevingsfarge 3 26_4 manuell" xfId="54107" xr:uid="{A7FE5219-C5C5-4787-916C-D81BB1568DF3}"/>
    <cellStyle name="40% - uthevingsfarge 3 27" xfId="4658" xr:uid="{00000000-0005-0000-0000-00003A4E0000}"/>
    <cellStyle name="40% - uthevingsfarge 3 27 2" xfId="4659" xr:uid="{00000000-0005-0000-0000-00003B4E0000}"/>
    <cellStyle name="40% - uthevingsfarge 3 27 2 2" xfId="4660" xr:uid="{00000000-0005-0000-0000-00003C4E0000}"/>
    <cellStyle name="40% - uthevingsfarge 3 27 2 3" xfId="46121" xr:uid="{00000000-0005-0000-0000-00003D4E0000}"/>
    <cellStyle name="40% - uthevingsfarge 3 27 2_4 manuell" xfId="54108" xr:uid="{F1F9FF92-340B-443F-A82D-B3BF604BB509}"/>
    <cellStyle name="40% - uthevingsfarge 3 27 3" xfId="4661" xr:uid="{00000000-0005-0000-0000-00003F4E0000}"/>
    <cellStyle name="40% - uthevingsfarge 3 27 4" xfId="46122" xr:uid="{00000000-0005-0000-0000-0000404E0000}"/>
    <cellStyle name="40% - uthevingsfarge 3 27_4 manuell" xfId="54109" xr:uid="{BF831965-DCBE-4939-A184-39E1F3125458}"/>
    <cellStyle name="40% - uthevingsfarge 3 28" xfId="4662" xr:uid="{00000000-0005-0000-0000-0000424E0000}"/>
    <cellStyle name="40% - uthevingsfarge 3 28 2" xfId="4663" xr:uid="{00000000-0005-0000-0000-0000434E0000}"/>
    <cellStyle name="40% - uthevingsfarge 3 28 2 2" xfId="4664" xr:uid="{00000000-0005-0000-0000-0000444E0000}"/>
    <cellStyle name="40% - uthevingsfarge 3 28 2 3" xfId="46123" xr:uid="{00000000-0005-0000-0000-0000454E0000}"/>
    <cellStyle name="40% - uthevingsfarge 3 28 2_4 manuell" xfId="54110" xr:uid="{C932270B-3B09-4688-B808-0A5FDEC7098F}"/>
    <cellStyle name="40% - uthevingsfarge 3 28 3" xfId="4665" xr:uid="{00000000-0005-0000-0000-0000474E0000}"/>
    <cellStyle name="40% - uthevingsfarge 3 28 4" xfId="46124" xr:uid="{00000000-0005-0000-0000-0000484E0000}"/>
    <cellStyle name="40% - uthevingsfarge 3 28_4 manuell" xfId="54111" xr:uid="{73B23441-2F4D-4990-AD49-6EFFA9A44522}"/>
    <cellStyle name="40% - uthevingsfarge 3 29" xfId="4666" xr:uid="{00000000-0005-0000-0000-00004A4E0000}"/>
    <cellStyle name="40% - uthevingsfarge 3 29 2" xfId="4667" xr:uid="{00000000-0005-0000-0000-00004B4E0000}"/>
    <cellStyle name="40% - uthevingsfarge 3 29 2 2" xfId="4668" xr:uid="{00000000-0005-0000-0000-00004C4E0000}"/>
    <cellStyle name="40% - uthevingsfarge 3 29 2 3" xfId="46125" xr:uid="{00000000-0005-0000-0000-00004D4E0000}"/>
    <cellStyle name="40% - uthevingsfarge 3 29 2_4 manuell" xfId="54112" xr:uid="{905A7CD4-DE13-4C40-9CE8-E8DE3890D70C}"/>
    <cellStyle name="40% - uthevingsfarge 3 29 3" xfId="4669" xr:uid="{00000000-0005-0000-0000-00004F4E0000}"/>
    <cellStyle name="40% - uthevingsfarge 3 29 4" xfId="46126" xr:uid="{00000000-0005-0000-0000-0000504E0000}"/>
    <cellStyle name="40% - uthevingsfarge 3 29_4 manuell" xfId="54113" xr:uid="{26F3DC20-EA0A-4662-92AD-98AF6C299C57}"/>
    <cellStyle name="40% - uthevingsfarge 3 3" xfId="4670" xr:uid="{00000000-0005-0000-0000-0000524E0000}"/>
    <cellStyle name="40% - uthevingsfarge 3 3 10" xfId="46127" xr:uid="{00000000-0005-0000-0000-0000534E0000}"/>
    <cellStyle name="40% - uthevingsfarge 3 3 11" xfId="46128" xr:uid="{00000000-0005-0000-0000-0000544E0000}"/>
    <cellStyle name="40% - uthevingsfarge 3 3 2" xfId="4671" xr:uid="{00000000-0005-0000-0000-0000554E0000}"/>
    <cellStyle name="40% - uthevingsfarge 3 3 2 10" xfId="46129" xr:uid="{00000000-0005-0000-0000-0000564E0000}"/>
    <cellStyle name="40% - uthevingsfarge 3 3 2 2" xfId="4672" xr:uid="{00000000-0005-0000-0000-0000574E0000}"/>
    <cellStyle name="40% - uthevingsfarge 3 3 2 2 2" xfId="16903" xr:uid="{00000000-0005-0000-0000-0000584E0000}"/>
    <cellStyle name="40% - uthevingsfarge 3 3 2 2 2 2" xfId="46130" xr:uid="{00000000-0005-0000-0000-0000594E0000}"/>
    <cellStyle name="40% - uthevingsfarge 3 3 2 2 2 2 2" xfId="46131" xr:uid="{00000000-0005-0000-0000-00005A4E0000}"/>
    <cellStyle name="40% - uthevingsfarge 3 3 2 2 2 3" xfId="46132" xr:uid="{00000000-0005-0000-0000-00005B4E0000}"/>
    <cellStyle name="40% - uthevingsfarge 3 3 2 2 2_3. Chng in credit spreads" xfId="46133" xr:uid="{00000000-0005-0000-0000-00005C4E0000}"/>
    <cellStyle name="40% - uthevingsfarge 3 3 2 2 3" xfId="16904" xr:uid="{00000000-0005-0000-0000-00005D4E0000}"/>
    <cellStyle name="40% - uthevingsfarge 3 3 2 2 3 2" xfId="46134" xr:uid="{00000000-0005-0000-0000-00005E4E0000}"/>
    <cellStyle name="40% - uthevingsfarge 3 3 2 2 3 2 2" xfId="46135" xr:uid="{00000000-0005-0000-0000-00005F4E0000}"/>
    <cellStyle name="40% - uthevingsfarge 3 3 2 2 3 3" xfId="46136" xr:uid="{00000000-0005-0000-0000-0000604E0000}"/>
    <cellStyle name="40% - uthevingsfarge 3 3 2 2 3_3. Chng in credit spreads" xfId="46137" xr:uid="{00000000-0005-0000-0000-0000614E0000}"/>
    <cellStyle name="40% - uthevingsfarge 3 3 2 2 4" xfId="46138" xr:uid="{00000000-0005-0000-0000-0000624E0000}"/>
    <cellStyle name="40% - uthevingsfarge 3 3 2 2 4 2" xfId="46139" xr:uid="{00000000-0005-0000-0000-0000634E0000}"/>
    <cellStyle name="40% - uthevingsfarge 3 3 2 2 5" xfId="46140" xr:uid="{00000000-0005-0000-0000-0000644E0000}"/>
    <cellStyle name="40% - uthevingsfarge 3 3 2 2 6" xfId="46141" xr:uid="{00000000-0005-0000-0000-0000654E0000}"/>
    <cellStyle name="40% - uthevingsfarge 3 3 2 2_3. Chng in credit spreads" xfId="46142" xr:uid="{00000000-0005-0000-0000-0000664E0000}"/>
    <cellStyle name="40% - uthevingsfarge 3 3 2 3" xfId="16905" xr:uid="{00000000-0005-0000-0000-0000674E0000}"/>
    <cellStyle name="40% - uthevingsfarge 3 3 2 3 2" xfId="16906" xr:uid="{00000000-0005-0000-0000-0000684E0000}"/>
    <cellStyle name="40% - uthevingsfarge 3 3 2 3 2 2" xfId="46143" xr:uid="{00000000-0005-0000-0000-0000694E0000}"/>
    <cellStyle name="40% - uthevingsfarge 3 3 2 3 3" xfId="16907" xr:uid="{00000000-0005-0000-0000-00006A4E0000}"/>
    <cellStyle name="40% - uthevingsfarge 3 3 2 3 4" xfId="46144" xr:uid="{00000000-0005-0000-0000-00006B4E0000}"/>
    <cellStyle name="40% - uthevingsfarge 3 3 2 3 5" xfId="46145" xr:uid="{00000000-0005-0000-0000-00006C4E0000}"/>
    <cellStyle name="40% - uthevingsfarge 3 3 2 3 6" xfId="46146" xr:uid="{00000000-0005-0000-0000-00006D4E0000}"/>
    <cellStyle name="40% - uthevingsfarge 3 3 2 3_3. Chng in credit spreads" xfId="46147" xr:uid="{00000000-0005-0000-0000-00006E4E0000}"/>
    <cellStyle name="40% - uthevingsfarge 3 3 2 4" xfId="16908" xr:uid="{00000000-0005-0000-0000-00006F4E0000}"/>
    <cellStyle name="40% - uthevingsfarge 3 3 2 4 2" xfId="16909" xr:uid="{00000000-0005-0000-0000-0000704E0000}"/>
    <cellStyle name="40% - uthevingsfarge 3 3 2 4 2 2" xfId="46148" xr:uid="{00000000-0005-0000-0000-0000714E0000}"/>
    <cellStyle name="40% - uthevingsfarge 3 3 2 4 3" xfId="16910" xr:uid="{00000000-0005-0000-0000-0000724E0000}"/>
    <cellStyle name="40% - uthevingsfarge 3 3 2 4 4" xfId="46149" xr:uid="{00000000-0005-0000-0000-0000734E0000}"/>
    <cellStyle name="40% - uthevingsfarge 3 3 2 4 5" xfId="46150" xr:uid="{00000000-0005-0000-0000-0000744E0000}"/>
    <cellStyle name="40% - uthevingsfarge 3 3 2 4 6" xfId="46151" xr:uid="{00000000-0005-0000-0000-0000754E0000}"/>
    <cellStyle name="40% - uthevingsfarge 3 3 2 4_3. Chng in credit spreads" xfId="46152" xr:uid="{00000000-0005-0000-0000-0000764E0000}"/>
    <cellStyle name="40% - uthevingsfarge 3 3 2 5" xfId="16911" xr:uid="{00000000-0005-0000-0000-0000774E0000}"/>
    <cellStyle name="40% - uthevingsfarge 3 3 2 5 2" xfId="16912" xr:uid="{00000000-0005-0000-0000-0000784E0000}"/>
    <cellStyle name="40% - uthevingsfarge 3 3 2 5 3" xfId="16913" xr:uid="{00000000-0005-0000-0000-0000794E0000}"/>
    <cellStyle name="40% - uthevingsfarge 3 3 2 5 4" xfId="46153" xr:uid="{00000000-0005-0000-0000-00007A4E0000}"/>
    <cellStyle name="40% - uthevingsfarge 3 3 2 5 5" xfId="46154" xr:uid="{00000000-0005-0000-0000-00007B4E0000}"/>
    <cellStyle name="40% - uthevingsfarge 3 3 2 5 6" xfId="46155" xr:uid="{00000000-0005-0000-0000-00007C4E0000}"/>
    <cellStyle name="40% - uthevingsfarge 3 3 2 5_AVA DVA EL" xfId="16914" xr:uid="{00000000-0005-0000-0000-00007D4E0000}"/>
    <cellStyle name="40% - uthevingsfarge 3 3 2 6" xfId="16915" xr:uid="{00000000-0005-0000-0000-00007E4E0000}"/>
    <cellStyle name="40% - uthevingsfarge 3 3 2 6 2" xfId="16916" xr:uid="{00000000-0005-0000-0000-00007F4E0000}"/>
    <cellStyle name="40% - uthevingsfarge 3 3 2 6_AVA DVA EL" xfId="16917" xr:uid="{00000000-0005-0000-0000-0000804E0000}"/>
    <cellStyle name="40% - uthevingsfarge 3 3 2 7" xfId="16918" xr:uid="{00000000-0005-0000-0000-0000814E0000}"/>
    <cellStyle name="40% - uthevingsfarge 3 3 2 8" xfId="46156" xr:uid="{00000000-0005-0000-0000-0000824E0000}"/>
    <cellStyle name="40% - uthevingsfarge 3 3 2 9" xfId="46157" xr:uid="{00000000-0005-0000-0000-0000834E0000}"/>
    <cellStyle name="40% - uthevingsfarge 3 3 2_3. Chng in credit spreads" xfId="46158" xr:uid="{00000000-0005-0000-0000-0000844E0000}"/>
    <cellStyle name="40% - uthevingsfarge 3 3 3" xfId="4673" xr:uid="{00000000-0005-0000-0000-0000854E0000}"/>
    <cellStyle name="40% - uthevingsfarge 3 3 3 2" xfId="16919" xr:uid="{00000000-0005-0000-0000-0000864E0000}"/>
    <cellStyle name="40% - uthevingsfarge 3 3 3 2 2" xfId="46159" xr:uid="{00000000-0005-0000-0000-0000874E0000}"/>
    <cellStyle name="40% - uthevingsfarge 3 3 3 2 2 2" xfId="46160" xr:uid="{00000000-0005-0000-0000-0000884E0000}"/>
    <cellStyle name="40% - uthevingsfarge 3 3 3 2 2 2 2" xfId="46161" xr:uid="{00000000-0005-0000-0000-0000894E0000}"/>
    <cellStyle name="40% - uthevingsfarge 3 3 3 2 2 3" xfId="46162" xr:uid="{00000000-0005-0000-0000-00008A4E0000}"/>
    <cellStyle name="40% - uthevingsfarge 3 3 3 2 2_3. Chng in credit spreads" xfId="46163" xr:uid="{00000000-0005-0000-0000-00008B4E0000}"/>
    <cellStyle name="40% - uthevingsfarge 3 3 3 2 3" xfId="46164" xr:uid="{00000000-0005-0000-0000-00008C4E0000}"/>
    <cellStyle name="40% - uthevingsfarge 3 3 3 2 3 2" xfId="46165" xr:uid="{00000000-0005-0000-0000-00008D4E0000}"/>
    <cellStyle name="40% - uthevingsfarge 3 3 3 2 3 2 2" xfId="46166" xr:uid="{00000000-0005-0000-0000-00008E4E0000}"/>
    <cellStyle name="40% - uthevingsfarge 3 3 3 2 3 3" xfId="46167" xr:uid="{00000000-0005-0000-0000-00008F4E0000}"/>
    <cellStyle name="40% - uthevingsfarge 3 3 3 2 3_3. Chng in credit spreads" xfId="46168" xr:uid="{00000000-0005-0000-0000-0000904E0000}"/>
    <cellStyle name="40% - uthevingsfarge 3 3 3 2 4" xfId="46169" xr:uid="{00000000-0005-0000-0000-0000914E0000}"/>
    <cellStyle name="40% - uthevingsfarge 3 3 3 2 4 2" xfId="46170" xr:uid="{00000000-0005-0000-0000-0000924E0000}"/>
    <cellStyle name="40% - uthevingsfarge 3 3 3 2 5" xfId="46171" xr:uid="{00000000-0005-0000-0000-0000934E0000}"/>
    <cellStyle name="40% - uthevingsfarge 3 3 3 2_3. Chng in credit spreads" xfId="46172" xr:uid="{00000000-0005-0000-0000-0000944E0000}"/>
    <cellStyle name="40% - uthevingsfarge 3 3 3 3" xfId="16920" xr:uid="{00000000-0005-0000-0000-0000954E0000}"/>
    <cellStyle name="40% - uthevingsfarge 3 3 3 3 2" xfId="46173" xr:uid="{00000000-0005-0000-0000-0000964E0000}"/>
    <cellStyle name="40% - uthevingsfarge 3 3 3 3 2 2" xfId="46174" xr:uid="{00000000-0005-0000-0000-0000974E0000}"/>
    <cellStyle name="40% - uthevingsfarge 3 3 3 3 3" xfId="46175" xr:uid="{00000000-0005-0000-0000-0000984E0000}"/>
    <cellStyle name="40% - uthevingsfarge 3 3 3 3_3. Chng in credit spreads" xfId="46176" xr:uid="{00000000-0005-0000-0000-0000994E0000}"/>
    <cellStyle name="40% - uthevingsfarge 3 3 3 4" xfId="46177" xr:uid="{00000000-0005-0000-0000-00009A4E0000}"/>
    <cellStyle name="40% - uthevingsfarge 3 3 3 4 2" xfId="46178" xr:uid="{00000000-0005-0000-0000-00009B4E0000}"/>
    <cellStyle name="40% - uthevingsfarge 3 3 3 4 2 2" xfId="46179" xr:uid="{00000000-0005-0000-0000-00009C4E0000}"/>
    <cellStyle name="40% - uthevingsfarge 3 3 3 4 3" xfId="46180" xr:uid="{00000000-0005-0000-0000-00009D4E0000}"/>
    <cellStyle name="40% - uthevingsfarge 3 3 3 4_3. Chng in credit spreads" xfId="46181" xr:uid="{00000000-0005-0000-0000-00009E4E0000}"/>
    <cellStyle name="40% - uthevingsfarge 3 3 3 5" xfId="46182" xr:uid="{00000000-0005-0000-0000-00009F4E0000}"/>
    <cellStyle name="40% - uthevingsfarge 3 3 3 5 2" xfId="46183" xr:uid="{00000000-0005-0000-0000-0000A04E0000}"/>
    <cellStyle name="40% - uthevingsfarge 3 3 3 6" xfId="46184" xr:uid="{00000000-0005-0000-0000-0000A14E0000}"/>
    <cellStyle name="40% - uthevingsfarge 3 3 3_3. Chng in credit spreads" xfId="46185" xr:uid="{00000000-0005-0000-0000-0000A24E0000}"/>
    <cellStyle name="40% - uthevingsfarge 3 3 4" xfId="16921" xr:uid="{00000000-0005-0000-0000-0000A34E0000}"/>
    <cellStyle name="40% - uthevingsfarge 3 3 4 2" xfId="16922" xr:uid="{00000000-0005-0000-0000-0000A44E0000}"/>
    <cellStyle name="40% - uthevingsfarge 3 3 4 2 2" xfId="46186" xr:uid="{00000000-0005-0000-0000-0000A54E0000}"/>
    <cellStyle name="40% - uthevingsfarge 3 3 4 2 2 2" xfId="46187" xr:uid="{00000000-0005-0000-0000-0000A64E0000}"/>
    <cellStyle name="40% - uthevingsfarge 3 3 4 2 3" xfId="46188" xr:uid="{00000000-0005-0000-0000-0000A74E0000}"/>
    <cellStyle name="40% - uthevingsfarge 3 3 4 2_3. Chng in credit spreads" xfId="46189" xr:uid="{00000000-0005-0000-0000-0000A84E0000}"/>
    <cellStyle name="40% - uthevingsfarge 3 3 4 3" xfId="16923" xr:uid="{00000000-0005-0000-0000-0000A94E0000}"/>
    <cellStyle name="40% - uthevingsfarge 3 3 4 3 2" xfId="46190" xr:uid="{00000000-0005-0000-0000-0000AA4E0000}"/>
    <cellStyle name="40% - uthevingsfarge 3 3 4 3 2 2" xfId="46191" xr:uid="{00000000-0005-0000-0000-0000AB4E0000}"/>
    <cellStyle name="40% - uthevingsfarge 3 3 4 3 3" xfId="46192" xr:uid="{00000000-0005-0000-0000-0000AC4E0000}"/>
    <cellStyle name="40% - uthevingsfarge 3 3 4 3_3. Chng in credit spreads" xfId="46193" xr:uid="{00000000-0005-0000-0000-0000AD4E0000}"/>
    <cellStyle name="40% - uthevingsfarge 3 3 4 4" xfId="46194" xr:uid="{00000000-0005-0000-0000-0000AE4E0000}"/>
    <cellStyle name="40% - uthevingsfarge 3 3 4 4 2" xfId="46195" xr:uid="{00000000-0005-0000-0000-0000AF4E0000}"/>
    <cellStyle name="40% - uthevingsfarge 3 3 4 5" xfId="46196" xr:uid="{00000000-0005-0000-0000-0000B04E0000}"/>
    <cellStyle name="40% - uthevingsfarge 3 3 4 6" xfId="46197" xr:uid="{00000000-0005-0000-0000-0000B14E0000}"/>
    <cellStyle name="40% - uthevingsfarge 3 3 4_3. Chng in credit spreads" xfId="46198" xr:uid="{00000000-0005-0000-0000-0000B24E0000}"/>
    <cellStyle name="40% - uthevingsfarge 3 3 5" xfId="16924" xr:uid="{00000000-0005-0000-0000-0000B34E0000}"/>
    <cellStyle name="40% - uthevingsfarge 3 3 5 2" xfId="16925" xr:uid="{00000000-0005-0000-0000-0000B44E0000}"/>
    <cellStyle name="40% - uthevingsfarge 3 3 5 2 2" xfId="46199" xr:uid="{00000000-0005-0000-0000-0000B54E0000}"/>
    <cellStyle name="40% - uthevingsfarge 3 3 5 3" xfId="16926" xr:uid="{00000000-0005-0000-0000-0000B64E0000}"/>
    <cellStyle name="40% - uthevingsfarge 3 3 5 4" xfId="46200" xr:uid="{00000000-0005-0000-0000-0000B74E0000}"/>
    <cellStyle name="40% - uthevingsfarge 3 3 5 5" xfId="46201" xr:uid="{00000000-0005-0000-0000-0000B84E0000}"/>
    <cellStyle name="40% - uthevingsfarge 3 3 5 6" xfId="46202" xr:uid="{00000000-0005-0000-0000-0000B94E0000}"/>
    <cellStyle name="40% - uthevingsfarge 3 3 5_3. Chng in credit spreads" xfId="46203" xr:uid="{00000000-0005-0000-0000-0000BA4E0000}"/>
    <cellStyle name="40% - uthevingsfarge 3 3 6" xfId="16927" xr:uid="{00000000-0005-0000-0000-0000BB4E0000}"/>
    <cellStyle name="40% - uthevingsfarge 3 3 6 2" xfId="16928" xr:uid="{00000000-0005-0000-0000-0000BC4E0000}"/>
    <cellStyle name="40% - uthevingsfarge 3 3 6 2 2" xfId="46204" xr:uid="{00000000-0005-0000-0000-0000BD4E0000}"/>
    <cellStyle name="40% - uthevingsfarge 3 3 6 3" xfId="16929" xr:uid="{00000000-0005-0000-0000-0000BE4E0000}"/>
    <cellStyle name="40% - uthevingsfarge 3 3 6 4" xfId="46205" xr:uid="{00000000-0005-0000-0000-0000BF4E0000}"/>
    <cellStyle name="40% - uthevingsfarge 3 3 6 5" xfId="46206" xr:uid="{00000000-0005-0000-0000-0000C04E0000}"/>
    <cellStyle name="40% - uthevingsfarge 3 3 6 6" xfId="46207" xr:uid="{00000000-0005-0000-0000-0000C14E0000}"/>
    <cellStyle name="40% - uthevingsfarge 3 3 6_3. Chng in credit spreads" xfId="46208" xr:uid="{00000000-0005-0000-0000-0000C24E0000}"/>
    <cellStyle name="40% - uthevingsfarge 3 3 7" xfId="16930" xr:uid="{00000000-0005-0000-0000-0000C34E0000}"/>
    <cellStyle name="40% - uthevingsfarge 3 3 7 2" xfId="16931" xr:uid="{00000000-0005-0000-0000-0000C44E0000}"/>
    <cellStyle name="40% - uthevingsfarge 3 3 7 2 2" xfId="46209" xr:uid="{00000000-0005-0000-0000-0000C54E0000}"/>
    <cellStyle name="40% - uthevingsfarge 3 3 7 3" xfId="46210" xr:uid="{00000000-0005-0000-0000-0000C64E0000}"/>
    <cellStyle name="40% - uthevingsfarge 3 3 7_3. Chng in credit spreads" xfId="46211" xr:uid="{00000000-0005-0000-0000-0000C74E0000}"/>
    <cellStyle name="40% - uthevingsfarge 3 3 8" xfId="16932" xr:uid="{00000000-0005-0000-0000-0000C84E0000}"/>
    <cellStyle name="40% - uthevingsfarge 3 3 9" xfId="39867" xr:uid="{00000000-0005-0000-0000-0000C94E0000}"/>
    <cellStyle name="40% - uthevingsfarge 3 3_4 manuell" xfId="54114" xr:uid="{29B380EF-3B4D-4CA8-A10C-8F778746C878}"/>
    <cellStyle name="40% - uthevingsfarge 3 30" xfId="4674" xr:uid="{00000000-0005-0000-0000-0000CB4E0000}"/>
    <cellStyle name="40% - uthevingsfarge 3 30 2" xfId="4675" xr:uid="{00000000-0005-0000-0000-0000CC4E0000}"/>
    <cellStyle name="40% - uthevingsfarge 3 30 2 2" xfId="4676" xr:uid="{00000000-0005-0000-0000-0000CD4E0000}"/>
    <cellStyle name="40% - uthevingsfarge 3 30 2 3" xfId="46212" xr:uid="{00000000-0005-0000-0000-0000CE4E0000}"/>
    <cellStyle name="40% - uthevingsfarge 3 30 2_4 manuell" xfId="54115" xr:uid="{061C0FBA-326F-4AEB-BB9C-C1528B08C512}"/>
    <cellStyle name="40% - uthevingsfarge 3 30 3" xfId="4677" xr:uid="{00000000-0005-0000-0000-0000D04E0000}"/>
    <cellStyle name="40% - uthevingsfarge 3 30 4" xfId="46213" xr:uid="{00000000-0005-0000-0000-0000D14E0000}"/>
    <cellStyle name="40% - uthevingsfarge 3 30_4 manuell" xfId="54116" xr:uid="{33F34980-5039-4C36-8AE5-732D61CF5251}"/>
    <cellStyle name="40% - uthevingsfarge 3 31" xfId="4678" xr:uid="{00000000-0005-0000-0000-0000D34E0000}"/>
    <cellStyle name="40% - uthevingsfarge 3 31 2" xfId="4679" xr:uid="{00000000-0005-0000-0000-0000D44E0000}"/>
    <cellStyle name="40% - uthevingsfarge 3 31 2 2" xfId="4680" xr:uid="{00000000-0005-0000-0000-0000D54E0000}"/>
    <cellStyle name="40% - uthevingsfarge 3 31 2 3" xfId="46214" xr:uid="{00000000-0005-0000-0000-0000D64E0000}"/>
    <cellStyle name="40% - uthevingsfarge 3 31 2_4 manuell" xfId="54117" xr:uid="{322C6649-1202-4D64-84FE-722255B8AD44}"/>
    <cellStyle name="40% - uthevingsfarge 3 31 3" xfId="4681" xr:uid="{00000000-0005-0000-0000-0000D84E0000}"/>
    <cellStyle name="40% - uthevingsfarge 3 31 4" xfId="46215" xr:uid="{00000000-0005-0000-0000-0000D94E0000}"/>
    <cellStyle name="40% - uthevingsfarge 3 31_4 manuell" xfId="54118" xr:uid="{1A581654-D3CF-4A1D-8D36-F68F16EF1283}"/>
    <cellStyle name="40% - uthevingsfarge 3 32" xfId="4682" xr:uid="{00000000-0005-0000-0000-0000DB4E0000}"/>
    <cellStyle name="40% - uthevingsfarge 3 32 2" xfId="4683" xr:uid="{00000000-0005-0000-0000-0000DC4E0000}"/>
    <cellStyle name="40% - uthevingsfarge 3 32 2 2" xfId="4684" xr:uid="{00000000-0005-0000-0000-0000DD4E0000}"/>
    <cellStyle name="40% - uthevingsfarge 3 32 2 3" xfId="46216" xr:uid="{00000000-0005-0000-0000-0000DE4E0000}"/>
    <cellStyle name="40% - uthevingsfarge 3 32 2_4 manuell" xfId="54119" xr:uid="{40830FF9-79B8-44F6-A543-722E80265687}"/>
    <cellStyle name="40% - uthevingsfarge 3 32 3" xfId="4685" xr:uid="{00000000-0005-0000-0000-0000E04E0000}"/>
    <cellStyle name="40% - uthevingsfarge 3 32 4" xfId="46217" xr:uid="{00000000-0005-0000-0000-0000E14E0000}"/>
    <cellStyle name="40% - uthevingsfarge 3 32_4 manuell" xfId="54120" xr:uid="{FCFD216B-F904-4BAB-82C2-4125C30F4B39}"/>
    <cellStyle name="40% - uthevingsfarge 3 33" xfId="4686" xr:uid="{00000000-0005-0000-0000-0000E34E0000}"/>
    <cellStyle name="40% - uthevingsfarge 3 33 2" xfId="4687" xr:uid="{00000000-0005-0000-0000-0000E44E0000}"/>
    <cellStyle name="40% - uthevingsfarge 3 33 2 2" xfId="4688" xr:uid="{00000000-0005-0000-0000-0000E54E0000}"/>
    <cellStyle name="40% - uthevingsfarge 3 33 2 3" xfId="46218" xr:uid="{00000000-0005-0000-0000-0000E64E0000}"/>
    <cellStyle name="40% - uthevingsfarge 3 33 2_4 manuell" xfId="54121" xr:uid="{3CC09F4D-7D54-45DE-BB8C-86BC3EA587D4}"/>
    <cellStyle name="40% - uthevingsfarge 3 33 3" xfId="4689" xr:uid="{00000000-0005-0000-0000-0000E84E0000}"/>
    <cellStyle name="40% - uthevingsfarge 3 33 4" xfId="46219" xr:uid="{00000000-0005-0000-0000-0000E94E0000}"/>
    <cellStyle name="40% - uthevingsfarge 3 33_4 manuell" xfId="54122" xr:uid="{6259F44D-F7E8-4150-9B56-F0854AC19491}"/>
    <cellStyle name="40% - uthevingsfarge 3 34" xfId="4690" xr:uid="{00000000-0005-0000-0000-0000EB4E0000}"/>
    <cellStyle name="40% - uthevingsfarge 3 34 2" xfId="4691" xr:uid="{00000000-0005-0000-0000-0000EC4E0000}"/>
    <cellStyle name="40% - uthevingsfarge 3 34 2 2" xfId="4692" xr:uid="{00000000-0005-0000-0000-0000ED4E0000}"/>
    <cellStyle name="40% - uthevingsfarge 3 34 2 3" xfId="46220" xr:uid="{00000000-0005-0000-0000-0000EE4E0000}"/>
    <cellStyle name="40% - uthevingsfarge 3 34 2_4 manuell" xfId="54123" xr:uid="{AF0B40FF-5B29-499A-958D-95524A179054}"/>
    <cellStyle name="40% - uthevingsfarge 3 34 3" xfId="4693" xr:uid="{00000000-0005-0000-0000-0000F04E0000}"/>
    <cellStyle name="40% - uthevingsfarge 3 34 4" xfId="46221" xr:uid="{00000000-0005-0000-0000-0000F14E0000}"/>
    <cellStyle name="40% - uthevingsfarge 3 34_4 manuell" xfId="54124" xr:uid="{C1BDE057-B7A3-4672-9976-7F90233BAF0D}"/>
    <cellStyle name="40% - uthevingsfarge 3 35" xfId="4694" xr:uid="{00000000-0005-0000-0000-0000F34E0000}"/>
    <cellStyle name="40% - uthevingsfarge 3 35 2" xfId="4695" xr:uid="{00000000-0005-0000-0000-0000F44E0000}"/>
    <cellStyle name="40% - uthevingsfarge 3 35 2 2" xfId="4696" xr:uid="{00000000-0005-0000-0000-0000F54E0000}"/>
    <cellStyle name="40% - uthevingsfarge 3 35 2 3" xfId="46222" xr:uid="{00000000-0005-0000-0000-0000F64E0000}"/>
    <cellStyle name="40% - uthevingsfarge 3 35 2_4 manuell" xfId="54125" xr:uid="{86A0EDD9-52D0-46B8-BF14-D516EDE92DB0}"/>
    <cellStyle name="40% - uthevingsfarge 3 35 3" xfId="4697" xr:uid="{00000000-0005-0000-0000-0000F84E0000}"/>
    <cellStyle name="40% - uthevingsfarge 3 35 4" xfId="46223" xr:uid="{00000000-0005-0000-0000-0000F94E0000}"/>
    <cellStyle name="40% - uthevingsfarge 3 35_4 manuell" xfId="54126" xr:uid="{A1C56998-FF32-4C8A-A56C-9F69BB5244CF}"/>
    <cellStyle name="40% - uthevingsfarge 3 36" xfId="4698" xr:uid="{00000000-0005-0000-0000-0000FB4E0000}"/>
    <cellStyle name="40% - uthevingsfarge 3 36 2" xfId="4699" xr:uid="{00000000-0005-0000-0000-0000FC4E0000}"/>
    <cellStyle name="40% - uthevingsfarge 3 36 2 2" xfId="4700" xr:uid="{00000000-0005-0000-0000-0000FD4E0000}"/>
    <cellStyle name="40% - uthevingsfarge 3 36 2 3" xfId="46224" xr:uid="{00000000-0005-0000-0000-0000FE4E0000}"/>
    <cellStyle name="40% - uthevingsfarge 3 36 2_4 manuell" xfId="54127" xr:uid="{B9FC5C07-9A8D-429E-94E9-A2129AFCF6C9}"/>
    <cellStyle name="40% - uthevingsfarge 3 36 3" xfId="4701" xr:uid="{00000000-0005-0000-0000-0000004F0000}"/>
    <cellStyle name="40% - uthevingsfarge 3 36 4" xfId="46225" xr:uid="{00000000-0005-0000-0000-0000014F0000}"/>
    <cellStyle name="40% - uthevingsfarge 3 36_4 manuell" xfId="54128" xr:uid="{C2604E6C-A1C2-4708-8AEF-0D851B26DFAC}"/>
    <cellStyle name="40% - uthevingsfarge 3 37" xfId="4702" xr:uid="{00000000-0005-0000-0000-0000034F0000}"/>
    <cellStyle name="40% - uthevingsfarge 3 37 2" xfId="4703" xr:uid="{00000000-0005-0000-0000-0000044F0000}"/>
    <cellStyle name="40% - uthevingsfarge 3 37 2 2" xfId="4704" xr:uid="{00000000-0005-0000-0000-0000054F0000}"/>
    <cellStyle name="40% - uthevingsfarge 3 37 2 3" xfId="46226" xr:uid="{00000000-0005-0000-0000-0000064F0000}"/>
    <cellStyle name="40% - uthevingsfarge 3 37 2_4 manuell" xfId="54129" xr:uid="{CBB69FDE-DE50-44A9-A08F-9BAB497773DA}"/>
    <cellStyle name="40% - uthevingsfarge 3 37 3" xfId="4705" xr:uid="{00000000-0005-0000-0000-0000084F0000}"/>
    <cellStyle name="40% - uthevingsfarge 3 37 4" xfId="46227" xr:uid="{00000000-0005-0000-0000-0000094F0000}"/>
    <cellStyle name="40% - uthevingsfarge 3 37_4 manuell" xfId="54130" xr:uid="{1D67666A-807F-4E19-9213-30B7DD32AAD4}"/>
    <cellStyle name="40% - uthevingsfarge 3 38" xfId="4706" xr:uid="{00000000-0005-0000-0000-00000B4F0000}"/>
    <cellStyle name="40% - uthevingsfarge 3 38 2" xfId="4707" xr:uid="{00000000-0005-0000-0000-00000C4F0000}"/>
    <cellStyle name="40% - uthevingsfarge 3 38 2 2" xfId="4708" xr:uid="{00000000-0005-0000-0000-00000D4F0000}"/>
    <cellStyle name="40% - uthevingsfarge 3 38 2 3" xfId="46228" xr:uid="{00000000-0005-0000-0000-00000E4F0000}"/>
    <cellStyle name="40% - uthevingsfarge 3 38 2_4 manuell" xfId="54131" xr:uid="{5F4FF0EA-7867-4351-9CC1-81ABC25A758C}"/>
    <cellStyle name="40% - uthevingsfarge 3 38 3" xfId="4709" xr:uid="{00000000-0005-0000-0000-0000104F0000}"/>
    <cellStyle name="40% - uthevingsfarge 3 38 4" xfId="46229" xr:uid="{00000000-0005-0000-0000-0000114F0000}"/>
    <cellStyle name="40% - uthevingsfarge 3 38_4 manuell" xfId="54132" xr:uid="{308844A6-13B2-46E4-8B08-2268CEF98853}"/>
    <cellStyle name="40% - uthevingsfarge 3 39" xfId="4710" xr:uid="{00000000-0005-0000-0000-0000134F0000}"/>
    <cellStyle name="40% - uthevingsfarge 3 39 2" xfId="4711" xr:uid="{00000000-0005-0000-0000-0000144F0000}"/>
    <cellStyle name="40% - uthevingsfarge 3 39 2 2" xfId="4712" xr:uid="{00000000-0005-0000-0000-0000154F0000}"/>
    <cellStyle name="40% - uthevingsfarge 3 39 2 3" xfId="46230" xr:uid="{00000000-0005-0000-0000-0000164F0000}"/>
    <cellStyle name="40% - uthevingsfarge 3 39 2_4 manuell" xfId="54133" xr:uid="{D42CB454-FC7A-4F77-B1B8-4F02E1A81D79}"/>
    <cellStyle name="40% - uthevingsfarge 3 39 3" xfId="4713" xr:uid="{00000000-0005-0000-0000-0000184F0000}"/>
    <cellStyle name="40% - uthevingsfarge 3 39 4" xfId="46231" xr:uid="{00000000-0005-0000-0000-0000194F0000}"/>
    <cellStyle name="40% - uthevingsfarge 3 39_4 manuell" xfId="54134" xr:uid="{CFBD2BAB-5E4D-410B-B1CF-14079A4C78D8}"/>
    <cellStyle name="40% - uthevingsfarge 3 4" xfId="4714" xr:uid="{00000000-0005-0000-0000-00001B4F0000}"/>
    <cellStyle name="40% - uthevingsfarge 3 4 10" xfId="46232" xr:uid="{00000000-0005-0000-0000-00001C4F0000}"/>
    <cellStyle name="40% - uthevingsfarge 3 4 2" xfId="4715" xr:uid="{00000000-0005-0000-0000-00001D4F0000}"/>
    <cellStyle name="40% - uthevingsfarge 3 4 2 2" xfId="4716" xr:uid="{00000000-0005-0000-0000-00001E4F0000}"/>
    <cellStyle name="40% - uthevingsfarge 3 4 2 2 2" xfId="16933" xr:uid="{00000000-0005-0000-0000-00001F4F0000}"/>
    <cellStyle name="40% - uthevingsfarge 3 4 2 2 2 2" xfId="46233" xr:uid="{00000000-0005-0000-0000-0000204F0000}"/>
    <cellStyle name="40% - uthevingsfarge 3 4 2 2 3" xfId="46234" xr:uid="{00000000-0005-0000-0000-0000214F0000}"/>
    <cellStyle name="40% - uthevingsfarge 3 4 2 2_3. Chng in credit spreads" xfId="46235" xr:uid="{00000000-0005-0000-0000-0000224F0000}"/>
    <cellStyle name="40% - uthevingsfarge 3 4 2 3" xfId="16934" xr:uid="{00000000-0005-0000-0000-0000234F0000}"/>
    <cellStyle name="40% - uthevingsfarge 3 4 2 3 2" xfId="46236" xr:uid="{00000000-0005-0000-0000-0000244F0000}"/>
    <cellStyle name="40% - uthevingsfarge 3 4 2 3 2 2" xfId="46237" xr:uid="{00000000-0005-0000-0000-0000254F0000}"/>
    <cellStyle name="40% - uthevingsfarge 3 4 2 3 3" xfId="46238" xr:uid="{00000000-0005-0000-0000-0000264F0000}"/>
    <cellStyle name="40% - uthevingsfarge 3 4 2 3_3. Chng in credit spreads" xfId="46239" xr:uid="{00000000-0005-0000-0000-0000274F0000}"/>
    <cellStyle name="40% - uthevingsfarge 3 4 2 4" xfId="46240" xr:uid="{00000000-0005-0000-0000-0000284F0000}"/>
    <cellStyle name="40% - uthevingsfarge 3 4 2 4 2" xfId="46241" xr:uid="{00000000-0005-0000-0000-0000294F0000}"/>
    <cellStyle name="40% - uthevingsfarge 3 4 2 5" xfId="46242" xr:uid="{00000000-0005-0000-0000-00002A4F0000}"/>
    <cellStyle name="40% - uthevingsfarge 3 4 2 6" xfId="46243" xr:uid="{00000000-0005-0000-0000-00002B4F0000}"/>
    <cellStyle name="40% - uthevingsfarge 3 4 2 7" xfId="46244" xr:uid="{00000000-0005-0000-0000-00002C4F0000}"/>
    <cellStyle name="40% - uthevingsfarge 3 4 2 8" xfId="46245" xr:uid="{00000000-0005-0000-0000-00002D4F0000}"/>
    <cellStyle name="40% - uthevingsfarge 3 4 2_3. Chng in credit spreads" xfId="46246" xr:uid="{00000000-0005-0000-0000-00002E4F0000}"/>
    <cellStyle name="40% - uthevingsfarge 3 4 3" xfId="4717" xr:uid="{00000000-0005-0000-0000-00002F4F0000}"/>
    <cellStyle name="40% - uthevingsfarge 3 4 3 2" xfId="16935" xr:uid="{00000000-0005-0000-0000-0000304F0000}"/>
    <cellStyle name="40% - uthevingsfarge 3 4 3 2 2" xfId="46247" xr:uid="{00000000-0005-0000-0000-0000314F0000}"/>
    <cellStyle name="40% - uthevingsfarge 3 4 3 3" xfId="16936" xr:uid="{00000000-0005-0000-0000-0000324F0000}"/>
    <cellStyle name="40% - uthevingsfarge 3 4 3 4" xfId="46248" xr:uid="{00000000-0005-0000-0000-0000334F0000}"/>
    <cellStyle name="40% - uthevingsfarge 3 4 3 5" xfId="46249" xr:uid="{00000000-0005-0000-0000-0000344F0000}"/>
    <cellStyle name="40% - uthevingsfarge 3 4 3 6" xfId="46250" xr:uid="{00000000-0005-0000-0000-0000354F0000}"/>
    <cellStyle name="40% - uthevingsfarge 3 4 3_3. Chng in credit spreads" xfId="46251" xr:uid="{00000000-0005-0000-0000-0000364F0000}"/>
    <cellStyle name="40% - uthevingsfarge 3 4 4" xfId="16937" xr:uid="{00000000-0005-0000-0000-0000374F0000}"/>
    <cellStyle name="40% - uthevingsfarge 3 4 4 2" xfId="16938" xr:uid="{00000000-0005-0000-0000-0000384F0000}"/>
    <cellStyle name="40% - uthevingsfarge 3 4 4 2 2" xfId="46252" xr:uid="{00000000-0005-0000-0000-0000394F0000}"/>
    <cellStyle name="40% - uthevingsfarge 3 4 4 3" xfId="16939" xr:uid="{00000000-0005-0000-0000-00003A4F0000}"/>
    <cellStyle name="40% - uthevingsfarge 3 4 4 4" xfId="46253" xr:uid="{00000000-0005-0000-0000-00003B4F0000}"/>
    <cellStyle name="40% - uthevingsfarge 3 4 4 5" xfId="46254" xr:uid="{00000000-0005-0000-0000-00003C4F0000}"/>
    <cellStyle name="40% - uthevingsfarge 3 4 4 6" xfId="46255" xr:uid="{00000000-0005-0000-0000-00003D4F0000}"/>
    <cellStyle name="40% - uthevingsfarge 3 4 4_3. Chng in credit spreads" xfId="46256" xr:uid="{00000000-0005-0000-0000-00003E4F0000}"/>
    <cellStyle name="40% - uthevingsfarge 3 4 5" xfId="16940" xr:uid="{00000000-0005-0000-0000-00003F4F0000}"/>
    <cellStyle name="40% - uthevingsfarge 3 4 5 2" xfId="16941" xr:uid="{00000000-0005-0000-0000-0000404F0000}"/>
    <cellStyle name="40% - uthevingsfarge 3 4 5 3" xfId="16942" xr:uid="{00000000-0005-0000-0000-0000414F0000}"/>
    <cellStyle name="40% - uthevingsfarge 3 4 5 4" xfId="46257" xr:uid="{00000000-0005-0000-0000-0000424F0000}"/>
    <cellStyle name="40% - uthevingsfarge 3 4 5 5" xfId="46258" xr:uid="{00000000-0005-0000-0000-0000434F0000}"/>
    <cellStyle name="40% - uthevingsfarge 3 4 5 6" xfId="46259" xr:uid="{00000000-0005-0000-0000-0000444F0000}"/>
    <cellStyle name="40% - uthevingsfarge 3 4 5_AVA DVA EL" xfId="16943" xr:uid="{00000000-0005-0000-0000-0000454F0000}"/>
    <cellStyle name="40% - uthevingsfarge 3 4 6" xfId="16944" xr:uid="{00000000-0005-0000-0000-0000464F0000}"/>
    <cellStyle name="40% - uthevingsfarge 3 4 6 2" xfId="16945" xr:uid="{00000000-0005-0000-0000-0000474F0000}"/>
    <cellStyle name="40% - uthevingsfarge 3 4 6_AVA DVA EL" xfId="16946" xr:uid="{00000000-0005-0000-0000-0000484F0000}"/>
    <cellStyle name="40% - uthevingsfarge 3 4 7" xfId="16947" xr:uid="{00000000-0005-0000-0000-0000494F0000}"/>
    <cellStyle name="40% - uthevingsfarge 3 4 8" xfId="39868" xr:uid="{00000000-0005-0000-0000-00004A4F0000}"/>
    <cellStyle name="40% - uthevingsfarge 3 4 9" xfId="46260" xr:uid="{00000000-0005-0000-0000-00004B4F0000}"/>
    <cellStyle name="40% - uthevingsfarge 3 4_3. Chng in credit spreads" xfId="46261" xr:uid="{00000000-0005-0000-0000-00004C4F0000}"/>
    <cellStyle name="40% - uthevingsfarge 3 40" xfId="4718" xr:uid="{00000000-0005-0000-0000-00004D4F0000}"/>
    <cellStyle name="40% - uthevingsfarge 3 40 2" xfId="4719" xr:uid="{00000000-0005-0000-0000-00004E4F0000}"/>
    <cellStyle name="40% - uthevingsfarge 3 40 2 2" xfId="4720" xr:uid="{00000000-0005-0000-0000-00004F4F0000}"/>
    <cellStyle name="40% - uthevingsfarge 3 40 2 3" xfId="46262" xr:uid="{00000000-0005-0000-0000-0000504F0000}"/>
    <cellStyle name="40% - uthevingsfarge 3 40 2_4 manuell" xfId="54135" xr:uid="{965A088A-E966-43CA-A131-ACEDC8FFAB79}"/>
    <cellStyle name="40% - uthevingsfarge 3 40 3" xfId="4721" xr:uid="{00000000-0005-0000-0000-0000524F0000}"/>
    <cellStyle name="40% - uthevingsfarge 3 40 4" xfId="46263" xr:uid="{00000000-0005-0000-0000-0000534F0000}"/>
    <cellStyle name="40% - uthevingsfarge 3 40_4 manuell" xfId="54136" xr:uid="{33AFDBF9-32DE-46D1-BA71-E20B380F6914}"/>
    <cellStyle name="40% - uthevingsfarge 3 41" xfId="4722" xr:uid="{00000000-0005-0000-0000-0000554F0000}"/>
    <cellStyle name="40% - uthevingsfarge 3 41 2" xfId="4723" xr:uid="{00000000-0005-0000-0000-0000564F0000}"/>
    <cellStyle name="40% - uthevingsfarge 3 41 2 2" xfId="4724" xr:uid="{00000000-0005-0000-0000-0000574F0000}"/>
    <cellStyle name="40% - uthevingsfarge 3 41 2 3" xfId="46264" xr:uid="{00000000-0005-0000-0000-0000584F0000}"/>
    <cellStyle name="40% - uthevingsfarge 3 41 2_4 manuell" xfId="54137" xr:uid="{5F660F1B-75C8-44D9-A80D-76BA0AE8962D}"/>
    <cellStyle name="40% - uthevingsfarge 3 41 3" xfId="4725" xr:uid="{00000000-0005-0000-0000-00005A4F0000}"/>
    <cellStyle name="40% - uthevingsfarge 3 41 4" xfId="46265" xr:uid="{00000000-0005-0000-0000-00005B4F0000}"/>
    <cellStyle name="40% - uthevingsfarge 3 41_4 manuell" xfId="54138" xr:uid="{669A09AD-FA5F-438A-AF04-D402BC1DA068}"/>
    <cellStyle name="40% - uthevingsfarge 3 42" xfId="4726" xr:uid="{00000000-0005-0000-0000-00005D4F0000}"/>
    <cellStyle name="40% - uthevingsfarge 3 42 2" xfId="4727" xr:uid="{00000000-0005-0000-0000-00005E4F0000}"/>
    <cellStyle name="40% - uthevingsfarge 3 42 2 2" xfId="4728" xr:uid="{00000000-0005-0000-0000-00005F4F0000}"/>
    <cellStyle name="40% - uthevingsfarge 3 42 2 3" xfId="46266" xr:uid="{00000000-0005-0000-0000-0000604F0000}"/>
    <cellStyle name="40% - uthevingsfarge 3 42 2_4 manuell" xfId="54139" xr:uid="{20CB8C2D-AA22-48B5-8576-5E216C622B0A}"/>
    <cellStyle name="40% - uthevingsfarge 3 42 3" xfId="4729" xr:uid="{00000000-0005-0000-0000-0000624F0000}"/>
    <cellStyle name="40% - uthevingsfarge 3 42 4" xfId="46267" xr:uid="{00000000-0005-0000-0000-0000634F0000}"/>
    <cellStyle name="40% - uthevingsfarge 3 42_4 manuell" xfId="54140" xr:uid="{1B030C6A-36F3-4350-935B-23A1F874A95C}"/>
    <cellStyle name="40% - uthevingsfarge 3 43" xfId="4730" xr:uid="{00000000-0005-0000-0000-0000654F0000}"/>
    <cellStyle name="40% - uthevingsfarge 3 43 2" xfId="4731" xr:uid="{00000000-0005-0000-0000-0000664F0000}"/>
    <cellStyle name="40% - uthevingsfarge 3 43 2 2" xfId="4732" xr:uid="{00000000-0005-0000-0000-0000674F0000}"/>
    <cellStyle name="40% - uthevingsfarge 3 43 2 3" xfId="46268" xr:uid="{00000000-0005-0000-0000-0000684F0000}"/>
    <cellStyle name="40% - uthevingsfarge 3 43 2_4 manuell" xfId="54141" xr:uid="{52535DA7-EA34-4D25-AA23-1AD0BB0A5682}"/>
    <cellStyle name="40% - uthevingsfarge 3 43 3" xfId="4733" xr:uid="{00000000-0005-0000-0000-00006A4F0000}"/>
    <cellStyle name="40% - uthevingsfarge 3 43 4" xfId="46269" xr:uid="{00000000-0005-0000-0000-00006B4F0000}"/>
    <cellStyle name="40% - uthevingsfarge 3 43_4 manuell" xfId="54142" xr:uid="{B9680924-667A-453F-8E5B-09497A9AC329}"/>
    <cellStyle name="40% - uthevingsfarge 3 44" xfId="4734" xr:uid="{00000000-0005-0000-0000-00006D4F0000}"/>
    <cellStyle name="40% - uthevingsfarge 3 44 2" xfId="4735" xr:uid="{00000000-0005-0000-0000-00006E4F0000}"/>
    <cellStyle name="40% - uthevingsfarge 3 44 2 2" xfId="4736" xr:uid="{00000000-0005-0000-0000-00006F4F0000}"/>
    <cellStyle name="40% - uthevingsfarge 3 44 2 3" xfId="46270" xr:uid="{00000000-0005-0000-0000-0000704F0000}"/>
    <cellStyle name="40% - uthevingsfarge 3 44 2_4 manuell" xfId="54143" xr:uid="{8238D210-5EF2-4202-95E1-6F9179E5FD1E}"/>
    <cellStyle name="40% - uthevingsfarge 3 44 3" xfId="4737" xr:uid="{00000000-0005-0000-0000-0000724F0000}"/>
    <cellStyle name="40% - uthevingsfarge 3 44 4" xfId="46271" xr:uid="{00000000-0005-0000-0000-0000734F0000}"/>
    <cellStyle name="40% - uthevingsfarge 3 44_4 manuell" xfId="54144" xr:uid="{2D24B21B-43E8-4FFA-9418-D7EA9168EAA1}"/>
    <cellStyle name="40% - uthevingsfarge 3 45" xfId="4738" xr:uid="{00000000-0005-0000-0000-0000754F0000}"/>
    <cellStyle name="40% - uthevingsfarge 3 45 2" xfId="4739" xr:uid="{00000000-0005-0000-0000-0000764F0000}"/>
    <cellStyle name="40% - uthevingsfarge 3 45 2 2" xfId="4740" xr:uid="{00000000-0005-0000-0000-0000774F0000}"/>
    <cellStyle name="40% - uthevingsfarge 3 45 2 3" xfId="46272" xr:uid="{00000000-0005-0000-0000-0000784F0000}"/>
    <cellStyle name="40% - uthevingsfarge 3 45 2_4 manuell" xfId="54145" xr:uid="{EE02A08B-11C8-498F-ABD5-18817896CC27}"/>
    <cellStyle name="40% - uthevingsfarge 3 45 3" xfId="4741" xr:uid="{00000000-0005-0000-0000-00007A4F0000}"/>
    <cellStyle name="40% - uthevingsfarge 3 45 4" xfId="46273" xr:uid="{00000000-0005-0000-0000-00007B4F0000}"/>
    <cellStyle name="40% - uthevingsfarge 3 45_4 manuell" xfId="54146" xr:uid="{5007AF71-6666-4057-A92B-127BD8FE10CD}"/>
    <cellStyle name="40% - uthevingsfarge 3 46" xfId="4742" xr:uid="{00000000-0005-0000-0000-00007D4F0000}"/>
    <cellStyle name="40% - uthevingsfarge 3 46 2" xfId="4743" xr:uid="{00000000-0005-0000-0000-00007E4F0000}"/>
    <cellStyle name="40% - uthevingsfarge 3 46 2 2" xfId="4744" xr:uid="{00000000-0005-0000-0000-00007F4F0000}"/>
    <cellStyle name="40% - uthevingsfarge 3 46 2 3" xfId="46274" xr:uid="{00000000-0005-0000-0000-0000804F0000}"/>
    <cellStyle name="40% - uthevingsfarge 3 46 2_4 manuell" xfId="54147" xr:uid="{6C1BBAA9-797C-4799-8CDF-8B5948C57976}"/>
    <cellStyle name="40% - uthevingsfarge 3 46 3" xfId="4745" xr:uid="{00000000-0005-0000-0000-0000824F0000}"/>
    <cellStyle name="40% - uthevingsfarge 3 46 4" xfId="46275" xr:uid="{00000000-0005-0000-0000-0000834F0000}"/>
    <cellStyle name="40% - uthevingsfarge 3 46_4 manuell" xfId="54148" xr:uid="{470D582B-FAE5-4448-9AD2-19193128C76E}"/>
    <cellStyle name="40% - uthevingsfarge 3 47" xfId="4746" xr:uid="{00000000-0005-0000-0000-0000854F0000}"/>
    <cellStyle name="40% - uthevingsfarge 3 47 2" xfId="4747" xr:uid="{00000000-0005-0000-0000-0000864F0000}"/>
    <cellStyle name="40% - uthevingsfarge 3 47 2 2" xfId="4748" xr:uid="{00000000-0005-0000-0000-0000874F0000}"/>
    <cellStyle name="40% - uthevingsfarge 3 47 2 3" xfId="46276" xr:uid="{00000000-0005-0000-0000-0000884F0000}"/>
    <cellStyle name="40% - uthevingsfarge 3 47 2_4 manuell" xfId="54149" xr:uid="{D5BED59C-9A12-4C30-955B-3313875B4A0E}"/>
    <cellStyle name="40% - uthevingsfarge 3 47 3" xfId="4749" xr:uid="{00000000-0005-0000-0000-00008A4F0000}"/>
    <cellStyle name="40% - uthevingsfarge 3 47 4" xfId="46277" xr:uid="{00000000-0005-0000-0000-00008B4F0000}"/>
    <cellStyle name="40% - uthevingsfarge 3 47_4 manuell" xfId="54150" xr:uid="{DB9004C3-3AD5-4836-B1AE-34C9759F3A0F}"/>
    <cellStyle name="40% - uthevingsfarge 3 48" xfId="4750" xr:uid="{00000000-0005-0000-0000-00008D4F0000}"/>
    <cellStyle name="40% - uthevingsfarge 3 48 2" xfId="4751" xr:uid="{00000000-0005-0000-0000-00008E4F0000}"/>
    <cellStyle name="40% - uthevingsfarge 3 48 2 2" xfId="4752" xr:uid="{00000000-0005-0000-0000-00008F4F0000}"/>
    <cellStyle name="40% - uthevingsfarge 3 48 2 3" xfId="46278" xr:uid="{00000000-0005-0000-0000-0000904F0000}"/>
    <cellStyle name="40% - uthevingsfarge 3 48 2_4 manuell" xfId="54151" xr:uid="{43EE929C-606D-4F5B-8361-6D4B5A9A6A23}"/>
    <cellStyle name="40% - uthevingsfarge 3 48 3" xfId="4753" xr:uid="{00000000-0005-0000-0000-0000924F0000}"/>
    <cellStyle name="40% - uthevingsfarge 3 48 4" xfId="46279" xr:uid="{00000000-0005-0000-0000-0000934F0000}"/>
    <cellStyle name="40% - uthevingsfarge 3 48_4 manuell" xfId="54152" xr:uid="{614605AF-B74E-4E58-B5DA-2888F3C7A78E}"/>
    <cellStyle name="40% - uthevingsfarge 3 49" xfId="4754" xr:uid="{00000000-0005-0000-0000-0000954F0000}"/>
    <cellStyle name="40% - uthevingsfarge 3 49 2" xfId="4755" xr:uid="{00000000-0005-0000-0000-0000964F0000}"/>
    <cellStyle name="40% - uthevingsfarge 3 49 2 2" xfId="4756" xr:uid="{00000000-0005-0000-0000-0000974F0000}"/>
    <cellStyle name="40% - uthevingsfarge 3 49 2 3" xfId="46280" xr:uid="{00000000-0005-0000-0000-0000984F0000}"/>
    <cellStyle name="40% - uthevingsfarge 3 49 2_4 manuell" xfId="54153" xr:uid="{3B81D130-C0E5-4E19-ADB1-EA5A72587F0B}"/>
    <cellStyle name="40% - uthevingsfarge 3 49 3" xfId="4757" xr:uid="{00000000-0005-0000-0000-00009A4F0000}"/>
    <cellStyle name="40% - uthevingsfarge 3 49 4" xfId="46281" xr:uid="{00000000-0005-0000-0000-00009B4F0000}"/>
    <cellStyle name="40% - uthevingsfarge 3 49_4 manuell" xfId="54154" xr:uid="{A8BF0028-3AB5-46D4-8A6F-ED2D669019C5}"/>
    <cellStyle name="40% - uthevingsfarge 3 5" xfId="4758" xr:uid="{00000000-0005-0000-0000-00009D4F0000}"/>
    <cellStyle name="40% - uthevingsfarge 3 5 2" xfId="4759" xr:uid="{00000000-0005-0000-0000-00009E4F0000}"/>
    <cellStyle name="40% - uthevingsfarge 3 5 2 2" xfId="4760" xr:uid="{00000000-0005-0000-0000-00009F4F0000}"/>
    <cellStyle name="40% - uthevingsfarge 3 5 2 2 2" xfId="46282" xr:uid="{00000000-0005-0000-0000-0000A04F0000}"/>
    <cellStyle name="40% - uthevingsfarge 3 5 2 2 2 2" xfId="46283" xr:uid="{00000000-0005-0000-0000-0000A14F0000}"/>
    <cellStyle name="40% - uthevingsfarge 3 5 2 2 3" xfId="46284" xr:uid="{00000000-0005-0000-0000-0000A24F0000}"/>
    <cellStyle name="40% - uthevingsfarge 3 5 2 2_3. Chng in credit spreads" xfId="46285" xr:uid="{00000000-0005-0000-0000-0000A34F0000}"/>
    <cellStyle name="40% - uthevingsfarge 3 5 2 3" xfId="46286" xr:uid="{00000000-0005-0000-0000-0000A44F0000}"/>
    <cellStyle name="40% - uthevingsfarge 3 5 2 3 2" xfId="46287" xr:uid="{00000000-0005-0000-0000-0000A54F0000}"/>
    <cellStyle name="40% - uthevingsfarge 3 5 2 3 2 2" xfId="46288" xr:uid="{00000000-0005-0000-0000-0000A64F0000}"/>
    <cellStyle name="40% - uthevingsfarge 3 5 2 3 3" xfId="46289" xr:uid="{00000000-0005-0000-0000-0000A74F0000}"/>
    <cellStyle name="40% - uthevingsfarge 3 5 2 3_3. Chng in credit spreads" xfId="46290" xr:uid="{00000000-0005-0000-0000-0000A84F0000}"/>
    <cellStyle name="40% - uthevingsfarge 3 5 2 4" xfId="46291" xr:uid="{00000000-0005-0000-0000-0000A94F0000}"/>
    <cellStyle name="40% - uthevingsfarge 3 5 2 4 2" xfId="46292" xr:uid="{00000000-0005-0000-0000-0000AA4F0000}"/>
    <cellStyle name="40% - uthevingsfarge 3 5 2 5" xfId="46293" xr:uid="{00000000-0005-0000-0000-0000AB4F0000}"/>
    <cellStyle name="40% - uthevingsfarge 3 5 2_3. Chng in credit spreads" xfId="46294" xr:uid="{00000000-0005-0000-0000-0000AC4F0000}"/>
    <cellStyle name="40% - uthevingsfarge 3 5 3" xfId="4761" xr:uid="{00000000-0005-0000-0000-0000AD4F0000}"/>
    <cellStyle name="40% - uthevingsfarge 3 5 3 2" xfId="16948" xr:uid="{00000000-0005-0000-0000-0000AE4F0000}"/>
    <cellStyle name="40% - uthevingsfarge 3 5 3 2 2" xfId="46295" xr:uid="{00000000-0005-0000-0000-0000AF4F0000}"/>
    <cellStyle name="40% - uthevingsfarge 3 5 3 3" xfId="46296" xr:uid="{00000000-0005-0000-0000-0000B04F0000}"/>
    <cellStyle name="40% - uthevingsfarge 3 5 3_3. Chng in credit spreads" xfId="46297" xr:uid="{00000000-0005-0000-0000-0000B14F0000}"/>
    <cellStyle name="40% - uthevingsfarge 3 5 4" xfId="16949" xr:uid="{00000000-0005-0000-0000-0000B24F0000}"/>
    <cellStyle name="40% - uthevingsfarge 3 5 4 2" xfId="46298" xr:uid="{00000000-0005-0000-0000-0000B34F0000}"/>
    <cellStyle name="40% - uthevingsfarge 3 5 4 2 2" xfId="46299" xr:uid="{00000000-0005-0000-0000-0000B44F0000}"/>
    <cellStyle name="40% - uthevingsfarge 3 5 4 3" xfId="46300" xr:uid="{00000000-0005-0000-0000-0000B54F0000}"/>
    <cellStyle name="40% - uthevingsfarge 3 5 4_3. Chng in credit spreads" xfId="46301" xr:uid="{00000000-0005-0000-0000-0000B64F0000}"/>
    <cellStyle name="40% - uthevingsfarge 3 5 5" xfId="16950" xr:uid="{00000000-0005-0000-0000-0000B74F0000}"/>
    <cellStyle name="40% - uthevingsfarge 3 5 5 2" xfId="46302" xr:uid="{00000000-0005-0000-0000-0000B84F0000}"/>
    <cellStyle name="40% - uthevingsfarge 3 5 6" xfId="39869" xr:uid="{00000000-0005-0000-0000-0000B94F0000}"/>
    <cellStyle name="40% - uthevingsfarge 3 5 7" xfId="46303" xr:uid="{00000000-0005-0000-0000-0000BA4F0000}"/>
    <cellStyle name="40% - uthevingsfarge 3 5 8" xfId="46304" xr:uid="{00000000-0005-0000-0000-0000BB4F0000}"/>
    <cellStyle name="40% - uthevingsfarge 3 5 9" xfId="46305" xr:uid="{00000000-0005-0000-0000-0000BC4F0000}"/>
    <cellStyle name="40% - uthevingsfarge 3 5_3. Chng in credit spreads" xfId="46306" xr:uid="{00000000-0005-0000-0000-0000BD4F0000}"/>
    <cellStyle name="40% - uthevingsfarge 3 50" xfId="4762" xr:uid="{00000000-0005-0000-0000-0000BE4F0000}"/>
    <cellStyle name="40% - uthevingsfarge 3 50 2" xfId="4763" xr:uid="{00000000-0005-0000-0000-0000BF4F0000}"/>
    <cellStyle name="40% - uthevingsfarge 3 50 2 2" xfId="4764" xr:uid="{00000000-0005-0000-0000-0000C04F0000}"/>
    <cellStyle name="40% - uthevingsfarge 3 50 2 3" xfId="46307" xr:uid="{00000000-0005-0000-0000-0000C14F0000}"/>
    <cellStyle name="40% - uthevingsfarge 3 50 2_4 manuell" xfId="54155" xr:uid="{1FEB5B70-2019-4BA3-804D-D50CB35F53CB}"/>
    <cellStyle name="40% - uthevingsfarge 3 50 3" xfId="4765" xr:uid="{00000000-0005-0000-0000-0000C34F0000}"/>
    <cellStyle name="40% - uthevingsfarge 3 50 4" xfId="46308" xr:uid="{00000000-0005-0000-0000-0000C44F0000}"/>
    <cellStyle name="40% - uthevingsfarge 3 50_4 manuell" xfId="54156" xr:uid="{442BF4A0-1A37-414D-A3E7-D831C38F0064}"/>
    <cellStyle name="40% - uthevingsfarge 3 51" xfId="4766" xr:uid="{00000000-0005-0000-0000-0000C64F0000}"/>
    <cellStyle name="40% - uthevingsfarge 3 51 2" xfId="4767" xr:uid="{00000000-0005-0000-0000-0000C74F0000}"/>
    <cellStyle name="40% - uthevingsfarge 3 51 2 2" xfId="4768" xr:uid="{00000000-0005-0000-0000-0000C84F0000}"/>
    <cellStyle name="40% - uthevingsfarge 3 51 2 3" xfId="46309" xr:uid="{00000000-0005-0000-0000-0000C94F0000}"/>
    <cellStyle name="40% - uthevingsfarge 3 51 2_4 manuell" xfId="54157" xr:uid="{0C4379D1-E097-48B4-B00B-650C411B07FA}"/>
    <cellStyle name="40% - uthevingsfarge 3 51 3" xfId="4769" xr:uid="{00000000-0005-0000-0000-0000CB4F0000}"/>
    <cellStyle name="40% - uthevingsfarge 3 51 4" xfId="46310" xr:uid="{00000000-0005-0000-0000-0000CC4F0000}"/>
    <cellStyle name="40% - uthevingsfarge 3 51_4 manuell" xfId="54158" xr:uid="{28577427-B312-4682-9552-8B38B40AFFD6}"/>
    <cellStyle name="40% - uthevingsfarge 3 52" xfId="4770" xr:uid="{00000000-0005-0000-0000-0000CE4F0000}"/>
    <cellStyle name="40% - uthevingsfarge 3 52 2" xfId="4771" xr:uid="{00000000-0005-0000-0000-0000CF4F0000}"/>
    <cellStyle name="40% - uthevingsfarge 3 52 2 2" xfId="4772" xr:uid="{00000000-0005-0000-0000-0000D04F0000}"/>
    <cellStyle name="40% - uthevingsfarge 3 52 2 3" xfId="46311" xr:uid="{00000000-0005-0000-0000-0000D14F0000}"/>
    <cellStyle name="40% - uthevingsfarge 3 52 2_4 manuell" xfId="54159" xr:uid="{307A59D3-7DAB-4C3E-93E7-520C454B6FAA}"/>
    <cellStyle name="40% - uthevingsfarge 3 52 3" xfId="4773" xr:uid="{00000000-0005-0000-0000-0000D34F0000}"/>
    <cellStyle name="40% - uthevingsfarge 3 52 4" xfId="46312" xr:uid="{00000000-0005-0000-0000-0000D44F0000}"/>
    <cellStyle name="40% - uthevingsfarge 3 52_4 manuell" xfId="54160" xr:uid="{BF33F68F-1A1E-47A4-BDFA-3E7D1AF962E2}"/>
    <cellStyle name="40% - uthevingsfarge 3 53" xfId="4774" xr:uid="{00000000-0005-0000-0000-0000D64F0000}"/>
    <cellStyle name="40% - uthevingsfarge 3 53 2" xfId="4775" xr:uid="{00000000-0005-0000-0000-0000D74F0000}"/>
    <cellStyle name="40% - uthevingsfarge 3 53 2 2" xfId="4776" xr:uid="{00000000-0005-0000-0000-0000D84F0000}"/>
    <cellStyle name="40% - uthevingsfarge 3 53 2 3" xfId="46313" xr:uid="{00000000-0005-0000-0000-0000D94F0000}"/>
    <cellStyle name="40% - uthevingsfarge 3 53 2_4 manuell" xfId="54161" xr:uid="{2C685A0D-66E8-4B36-9FD9-07C5378BF2C2}"/>
    <cellStyle name="40% - uthevingsfarge 3 53 3" xfId="4777" xr:uid="{00000000-0005-0000-0000-0000DB4F0000}"/>
    <cellStyle name="40% - uthevingsfarge 3 53 4" xfId="46314" xr:uid="{00000000-0005-0000-0000-0000DC4F0000}"/>
    <cellStyle name="40% - uthevingsfarge 3 53_4 manuell" xfId="54162" xr:uid="{14F919F6-7183-41C1-95E7-3C800A0D5996}"/>
    <cellStyle name="40% - uthevingsfarge 3 54" xfId="4778" xr:uid="{00000000-0005-0000-0000-0000DE4F0000}"/>
    <cellStyle name="40% - uthevingsfarge 3 54 2" xfId="4779" xr:uid="{00000000-0005-0000-0000-0000DF4F0000}"/>
    <cellStyle name="40% - uthevingsfarge 3 54 2 2" xfId="4780" xr:uid="{00000000-0005-0000-0000-0000E04F0000}"/>
    <cellStyle name="40% - uthevingsfarge 3 54 2 3" xfId="46315" xr:uid="{00000000-0005-0000-0000-0000E14F0000}"/>
    <cellStyle name="40% - uthevingsfarge 3 54 2_4 manuell" xfId="54163" xr:uid="{E7C5B94E-9177-4584-BE06-0F3A82CC4254}"/>
    <cellStyle name="40% - uthevingsfarge 3 54 3" xfId="4781" xr:uid="{00000000-0005-0000-0000-0000E34F0000}"/>
    <cellStyle name="40% - uthevingsfarge 3 54 4" xfId="46316" xr:uid="{00000000-0005-0000-0000-0000E44F0000}"/>
    <cellStyle name="40% - uthevingsfarge 3 54_4 manuell" xfId="54164" xr:uid="{6B799CD0-969C-4D08-B1C4-06B48B25D309}"/>
    <cellStyle name="40% - uthevingsfarge 3 55" xfId="4782" xr:uid="{00000000-0005-0000-0000-0000E64F0000}"/>
    <cellStyle name="40% - uthevingsfarge 3 55 2" xfId="4783" xr:uid="{00000000-0005-0000-0000-0000E74F0000}"/>
    <cellStyle name="40% - uthevingsfarge 3 55 2 2" xfId="4784" xr:uid="{00000000-0005-0000-0000-0000E84F0000}"/>
    <cellStyle name="40% - uthevingsfarge 3 55 2 3" xfId="46317" xr:uid="{00000000-0005-0000-0000-0000E94F0000}"/>
    <cellStyle name="40% - uthevingsfarge 3 55 2_4 manuell" xfId="54165" xr:uid="{7B17367D-E21B-4798-87A9-4C35FFEAEDAF}"/>
    <cellStyle name="40% - uthevingsfarge 3 55 3" xfId="4785" xr:uid="{00000000-0005-0000-0000-0000EB4F0000}"/>
    <cellStyle name="40% - uthevingsfarge 3 55 4" xfId="46318" xr:uid="{00000000-0005-0000-0000-0000EC4F0000}"/>
    <cellStyle name="40% - uthevingsfarge 3 55_4 manuell" xfId="54166" xr:uid="{67DE9C44-D182-4485-9290-820511A82A7C}"/>
    <cellStyle name="40% - uthevingsfarge 3 56" xfId="4786" xr:uid="{00000000-0005-0000-0000-0000EE4F0000}"/>
    <cellStyle name="40% - uthevingsfarge 3 56 2" xfId="4787" xr:uid="{00000000-0005-0000-0000-0000EF4F0000}"/>
    <cellStyle name="40% - uthevingsfarge 3 56 2 2" xfId="4788" xr:uid="{00000000-0005-0000-0000-0000F04F0000}"/>
    <cellStyle name="40% - uthevingsfarge 3 56 2 3" xfId="46319" xr:uid="{00000000-0005-0000-0000-0000F14F0000}"/>
    <cellStyle name="40% - uthevingsfarge 3 56 2_4 manuell" xfId="54167" xr:uid="{5CE6F911-6132-4359-9A1C-85528DBA6EFB}"/>
    <cellStyle name="40% - uthevingsfarge 3 56 3" xfId="4789" xr:uid="{00000000-0005-0000-0000-0000F34F0000}"/>
    <cellStyle name="40% - uthevingsfarge 3 56 4" xfId="46320" xr:uid="{00000000-0005-0000-0000-0000F44F0000}"/>
    <cellStyle name="40% - uthevingsfarge 3 56_4 manuell" xfId="54168" xr:uid="{C93FE250-2DF3-4292-86ED-BC59E4C0D08D}"/>
    <cellStyle name="40% - uthevingsfarge 3 57" xfId="4790" xr:uid="{00000000-0005-0000-0000-0000F64F0000}"/>
    <cellStyle name="40% - uthevingsfarge 3 57 2" xfId="4791" xr:uid="{00000000-0005-0000-0000-0000F74F0000}"/>
    <cellStyle name="40% - uthevingsfarge 3 57 2 2" xfId="4792" xr:uid="{00000000-0005-0000-0000-0000F84F0000}"/>
    <cellStyle name="40% - uthevingsfarge 3 57 2 3" xfId="46321" xr:uid="{00000000-0005-0000-0000-0000F94F0000}"/>
    <cellStyle name="40% - uthevingsfarge 3 57 2_4 manuell" xfId="54169" xr:uid="{E4E32076-ACFB-491A-9639-990C82D28267}"/>
    <cellStyle name="40% - uthevingsfarge 3 57 3" xfId="4793" xr:uid="{00000000-0005-0000-0000-0000FB4F0000}"/>
    <cellStyle name="40% - uthevingsfarge 3 57 4" xfId="46322" xr:uid="{00000000-0005-0000-0000-0000FC4F0000}"/>
    <cellStyle name="40% - uthevingsfarge 3 57_4 manuell" xfId="54170" xr:uid="{9AFC35FB-D788-487E-B93F-F1687A8C95C8}"/>
    <cellStyle name="40% - uthevingsfarge 3 58" xfId="4794" xr:uid="{00000000-0005-0000-0000-0000FE4F0000}"/>
    <cellStyle name="40% - uthevingsfarge 3 58 2" xfId="4795" xr:uid="{00000000-0005-0000-0000-0000FF4F0000}"/>
    <cellStyle name="40% - uthevingsfarge 3 58 2 2" xfId="4796" xr:uid="{00000000-0005-0000-0000-000000500000}"/>
    <cellStyle name="40% - uthevingsfarge 3 58 2 3" xfId="46323" xr:uid="{00000000-0005-0000-0000-000001500000}"/>
    <cellStyle name="40% - uthevingsfarge 3 58 2_4 manuell" xfId="54171" xr:uid="{FBA6BF2A-D808-4821-9825-B9B2F507BDD6}"/>
    <cellStyle name="40% - uthevingsfarge 3 58 3" xfId="4797" xr:uid="{00000000-0005-0000-0000-000003500000}"/>
    <cellStyle name="40% - uthevingsfarge 3 58 4" xfId="46324" xr:uid="{00000000-0005-0000-0000-000004500000}"/>
    <cellStyle name="40% - uthevingsfarge 3 58_4 manuell" xfId="54172" xr:uid="{4FB3C584-DACF-42FD-9A65-DF5099D1CFC9}"/>
    <cellStyle name="40% - uthevingsfarge 3 59" xfId="4798" xr:uid="{00000000-0005-0000-0000-000006500000}"/>
    <cellStyle name="40% - uthevingsfarge 3 59 2" xfId="4799" xr:uid="{00000000-0005-0000-0000-000007500000}"/>
    <cellStyle name="40% - uthevingsfarge 3 59 2 2" xfId="4800" xr:uid="{00000000-0005-0000-0000-000008500000}"/>
    <cellStyle name="40% - uthevingsfarge 3 59 2 3" xfId="46325" xr:uid="{00000000-0005-0000-0000-000009500000}"/>
    <cellStyle name="40% - uthevingsfarge 3 59 2_4 manuell" xfId="54173" xr:uid="{978BBB55-AC89-4027-BD40-1696989E0FE3}"/>
    <cellStyle name="40% - uthevingsfarge 3 59 3" xfId="4801" xr:uid="{00000000-0005-0000-0000-00000B500000}"/>
    <cellStyle name="40% - uthevingsfarge 3 59 4" xfId="46326" xr:uid="{00000000-0005-0000-0000-00000C500000}"/>
    <cellStyle name="40% - uthevingsfarge 3 59_4 manuell" xfId="54174" xr:uid="{3918AE81-48FF-42C5-BDFD-AF831B3C8932}"/>
    <cellStyle name="40% - uthevingsfarge 3 6" xfId="4802" xr:uid="{00000000-0005-0000-0000-00000E500000}"/>
    <cellStyle name="40% - uthevingsfarge 3 6 2" xfId="4803" xr:uid="{00000000-0005-0000-0000-00000F500000}"/>
    <cellStyle name="40% - uthevingsfarge 3 6 2 2" xfId="4804" xr:uid="{00000000-0005-0000-0000-000010500000}"/>
    <cellStyle name="40% - uthevingsfarge 3 6 2 2 2" xfId="46327" xr:uid="{00000000-0005-0000-0000-000011500000}"/>
    <cellStyle name="40% - uthevingsfarge 3 6 2 2_A02" xfId="55797" xr:uid="{9BBC140E-8487-4424-AA9B-858C028A1908}"/>
    <cellStyle name="40% - uthevingsfarge 3 6 2 3" xfId="46328" xr:uid="{00000000-0005-0000-0000-000012500000}"/>
    <cellStyle name="40% - uthevingsfarge 3 6 2 4" xfId="46329" xr:uid="{00000000-0005-0000-0000-000013500000}"/>
    <cellStyle name="40% - uthevingsfarge 3 6 2_3. Chng in credit spreads" xfId="46330" xr:uid="{00000000-0005-0000-0000-000014500000}"/>
    <cellStyle name="40% - uthevingsfarge 3 6 3" xfId="4805" xr:uid="{00000000-0005-0000-0000-000015500000}"/>
    <cellStyle name="40% - uthevingsfarge 3 6 3 2" xfId="16951" xr:uid="{00000000-0005-0000-0000-000016500000}"/>
    <cellStyle name="40% - uthevingsfarge 3 6 3 2 2" xfId="46331" xr:uid="{00000000-0005-0000-0000-000017500000}"/>
    <cellStyle name="40% - uthevingsfarge 3 6 3 3" xfId="46332" xr:uid="{00000000-0005-0000-0000-000018500000}"/>
    <cellStyle name="40% - uthevingsfarge 3 6 3_3. Chng in credit spreads" xfId="46333" xr:uid="{00000000-0005-0000-0000-000019500000}"/>
    <cellStyle name="40% - uthevingsfarge 3 6 4" xfId="16952" xr:uid="{00000000-0005-0000-0000-00001A500000}"/>
    <cellStyle name="40% - uthevingsfarge 3 6 4 2" xfId="46334" xr:uid="{00000000-0005-0000-0000-00001B500000}"/>
    <cellStyle name="40% - uthevingsfarge 3 6 5" xfId="16953" xr:uid="{00000000-0005-0000-0000-00001C500000}"/>
    <cellStyle name="40% - uthevingsfarge 3 6 6" xfId="39870" xr:uid="{00000000-0005-0000-0000-00001D500000}"/>
    <cellStyle name="40% - uthevingsfarge 3 6 7" xfId="46335" xr:uid="{00000000-0005-0000-0000-00001E500000}"/>
    <cellStyle name="40% - uthevingsfarge 3 6 8" xfId="46336" xr:uid="{00000000-0005-0000-0000-00001F500000}"/>
    <cellStyle name="40% - uthevingsfarge 3 6 9" xfId="46337" xr:uid="{00000000-0005-0000-0000-000020500000}"/>
    <cellStyle name="40% - uthevingsfarge 3 6_3. Chng in credit spreads" xfId="46338" xr:uid="{00000000-0005-0000-0000-000021500000}"/>
    <cellStyle name="40% - uthevingsfarge 3 60" xfId="16954" xr:uid="{00000000-0005-0000-0000-000022500000}"/>
    <cellStyle name="40% - uthevingsfarge 3 60 2" xfId="16955" xr:uid="{00000000-0005-0000-0000-000023500000}"/>
    <cellStyle name="40% - uthevingsfarge 3 60 2 2" xfId="36537" xr:uid="{00000000-0005-0000-0000-000024500000}"/>
    <cellStyle name="40% - uthevingsfarge 3 60 3" xfId="16956" xr:uid="{00000000-0005-0000-0000-000025500000}"/>
    <cellStyle name="40% - uthevingsfarge 3 60 4" xfId="36301" xr:uid="{00000000-0005-0000-0000-000026500000}"/>
    <cellStyle name="40% - uthevingsfarge 3 60_AVA DVA EL" xfId="16957" xr:uid="{00000000-0005-0000-0000-000027500000}"/>
    <cellStyle name="40% - uthevingsfarge 3 61" xfId="16958" xr:uid="{00000000-0005-0000-0000-000028500000}"/>
    <cellStyle name="40% - uthevingsfarge 3 61 2" xfId="16959" xr:uid="{00000000-0005-0000-0000-000029500000}"/>
    <cellStyle name="40% - uthevingsfarge 3 61 2 2" xfId="36558" xr:uid="{00000000-0005-0000-0000-00002A500000}"/>
    <cellStyle name="40% - uthevingsfarge 3 61 3" xfId="16960" xr:uid="{00000000-0005-0000-0000-00002B500000}"/>
    <cellStyle name="40% - uthevingsfarge 3 61 4" xfId="36327" xr:uid="{00000000-0005-0000-0000-00002C500000}"/>
    <cellStyle name="40% - uthevingsfarge 3 61_AVA DVA EL" xfId="16961" xr:uid="{00000000-0005-0000-0000-00002D500000}"/>
    <cellStyle name="40% - uthevingsfarge 3 62" xfId="16962" xr:uid="{00000000-0005-0000-0000-00002E500000}"/>
    <cellStyle name="40% - uthevingsfarge 3 62 2" xfId="16963" xr:uid="{00000000-0005-0000-0000-00002F500000}"/>
    <cellStyle name="40% - uthevingsfarge 3 62 2 2" xfId="36520" xr:uid="{00000000-0005-0000-0000-000030500000}"/>
    <cellStyle name="40% - uthevingsfarge 3 62 3" xfId="36212" xr:uid="{00000000-0005-0000-0000-000031500000}"/>
    <cellStyle name="40% - uthevingsfarge 3 62_AVA DVA EL" xfId="16964" xr:uid="{00000000-0005-0000-0000-000032500000}"/>
    <cellStyle name="40% - uthevingsfarge 3 63" xfId="16965" xr:uid="{00000000-0005-0000-0000-000033500000}"/>
    <cellStyle name="40% - uthevingsfarge 3 63 2" xfId="36511" xr:uid="{00000000-0005-0000-0000-000034500000}"/>
    <cellStyle name="40% - uthevingsfarge 3 64" xfId="16966" xr:uid="{00000000-0005-0000-0000-000035500000}"/>
    <cellStyle name="40% - uthevingsfarge 3 64 2" xfId="36590" xr:uid="{00000000-0005-0000-0000-000036500000}"/>
    <cellStyle name="40% - uthevingsfarge 3 65" xfId="16967" xr:uid="{00000000-0005-0000-0000-000037500000}"/>
    <cellStyle name="40% - uthevingsfarge 3 65 2" xfId="36481" xr:uid="{00000000-0005-0000-0000-000038500000}"/>
    <cellStyle name="40% - uthevingsfarge 3 66" xfId="16968" xr:uid="{00000000-0005-0000-0000-000039500000}"/>
    <cellStyle name="40% - uthevingsfarge 3 66 2" xfId="36576" xr:uid="{00000000-0005-0000-0000-00003A500000}"/>
    <cellStyle name="40% - uthevingsfarge 3 67" xfId="36450" xr:uid="{00000000-0005-0000-0000-00003B500000}"/>
    <cellStyle name="40% - uthevingsfarge 3 68" xfId="46339" xr:uid="{00000000-0005-0000-0000-00003C500000}"/>
    <cellStyle name="40% - uthevingsfarge 3 69" xfId="46340" xr:uid="{00000000-0005-0000-0000-00003D500000}"/>
    <cellStyle name="40% - uthevingsfarge 3 7" xfId="4806" xr:uid="{00000000-0005-0000-0000-00003E500000}"/>
    <cellStyle name="40% - uthevingsfarge 3 7 2" xfId="4807" xr:uid="{00000000-0005-0000-0000-00003F500000}"/>
    <cellStyle name="40% - uthevingsfarge 3 7 2 2" xfId="4808" xr:uid="{00000000-0005-0000-0000-000040500000}"/>
    <cellStyle name="40% - uthevingsfarge 3 7 2 3" xfId="46341" xr:uid="{00000000-0005-0000-0000-000041500000}"/>
    <cellStyle name="40% - uthevingsfarge 3 7 2 4" xfId="46342" xr:uid="{00000000-0005-0000-0000-000042500000}"/>
    <cellStyle name="40% - uthevingsfarge 3 7 2_4 manuell" xfId="54175" xr:uid="{29C0B2A4-2307-4DE9-B59A-8DA1FBC3D586}"/>
    <cellStyle name="40% - uthevingsfarge 3 7 3" xfId="4809" xr:uid="{00000000-0005-0000-0000-000044500000}"/>
    <cellStyle name="40% - uthevingsfarge 3 7 3 2" xfId="16969" xr:uid="{00000000-0005-0000-0000-000045500000}"/>
    <cellStyle name="40% - uthevingsfarge 3 7 3_A02" xfId="55798" xr:uid="{42DEF19F-BB40-4A1A-8BBE-72779E00AB36}"/>
    <cellStyle name="40% - uthevingsfarge 3 7 4" xfId="16970" xr:uid="{00000000-0005-0000-0000-000047500000}"/>
    <cellStyle name="40% - uthevingsfarge 3 7 5" xfId="16971" xr:uid="{00000000-0005-0000-0000-000048500000}"/>
    <cellStyle name="40% - uthevingsfarge 3 7 6" xfId="46343" xr:uid="{00000000-0005-0000-0000-000049500000}"/>
    <cellStyle name="40% - uthevingsfarge 3 7 7" xfId="46344" xr:uid="{00000000-0005-0000-0000-00004A500000}"/>
    <cellStyle name="40% - uthevingsfarge 3 7 8" xfId="46345" xr:uid="{00000000-0005-0000-0000-00004B500000}"/>
    <cellStyle name="40% - uthevingsfarge 3 7_3. Chng in credit spreads" xfId="46346" xr:uid="{00000000-0005-0000-0000-00004C500000}"/>
    <cellStyle name="40% - uthevingsfarge 3 70" xfId="46347" xr:uid="{00000000-0005-0000-0000-00004D500000}"/>
    <cellStyle name="40% - uthevingsfarge 3 71" xfId="46348" xr:uid="{00000000-0005-0000-0000-00004E500000}"/>
    <cellStyle name="40% - uthevingsfarge 3 72" xfId="46349" xr:uid="{00000000-0005-0000-0000-00004F500000}"/>
    <cellStyle name="40% - uthevingsfarge 3 73" xfId="46350" xr:uid="{00000000-0005-0000-0000-000050500000}"/>
    <cellStyle name="40% - uthevingsfarge 3 74" xfId="46351" xr:uid="{00000000-0005-0000-0000-000051500000}"/>
    <cellStyle name="40% - uthevingsfarge 3 8" xfId="4810" xr:uid="{00000000-0005-0000-0000-000052500000}"/>
    <cellStyle name="40% - uthevingsfarge 3 8 2" xfId="4811" xr:uid="{00000000-0005-0000-0000-000053500000}"/>
    <cellStyle name="40% - uthevingsfarge 3 8 2 2" xfId="4812" xr:uid="{00000000-0005-0000-0000-000054500000}"/>
    <cellStyle name="40% - uthevingsfarge 3 8 2 3" xfId="46352" xr:uid="{00000000-0005-0000-0000-000055500000}"/>
    <cellStyle name="40% - uthevingsfarge 3 8 2 4" xfId="46353" xr:uid="{00000000-0005-0000-0000-000056500000}"/>
    <cellStyle name="40% - uthevingsfarge 3 8 2_4 manuell" xfId="54176" xr:uid="{7F86DDC1-BABD-4CB8-86D7-705AB655620F}"/>
    <cellStyle name="40% - uthevingsfarge 3 8 3" xfId="4813" xr:uid="{00000000-0005-0000-0000-000058500000}"/>
    <cellStyle name="40% - uthevingsfarge 3 8 4" xfId="46354" xr:uid="{00000000-0005-0000-0000-000059500000}"/>
    <cellStyle name="40% - uthevingsfarge 3 8 5" xfId="46355" xr:uid="{00000000-0005-0000-0000-00005A500000}"/>
    <cellStyle name="40% - uthevingsfarge 3 8_3. Chng in credit spreads" xfId="46356" xr:uid="{00000000-0005-0000-0000-00005B500000}"/>
    <cellStyle name="40% - uthevingsfarge 3 9" xfId="4814" xr:uid="{00000000-0005-0000-0000-00005C500000}"/>
    <cellStyle name="40% - uthevingsfarge 3 9 2" xfId="4815" xr:uid="{00000000-0005-0000-0000-00005D500000}"/>
    <cellStyle name="40% - uthevingsfarge 3 9 2 2" xfId="4816" xr:uid="{00000000-0005-0000-0000-00005E500000}"/>
    <cellStyle name="40% - uthevingsfarge 3 9 2 3" xfId="46357" xr:uid="{00000000-0005-0000-0000-00005F500000}"/>
    <cellStyle name="40% - uthevingsfarge 3 9 2_4 manuell" xfId="54177" xr:uid="{EE5931E1-51A9-4176-9820-3BADC23F2BCA}"/>
    <cellStyle name="40% - uthevingsfarge 3 9 3" xfId="4817" xr:uid="{00000000-0005-0000-0000-000061500000}"/>
    <cellStyle name="40% - uthevingsfarge 3 9 4" xfId="46358" xr:uid="{00000000-0005-0000-0000-000062500000}"/>
    <cellStyle name="40% - uthevingsfarge 3 9 5" xfId="46359" xr:uid="{00000000-0005-0000-0000-000063500000}"/>
    <cellStyle name="40% - uthevingsfarge 3 9_4 manuell" xfId="54178" xr:uid="{06BF6943-6B12-4ACF-8F59-253C80A17229}"/>
    <cellStyle name="40% - uthevingsfarge 3_4 manuell" xfId="54179" xr:uid="{DB6B0D6D-690D-4F17-B6CE-FBE71758EE5A}"/>
    <cellStyle name="40% - uthevingsfarge 4" xfId="36176" xr:uid="{00000000-0005-0000-0000-000066500000}"/>
    <cellStyle name="40% - uthevingsfarge 4 10" xfId="4818" xr:uid="{00000000-0005-0000-0000-000067500000}"/>
    <cellStyle name="40% - uthevingsfarge 4 10 2" xfId="4819" xr:uid="{00000000-0005-0000-0000-000068500000}"/>
    <cellStyle name="40% - uthevingsfarge 4 10 2 2" xfId="4820" xr:uid="{00000000-0005-0000-0000-000069500000}"/>
    <cellStyle name="40% - uthevingsfarge 4 10 2 3" xfId="46360" xr:uid="{00000000-0005-0000-0000-00006A500000}"/>
    <cellStyle name="40% - uthevingsfarge 4 10 2_4 manuell" xfId="54180" xr:uid="{9422434B-CB37-4A54-96D6-5FE7BA7DFBD4}"/>
    <cellStyle name="40% - uthevingsfarge 4 10 3" xfId="4821" xr:uid="{00000000-0005-0000-0000-00006C500000}"/>
    <cellStyle name="40% - uthevingsfarge 4 10 4" xfId="46361" xr:uid="{00000000-0005-0000-0000-00006D500000}"/>
    <cellStyle name="40% - uthevingsfarge 4 10 5" xfId="46362" xr:uid="{00000000-0005-0000-0000-00006E500000}"/>
    <cellStyle name="40% - uthevingsfarge 4 10_4 manuell" xfId="54181" xr:uid="{3AB63EAE-9DDD-41AC-A197-4BF4437B7705}"/>
    <cellStyle name="40% - uthevingsfarge 4 11" xfId="4822" xr:uid="{00000000-0005-0000-0000-000070500000}"/>
    <cellStyle name="40% - uthevingsfarge 4 11 2" xfId="4823" xr:uid="{00000000-0005-0000-0000-000071500000}"/>
    <cellStyle name="40% - uthevingsfarge 4 11 2 2" xfId="4824" xr:uid="{00000000-0005-0000-0000-000072500000}"/>
    <cellStyle name="40% - uthevingsfarge 4 11 2 3" xfId="46363" xr:uid="{00000000-0005-0000-0000-000073500000}"/>
    <cellStyle name="40% - uthevingsfarge 4 11 2_4 manuell" xfId="54182" xr:uid="{679BF809-1D41-404B-9D09-5E8F9128D3BE}"/>
    <cellStyle name="40% - uthevingsfarge 4 11 3" xfId="4825" xr:uid="{00000000-0005-0000-0000-000075500000}"/>
    <cellStyle name="40% - uthevingsfarge 4 11 4" xfId="46364" xr:uid="{00000000-0005-0000-0000-000076500000}"/>
    <cellStyle name="40% - uthevingsfarge 4 11_4 manuell" xfId="54183" xr:uid="{98C9C982-B694-4B79-8270-C9C1AF88D8C8}"/>
    <cellStyle name="40% - uthevingsfarge 4 12" xfId="4826" xr:uid="{00000000-0005-0000-0000-000078500000}"/>
    <cellStyle name="40% - uthevingsfarge 4 12 2" xfId="4827" xr:uid="{00000000-0005-0000-0000-000079500000}"/>
    <cellStyle name="40% - uthevingsfarge 4 12 2 2" xfId="4828" xr:uid="{00000000-0005-0000-0000-00007A500000}"/>
    <cellStyle name="40% - uthevingsfarge 4 12 2 3" xfId="46365" xr:uid="{00000000-0005-0000-0000-00007B500000}"/>
    <cellStyle name="40% - uthevingsfarge 4 12 2_4 manuell" xfId="54184" xr:uid="{E03B7868-089C-4707-B954-4AED368CFFDA}"/>
    <cellStyle name="40% - uthevingsfarge 4 12 3" xfId="4829" xr:uid="{00000000-0005-0000-0000-00007D500000}"/>
    <cellStyle name="40% - uthevingsfarge 4 12 4" xfId="46366" xr:uid="{00000000-0005-0000-0000-00007E500000}"/>
    <cellStyle name="40% - uthevingsfarge 4 12_4 manuell" xfId="54185" xr:uid="{87FBDC8C-2B38-429E-B647-B464A50F878E}"/>
    <cellStyle name="40% - uthevingsfarge 4 13" xfId="4830" xr:uid="{00000000-0005-0000-0000-000080500000}"/>
    <cellStyle name="40% - uthevingsfarge 4 13 2" xfId="4831" xr:uid="{00000000-0005-0000-0000-000081500000}"/>
    <cellStyle name="40% - uthevingsfarge 4 13 2 2" xfId="4832" xr:uid="{00000000-0005-0000-0000-000082500000}"/>
    <cellStyle name="40% - uthevingsfarge 4 13 2 3" xfId="46367" xr:uid="{00000000-0005-0000-0000-000083500000}"/>
    <cellStyle name="40% - uthevingsfarge 4 13 2_4 manuell" xfId="54186" xr:uid="{09A86FA1-AAFF-408D-91A8-462884407B3E}"/>
    <cellStyle name="40% - uthevingsfarge 4 13 3" xfId="4833" xr:uid="{00000000-0005-0000-0000-000085500000}"/>
    <cellStyle name="40% - uthevingsfarge 4 13 4" xfId="46368" xr:uid="{00000000-0005-0000-0000-000086500000}"/>
    <cellStyle name="40% - uthevingsfarge 4 13_4 manuell" xfId="54187" xr:uid="{18259212-5CDC-4D63-8717-5E9B471B004C}"/>
    <cellStyle name="40% - uthevingsfarge 4 14" xfId="4834" xr:uid="{00000000-0005-0000-0000-000088500000}"/>
    <cellStyle name="40% - uthevingsfarge 4 14 2" xfId="4835" xr:uid="{00000000-0005-0000-0000-000089500000}"/>
    <cellStyle name="40% - uthevingsfarge 4 14 2 2" xfId="4836" xr:uid="{00000000-0005-0000-0000-00008A500000}"/>
    <cellStyle name="40% - uthevingsfarge 4 14 2 3" xfId="46369" xr:uid="{00000000-0005-0000-0000-00008B500000}"/>
    <cellStyle name="40% - uthevingsfarge 4 14 2_4 manuell" xfId="54188" xr:uid="{85964B79-6B21-489D-96A9-362806611A1A}"/>
    <cellStyle name="40% - uthevingsfarge 4 14 3" xfId="4837" xr:uid="{00000000-0005-0000-0000-00008D500000}"/>
    <cellStyle name="40% - uthevingsfarge 4 14 4" xfId="46370" xr:uid="{00000000-0005-0000-0000-00008E500000}"/>
    <cellStyle name="40% - uthevingsfarge 4 14_4 manuell" xfId="54189" xr:uid="{9FCA5360-0718-4B1D-9B61-F76B0B6655AE}"/>
    <cellStyle name="40% - uthevingsfarge 4 15" xfId="4838" xr:uid="{00000000-0005-0000-0000-000090500000}"/>
    <cellStyle name="40% - uthevingsfarge 4 15 2" xfId="4839" xr:uid="{00000000-0005-0000-0000-000091500000}"/>
    <cellStyle name="40% - uthevingsfarge 4 15 2 2" xfId="4840" xr:uid="{00000000-0005-0000-0000-000092500000}"/>
    <cellStyle name="40% - uthevingsfarge 4 15 2 3" xfId="46371" xr:uid="{00000000-0005-0000-0000-000093500000}"/>
    <cellStyle name="40% - uthevingsfarge 4 15 2_4 manuell" xfId="54190" xr:uid="{17FB2E72-A017-416E-B66D-853BEF60C57D}"/>
    <cellStyle name="40% - uthevingsfarge 4 15 3" xfId="4841" xr:uid="{00000000-0005-0000-0000-000095500000}"/>
    <cellStyle name="40% - uthevingsfarge 4 15 4" xfId="46372" xr:uid="{00000000-0005-0000-0000-000096500000}"/>
    <cellStyle name="40% - uthevingsfarge 4 15_4 manuell" xfId="54191" xr:uid="{E00BB4C4-C9AA-4194-99A9-0A5A5AC22189}"/>
    <cellStyle name="40% - uthevingsfarge 4 16" xfId="4842" xr:uid="{00000000-0005-0000-0000-000098500000}"/>
    <cellStyle name="40% - uthevingsfarge 4 16 2" xfId="4843" xr:uid="{00000000-0005-0000-0000-000099500000}"/>
    <cellStyle name="40% - uthevingsfarge 4 16 2 2" xfId="4844" xr:uid="{00000000-0005-0000-0000-00009A500000}"/>
    <cellStyle name="40% - uthevingsfarge 4 16 2 3" xfId="46373" xr:uid="{00000000-0005-0000-0000-00009B500000}"/>
    <cellStyle name="40% - uthevingsfarge 4 16 2_4 manuell" xfId="54192" xr:uid="{890557EF-AC41-4E71-B0AB-7FC0760AAFDB}"/>
    <cellStyle name="40% - uthevingsfarge 4 16 3" xfId="4845" xr:uid="{00000000-0005-0000-0000-00009D500000}"/>
    <cellStyle name="40% - uthevingsfarge 4 16 4" xfId="46374" xr:uid="{00000000-0005-0000-0000-00009E500000}"/>
    <cellStyle name="40% - uthevingsfarge 4 16_4 manuell" xfId="54193" xr:uid="{AA968E7C-6F2E-48CC-806D-5639284D52B6}"/>
    <cellStyle name="40% - uthevingsfarge 4 17" xfId="4846" xr:uid="{00000000-0005-0000-0000-0000A0500000}"/>
    <cellStyle name="40% - uthevingsfarge 4 17 2" xfId="4847" xr:uid="{00000000-0005-0000-0000-0000A1500000}"/>
    <cellStyle name="40% - uthevingsfarge 4 17 2 2" xfId="4848" xr:uid="{00000000-0005-0000-0000-0000A2500000}"/>
    <cellStyle name="40% - uthevingsfarge 4 17 2 3" xfId="46375" xr:uid="{00000000-0005-0000-0000-0000A3500000}"/>
    <cellStyle name="40% - uthevingsfarge 4 17 2_4 manuell" xfId="54194" xr:uid="{AE3008D1-7A60-4E6C-9E60-1B820309E4F5}"/>
    <cellStyle name="40% - uthevingsfarge 4 17 3" xfId="4849" xr:uid="{00000000-0005-0000-0000-0000A5500000}"/>
    <cellStyle name="40% - uthevingsfarge 4 17 4" xfId="46376" xr:uid="{00000000-0005-0000-0000-0000A6500000}"/>
    <cellStyle name="40% - uthevingsfarge 4 17_4 manuell" xfId="54195" xr:uid="{55687774-2F1E-4085-9337-E4F364570EFD}"/>
    <cellStyle name="40% - uthevingsfarge 4 18" xfId="4850" xr:uid="{00000000-0005-0000-0000-0000A8500000}"/>
    <cellStyle name="40% - uthevingsfarge 4 18 2" xfId="4851" xr:uid="{00000000-0005-0000-0000-0000A9500000}"/>
    <cellStyle name="40% - uthevingsfarge 4 18 2 2" xfId="4852" xr:uid="{00000000-0005-0000-0000-0000AA500000}"/>
    <cellStyle name="40% - uthevingsfarge 4 18 2 3" xfId="46377" xr:uid="{00000000-0005-0000-0000-0000AB500000}"/>
    <cellStyle name="40% - uthevingsfarge 4 18 2_4 manuell" xfId="54196" xr:uid="{D43CFE32-2AC7-4552-B426-1ECBEEE7993F}"/>
    <cellStyle name="40% - uthevingsfarge 4 18 3" xfId="4853" xr:uid="{00000000-0005-0000-0000-0000AD500000}"/>
    <cellStyle name="40% - uthevingsfarge 4 18 4" xfId="46378" xr:uid="{00000000-0005-0000-0000-0000AE500000}"/>
    <cellStyle name="40% - uthevingsfarge 4 18_4 manuell" xfId="54197" xr:uid="{353BB128-063B-470F-8EE1-7192AAB39770}"/>
    <cellStyle name="40% - uthevingsfarge 4 19" xfId="4854" xr:uid="{00000000-0005-0000-0000-0000B0500000}"/>
    <cellStyle name="40% - uthevingsfarge 4 19 2" xfId="4855" xr:uid="{00000000-0005-0000-0000-0000B1500000}"/>
    <cellStyle name="40% - uthevingsfarge 4 19 2 2" xfId="4856" xr:uid="{00000000-0005-0000-0000-0000B2500000}"/>
    <cellStyle name="40% - uthevingsfarge 4 19 2 3" xfId="46379" xr:uid="{00000000-0005-0000-0000-0000B3500000}"/>
    <cellStyle name="40% - uthevingsfarge 4 19 2_4 manuell" xfId="54198" xr:uid="{FC3DBF36-1D75-49A7-9895-694A838BB944}"/>
    <cellStyle name="40% - uthevingsfarge 4 19 3" xfId="4857" xr:uid="{00000000-0005-0000-0000-0000B5500000}"/>
    <cellStyle name="40% - uthevingsfarge 4 19 4" xfId="46380" xr:uid="{00000000-0005-0000-0000-0000B6500000}"/>
    <cellStyle name="40% - uthevingsfarge 4 19_4 manuell" xfId="54199" xr:uid="{DFBCCB4C-84CD-4528-836C-966F6E585889}"/>
    <cellStyle name="40% - uthevingsfarge 4 2" xfId="4858" xr:uid="{00000000-0005-0000-0000-0000B8500000}"/>
    <cellStyle name="40% - uthevingsfarge 4 2 10" xfId="16972" xr:uid="{00000000-0005-0000-0000-0000B9500000}"/>
    <cellStyle name="40% - uthevingsfarge 4 2 10 2" xfId="16973" xr:uid="{00000000-0005-0000-0000-0000BA500000}"/>
    <cellStyle name="40% - uthevingsfarge 4 2 10 3" xfId="16974" xr:uid="{00000000-0005-0000-0000-0000BB500000}"/>
    <cellStyle name="40% - uthevingsfarge 4 2 10_AVA DVA EL" xfId="16975" xr:uid="{00000000-0005-0000-0000-0000BC500000}"/>
    <cellStyle name="40% - uthevingsfarge 4 2 11" xfId="16976" xr:uid="{00000000-0005-0000-0000-0000BD500000}"/>
    <cellStyle name="40% - uthevingsfarge 4 2 12" xfId="16977" xr:uid="{00000000-0005-0000-0000-0000BE500000}"/>
    <cellStyle name="40% - uthevingsfarge 4 2 13" xfId="46381" xr:uid="{00000000-0005-0000-0000-0000BF500000}"/>
    <cellStyle name="40% - uthevingsfarge 4 2 14" xfId="46382" xr:uid="{00000000-0005-0000-0000-0000C0500000}"/>
    <cellStyle name="40% - uthevingsfarge 4 2 15" xfId="46383" xr:uid="{00000000-0005-0000-0000-0000C1500000}"/>
    <cellStyle name="40% - uthevingsfarge 4 2 16" xfId="46384" xr:uid="{00000000-0005-0000-0000-0000C2500000}"/>
    <cellStyle name="40% - uthevingsfarge 4 2 2" xfId="4859" xr:uid="{00000000-0005-0000-0000-0000C3500000}"/>
    <cellStyle name="40% - uthevingsfarge 4 2 2 10" xfId="46385" xr:uid="{00000000-0005-0000-0000-0000C4500000}"/>
    <cellStyle name="40% - uthevingsfarge 4 2 2 11" xfId="46386" xr:uid="{00000000-0005-0000-0000-0000C5500000}"/>
    <cellStyle name="40% - uthevingsfarge 4 2 2 2" xfId="4860" xr:uid="{00000000-0005-0000-0000-0000C6500000}"/>
    <cellStyle name="40% - uthevingsfarge 4 2 2 2 10" xfId="46387" xr:uid="{00000000-0005-0000-0000-0000C7500000}"/>
    <cellStyle name="40% - uthevingsfarge 4 2 2 2 2" xfId="16978" xr:uid="{00000000-0005-0000-0000-0000C8500000}"/>
    <cellStyle name="40% - uthevingsfarge 4 2 2 2 2 2" xfId="16979" xr:uid="{00000000-0005-0000-0000-0000C9500000}"/>
    <cellStyle name="40% - uthevingsfarge 4 2 2 2 2 2 2" xfId="46388" xr:uid="{00000000-0005-0000-0000-0000CA500000}"/>
    <cellStyle name="40% - uthevingsfarge 4 2 2 2 2 2 2 2" xfId="46389" xr:uid="{00000000-0005-0000-0000-0000CB500000}"/>
    <cellStyle name="40% - uthevingsfarge 4 2 2 2 2 2 3" xfId="46390" xr:uid="{00000000-0005-0000-0000-0000CC500000}"/>
    <cellStyle name="40% - uthevingsfarge 4 2 2 2 2 2_3. Chng in credit spreads" xfId="46391" xr:uid="{00000000-0005-0000-0000-0000CD500000}"/>
    <cellStyle name="40% - uthevingsfarge 4 2 2 2 2 3" xfId="16980" xr:uid="{00000000-0005-0000-0000-0000CE500000}"/>
    <cellStyle name="40% - uthevingsfarge 4 2 2 2 2 3 2" xfId="46392" xr:uid="{00000000-0005-0000-0000-0000CF500000}"/>
    <cellStyle name="40% - uthevingsfarge 4 2 2 2 2 4" xfId="46393" xr:uid="{00000000-0005-0000-0000-0000D0500000}"/>
    <cellStyle name="40% - uthevingsfarge 4 2 2 2 2 5" xfId="46394" xr:uid="{00000000-0005-0000-0000-0000D1500000}"/>
    <cellStyle name="40% - uthevingsfarge 4 2 2 2 2 6" xfId="46395" xr:uid="{00000000-0005-0000-0000-0000D2500000}"/>
    <cellStyle name="40% - uthevingsfarge 4 2 2 2 2_3. Chng in credit spreads" xfId="46396" xr:uid="{00000000-0005-0000-0000-0000D3500000}"/>
    <cellStyle name="40% - uthevingsfarge 4 2 2 2 3" xfId="16981" xr:uid="{00000000-0005-0000-0000-0000D4500000}"/>
    <cellStyle name="40% - uthevingsfarge 4 2 2 2 3 2" xfId="16982" xr:uid="{00000000-0005-0000-0000-0000D5500000}"/>
    <cellStyle name="40% - uthevingsfarge 4 2 2 2 3 2 2" xfId="46397" xr:uid="{00000000-0005-0000-0000-0000D6500000}"/>
    <cellStyle name="40% - uthevingsfarge 4 2 2 2 3 2 2 2" xfId="46398" xr:uid="{00000000-0005-0000-0000-0000D7500000}"/>
    <cellStyle name="40% - uthevingsfarge 4 2 2 2 3 2 3" xfId="46399" xr:uid="{00000000-0005-0000-0000-0000D8500000}"/>
    <cellStyle name="40% - uthevingsfarge 4 2 2 2 3 2_3. Chng in credit spreads" xfId="46400" xr:uid="{00000000-0005-0000-0000-0000D9500000}"/>
    <cellStyle name="40% - uthevingsfarge 4 2 2 2 3 3" xfId="16983" xr:uid="{00000000-0005-0000-0000-0000DA500000}"/>
    <cellStyle name="40% - uthevingsfarge 4 2 2 2 3 3 2" xfId="46401" xr:uid="{00000000-0005-0000-0000-0000DB500000}"/>
    <cellStyle name="40% - uthevingsfarge 4 2 2 2 3 4" xfId="46402" xr:uid="{00000000-0005-0000-0000-0000DC500000}"/>
    <cellStyle name="40% - uthevingsfarge 4 2 2 2 3 5" xfId="46403" xr:uid="{00000000-0005-0000-0000-0000DD500000}"/>
    <cellStyle name="40% - uthevingsfarge 4 2 2 2 3 6" xfId="46404" xr:uid="{00000000-0005-0000-0000-0000DE500000}"/>
    <cellStyle name="40% - uthevingsfarge 4 2 2 2 3_3. Chng in credit spreads" xfId="46405" xr:uid="{00000000-0005-0000-0000-0000DF500000}"/>
    <cellStyle name="40% - uthevingsfarge 4 2 2 2 4" xfId="16984" xr:uid="{00000000-0005-0000-0000-0000E0500000}"/>
    <cellStyle name="40% - uthevingsfarge 4 2 2 2 4 2" xfId="16985" xr:uid="{00000000-0005-0000-0000-0000E1500000}"/>
    <cellStyle name="40% - uthevingsfarge 4 2 2 2 4 2 2" xfId="46406" xr:uid="{00000000-0005-0000-0000-0000E2500000}"/>
    <cellStyle name="40% - uthevingsfarge 4 2 2 2 4 3" xfId="16986" xr:uid="{00000000-0005-0000-0000-0000E3500000}"/>
    <cellStyle name="40% - uthevingsfarge 4 2 2 2 4 4" xfId="46407" xr:uid="{00000000-0005-0000-0000-0000E4500000}"/>
    <cellStyle name="40% - uthevingsfarge 4 2 2 2 4 5" xfId="46408" xr:uid="{00000000-0005-0000-0000-0000E5500000}"/>
    <cellStyle name="40% - uthevingsfarge 4 2 2 2 4 6" xfId="46409" xr:uid="{00000000-0005-0000-0000-0000E6500000}"/>
    <cellStyle name="40% - uthevingsfarge 4 2 2 2 4_3. Chng in credit spreads" xfId="46410" xr:uid="{00000000-0005-0000-0000-0000E7500000}"/>
    <cellStyle name="40% - uthevingsfarge 4 2 2 2 5" xfId="16987" xr:uid="{00000000-0005-0000-0000-0000E8500000}"/>
    <cellStyle name="40% - uthevingsfarge 4 2 2 2 5 2" xfId="16988" xr:uid="{00000000-0005-0000-0000-0000E9500000}"/>
    <cellStyle name="40% - uthevingsfarge 4 2 2 2 5 2 2" xfId="46411" xr:uid="{00000000-0005-0000-0000-0000EA500000}"/>
    <cellStyle name="40% - uthevingsfarge 4 2 2 2 5 3" xfId="16989" xr:uid="{00000000-0005-0000-0000-0000EB500000}"/>
    <cellStyle name="40% - uthevingsfarge 4 2 2 2 5 4" xfId="46412" xr:uid="{00000000-0005-0000-0000-0000EC500000}"/>
    <cellStyle name="40% - uthevingsfarge 4 2 2 2 5 5" xfId="46413" xr:uid="{00000000-0005-0000-0000-0000ED500000}"/>
    <cellStyle name="40% - uthevingsfarge 4 2 2 2 5_3. Chng in credit spreads" xfId="46414" xr:uid="{00000000-0005-0000-0000-0000EE500000}"/>
    <cellStyle name="40% - uthevingsfarge 4 2 2 2 6" xfId="16990" xr:uid="{00000000-0005-0000-0000-0000EF500000}"/>
    <cellStyle name="40% - uthevingsfarge 4 2 2 2 6 2" xfId="46415" xr:uid="{00000000-0005-0000-0000-0000F0500000}"/>
    <cellStyle name="40% - uthevingsfarge 4 2 2 2 7" xfId="16991" xr:uid="{00000000-0005-0000-0000-0000F1500000}"/>
    <cellStyle name="40% - uthevingsfarge 4 2 2 2 8" xfId="46416" xr:uid="{00000000-0005-0000-0000-0000F2500000}"/>
    <cellStyle name="40% - uthevingsfarge 4 2 2 2 9" xfId="46417" xr:uid="{00000000-0005-0000-0000-0000F3500000}"/>
    <cellStyle name="40% - uthevingsfarge 4 2 2 2_3. Chng in credit spreads" xfId="46418" xr:uid="{00000000-0005-0000-0000-0000F4500000}"/>
    <cellStyle name="40% - uthevingsfarge 4 2 2 3" xfId="16992" xr:uid="{00000000-0005-0000-0000-0000F5500000}"/>
    <cellStyle name="40% - uthevingsfarge 4 2 2 3 2" xfId="16993" xr:uid="{00000000-0005-0000-0000-0000F6500000}"/>
    <cellStyle name="40% - uthevingsfarge 4 2 2 3 2 2" xfId="46419" xr:uid="{00000000-0005-0000-0000-0000F7500000}"/>
    <cellStyle name="40% - uthevingsfarge 4 2 2 3 2 2 2" xfId="46420" xr:uid="{00000000-0005-0000-0000-0000F8500000}"/>
    <cellStyle name="40% - uthevingsfarge 4 2 2 3 2 3" xfId="46421" xr:uid="{00000000-0005-0000-0000-0000F9500000}"/>
    <cellStyle name="40% - uthevingsfarge 4 2 2 3 2_3. Chng in credit spreads" xfId="46422" xr:uid="{00000000-0005-0000-0000-0000FA500000}"/>
    <cellStyle name="40% - uthevingsfarge 4 2 2 3 3" xfId="16994" xr:uid="{00000000-0005-0000-0000-0000FB500000}"/>
    <cellStyle name="40% - uthevingsfarge 4 2 2 3 3 2" xfId="46423" xr:uid="{00000000-0005-0000-0000-0000FC500000}"/>
    <cellStyle name="40% - uthevingsfarge 4 2 2 3 4" xfId="46424" xr:uid="{00000000-0005-0000-0000-0000FD500000}"/>
    <cellStyle name="40% - uthevingsfarge 4 2 2 3 5" xfId="46425" xr:uid="{00000000-0005-0000-0000-0000FE500000}"/>
    <cellStyle name="40% - uthevingsfarge 4 2 2 3 6" xfId="46426" xr:uid="{00000000-0005-0000-0000-0000FF500000}"/>
    <cellStyle name="40% - uthevingsfarge 4 2 2 3_3. Chng in credit spreads" xfId="46427" xr:uid="{00000000-0005-0000-0000-000000510000}"/>
    <cellStyle name="40% - uthevingsfarge 4 2 2 4" xfId="16995" xr:uid="{00000000-0005-0000-0000-000001510000}"/>
    <cellStyle name="40% - uthevingsfarge 4 2 2 4 2" xfId="16996" xr:uid="{00000000-0005-0000-0000-000002510000}"/>
    <cellStyle name="40% - uthevingsfarge 4 2 2 4 2 2" xfId="46428" xr:uid="{00000000-0005-0000-0000-000003510000}"/>
    <cellStyle name="40% - uthevingsfarge 4 2 2 4 2 2 2" xfId="46429" xr:uid="{00000000-0005-0000-0000-000004510000}"/>
    <cellStyle name="40% - uthevingsfarge 4 2 2 4 2 3" xfId="46430" xr:uid="{00000000-0005-0000-0000-000005510000}"/>
    <cellStyle name="40% - uthevingsfarge 4 2 2 4 2_3. Chng in credit spreads" xfId="46431" xr:uid="{00000000-0005-0000-0000-000006510000}"/>
    <cellStyle name="40% - uthevingsfarge 4 2 2 4 3" xfId="16997" xr:uid="{00000000-0005-0000-0000-000007510000}"/>
    <cellStyle name="40% - uthevingsfarge 4 2 2 4 3 2" xfId="46432" xr:uid="{00000000-0005-0000-0000-000008510000}"/>
    <cellStyle name="40% - uthevingsfarge 4 2 2 4 4" xfId="46433" xr:uid="{00000000-0005-0000-0000-000009510000}"/>
    <cellStyle name="40% - uthevingsfarge 4 2 2 4 5" xfId="46434" xr:uid="{00000000-0005-0000-0000-00000A510000}"/>
    <cellStyle name="40% - uthevingsfarge 4 2 2 4 6" xfId="46435" xr:uid="{00000000-0005-0000-0000-00000B510000}"/>
    <cellStyle name="40% - uthevingsfarge 4 2 2 4_3. Chng in credit spreads" xfId="46436" xr:uid="{00000000-0005-0000-0000-00000C510000}"/>
    <cellStyle name="40% - uthevingsfarge 4 2 2 5" xfId="16998" xr:uid="{00000000-0005-0000-0000-00000D510000}"/>
    <cellStyle name="40% - uthevingsfarge 4 2 2 5 2" xfId="16999" xr:uid="{00000000-0005-0000-0000-00000E510000}"/>
    <cellStyle name="40% - uthevingsfarge 4 2 2 5 2 2" xfId="46437" xr:uid="{00000000-0005-0000-0000-00000F510000}"/>
    <cellStyle name="40% - uthevingsfarge 4 2 2 5 2 2 2" xfId="46438" xr:uid="{00000000-0005-0000-0000-000010510000}"/>
    <cellStyle name="40% - uthevingsfarge 4 2 2 5 2 3" xfId="46439" xr:uid="{00000000-0005-0000-0000-000011510000}"/>
    <cellStyle name="40% - uthevingsfarge 4 2 2 5 2_3. Chng in credit spreads" xfId="46440" xr:uid="{00000000-0005-0000-0000-000012510000}"/>
    <cellStyle name="40% - uthevingsfarge 4 2 2 5 3" xfId="17000" xr:uid="{00000000-0005-0000-0000-000013510000}"/>
    <cellStyle name="40% - uthevingsfarge 4 2 2 5 3 2" xfId="46441" xr:uid="{00000000-0005-0000-0000-000014510000}"/>
    <cellStyle name="40% - uthevingsfarge 4 2 2 5 4" xfId="46442" xr:uid="{00000000-0005-0000-0000-000015510000}"/>
    <cellStyle name="40% - uthevingsfarge 4 2 2 5 5" xfId="46443" xr:uid="{00000000-0005-0000-0000-000016510000}"/>
    <cellStyle name="40% - uthevingsfarge 4 2 2 5 6" xfId="46444" xr:uid="{00000000-0005-0000-0000-000017510000}"/>
    <cellStyle name="40% - uthevingsfarge 4 2 2 5_3. Chng in credit spreads" xfId="46445" xr:uid="{00000000-0005-0000-0000-000018510000}"/>
    <cellStyle name="40% - uthevingsfarge 4 2 2 6" xfId="17001" xr:uid="{00000000-0005-0000-0000-000019510000}"/>
    <cellStyle name="40% - uthevingsfarge 4 2 2 6 2" xfId="17002" xr:uid="{00000000-0005-0000-0000-00001A510000}"/>
    <cellStyle name="40% - uthevingsfarge 4 2 2 6 2 2" xfId="46446" xr:uid="{00000000-0005-0000-0000-00001B510000}"/>
    <cellStyle name="40% - uthevingsfarge 4 2 2 6 3" xfId="17003" xr:uid="{00000000-0005-0000-0000-00001C510000}"/>
    <cellStyle name="40% - uthevingsfarge 4 2 2 6 4" xfId="46447" xr:uid="{00000000-0005-0000-0000-00001D510000}"/>
    <cellStyle name="40% - uthevingsfarge 4 2 2 6 5" xfId="46448" xr:uid="{00000000-0005-0000-0000-00001E510000}"/>
    <cellStyle name="40% - uthevingsfarge 4 2 2 6 6" xfId="46449" xr:uid="{00000000-0005-0000-0000-00001F510000}"/>
    <cellStyle name="40% - uthevingsfarge 4 2 2 6_3. Chng in credit spreads" xfId="46450" xr:uid="{00000000-0005-0000-0000-000020510000}"/>
    <cellStyle name="40% - uthevingsfarge 4 2 2 7" xfId="17004" xr:uid="{00000000-0005-0000-0000-000021510000}"/>
    <cellStyle name="40% - uthevingsfarge 4 2 2 7 2" xfId="46451" xr:uid="{00000000-0005-0000-0000-000022510000}"/>
    <cellStyle name="40% - uthevingsfarge 4 2 2 8" xfId="39871" xr:uid="{00000000-0005-0000-0000-000023510000}"/>
    <cellStyle name="40% - uthevingsfarge 4 2 2 9" xfId="46452" xr:uid="{00000000-0005-0000-0000-000024510000}"/>
    <cellStyle name="40% - uthevingsfarge 4 2 2_3. Chng in credit spreads" xfId="46453" xr:uid="{00000000-0005-0000-0000-000025510000}"/>
    <cellStyle name="40% - uthevingsfarge 4 2 3" xfId="12467" xr:uid="{00000000-0005-0000-0000-000026510000}"/>
    <cellStyle name="40% - uthevingsfarge 4 2 3 10" xfId="46454" xr:uid="{00000000-0005-0000-0000-000027510000}"/>
    <cellStyle name="40% - uthevingsfarge 4 2 3 2" xfId="17005" xr:uid="{00000000-0005-0000-0000-000028510000}"/>
    <cellStyle name="40% - uthevingsfarge 4 2 3 2 2" xfId="17006" xr:uid="{00000000-0005-0000-0000-000029510000}"/>
    <cellStyle name="40% - uthevingsfarge 4 2 3 2 2 2" xfId="46455" xr:uid="{00000000-0005-0000-0000-00002A510000}"/>
    <cellStyle name="40% - uthevingsfarge 4 2 3 2 2 2 2" xfId="46456" xr:uid="{00000000-0005-0000-0000-00002B510000}"/>
    <cellStyle name="40% - uthevingsfarge 4 2 3 2 2 3" xfId="46457" xr:uid="{00000000-0005-0000-0000-00002C510000}"/>
    <cellStyle name="40% - uthevingsfarge 4 2 3 2 2_3. Chng in credit spreads" xfId="46458" xr:uid="{00000000-0005-0000-0000-00002D510000}"/>
    <cellStyle name="40% - uthevingsfarge 4 2 3 2 3" xfId="17007" xr:uid="{00000000-0005-0000-0000-00002E510000}"/>
    <cellStyle name="40% - uthevingsfarge 4 2 3 2 3 2" xfId="46459" xr:uid="{00000000-0005-0000-0000-00002F510000}"/>
    <cellStyle name="40% - uthevingsfarge 4 2 3 2 3 2 2" xfId="46460" xr:uid="{00000000-0005-0000-0000-000030510000}"/>
    <cellStyle name="40% - uthevingsfarge 4 2 3 2 3 3" xfId="46461" xr:uid="{00000000-0005-0000-0000-000031510000}"/>
    <cellStyle name="40% - uthevingsfarge 4 2 3 2 3_3. Chng in credit spreads" xfId="46462" xr:uid="{00000000-0005-0000-0000-000032510000}"/>
    <cellStyle name="40% - uthevingsfarge 4 2 3 2 4" xfId="46463" xr:uid="{00000000-0005-0000-0000-000033510000}"/>
    <cellStyle name="40% - uthevingsfarge 4 2 3 2 4 2" xfId="46464" xr:uid="{00000000-0005-0000-0000-000034510000}"/>
    <cellStyle name="40% - uthevingsfarge 4 2 3 2 4 2 2" xfId="46465" xr:uid="{00000000-0005-0000-0000-000035510000}"/>
    <cellStyle name="40% - uthevingsfarge 4 2 3 2 4 3" xfId="46466" xr:uid="{00000000-0005-0000-0000-000036510000}"/>
    <cellStyle name="40% - uthevingsfarge 4 2 3 2 4_3. Chng in credit spreads" xfId="46467" xr:uid="{00000000-0005-0000-0000-000037510000}"/>
    <cellStyle name="40% - uthevingsfarge 4 2 3 2 5" xfId="46468" xr:uid="{00000000-0005-0000-0000-000038510000}"/>
    <cellStyle name="40% - uthevingsfarge 4 2 3 2 5 2" xfId="46469" xr:uid="{00000000-0005-0000-0000-000039510000}"/>
    <cellStyle name="40% - uthevingsfarge 4 2 3 2 6" xfId="46470" xr:uid="{00000000-0005-0000-0000-00003A510000}"/>
    <cellStyle name="40% - uthevingsfarge 4 2 3 2_3. Chng in credit spreads" xfId="46471" xr:uid="{00000000-0005-0000-0000-00003B510000}"/>
    <cellStyle name="40% - uthevingsfarge 4 2 3 3" xfId="17008" xr:uid="{00000000-0005-0000-0000-00003C510000}"/>
    <cellStyle name="40% - uthevingsfarge 4 2 3 3 2" xfId="17009" xr:uid="{00000000-0005-0000-0000-00003D510000}"/>
    <cellStyle name="40% - uthevingsfarge 4 2 3 3 2 2" xfId="46472" xr:uid="{00000000-0005-0000-0000-00003E510000}"/>
    <cellStyle name="40% - uthevingsfarge 4 2 3 3 2 2 2" xfId="46473" xr:uid="{00000000-0005-0000-0000-00003F510000}"/>
    <cellStyle name="40% - uthevingsfarge 4 2 3 3 2 3" xfId="46474" xr:uid="{00000000-0005-0000-0000-000040510000}"/>
    <cellStyle name="40% - uthevingsfarge 4 2 3 3 2_3. Chng in credit spreads" xfId="46475" xr:uid="{00000000-0005-0000-0000-000041510000}"/>
    <cellStyle name="40% - uthevingsfarge 4 2 3 3 3" xfId="17010" xr:uid="{00000000-0005-0000-0000-000042510000}"/>
    <cellStyle name="40% - uthevingsfarge 4 2 3 3 3 2" xfId="46476" xr:uid="{00000000-0005-0000-0000-000043510000}"/>
    <cellStyle name="40% - uthevingsfarge 4 2 3 3 4" xfId="46477" xr:uid="{00000000-0005-0000-0000-000044510000}"/>
    <cellStyle name="40% - uthevingsfarge 4 2 3 3 5" xfId="46478" xr:uid="{00000000-0005-0000-0000-000045510000}"/>
    <cellStyle name="40% - uthevingsfarge 4 2 3 3 6" xfId="46479" xr:uid="{00000000-0005-0000-0000-000046510000}"/>
    <cellStyle name="40% - uthevingsfarge 4 2 3 3_3. Chng in credit spreads" xfId="46480" xr:uid="{00000000-0005-0000-0000-000047510000}"/>
    <cellStyle name="40% - uthevingsfarge 4 2 3 4" xfId="17011" xr:uid="{00000000-0005-0000-0000-000048510000}"/>
    <cellStyle name="40% - uthevingsfarge 4 2 3 4 2" xfId="17012" xr:uid="{00000000-0005-0000-0000-000049510000}"/>
    <cellStyle name="40% - uthevingsfarge 4 2 3 4 2 2" xfId="46481" xr:uid="{00000000-0005-0000-0000-00004A510000}"/>
    <cellStyle name="40% - uthevingsfarge 4 2 3 4 3" xfId="17013" xr:uid="{00000000-0005-0000-0000-00004B510000}"/>
    <cellStyle name="40% - uthevingsfarge 4 2 3 4 4" xfId="46482" xr:uid="{00000000-0005-0000-0000-00004C510000}"/>
    <cellStyle name="40% - uthevingsfarge 4 2 3 4 5" xfId="46483" xr:uid="{00000000-0005-0000-0000-00004D510000}"/>
    <cellStyle name="40% - uthevingsfarge 4 2 3 4 6" xfId="46484" xr:uid="{00000000-0005-0000-0000-00004E510000}"/>
    <cellStyle name="40% - uthevingsfarge 4 2 3 4_3. Chng in credit spreads" xfId="46485" xr:uid="{00000000-0005-0000-0000-00004F510000}"/>
    <cellStyle name="40% - uthevingsfarge 4 2 3 5" xfId="17014" xr:uid="{00000000-0005-0000-0000-000050510000}"/>
    <cellStyle name="40% - uthevingsfarge 4 2 3 5 2" xfId="17015" xr:uid="{00000000-0005-0000-0000-000051510000}"/>
    <cellStyle name="40% - uthevingsfarge 4 2 3 5 2 2" xfId="46486" xr:uid="{00000000-0005-0000-0000-000052510000}"/>
    <cellStyle name="40% - uthevingsfarge 4 2 3 5 3" xfId="17016" xr:uid="{00000000-0005-0000-0000-000053510000}"/>
    <cellStyle name="40% - uthevingsfarge 4 2 3 5 4" xfId="46487" xr:uid="{00000000-0005-0000-0000-000054510000}"/>
    <cellStyle name="40% - uthevingsfarge 4 2 3 5 5" xfId="46488" xr:uid="{00000000-0005-0000-0000-000055510000}"/>
    <cellStyle name="40% - uthevingsfarge 4 2 3 5 6" xfId="46489" xr:uid="{00000000-0005-0000-0000-000056510000}"/>
    <cellStyle name="40% - uthevingsfarge 4 2 3 5_3. Chng in credit spreads" xfId="46490" xr:uid="{00000000-0005-0000-0000-000057510000}"/>
    <cellStyle name="40% - uthevingsfarge 4 2 3 6" xfId="17017" xr:uid="{00000000-0005-0000-0000-000058510000}"/>
    <cellStyle name="40% - uthevingsfarge 4 2 3 6 2" xfId="46491" xr:uid="{00000000-0005-0000-0000-000059510000}"/>
    <cellStyle name="40% - uthevingsfarge 4 2 3 6 2 2" xfId="46492" xr:uid="{00000000-0005-0000-0000-00005A510000}"/>
    <cellStyle name="40% - uthevingsfarge 4 2 3 6 3" xfId="46493" xr:uid="{00000000-0005-0000-0000-00005B510000}"/>
    <cellStyle name="40% - uthevingsfarge 4 2 3 6_3. Chng in credit spreads" xfId="46494" xr:uid="{00000000-0005-0000-0000-00005C510000}"/>
    <cellStyle name="40% - uthevingsfarge 4 2 3 7" xfId="17018" xr:uid="{00000000-0005-0000-0000-00005D510000}"/>
    <cellStyle name="40% - uthevingsfarge 4 2 3 7 2" xfId="46495" xr:uid="{00000000-0005-0000-0000-00005E510000}"/>
    <cellStyle name="40% - uthevingsfarge 4 2 3 8" xfId="39872" xr:uid="{00000000-0005-0000-0000-00005F510000}"/>
    <cellStyle name="40% - uthevingsfarge 4 2 3 9" xfId="46496" xr:uid="{00000000-0005-0000-0000-000060510000}"/>
    <cellStyle name="40% - uthevingsfarge 4 2 3_3. Chng in credit spreads" xfId="46497" xr:uid="{00000000-0005-0000-0000-000061510000}"/>
    <cellStyle name="40% - uthevingsfarge 4 2 4" xfId="17019" xr:uid="{00000000-0005-0000-0000-000062510000}"/>
    <cellStyle name="40% - uthevingsfarge 4 2 4 2" xfId="17020" xr:uid="{00000000-0005-0000-0000-000063510000}"/>
    <cellStyle name="40% - uthevingsfarge 4 2 4 2 2" xfId="17021" xr:uid="{00000000-0005-0000-0000-000064510000}"/>
    <cellStyle name="40% - uthevingsfarge 4 2 4 2 2 2" xfId="46498" xr:uid="{00000000-0005-0000-0000-000065510000}"/>
    <cellStyle name="40% - uthevingsfarge 4 2 4 2 3" xfId="46499" xr:uid="{00000000-0005-0000-0000-000066510000}"/>
    <cellStyle name="40% - uthevingsfarge 4 2 4 2_3. Chng in credit spreads" xfId="46500" xr:uid="{00000000-0005-0000-0000-000067510000}"/>
    <cellStyle name="40% - uthevingsfarge 4 2 4 3" xfId="17022" xr:uid="{00000000-0005-0000-0000-000068510000}"/>
    <cellStyle name="40% - uthevingsfarge 4 2 4 3 2" xfId="46501" xr:uid="{00000000-0005-0000-0000-000069510000}"/>
    <cellStyle name="40% - uthevingsfarge 4 2 4 3 2 2" xfId="46502" xr:uid="{00000000-0005-0000-0000-00006A510000}"/>
    <cellStyle name="40% - uthevingsfarge 4 2 4 3 3" xfId="46503" xr:uid="{00000000-0005-0000-0000-00006B510000}"/>
    <cellStyle name="40% - uthevingsfarge 4 2 4 3_3. Chng in credit spreads" xfId="46504" xr:uid="{00000000-0005-0000-0000-00006C510000}"/>
    <cellStyle name="40% - uthevingsfarge 4 2 4 4" xfId="17023" xr:uid="{00000000-0005-0000-0000-00006D510000}"/>
    <cellStyle name="40% - uthevingsfarge 4 2 4 4 2" xfId="46505" xr:uid="{00000000-0005-0000-0000-00006E510000}"/>
    <cellStyle name="40% - uthevingsfarge 4 2 4 4 2 2" xfId="46506" xr:uid="{00000000-0005-0000-0000-00006F510000}"/>
    <cellStyle name="40% - uthevingsfarge 4 2 4 4 3" xfId="46507" xr:uid="{00000000-0005-0000-0000-000070510000}"/>
    <cellStyle name="40% - uthevingsfarge 4 2 4 4_3. Chng in credit spreads" xfId="46508" xr:uid="{00000000-0005-0000-0000-000071510000}"/>
    <cellStyle name="40% - uthevingsfarge 4 2 4 5" xfId="46509" xr:uid="{00000000-0005-0000-0000-000072510000}"/>
    <cellStyle name="40% - uthevingsfarge 4 2 4 5 2" xfId="46510" xr:uid="{00000000-0005-0000-0000-000073510000}"/>
    <cellStyle name="40% - uthevingsfarge 4 2 4 6" xfId="46511" xr:uid="{00000000-0005-0000-0000-000074510000}"/>
    <cellStyle name="40% - uthevingsfarge 4 2 4 7" xfId="46512" xr:uid="{00000000-0005-0000-0000-000075510000}"/>
    <cellStyle name="40% - uthevingsfarge 4 2 4_3. Chng in credit spreads" xfId="46513" xr:uid="{00000000-0005-0000-0000-000076510000}"/>
    <cellStyle name="40% - uthevingsfarge 4 2 5" xfId="17024" xr:uid="{00000000-0005-0000-0000-000077510000}"/>
    <cellStyle name="40% - uthevingsfarge 4 2 5 2" xfId="17025" xr:uid="{00000000-0005-0000-0000-000078510000}"/>
    <cellStyle name="40% - uthevingsfarge 4 2 5 2 2" xfId="17026" xr:uid="{00000000-0005-0000-0000-000079510000}"/>
    <cellStyle name="40% - uthevingsfarge 4 2 5 2 2 2" xfId="46514" xr:uid="{00000000-0005-0000-0000-00007A510000}"/>
    <cellStyle name="40% - uthevingsfarge 4 2 5 2 3" xfId="46515" xr:uid="{00000000-0005-0000-0000-00007B510000}"/>
    <cellStyle name="40% - uthevingsfarge 4 2 5 2_3. Chng in credit spreads" xfId="46516" xr:uid="{00000000-0005-0000-0000-00007C510000}"/>
    <cellStyle name="40% - uthevingsfarge 4 2 5 3" xfId="17027" xr:uid="{00000000-0005-0000-0000-00007D510000}"/>
    <cellStyle name="40% - uthevingsfarge 4 2 5 3 2" xfId="46517" xr:uid="{00000000-0005-0000-0000-00007E510000}"/>
    <cellStyle name="40% - uthevingsfarge 4 2 5 4" xfId="17028" xr:uid="{00000000-0005-0000-0000-00007F510000}"/>
    <cellStyle name="40% - uthevingsfarge 4 2 5 5" xfId="46518" xr:uid="{00000000-0005-0000-0000-000080510000}"/>
    <cellStyle name="40% - uthevingsfarge 4 2 5 6" xfId="46519" xr:uid="{00000000-0005-0000-0000-000081510000}"/>
    <cellStyle name="40% - uthevingsfarge 4 2 5 7" xfId="46520" xr:uid="{00000000-0005-0000-0000-000082510000}"/>
    <cellStyle name="40% - uthevingsfarge 4 2 5_3. Chng in credit spreads" xfId="46521" xr:uid="{00000000-0005-0000-0000-000083510000}"/>
    <cellStyle name="40% - uthevingsfarge 4 2 6" xfId="17029" xr:uid="{00000000-0005-0000-0000-000084510000}"/>
    <cellStyle name="40% - uthevingsfarge 4 2 6 2" xfId="17030" xr:uid="{00000000-0005-0000-0000-000085510000}"/>
    <cellStyle name="40% - uthevingsfarge 4 2 6 2 2" xfId="17031" xr:uid="{00000000-0005-0000-0000-000086510000}"/>
    <cellStyle name="40% - uthevingsfarge 4 2 6 2 2 2" xfId="46522" xr:uid="{00000000-0005-0000-0000-000087510000}"/>
    <cellStyle name="40% - uthevingsfarge 4 2 6 2 3" xfId="46523" xr:uid="{00000000-0005-0000-0000-000088510000}"/>
    <cellStyle name="40% - uthevingsfarge 4 2 6 2_3. Chng in credit spreads" xfId="46524" xr:uid="{00000000-0005-0000-0000-000089510000}"/>
    <cellStyle name="40% - uthevingsfarge 4 2 6 3" xfId="17032" xr:uid="{00000000-0005-0000-0000-00008A510000}"/>
    <cellStyle name="40% - uthevingsfarge 4 2 6 3 2" xfId="46525" xr:uid="{00000000-0005-0000-0000-00008B510000}"/>
    <cellStyle name="40% - uthevingsfarge 4 2 6 4" xfId="17033" xr:uid="{00000000-0005-0000-0000-00008C510000}"/>
    <cellStyle name="40% - uthevingsfarge 4 2 6 5" xfId="46526" xr:uid="{00000000-0005-0000-0000-00008D510000}"/>
    <cellStyle name="40% - uthevingsfarge 4 2 6 6" xfId="46527" xr:uid="{00000000-0005-0000-0000-00008E510000}"/>
    <cellStyle name="40% - uthevingsfarge 4 2 6 7" xfId="46528" xr:uid="{00000000-0005-0000-0000-00008F510000}"/>
    <cellStyle name="40% - uthevingsfarge 4 2 6_3. Chng in credit spreads" xfId="46529" xr:uid="{00000000-0005-0000-0000-000090510000}"/>
    <cellStyle name="40% - uthevingsfarge 4 2 7" xfId="17034" xr:uid="{00000000-0005-0000-0000-000091510000}"/>
    <cellStyle name="40% - uthevingsfarge 4 2 7 2" xfId="17035" xr:uid="{00000000-0005-0000-0000-000092510000}"/>
    <cellStyle name="40% - uthevingsfarge 4 2 7 2 2" xfId="17036" xr:uid="{00000000-0005-0000-0000-000093510000}"/>
    <cellStyle name="40% - uthevingsfarge 4 2 7 2 3" xfId="46530" xr:uid="{00000000-0005-0000-0000-000094510000}"/>
    <cellStyle name="40% - uthevingsfarge 4 2 7 2_AVA DVA EL" xfId="17037" xr:uid="{00000000-0005-0000-0000-000095510000}"/>
    <cellStyle name="40% - uthevingsfarge 4 2 7 3" xfId="17038" xr:uid="{00000000-0005-0000-0000-000096510000}"/>
    <cellStyle name="40% - uthevingsfarge 4 2 7 4" xfId="17039" xr:uid="{00000000-0005-0000-0000-000097510000}"/>
    <cellStyle name="40% - uthevingsfarge 4 2 7 5" xfId="46531" xr:uid="{00000000-0005-0000-0000-000098510000}"/>
    <cellStyle name="40% - uthevingsfarge 4 2 7 6" xfId="46532" xr:uid="{00000000-0005-0000-0000-000099510000}"/>
    <cellStyle name="40% - uthevingsfarge 4 2 7_3. Chng in credit spreads" xfId="46533" xr:uid="{00000000-0005-0000-0000-00009A510000}"/>
    <cellStyle name="40% - uthevingsfarge 4 2 8" xfId="17040" xr:uid="{00000000-0005-0000-0000-00009B510000}"/>
    <cellStyle name="40% - uthevingsfarge 4 2 8 2" xfId="17041" xr:uid="{00000000-0005-0000-0000-00009C510000}"/>
    <cellStyle name="40% - uthevingsfarge 4 2 8 2 2" xfId="46534" xr:uid="{00000000-0005-0000-0000-00009D510000}"/>
    <cellStyle name="40% - uthevingsfarge 4 2 8 3" xfId="17042" xr:uid="{00000000-0005-0000-0000-00009E510000}"/>
    <cellStyle name="40% - uthevingsfarge 4 2 8 4" xfId="46535" xr:uid="{00000000-0005-0000-0000-00009F510000}"/>
    <cellStyle name="40% - uthevingsfarge 4 2 8_3. Chng in credit spreads" xfId="46536" xr:uid="{00000000-0005-0000-0000-0000A0510000}"/>
    <cellStyle name="40% - uthevingsfarge 4 2 9" xfId="17043" xr:uid="{00000000-0005-0000-0000-0000A1510000}"/>
    <cellStyle name="40% - uthevingsfarge 4 2 9 2" xfId="17044" xr:uid="{00000000-0005-0000-0000-0000A2510000}"/>
    <cellStyle name="40% - uthevingsfarge 4 2 9 3" xfId="17045" xr:uid="{00000000-0005-0000-0000-0000A3510000}"/>
    <cellStyle name="40% - uthevingsfarge 4 2 9_AVA DVA EL" xfId="17046" xr:uid="{00000000-0005-0000-0000-0000A4510000}"/>
    <cellStyle name="40% - uthevingsfarge 4 2_11" xfId="4861" xr:uid="{00000000-0005-0000-0000-0000A5510000}"/>
    <cellStyle name="40% - uthevingsfarge 4 20" xfId="4862" xr:uid="{00000000-0005-0000-0000-0000A6510000}"/>
    <cellStyle name="40% - uthevingsfarge 4 20 2" xfId="4863" xr:uid="{00000000-0005-0000-0000-0000A7510000}"/>
    <cellStyle name="40% - uthevingsfarge 4 20 2 2" xfId="4864" xr:uid="{00000000-0005-0000-0000-0000A8510000}"/>
    <cellStyle name="40% - uthevingsfarge 4 20 2 3" xfId="46537" xr:uid="{00000000-0005-0000-0000-0000A9510000}"/>
    <cellStyle name="40% - uthevingsfarge 4 20 2_4 manuell" xfId="54200" xr:uid="{A1E70D61-F5FE-4B3A-B4DD-5109C21A0609}"/>
    <cellStyle name="40% - uthevingsfarge 4 20 3" xfId="4865" xr:uid="{00000000-0005-0000-0000-0000AB510000}"/>
    <cellStyle name="40% - uthevingsfarge 4 20 4" xfId="46538" xr:uid="{00000000-0005-0000-0000-0000AC510000}"/>
    <cellStyle name="40% - uthevingsfarge 4 20_4 manuell" xfId="54201" xr:uid="{1A3D149F-0D84-4A86-B4E6-122384AC0450}"/>
    <cellStyle name="40% - uthevingsfarge 4 21" xfId="4866" xr:uid="{00000000-0005-0000-0000-0000AE510000}"/>
    <cellStyle name="40% - uthevingsfarge 4 21 2" xfId="4867" xr:uid="{00000000-0005-0000-0000-0000AF510000}"/>
    <cellStyle name="40% - uthevingsfarge 4 21 2 2" xfId="4868" xr:uid="{00000000-0005-0000-0000-0000B0510000}"/>
    <cellStyle name="40% - uthevingsfarge 4 21 2 3" xfId="46539" xr:uid="{00000000-0005-0000-0000-0000B1510000}"/>
    <cellStyle name="40% - uthevingsfarge 4 21 2_4 manuell" xfId="54202" xr:uid="{B5D9B4E5-C2A8-4D9D-8495-AF4077F18C8C}"/>
    <cellStyle name="40% - uthevingsfarge 4 21 3" xfId="4869" xr:uid="{00000000-0005-0000-0000-0000B3510000}"/>
    <cellStyle name="40% - uthevingsfarge 4 21 4" xfId="46540" xr:uid="{00000000-0005-0000-0000-0000B4510000}"/>
    <cellStyle name="40% - uthevingsfarge 4 21_4 manuell" xfId="54203" xr:uid="{DC8390F4-7552-49F2-82A5-77E07985C509}"/>
    <cellStyle name="40% - uthevingsfarge 4 22" xfId="4870" xr:uid="{00000000-0005-0000-0000-0000B6510000}"/>
    <cellStyle name="40% - uthevingsfarge 4 22 2" xfId="4871" xr:uid="{00000000-0005-0000-0000-0000B7510000}"/>
    <cellStyle name="40% - uthevingsfarge 4 22 2 2" xfId="4872" xr:uid="{00000000-0005-0000-0000-0000B8510000}"/>
    <cellStyle name="40% - uthevingsfarge 4 22 2 3" xfId="46541" xr:uid="{00000000-0005-0000-0000-0000B9510000}"/>
    <cellStyle name="40% - uthevingsfarge 4 22 2_4 manuell" xfId="54204" xr:uid="{201D064D-3147-48F1-9B45-A8CB68CDCB50}"/>
    <cellStyle name="40% - uthevingsfarge 4 22 3" xfId="4873" xr:uid="{00000000-0005-0000-0000-0000BB510000}"/>
    <cellStyle name="40% - uthevingsfarge 4 22 4" xfId="46542" xr:uid="{00000000-0005-0000-0000-0000BC510000}"/>
    <cellStyle name="40% - uthevingsfarge 4 22_4 manuell" xfId="54205" xr:uid="{D4CC1126-FBB7-4177-9FD3-5379E76DB51D}"/>
    <cellStyle name="40% - uthevingsfarge 4 23" xfId="4874" xr:uid="{00000000-0005-0000-0000-0000BE510000}"/>
    <cellStyle name="40% - uthevingsfarge 4 23 2" xfId="4875" xr:uid="{00000000-0005-0000-0000-0000BF510000}"/>
    <cellStyle name="40% - uthevingsfarge 4 23 2 2" xfId="4876" xr:uid="{00000000-0005-0000-0000-0000C0510000}"/>
    <cellStyle name="40% - uthevingsfarge 4 23 2 3" xfId="46543" xr:uid="{00000000-0005-0000-0000-0000C1510000}"/>
    <cellStyle name="40% - uthevingsfarge 4 23 2_4 manuell" xfId="54206" xr:uid="{061EFB72-8DDC-4A3C-8F1C-65AE28AA2D22}"/>
    <cellStyle name="40% - uthevingsfarge 4 23 3" xfId="4877" xr:uid="{00000000-0005-0000-0000-0000C3510000}"/>
    <cellStyle name="40% - uthevingsfarge 4 23 4" xfId="46544" xr:uid="{00000000-0005-0000-0000-0000C4510000}"/>
    <cellStyle name="40% - uthevingsfarge 4 23_4 manuell" xfId="54207" xr:uid="{BE4A739D-3AF8-4FF3-8C19-289542DF2595}"/>
    <cellStyle name="40% - uthevingsfarge 4 24" xfId="4878" xr:uid="{00000000-0005-0000-0000-0000C6510000}"/>
    <cellStyle name="40% - uthevingsfarge 4 24 2" xfId="4879" xr:uid="{00000000-0005-0000-0000-0000C7510000}"/>
    <cellStyle name="40% - uthevingsfarge 4 24 2 2" xfId="4880" xr:uid="{00000000-0005-0000-0000-0000C8510000}"/>
    <cellStyle name="40% - uthevingsfarge 4 24 2 3" xfId="46545" xr:uid="{00000000-0005-0000-0000-0000C9510000}"/>
    <cellStyle name="40% - uthevingsfarge 4 24 2_4 manuell" xfId="54208" xr:uid="{F8C6E4E8-DE13-4C60-B8BA-C011A4105A05}"/>
    <cellStyle name="40% - uthevingsfarge 4 24 3" xfId="4881" xr:uid="{00000000-0005-0000-0000-0000CB510000}"/>
    <cellStyle name="40% - uthevingsfarge 4 24 4" xfId="46546" xr:uid="{00000000-0005-0000-0000-0000CC510000}"/>
    <cellStyle name="40% - uthevingsfarge 4 24_4 manuell" xfId="54209" xr:uid="{07608CAB-1510-4381-A5AB-83A52E16C123}"/>
    <cellStyle name="40% - uthevingsfarge 4 25" xfId="4882" xr:uid="{00000000-0005-0000-0000-0000CE510000}"/>
    <cellStyle name="40% - uthevingsfarge 4 25 2" xfId="4883" xr:uid="{00000000-0005-0000-0000-0000CF510000}"/>
    <cellStyle name="40% - uthevingsfarge 4 25 2 2" xfId="4884" xr:uid="{00000000-0005-0000-0000-0000D0510000}"/>
    <cellStyle name="40% - uthevingsfarge 4 25 2 3" xfId="46547" xr:uid="{00000000-0005-0000-0000-0000D1510000}"/>
    <cellStyle name="40% - uthevingsfarge 4 25 2_4 manuell" xfId="54210" xr:uid="{6140CDCD-016C-41E8-AF3A-DF02CE2B6639}"/>
    <cellStyle name="40% - uthevingsfarge 4 25 3" xfId="4885" xr:uid="{00000000-0005-0000-0000-0000D3510000}"/>
    <cellStyle name="40% - uthevingsfarge 4 25 4" xfId="46548" xr:uid="{00000000-0005-0000-0000-0000D4510000}"/>
    <cellStyle name="40% - uthevingsfarge 4 25_4 manuell" xfId="54211" xr:uid="{08974DBF-D690-4D50-8701-2D1A4DBDD5F6}"/>
    <cellStyle name="40% - uthevingsfarge 4 26" xfId="4886" xr:uid="{00000000-0005-0000-0000-0000D6510000}"/>
    <cellStyle name="40% - uthevingsfarge 4 26 2" xfId="4887" xr:uid="{00000000-0005-0000-0000-0000D7510000}"/>
    <cellStyle name="40% - uthevingsfarge 4 26 2 2" xfId="4888" xr:uid="{00000000-0005-0000-0000-0000D8510000}"/>
    <cellStyle name="40% - uthevingsfarge 4 26 2 3" xfId="46549" xr:uid="{00000000-0005-0000-0000-0000D9510000}"/>
    <cellStyle name="40% - uthevingsfarge 4 26 2_4 manuell" xfId="54212" xr:uid="{8E4DB845-FC86-47C5-B3D8-9C6E5D143EF4}"/>
    <cellStyle name="40% - uthevingsfarge 4 26 3" xfId="4889" xr:uid="{00000000-0005-0000-0000-0000DB510000}"/>
    <cellStyle name="40% - uthevingsfarge 4 26 4" xfId="46550" xr:uid="{00000000-0005-0000-0000-0000DC510000}"/>
    <cellStyle name="40% - uthevingsfarge 4 26_4 manuell" xfId="54213" xr:uid="{8095366D-8AA7-4BEE-BF60-46FAA6F4BB48}"/>
    <cellStyle name="40% - uthevingsfarge 4 27" xfId="4890" xr:uid="{00000000-0005-0000-0000-0000DE510000}"/>
    <cellStyle name="40% - uthevingsfarge 4 27 2" xfId="4891" xr:uid="{00000000-0005-0000-0000-0000DF510000}"/>
    <cellStyle name="40% - uthevingsfarge 4 27 2 2" xfId="4892" xr:uid="{00000000-0005-0000-0000-0000E0510000}"/>
    <cellStyle name="40% - uthevingsfarge 4 27 2 3" xfId="46551" xr:uid="{00000000-0005-0000-0000-0000E1510000}"/>
    <cellStyle name="40% - uthevingsfarge 4 27 2_4 manuell" xfId="54214" xr:uid="{E1AC78FD-1A5B-42E5-A930-7837A95B30D9}"/>
    <cellStyle name="40% - uthevingsfarge 4 27 3" xfId="4893" xr:uid="{00000000-0005-0000-0000-0000E3510000}"/>
    <cellStyle name="40% - uthevingsfarge 4 27 4" xfId="46552" xr:uid="{00000000-0005-0000-0000-0000E4510000}"/>
    <cellStyle name="40% - uthevingsfarge 4 27_4 manuell" xfId="54215" xr:uid="{83C012B2-6995-4342-AA33-498035E24369}"/>
    <cellStyle name="40% - uthevingsfarge 4 28" xfId="4894" xr:uid="{00000000-0005-0000-0000-0000E6510000}"/>
    <cellStyle name="40% - uthevingsfarge 4 28 2" xfId="4895" xr:uid="{00000000-0005-0000-0000-0000E7510000}"/>
    <cellStyle name="40% - uthevingsfarge 4 28 2 2" xfId="4896" xr:uid="{00000000-0005-0000-0000-0000E8510000}"/>
    <cellStyle name="40% - uthevingsfarge 4 28 2 3" xfId="46553" xr:uid="{00000000-0005-0000-0000-0000E9510000}"/>
    <cellStyle name="40% - uthevingsfarge 4 28 2_4 manuell" xfId="54216" xr:uid="{677877B2-A4F0-482A-B94D-BCD3E43A4E09}"/>
    <cellStyle name="40% - uthevingsfarge 4 28 3" xfId="4897" xr:uid="{00000000-0005-0000-0000-0000EB510000}"/>
    <cellStyle name="40% - uthevingsfarge 4 28 4" xfId="46554" xr:uid="{00000000-0005-0000-0000-0000EC510000}"/>
    <cellStyle name="40% - uthevingsfarge 4 28_4 manuell" xfId="54217" xr:uid="{FBFFE09E-9B00-4027-8873-5F3CF1388A2B}"/>
    <cellStyle name="40% - uthevingsfarge 4 29" xfId="4898" xr:uid="{00000000-0005-0000-0000-0000EE510000}"/>
    <cellStyle name="40% - uthevingsfarge 4 29 2" xfId="4899" xr:uid="{00000000-0005-0000-0000-0000EF510000}"/>
    <cellStyle name="40% - uthevingsfarge 4 29 2 2" xfId="4900" xr:uid="{00000000-0005-0000-0000-0000F0510000}"/>
    <cellStyle name="40% - uthevingsfarge 4 29 2 3" xfId="46555" xr:uid="{00000000-0005-0000-0000-0000F1510000}"/>
    <cellStyle name="40% - uthevingsfarge 4 29 2_4 manuell" xfId="54218" xr:uid="{B8A9D66A-0FBC-4466-BC09-23D26D05363B}"/>
    <cellStyle name="40% - uthevingsfarge 4 29 3" xfId="4901" xr:uid="{00000000-0005-0000-0000-0000F3510000}"/>
    <cellStyle name="40% - uthevingsfarge 4 29 4" xfId="46556" xr:uid="{00000000-0005-0000-0000-0000F4510000}"/>
    <cellStyle name="40% - uthevingsfarge 4 29_4 manuell" xfId="54219" xr:uid="{1C539926-A0C7-4176-923F-8E743A68D5E1}"/>
    <cellStyle name="40% - uthevingsfarge 4 3" xfId="4902" xr:uid="{00000000-0005-0000-0000-0000F6510000}"/>
    <cellStyle name="40% - uthevingsfarge 4 3 10" xfId="46557" xr:uid="{00000000-0005-0000-0000-0000F7510000}"/>
    <cellStyle name="40% - uthevingsfarge 4 3 11" xfId="46558" xr:uid="{00000000-0005-0000-0000-0000F8510000}"/>
    <cellStyle name="40% - uthevingsfarge 4 3 2" xfId="4903" xr:uid="{00000000-0005-0000-0000-0000F9510000}"/>
    <cellStyle name="40% - uthevingsfarge 4 3 2 10" xfId="46559" xr:uid="{00000000-0005-0000-0000-0000FA510000}"/>
    <cellStyle name="40% - uthevingsfarge 4 3 2 2" xfId="4904" xr:uid="{00000000-0005-0000-0000-0000FB510000}"/>
    <cellStyle name="40% - uthevingsfarge 4 3 2 2 2" xfId="17047" xr:uid="{00000000-0005-0000-0000-0000FC510000}"/>
    <cellStyle name="40% - uthevingsfarge 4 3 2 2 2 2" xfId="46560" xr:uid="{00000000-0005-0000-0000-0000FD510000}"/>
    <cellStyle name="40% - uthevingsfarge 4 3 2 2 2 2 2" xfId="46561" xr:uid="{00000000-0005-0000-0000-0000FE510000}"/>
    <cellStyle name="40% - uthevingsfarge 4 3 2 2 2 3" xfId="46562" xr:uid="{00000000-0005-0000-0000-0000FF510000}"/>
    <cellStyle name="40% - uthevingsfarge 4 3 2 2 2_3. Chng in credit spreads" xfId="46563" xr:uid="{00000000-0005-0000-0000-000000520000}"/>
    <cellStyle name="40% - uthevingsfarge 4 3 2 2 3" xfId="17048" xr:uid="{00000000-0005-0000-0000-000001520000}"/>
    <cellStyle name="40% - uthevingsfarge 4 3 2 2 3 2" xfId="46564" xr:uid="{00000000-0005-0000-0000-000002520000}"/>
    <cellStyle name="40% - uthevingsfarge 4 3 2 2 3 2 2" xfId="46565" xr:uid="{00000000-0005-0000-0000-000003520000}"/>
    <cellStyle name="40% - uthevingsfarge 4 3 2 2 3 3" xfId="46566" xr:uid="{00000000-0005-0000-0000-000004520000}"/>
    <cellStyle name="40% - uthevingsfarge 4 3 2 2 3_3. Chng in credit spreads" xfId="46567" xr:uid="{00000000-0005-0000-0000-000005520000}"/>
    <cellStyle name="40% - uthevingsfarge 4 3 2 2 4" xfId="46568" xr:uid="{00000000-0005-0000-0000-000006520000}"/>
    <cellStyle name="40% - uthevingsfarge 4 3 2 2 4 2" xfId="46569" xr:uid="{00000000-0005-0000-0000-000007520000}"/>
    <cellStyle name="40% - uthevingsfarge 4 3 2 2 5" xfId="46570" xr:uid="{00000000-0005-0000-0000-000008520000}"/>
    <cellStyle name="40% - uthevingsfarge 4 3 2 2 6" xfId="46571" xr:uid="{00000000-0005-0000-0000-000009520000}"/>
    <cellStyle name="40% - uthevingsfarge 4 3 2 2_3. Chng in credit spreads" xfId="46572" xr:uid="{00000000-0005-0000-0000-00000A520000}"/>
    <cellStyle name="40% - uthevingsfarge 4 3 2 3" xfId="17049" xr:uid="{00000000-0005-0000-0000-00000B520000}"/>
    <cellStyle name="40% - uthevingsfarge 4 3 2 3 2" xfId="17050" xr:uid="{00000000-0005-0000-0000-00000C520000}"/>
    <cellStyle name="40% - uthevingsfarge 4 3 2 3 2 2" xfId="46573" xr:uid="{00000000-0005-0000-0000-00000D520000}"/>
    <cellStyle name="40% - uthevingsfarge 4 3 2 3 3" xfId="17051" xr:uid="{00000000-0005-0000-0000-00000E520000}"/>
    <cellStyle name="40% - uthevingsfarge 4 3 2 3 4" xfId="46574" xr:uid="{00000000-0005-0000-0000-00000F520000}"/>
    <cellStyle name="40% - uthevingsfarge 4 3 2 3 5" xfId="46575" xr:uid="{00000000-0005-0000-0000-000010520000}"/>
    <cellStyle name="40% - uthevingsfarge 4 3 2 3 6" xfId="46576" xr:uid="{00000000-0005-0000-0000-000011520000}"/>
    <cellStyle name="40% - uthevingsfarge 4 3 2 3_3. Chng in credit spreads" xfId="46577" xr:uid="{00000000-0005-0000-0000-000012520000}"/>
    <cellStyle name="40% - uthevingsfarge 4 3 2 4" xfId="17052" xr:uid="{00000000-0005-0000-0000-000013520000}"/>
    <cellStyle name="40% - uthevingsfarge 4 3 2 4 2" xfId="17053" xr:uid="{00000000-0005-0000-0000-000014520000}"/>
    <cellStyle name="40% - uthevingsfarge 4 3 2 4 2 2" xfId="46578" xr:uid="{00000000-0005-0000-0000-000015520000}"/>
    <cellStyle name="40% - uthevingsfarge 4 3 2 4 3" xfId="17054" xr:uid="{00000000-0005-0000-0000-000016520000}"/>
    <cellStyle name="40% - uthevingsfarge 4 3 2 4 4" xfId="46579" xr:uid="{00000000-0005-0000-0000-000017520000}"/>
    <cellStyle name="40% - uthevingsfarge 4 3 2 4 5" xfId="46580" xr:uid="{00000000-0005-0000-0000-000018520000}"/>
    <cellStyle name="40% - uthevingsfarge 4 3 2 4 6" xfId="46581" xr:uid="{00000000-0005-0000-0000-000019520000}"/>
    <cellStyle name="40% - uthevingsfarge 4 3 2 4_3. Chng in credit spreads" xfId="46582" xr:uid="{00000000-0005-0000-0000-00001A520000}"/>
    <cellStyle name="40% - uthevingsfarge 4 3 2 5" xfId="17055" xr:uid="{00000000-0005-0000-0000-00001B520000}"/>
    <cellStyle name="40% - uthevingsfarge 4 3 2 5 2" xfId="17056" xr:uid="{00000000-0005-0000-0000-00001C520000}"/>
    <cellStyle name="40% - uthevingsfarge 4 3 2 5 3" xfId="17057" xr:uid="{00000000-0005-0000-0000-00001D520000}"/>
    <cellStyle name="40% - uthevingsfarge 4 3 2 5 4" xfId="46583" xr:uid="{00000000-0005-0000-0000-00001E520000}"/>
    <cellStyle name="40% - uthevingsfarge 4 3 2 5 5" xfId="46584" xr:uid="{00000000-0005-0000-0000-00001F520000}"/>
    <cellStyle name="40% - uthevingsfarge 4 3 2 5 6" xfId="46585" xr:uid="{00000000-0005-0000-0000-000020520000}"/>
    <cellStyle name="40% - uthevingsfarge 4 3 2 5_AVA DVA EL" xfId="17058" xr:uid="{00000000-0005-0000-0000-000021520000}"/>
    <cellStyle name="40% - uthevingsfarge 4 3 2 6" xfId="17059" xr:uid="{00000000-0005-0000-0000-000022520000}"/>
    <cellStyle name="40% - uthevingsfarge 4 3 2 6 2" xfId="17060" xr:uid="{00000000-0005-0000-0000-000023520000}"/>
    <cellStyle name="40% - uthevingsfarge 4 3 2 6_AVA DVA EL" xfId="17061" xr:uid="{00000000-0005-0000-0000-000024520000}"/>
    <cellStyle name="40% - uthevingsfarge 4 3 2 7" xfId="17062" xr:uid="{00000000-0005-0000-0000-000025520000}"/>
    <cellStyle name="40% - uthevingsfarge 4 3 2 8" xfId="46586" xr:uid="{00000000-0005-0000-0000-000026520000}"/>
    <cellStyle name="40% - uthevingsfarge 4 3 2 9" xfId="46587" xr:uid="{00000000-0005-0000-0000-000027520000}"/>
    <cellStyle name="40% - uthevingsfarge 4 3 2_3. Chng in credit spreads" xfId="46588" xr:uid="{00000000-0005-0000-0000-000028520000}"/>
    <cellStyle name="40% - uthevingsfarge 4 3 3" xfId="4905" xr:uid="{00000000-0005-0000-0000-000029520000}"/>
    <cellStyle name="40% - uthevingsfarge 4 3 3 2" xfId="17063" xr:uid="{00000000-0005-0000-0000-00002A520000}"/>
    <cellStyle name="40% - uthevingsfarge 4 3 3 2 2" xfId="46589" xr:uid="{00000000-0005-0000-0000-00002B520000}"/>
    <cellStyle name="40% - uthevingsfarge 4 3 3 2 2 2" xfId="46590" xr:uid="{00000000-0005-0000-0000-00002C520000}"/>
    <cellStyle name="40% - uthevingsfarge 4 3 3 2 2 2 2" xfId="46591" xr:uid="{00000000-0005-0000-0000-00002D520000}"/>
    <cellStyle name="40% - uthevingsfarge 4 3 3 2 2 3" xfId="46592" xr:uid="{00000000-0005-0000-0000-00002E520000}"/>
    <cellStyle name="40% - uthevingsfarge 4 3 3 2 2_3. Chng in credit spreads" xfId="46593" xr:uid="{00000000-0005-0000-0000-00002F520000}"/>
    <cellStyle name="40% - uthevingsfarge 4 3 3 2 3" xfId="46594" xr:uid="{00000000-0005-0000-0000-000030520000}"/>
    <cellStyle name="40% - uthevingsfarge 4 3 3 2 3 2" xfId="46595" xr:uid="{00000000-0005-0000-0000-000031520000}"/>
    <cellStyle name="40% - uthevingsfarge 4 3 3 2 3 2 2" xfId="46596" xr:uid="{00000000-0005-0000-0000-000032520000}"/>
    <cellStyle name="40% - uthevingsfarge 4 3 3 2 3 3" xfId="46597" xr:uid="{00000000-0005-0000-0000-000033520000}"/>
    <cellStyle name="40% - uthevingsfarge 4 3 3 2 3_3. Chng in credit spreads" xfId="46598" xr:uid="{00000000-0005-0000-0000-000034520000}"/>
    <cellStyle name="40% - uthevingsfarge 4 3 3 2 4" xfId="46599" xr:uid="{00000000-0005-0000-0000-000035520000}"/>
    <cellStyle name="40% - uthevingsfarge 4 3 3 2 4 2" xfId="46600" xr:uid="{00000000-0005-0000-0000-000036520000}"/>
    <cellStyle name="40% - uthevingsfarge 4 3 3 2 5" xfId="46601" xr:uid="{00000000-0005-0000-0000-000037520000}"/>
    <cellStyle name="40% - uthevingsfarge 4 3 3 2_3. Chng in credit spreads" xfId="46602" xr:uid="{00000000-0005-0000-0000-000038520000}"/>
    <cellStyle name="40% - uthevingsfarge 4 3 3 3" xfId="17064" xr:uid="{00000000-0005-0000-0000-000039520000}"/>
    <cellStyle name="40% - uthevingsfarge 4 3 3 3 2" xfId="46603" xr:uid="{00000000-0005-0000-0000-00003A520000}"/>
    <cellStyle name="40% - uthevingsfarge 4 3 3 3 2 2" xfId="46604" xr:uid="{00000000-0005-0000-0000-00003B520000}"/>
    <cellStyle name="40% - uthevingsfarge 4 3 3 3 3" xfId="46605" xr:uid="{00000000-0005-0000-0000-00003C520000}"/>
    <cellStyle name="40% - uthevingsfarge 4 3 3 3_3. Chng in credit spreads" xfId="46606" xr:uid="{00000000-0005-0000-0000-00003D520000}"/>
    <cellStyle name="40% - uthevingsfarge 4 3 3 4" xfId="46607" xr:uid="{00000000-0005-0000-0000-00003E520000}"/>
    <cellStyle name="40% - uthevingsfarge 4 3 3 4 2" xfId="46608" xr:uid="{00000000-0005-0000-0000-00003F520000}"/>
    <cellStyle name="40% - uthevingsfarge 4 3 3 4 2 2" xfId="46609" xr:uid="{00000000-0005-0000-0000-000040520000}"/>
    <cellStyle name="40% - uthevingsfarge 4 3 3 4 3" xfId="46610" xr:uid="{00000000-0005-0000-0000-000041520000}"/>
    <cellStyle name="40% - uthevingsfarge 4 3 3 4_3. Chng in credit spreads" xfId="46611" xr:uid="{00000000-0005-0000-0000-000042520000}"/>
    <cellStyle name="40% - uthevingsfarge 4 3 3 5" xfId="46612" xr:uid="{00000000-0005-0000-0000-000043520000}"/>
    <cellStyle name="40% - uthevingsfarge 4 3 3 5 2" xfId="46613" xr:uid="{00000000-0005-0000-0000-000044520000}"/>
    <cellStyle name="40% - uthevingsfarge 4 3 3 6" xfId="46614" xr:uid="{00000000-0005-0000-0000-000045520000}"/>
    <cellStyle name="40% - uthevingsfarge 4 3 3_3. Chng in credit spreads" xfId="46615" xr:uid="{00000000-0005-0000-0000-000046520000}"/>
    <cellStyle name="40% - uthevingsfarge 4 3 4" xfId="17065" xr:uid="{00000000-0005-0000-0000-000047520000}"/>
    <cellStyle name="40% - uthevingsfarge 4 3 4 2" xfId="17066" xr:uid="{00000000-0005-0000-0000-000048520000}"/>
    <cellStyle name="40% - uthevingsfarge 4 3 4 2 2" xfId="46616" xr:uid="{00000000-0005-0000-0000-000049520000}"/>
    <cellStyle name="40% - uthevingsfarge 4 3 4 2 2 2" xfId="46617" xr:uid="{00000000-0005-0000-0000-00004A520000}"/>
    <cellStyle name="40% - uthevingsfarge 4 3 4 2 3" xfId="46618" xr:uid="{00000000-0005-0000-0000-00004B520000}"/>
    <cellStyle name="40% - uthevingsfarge 4 3 4 2_3. Chng in credit spreads" xfId="46619" xr:uid="{00000000-0005-0000-0000-00004C520000}"/>
    <cellStyle name="40% - uthevingsfarge 4 3 4 3" xfId="17067" xr:uid="{00000000-0005-0000-0000-00004D520000}"/>
    <cellStyle name="40% - uthevingsfarge 4 3 4 3 2" xfId="46620" xr:uid="{00000000-0005-0000-0000-00004E520000}"/>
    <cellStyle name="40% - uthevingsfarge 4 3 4 3 2 2" xfId="46621" xr:uid="{00000000-0005-0000-0000-00004F520000}"/>
    <cellStyle name="40% - uthevingsfarge 4 3 4 3 3" xfId="46622" xr:uid="{00000000-0005-0000-0000-000050520000}"/>
    <cellStyle name="40% - uthevingsfarge 4 3 4 3_3. Chng in credit spreads" xfId="46623" xr:uid="{00000000-0005-0000-0000-000051520000}"/>
    <cellStyle name="40% - uthevingsfarge 4 3 4 4" xfId="46624" xr:uid="{00000000-0005-0000-0000-000052520000}"/>
    <cellStyle name="40% - uthevingsfarge 4 3 4 4 2" xfId="46625" xr:uid="{00000000-0005-0000-0000-000053520000}"/>
    <cellStyle name="40% - uthevingsfarge 4 3 4 5" xfId="46626" xr:uid="{00000000-0005-0000-0000-000054520000}"/>
    <cellStyle name="40% - uthevingsfarge 4 3 4 6" xfId="46627" xr:uid="{00000000-0005-0000-0000-000055520000}"/>
    <cellStyle name="40% - uthevingsfarge 4 3 4_3. Chng in credit spreads" xfId="46628" xr:uid="{00000000-0005-0000-0000-000056520000}"/>
    <cellStyle name="40% - uthevingsfarge 4 3 5" xfId="17068" xr:uid="{00000000-0005-0000-0000-000057520000}"/>
    <cellStyle name="40% - uthevingsfarge 4 3 5 2" xfId="17069" xr:uid="{00000000-0005-0000-0000-000058520000}"/>
    <cellStyle name="40% - uthevingsfarge 4 3 5 2 2" xfId="46629" xr:uid="{00000000-0005-0000-0000-000059520000}"/>
    <cellStyle name="40% - uthevingsfarge 4 3 5 3" xfId="17070" xr:uid="{00000000-0005-0000-0000-00005A520000}"/>
    <cellStyle name="40% - uthevingsfarge 4 3 5 4" xfId="46630" xr:uid="{00000000-0005-0000-0000-00005B520000}"/>
    <cellStyle name="40% - uthevingsfarge 4 3 5 5" xfId="46631" xr:uid="{00000000-0005-0000-0000-00005C520000}"/>
    <cellStyle name="40% - uthevingsfarge 4 3 5 6" xfId="46632" xr:uid="{00000000-0005-0000-0000-00005D520000}"/>
    <cellStyle name="40% - uthevingsfarge 4 3 5_3. Chng in credit spreads" xfId="46633" xr:uid="{00000000-0005-0000-0000-00005E520000}"/>
    <cellStyle name="40% - uthevingsfarge 4 3 6" xfId="17071" xr:uid="{00000000-0005-0000-0000-00005F520000}"/>
    <cellStyle name="40% - uthevingsfarge 4 3 6 2" xfId="17072" xr:uid="{00000000-0005-0000-0000-000060520000}"/>
    <cellStyle name="40% - uthevingsfarge 4 3 6 2 2" xfId="46634" xr:uid="{00000000-0005-0000-0000-000061520000}"/>
    <cellStyle name="40% - uthevingsfarge 4 3 6 3" xfId="17073" xr:uid="{00000000-0005-0000-0000-000062520000}"/>
    <cellStyle name="40% - uthevingsfarge 4 3 6 4" xfId="46635" xr:uid="{00000000-0005-0000-0000-000063520000}"/>
    <cellStyle name="40% - uthevingsfarge 4 3 6 5" xfId="46636" xr:uid="{00000000-0005-0000-0000-000064520000}"/>
    <cellStyle name="40% - uthevingsfarge 4 3 6 6" xfId="46637" xr:uid="{00000000-0005-0000-0000-000065520000}"/>
    <cellStyle name="40% - uthevingsfarge 4 3 6_3. Chng in credit spreads" xfId="46638" xr:uid="{00000000-0005-0000-0000-000066520000}"/>
    <cellStyle name="40% - uthevingsfarge 4 3 7" xfId="17074" xr:uid="{00000000-0005-0000-0000-000067520000}"/>
    <cellStyle name="40% - uthevingsfarge 4 3 7 2" xfId="17075" xr:uid="{00000000-0005-0000-0000-000068520000}"/>
    <cellStyle name="40% - uthevingsfarge 4 3 7 2 2" xfId="46639" xr:uid="{00000000-0005-0000-0000-000069520000}"/>
    <cellStyle name="40% - uthevingsfarge 4 3 7 3" xfId="46640" xr:uid="{00000000-0005-0000-0000-00006A520000}"/>
    <cellStyle name="40% - uthevingsfarge 4 3 7_3. Chng in credit spreads" xfId="46641" xr:uid="{00000000-0005-0000-0000-00006B520000}"/>
    <cellStyle name="40% - uthevingsfarge 4 3 8" xfId="17076" xr:uid="{00000000-0005-0000-0000-00006C520000}"/>
    <cellStyle name="40% - uthevingsfarge 4 3 9" xfId="39873" xr:uid="{00000000-0005-0000-0000-00006D520000}"/>
    <cellStyle name="40% - uthevingsfarge 4 3_4 manuell" xfId="54220" xr:uid="{C5359779-2E86-4FFE-A35D-C84BDE587F9D}"/>
    <cellStyle name="40% - uthevingsfarge 4 30" xfId="4906" xr:uid="{00000000-0005-0000-0000-00006F520000}"/>
    <cellStyle name="40% - uthevingsfarge 4 30 2" xfId="4907" xr:uid="{00000000-0005-0000-0000-000070520000}"/>
    <cellStyle name="40% - uthevingsfarge 4 30 2 2" xfId="4908" xr:uid="{00000000-0005-0000-0000-000071520000}"/>
    <cellStyle name="40% - uthevingsfarge 4 30 2 3" xfId="46642" xr:uid="{00000000-0005-0000-0000-000072520000}"/>
    <cellStyle name="40% - uthevingsfarge 4 30 2_4 manuell" xfId="54221" xr:uid="{74DA8A04-40BA-4BA0-B457-0D9FFE5CF227}"/>
    <cellStyle name="40% - uthevingsfarge 4 30 3" xfId="4909" xr:uid="{00000000-0005-0000-0000-000074520000}"/>
    <cellStyle name="40% - uthevingsfarge 4 30 4" xfId="46643" xr:uid="{00000000-0005-0000-0000-000075520000}"/>
    <cellStyle name="40% - uthevingsfarge 4 30_4 manuell" xfId="54222" xr:uid="{605C509C-F986-49A6-AABC-BA9E646FC8C2}"/>
    <cellStyle name="40% - uthevingsfarge 4 31" xfId="4910" xr:uid="{00000000-0005-0000-0000-000077520000}"/>
    <cellStyle name="40% - uthevingsfarge 4 31 2" xfId="4911" xr:uid="{00000000-0005-0000-0000-000078520000}"/>
    <cellStyle name="40% - uthevingsfarge 4 31 2 2" xfId="4912" xr:uid="{00000000-0005-0000-0000-000079520000}"/>
    <cellStyle name="40% - uthevingsfarge 4 31 2 3" xfId="46644" xr:uid="{00000000-0005-0000-0000-00007A520000}"/>
    <cellStyle name="40% - uthevingsfarge 4 31 2_4 manuell" xfId="54223" xr:uid="{259DEBE0-931E-45E2-A188-3070B93A2D7C}"/>
    <cellStyle name="40% - uthevingsfarge 4 31 3" xfId="4913" xr:uid="{00000000-0005-0000-0000-00007C520000}"/>
    <cellStyle name="40% - uthevingsfarge 4 31 4" xfId="46645" xr:uid="{00000000-0005-0000-0000-00007D520000}"/>
    <cellStyle name="40% - uthevingsfarge 4 31_4 manuell" xfId="54224" xr:uid="{F9544D4B-60F8-4FFE-A6F1-EE8682754CBB}"/>
    <cellStyle name="40% - uthevingsfarge 4 32" xfId="4914" xr:uid="{00000000-0005-0000-0000-00007F520000}"/>
    <cellStyle name="40% - uthevingsfarge 4 32 2" xfId="4915" xr:uid="{00000000-0005-0000-0000-000080520000}"/>
    <cellStyle name="40% - uthevingsfarge 4 32 2 2" xfId="4916" xr:uid="{00000000-0005-0000-0000-000081520000}"/>
    <cellStyle name="40% - uthevingsfarge 4 32 2 3" xfId="46646" xr:uid="{00000000-0005-0000-0000-000082520000}"/>
    <cellStyle name="40% - uthevingsfarge 4 32 2_4 manuell" xfId="54225" xr:uid="{F39188C1-39C7-4A46-8D33-1E7E29092BBA}"/>
    <cellStyle name="40% - uthevingsfarge 4 32 3" xfId="4917" xr:uid="{00000000-0005-0000-0000-000084520000}"/>
    <cellStyle name="40% - uthevingsfarge 4 32 4" xfId="46647" xr:uid="{00000000-0005-0000-0000-000085520000}"/>
    <cellStyle name="40% - uthevingsfarge 4 32_4 manuell" xfId="54226" xr:uid="{9CC82B15-9B6C-4516-A5BE-C8980849C562}"/>
    <cellStyle name="40% - uthevingsfarge 4 33" xfId="4918" xr:uid="{00000000-0005-0000-0000-000087520000}"/>
    <cellStyle name="40% - uthevingsfarge 4 33 2" xfId="4919" xr:uid="{00000000-0005-0000-0000-000088520000}"/>
    <cellStyle name="40% - uthevingsfarge 4 33 2 2" xfId="4920" xr:uid="{00000000-0005-0000-0000-000089520000}"/>
    <cellStyle name="40% - uthevingsfarge 4 33 2 3" xfId="46648" xr:uid="{00000000-0005-0000-0000-00008A520000}"/>
    <cellStyle name="40% - uthevingsfarge 4 33 2_4 manuell" xfId="54227" xr:uid="{51F21D7A-7515-4CD6-8A12-51CC511475A4}"/>
    <cellStyle name="40% - uthevingsfarge 4 33 3" xfId="4921" xr:uid="{00000000-0005-0000-0000-00008C520000}"/>
    <cellStyle name="40% - uthevingsfarge 4 33 4" xfId="46649" xr:uid="{00000000-0005-0000-0000-00008D520000}"/>
    <cellStyle name="40% - uthevingsfarge 4 33_4 manuell" xfId="54228" xr:uid="{E985732C-AA40-493C-A8A1-DF21C4490E02}"/>
    <cellStyle name="40% - uthevingsfarge 4 34" xfId="4922" xr:uid="{00000000-0005-0000-0000-00008F520000}"/>
    <cellStyle name="40% - uthevingsfarge 4 34 2" xfId="4923" xr:uid="{00000000-0005-0000-0000-000090520000}"/>
    <cellStyle name="40% - uthevingsfarge 4 34 2 2" xfId="4924" xr:uid="{00000000-0005-0000-0000-000091520000}"/>
    <cellStyle name="40% - uthevingsfarge 4 34 2 3" xfId="46650" xr:uid="{00000000-0005-0000-0000-000092520000}"/>
    <cellStyle name="40% - uthevingsfarge 4 34 2_4 manuell" xfId="54229" xr:uid="{98FBBCD7-CEEE-47B2-AED6-4988005E71AC}"/>
    <cellStyle name="40% - uthevingsfarge 4 34 3" xfId="4925" xr:uid="{00000000-0005-0000-0000-000094520000}"/>
    <cellStyle name="40% - uthevingsfarge 4 34 4" xfId="46651" xr:uid="{00000000-0005-0000-0000-000095520000}"/>
    <cellStyle name="40% - uthevingsfarge 4 34_4 manuell" xfId="54230" xr:uid="{9204D23F-4FEC-4F99-ABF9-7E4B7DB98C78}"/>
    <cellStyle name="40% - uthevingsfarge 4 35" xfId="4926" xr:uid="{00000000-0005-0000-0000-000097520000}"/>
    <cellStyle name="40% - uthevingsfarge 4 35 2" xfId="4927" xr:uid="{00000000-0005-0000-0000-000098520000}"/>
    <cellStyle name="40% - uthevingsfarge 4 35 2 2" xfId="4928" xr:uid="{00000000-0005-0000-0000-000099520000}"/>
    <cellStyle name="40% - uthevingsfarge 4 35 2 3" xfId="46652" xr:uid="{00000000-0005-0000-0000-00009A520000}"/>
    <cellStyle name="40% - uthevingsfarge 4 35 2_4 manuell" xfId="54231" xr:uid="{8CE89B20-8945-4BC8-9D8A-34C10460E26C}"/>
    <cellStyle name="40% - uthevingsfarge 4 35 3" xfId="4929" xr:uid="{00000000-0005-0000-0000-00009C520000}"/>
    <cellStyle name="40% - uthevingsfarge 4 35 4" xfId="46653" xr:uid="{00000000-0005-0000-0000-00009D520000}"/>
    <cellStyle name="40% - uthevingsfarge 4 35_4 manuell" xfId="54232" xr:uid="{EBE26AEC-2412-4C41-AB47-FF648514CF8E}"/>
    <cellStyle name="40% - uthevingsfarge 4 36" xfId="4930" xr:uid="{00000000-0005-0000-0000-00009F520000}"/>
    <cellStyle name="40% - uthevingsfarge 4 36 2" xfId="4931" xr:uid="{00000000-0005-0000-0000-0000A0520000}"/>
    <cellStyle name="40% - uthevingsfarge 4 36 2 2" xfId="4932" xr:uid="{00000000-0005-0000-0000-0000A1520000}"/>
    <cellStyle name="40% - uthevingsfarge 4 36 2 3" xfId="46654" xr:uid="{00000000-0005-0000-0000-0000A2520000}"/>
    <cellStyle name="40% - uthevingsfarge 4 36 2_4 manuell" xfId="54233" xr:uid="{7CA7F0CB-5407-4458-A5F3-991561D71307}"/>
    <cellStyle name="40% - uthevingsfarge 4 36 3" xfId="4933" xr:uid="{00000000-0005-0000-0000-0000A4520000}"/>
    <cellStyle name="40% - uthevingsfarge 4 36 4" xfId="46655" xr:uid="{00000000-0005-0000-0000-0000A5520000}"/>
    <cellStyle name="40% - uthevingsfarge 4 36_4 manuell" xfId="54234" xr:uid="{B74682B9-C59F-488B-8FD3-96006BE3FF83}"/>
    <cellStyle name="40% - uthevingsfarge 4 37" xfId="4934" xr:uid="{00000000-0005-0000-0000-0000A7520000}"/>
    <cellStyle name="40% - uthevingsfarge 4 37 2" xfId="4935" xr:uid="{00000000-0005-0000-0000-0000A8520000}"/>
    <cellStyle name="40% - uthevingsfarge 4 37 2 2" xfId="4936" xr:uid="{00000000-0005-0000-0000-0000A9520000}"/>
    <cellStyle name="40% - uthevingsfarge 4 37 2 3" xfId="46656" xr:uid="{00000000-0005-0000-0000-0000AA520000}"/>
    <cellStyle name="40% - uthevingsfarge 4 37 2_4 manuell" xfId="54235" xr:uid="{FF3770B2-1227-4B84-8933-6105337B5464}"/>
    <cellStyle name="40% - uthevingsfarge 4 37 3" xfId="4937" xr:uid="{00000000-0005-0000-0000-0000AC520000}"/>
    <cellStyle name="40% - uthevingsfarge 4 37 4" xfId="46657" xr:uid="{00000000-0005-0000-0000-0000AD520000}"/>
    <cellStyle name="40% - uthevingsfarge 4 37_4 manuell" xfId="54236" xr:uid="{273526D6-BFD2-4AD6-A988-281EEC219BBD}"/>
    <cellStyle name="40% - uthevingsfarge 4 38" xfId="4938" xr:uid="{00000000-0005-0000-0000-0000AF520000}"/>
    <cellStyle name="40% - uthevingsfarge 4 38 2" xfId="4939" xr:uid="{00000000-0005-0000-0000-0000B0520000}"/>
    <cellStyle name="40% - uthevingsfarge 4 38 2 2" xfId="4940" xr:uid="{00000000-0005-0000-0000-0000B1520000}"/>
    <cellStyle name="40% - uthevingsfarge 4 38 2 3" xfId="46658" xr:uid="{00000000-0005-0000-0000-0000B2520000}"/>
    <cellStyle name="40% - uthevingsfarge 4 38 2_4 manuell" xfId="54237" xr:uid="{F200C4A2-F04B-4537-AC54-3FF114966C3D}"/>
    <cellStyle name="40% - uthevingsfarge 4 38 3" xfId="4941" xr:uid="{00000000-0005-0000-0000-0000B4520000}"/>
    <cellStyle name="40% - uthevingsfarge 4 38 4" xfId="46659" xr:uid="{00000000-0005-0000-0000-0000B5520000}"/>
    <cellStyle name="40% - uthevingsfarge 4 38_4 manuell" xfId="54238" xr:uid="{8464D695-31EF-4372-83E5-617BF16D18E5}"/>
    <cellStyle name="40% - uthevingsfarge 4 39" xfId="4942" xr:uid="{00000000-0005-0000-0000-0000B7520000}"/>
    <cellStyle name="40% - uthevingsfarge 4 39 2" xfId="4943" xr:uid="{00000000-0005-0000-0000-0000B8520000}"/>
    <cellStyle name="40% - uthevingsfarge 4 39 2 2" xfId="4944" xr:uid="{00000000-0005-0000-0000-0000B9520000}"/>
    <cellStyle name="40% - uthevingsfarge 4 39 2 3" xfId="46660" xr:uid="{00000000-0005-0000-0000-0000BA520000}"/>
    <cellStyle name="40% - uthevingsfarge 4 39 2_4 manuell" xfId="54239" xr:uid="{52568E04-D076-4DDF-861E-41258FD3A003}"/>
    <cellStyle name="40% - uthevingsfarge 4 39 3" xfId="4945" xr:uid="{00000000-0005-0000-0000-0000BC520000}"/>
    <cellStyle name="40% - uthevingsfarge 4 39 4" xfId="46661" xr:uid="{00000000-0005-0000-0000-0000BD520000}"/>
    <cellStyle name="40% - uthevingsfarge 4 39_4 manuell" xfId="54240" xr:uid="{199866FC-F3FA-4184-9421-194BF612A12D}"/>
    <cellStyle name="40% - uthevingsfarge 4 4" xfId="4946" xr:uid="{00000000-0005-0000-0000-0000BF520000}"/>
    <cellStyle name="40% - uthevingsfarge 4 4 10" xfId="46662" xr:uid="{00000000-0005-0000-0000-0000C0520000}"/>
    <cellStyle name="40% - uthevingsfarge 4 4 2" xfId="4947" xr:uid="{00000000-0005-0000-0000-0000C1520000}"/>
    <cellStyle name="40% - uthevingsfarge 4 4 2 2" xfId="4948" xr:uid="{00000000-0005-0000-0000-0000C2520000}"/>
    <cellStyle name="40% - uthevingsfarge 4 4 2 2 2" xfId="17077" xr:uid="{00000000-0005-0000-0000-0000C3520000}"/>
    <cellStyle name="40% - uthevingsfarge 4 4 2 2 2 2" xfId="46663" xr:uid="{00000000-0005-0000-0000-0000C4520000}"/>
    <cellStyle name="40% - uthevingsfarge 4 4 2 2 3" xfId="46664" xr:uid="{00000000-0005-0000-0000-0000C5520000}"/>
    <cellStyle name="40% - uthevingsfarge 4 4 2 2_3. Chng in credit spreads" xfId="46665" xr:uid="{00000000-0005-0000-0000-0000C6520000}"/>
    <cellStyle name="40% - uthevingsfarge 4 4 2 3" xfId="17078" xr:uid="{00000000-0005-0000-0000-0000C7520000}"/>
    <cellStyle name="40% - uthevingsfarge 4 4 2 3 2" xfId="46666" xr:uid="{00000000-0005-0000-0000-0000C8520000}"/>
    <cellStyle name="40% - uthevingsfarge 4 4 2 3 2 2" xfId="46667" xr:uid="{00000000-0005-0000-0000-0000C9520000}"/>
    <cellStyle name="40% - uthevingsfarge 4 4 2 3 3" xfId="46668" xr:uid="{00000000-0005-0000-0000-0000CA520000}"/>
    <cellStyle name="40% - uthevingsfarge 4 4 2 3_3. Chng in credit spreads" xfId="46669" xr:uid="{00000000-0005-0000-0000-0000CB520000}"/>
    <cellStyle name="40% - uthevingsfarge 4 4 2 4" xfId="46670" xr:uid="{00000000-0005-0000-0000-0000CC520000}"/>
    <cellStyle name="40% - uthevingsfarge 4 4 2 4 2" xfId="46671" xr:uid="{00000000-0005-0000-0000-0000CD520000}"/>
    <cellStyle name="40% - uthevingsfarge 4 4 2 5" xfId="46672" xr:uid="{00000000-0005-0000-0000-0000CE520000}"/>
    <cellStyle name="40% - uthevingsfarge 4 4 2 6" xfId="46673" xr:uid="{00000000-0005-0000-0000-0000CF520000}"/>
    <cellStyle name="40% - uthevingsfarge 4 4 2 7" xfId="46674" xr:uid="{00000000-0005-0000-0000-0000D0520000}"/>
    <cellStyle name="40% - uthevingsfarge 4 4 2 8" xfId="46675" xr:uid="{00000000-0005-0000-0000-0000D1520000}"/>
    <cellStyle name="40% - uthevingsfarge 4 4 2_3. Chng in credit spreads" xfId="46676" xr:uid="{00000000-0005-0000-0000-0000D2520000}"/>
    <cellStyle name="40% - uthevingsfarge 4 4 3" xfId="4949" xr:uid="{00000000-0005-0000-0000-0000D3520000}"/>
    <cellStyle name="40% - uthevingsfarge 4 4 3 2" xfId="17079" xr:uid="{00000000-0005-0000-0000-0000D4520000}"/>
    <cellStyle name="40% - uthevingsfarge 4 4 3 2 2" xfId="46677" xr:uid="{00000000-0005-0000-0000-0000D5520000}"/>
    <cellStyle name="40% - uthevingsfarge 4 4 3 3" xfId="17080" xr:uid="{00000000-0005-0000-0000-0000D6520000}"/>
    <cellStyle name="40% - uthevingsfarge 4 4 3 4" xfId="46678" xr:uid="{00000000-0005-0000-0000-0000D7520000}"/>
    <cellStyle name="40% - uthevingsfarge 4 4 3 5" xfId="46679" xr:uid="{00000000-0005-0000-0000-0000D8520000}"/>
    <cellStyle name="40% - uthevingsfarge 4 4 3 6" xfId="46680" xr:uid="{00000000-0005-0000-0000-0000D9520000}"/>
    <cellStyle name="40% - uthevingsfarge 4 4 3_3. Chng in credit spreads" xfId="46681" xr:uid="{00000000-0005-0000-0000-0000DA520000}"/>
    <cellStyle name="40% - uthevingsfarge 4 4 4" xfId="17081" xr:uid="{00000000-0005-0000-0000-0000DB520000}"/>
    <cellStyle name="40% - uthevingsfarge 4 4 4 2" xfId="17082" xr:uid="{00000000-0005-0000-0000-0000DC520000}"/>
    <cellStyle name="40% - uthevingsfarge 4 4 4 2 2" xfId="46682" xr:uid="{00000000-0005-0000-0000-0000DD520000}"/>
    <cellStyle name="40% - uthevingsfarge 4 4 4 3" xfId="17083" xr:uid="{00000000-0005-0000-0000-0000DE520000}"/>
    <cellStyle name="40% - uthevingsfarge 4 4 4 4" xfId="46683" xr:uid="{00000000-0005-0000-0000-0000DF520000}"/>
    <cellStyle name="40% - uthevingsfarge 4 4 4 5" xfId="46684" xr:uid="{00000000-0005-0000-0000-0000E0520000}"/>
    <cellStyle name="40% - uthevingsfarge 4 4 4 6" xfId="46685" xr:uid="{00000000-0005-0000-0000-0000E1520000}"/>
    <cellStyle name="40% - uthevingsfarge 4 4 4_3. Chng in credit spreads" xfId="46686" xr:uid="{00000000-0005-0000-0000-0000E2520000}"/>
    <cellStyle name="40% - uthevingsfarge 4 4 5" xfId="17084" xr:uid="{00000000-0005-0000-0000-0000E3520000}"/>
    <cellStyle name="40% - uthevingsfarge 4 4 5 2" xfId="17085" xr:uid="{00000000-0005-0000-0000-0000E4520000}"/>
    <cellStyle name="40% - uthevingsfarge 4 4 5 3" xfId="17086" xr:uid="{00000000-0005-0000-0000-0000E5520000}"/>
    <cellStyle name="40% - uthevingsfarge 4 4 5 4" xfId="46687" xr:uid="{00000000-0005-0000-0000-0000E6520000}"/>
    <cellStyle name="40% - uthevingsfarge 4 4 5 5" xfId="46688" xr:uid="{00000000-0005-0000-0000-0000E7520000}"/>
    <cellStyle name="40% - uthevingsfarge 4 4 5 6" xfId="46689" xr:uid="{00000000-0005-0000-0000-0000E8520000}"/>
    <cellStyle name="40% - uthevingsfarge 4 4 5_AVA DVA EL" xfId="17087" xr:uid="{00000000-0005-0000-0000-0000E9520000}"/>
    <cellStyle name="40% - uthevingsfarge 4 4 6" xfId="17088" xr:uid="{00000000-0005-0000-0000-0000EA520000}"/>
    <cellStyle name="40% - uthevingsfarge 4 4 6 2" xfId="17089" xr:uid="{00000000-0005-0000-0000-0000EB520000}"/>
    <cellStyle name="40% - uthevingsfarge 4 4 6_AVA DVA EL" xfId="17090" xr:uid="{00000000-0005-0000-0000-0000EC520000}"/>
    <cellStyle name="40% - uthevingsfarge 4 4 7" xfId="17091" xr:uid="{00000000-0005-0000-0000-0000ED520000}"/>
    <cellStyle name="40% - uthevingsfarge 4 4 8" xfId="39874" xr:uid="{00000000-0005-0000-0000-0000EE520000}"/>
    <cellStyle name="40% - uthevingsfarge 4 4 9" xfId="46690" xr:uid="{00000000-0005-0000-0000-0000EF520000}"/>
    <cellStyle name="40% - uthevingsfarge 4 4_3. Chng in credit spreads" xfId="46691" xr:uid="{00000000-0005-0000-0000-0000F0520000}"/>
    <cellStyle name="40% - uthevingsfarge 4 40" xfId="4950" xr:uid="{00000000-0005-0000-0000-0000F1520000}"/>
    <cellStyle name="40% - uthevingsfarge 4 40 2" xfId="4951" xr:uid="{00000000-0005-0000-0000-0000F2520000}"/>
    <cellStyle name="40% - uthevingsfarge 4 40 2 2" xfId="4952" xr:uid="{00000000-0005-0000-0000-0000F3520000}"/>
    <cellStyle name="40% - uthevingsfarge 4 40 2 3" xfId="46692" xr:uid="{00000000-0005-0000-0000-0000F4520000}"/>
    <cellStyle name="40% - uthevingsfarge 4 40 2_4 manuell" xfId="54241" xr:uid="{EF2DD68C-15CD-4810-B6A7-1C195E4A11D0}"/>
    <cellStyle name="40% - uthevingsfarge 4 40 3" xfId="4953" xr:uid="{00000000-0005-0000-0000-0000F6520000}"/>
    <cellStyle name="40% - uthevingsfarge 4 40 4" xfId="46693" xr:uid="{00000000-0005-0000-0000-0000F7520000}"/>
    <cellStyle name="40% - uthevingsfarge 4 40_4 manuell" xfId="54242" xr:uid="{D65254BC-5D87-49B2-B546-6143E3CFCBFE}"/>
    <cellStyle name="40% - uthevingsfarge 4 41" xfId="4954" xr:uid="{00000000-0005-0000-0000-0000F9520000}"/>
    <cellStyle name="40% - uthevingsfarge 4 41 2" xfId="4955" xr:uid="{00000000-0005-0000-0000-0000FA520000}"/>
    <cellStyle name="40% - uthevingsfarge 4 41 2 2" xfId="4956" xr:uid="{00000000-0005-0000-0000-0000FB520000}"/>
    <cellStyle name="40% - uthevingsfarge 4 41 2 3" xfId="46694" xr:uid="{00000000-0005-0000-0000-0000FC520000}"/>
    <cellStyle name="40% - uthevingsfarge 4 41 2_4 manuell" xfId="54243" xr:uid="{7A72C152-8E9B-4B5E-892A-5766EE3CE939}"/>
    <cellStyle name="40% - uthevingsfarge 4 41 3" xfId="4957" xr:uid="{00000000-0005-0000-0000-0000FE520000}"/>
    <cellStyle name="40% - uthevingsfarge 4 41 4" xfId="46695" xr:uid="{00000000-0005-0000-0000-0000FF520000}"/>
    <cellStyle name="40% - uthevingsfarge 4 41_4 manuell" xfId="54244" xr:uid="{DE685D9B-5DEA-4A0F-B7F1-2ACB89FFEA04}"/>
    <cellStyle name="40% - uthevingsfarge 4 42" xfId="4958" xr:uid="{00000000-0005-0000-0000-000001530000}"/>
    <cellStyle name="40% - uthevingsfarge 4 42 2" xfId="4959" xr:uid="{00000000-0005-0000-0000-000002530000}"/>
    <cellStyle name="40% - uthevingsfarge 4 42 2 2" xfId="4960" xr:uid="{00000000-0005-0000-0000-000003530000}"/>
    <cellStyle name="40% - uthevingsfarge 4 42 2 3" xfId="46696" xr:uid="{00000000-0005-0000-0000-000004530000}"/>
    <cellStyle name="40% - uthevingsfarge 4 42 2_4 manuell" xfId="54245" xr:uid="{E16A22CA-1FF7-4071-A4E0-B15A044BD048}"/>
    <cellStyle name="40% - uthevingsfarge 4 42 3" xfId="4961" xr:uid="{00000000-0005-0000-0000-000006530000}"/>
    <cellStyle name="40% - uthevingsfarge 4 42 4" xfId="46697" xr:uid="{00000000-0005-0000-0000-000007530000}"/>
    <cellStyle name="40% - uthevingsfarge 4 42_4 manuell" xfId="54246" xr:uid="{41AE2EBD-57A7-45AC-AC26-284C1BB3845C}"/>
    <cellStyle name="40% - uthevingsfarge 4 43" xfId="4962" xr:uid="{00000000-0005-0000-0000-000009530000}"/>
    <cellStyle name="40% - uthevingsfarge 4 43 2" xfId="4963" xr:uid="{00000000-0005-0000-0000-00000A530000}"/>
    <cellStyle name="40% - uthevingsfarge 4 43 2 2" xfId="4964" xr:uid="{00000000-0005-0000-0000-00000B530000}"/>
    <cellStyle name="40% - uthevingsfarge 4 43 2 3" xfId="46698" xr:uid="{00000000-0005-0000-0000-00000C530000}"/>
    <cellStyle name="40% - uthevingsfarge 4 43 2_4 manuell" xfId="54247" xr:uid="{D6DDC7BA-4460-4AD6-80C5-42BBDC8F0800}"/>
    <cellStyle name="40% - uthevingsfarge 4 43 3" xfId="4965" xr:uid="{00000000-0005-0000-0000-00000E530000}"/>
    <cellStyle name="40% - uthevingsfarge 4 43 4" xfId="46699" xr:uid="{00000000-0005-0000-0000-00000F530000}"/>
    <cellStyle name="40% - uthevingsfarge 4 43_4 manuell" xfId="54248" xr:uid="{AB20884C-5EAE-4097-938C-A4F35C94F451}"/>
    <cellStyle name="40% - uthevingsfarge 4 44" xfId="4966" xr:uid="{00000000-0005-0000-0000-000011530000}"/>
    <cellStyle name="40% - uthevingsfarge 4 44 2" xfId="4967" xr:uid="{00000000-0005-0000-0000-000012530000}"/>
    <cellStyle name="40% - uthevingsfarge 4 44 2 2" xfId="4968" xr:uid="{00000000-0005-0000-0000-000013530000}"/>
    <cellStyle name="40% - uthevingsfarge 4 44 2 3" xfId="46700" xr:uid="{00000000-0005-0000-0000-000014530000}"/>
    <cellStyle name="40% - uthevingsfarge 4 44 2_4 manuell" xfId="54249" xr:uid="{BF02DCA2-D891-4B28-92F0-85EF58573AF7}"/>
    <cellStyle name="40% - uthevingsfarge 4 44 3" xfId="4969" xr:uid="{00000000-0005-0000-0000-000016530000}"/>
    <cellStyle name="40% - uthevingsfarge 4 44 4" xfId="46701" xr:uid="{00000000-0005-0000-0000-000017530000}"/>
    <cellStyle name="40% - uthevingsfarge 4 44_4 manuell" xfId="54250" xr:uid="{13539DB8-A59D-40BD-A215-D323A707DE30}"/>
    <cellStyle name="40% - uthevingsfarge 4 45" xfId="4970" xr:uid="{00000000-0005-0000-0000-000019530000}"/>
    <cellStyle name="40% - uthevingsfarge 4 45 2" xfId="4971" xr:uid="{00000000-0005-0000-0000-00001A530000}"/>
    <cellStyle name="40% - uthevingsfarge 4 45 2 2" xfId="4972" xr:uid="{00000000-0005-0000-0000-00001B530000}"/>
    <cellStyle name="40% - uthevingsfarge 4 45 2 3" xfId="46702" xr:uid="{00000000-0005-0000-0000-00001C530000}"/>
    <cellStyle name="40% - uthevingsfarge 4 45 2_4 manuell" xfId="54251" xr:uid="{B8BC3253-B715-4863-8B65-4581A981F261}"/>
    <cellStyle name="40% - uthevingsfarge 4 45 3" xfId="4973" xr:uid="{00000000-0005-0000-0000-00001E530000}"/>
    <cellStyle name="40% - uthevingsfarge 4 45 4" xfId="46703" xr:uid="{00000000-0005-0000-0000-00001F530000}"/>
    <cellStyle name="40% - uthevingsfarge 4 45_4 manuell" xfId="54252" xr:uid="{519B3732-B8B9-47BC-A693-15AD01213F9A}"/>
    <cellStyle name="40% - uthevingsfarge 4 46" xfId="4974" xr:uid="{00000000-0005-0000-0000-000021530000}"/>
    <cellStyle name="40% - uthevingsfarge 4 46 2" xfId="4975" xr:uid="{00000000-0005-0000-0000-000022530000}"/>
    <cellStyle name="40% - uthevingsfarge 4 46 2 2" xfId="4976" xr:uid="{00000000-0005-0000-0000-000023530000}"/>
    <cellStyle name="40% - uthevingsfarge 4 46 2 3" xfId="46704" xr:uid="{00000000-0005-0000-0000-000024530000}"/>
    <cellStyle name="40% - uthevingsfarge 4 46 2_4 manuell" xfId="54253" xr:uid="{FE696EBB-B0BD-48A1-ACFF-6746D72768E3}"/>
    <cellStyle name="40% - uthevingsfarge 4 46 3" xfId="4977" xr:uid="{00000000-0005-0000-0000-000026530000}"/>
    <cellStyle name="40% - uthevingsfarge 4 46 4" xfId="46705" xr:uid="{00000000-0005-0000-0000-000027530000}"/>
    <cellStyle name="40% - uthevingsfarge 4 46_4 manuell" xfId="54254" xr:uid="{BEFD0327-D8D1-4B9F-B50D-3CABB46C9A4C}"/>
    <cellStyle name="40% - uthevingsfarge 4 47" xfId="4978" xr:uid="{00000000-0005-0000-0000-000029530000}"/>
    <cellStyle name="40% - uthevingsfarge 4 47 2" xfId="4979" xr:uid="{00000000-0005-0000-0000-00002A530000}"/>
    <cellStyle name="40% - uthevingsfarge 4 47 2 2" xfId="4980" xr:uid="{00000000-0005-0000-0000-00002B530000}"/>
    <cellStyle name="40% - uthevingsfarge 4 47 2 3" xfId="46706" xr:uid="{00000000-0005-0000-0000-00002C530000}"/>
    <cellStyle name="40% - uthevingsfarge 4 47 2_4 manuell" xfId="54255" xr:uid="{B7F7E390-2C84-49F4-9BA4-002CB8E17A5E}"/>
    <cellStyle name="40% - uthevingsfarge 4 47 3" xfId="4981" xr:uid="{00000000-0005-0000-0000-00002E530000}"/>
    <cellStyle name="40% - uthevingsfarge 4 47 4" xfId="46707" xr:uid="{00000000-0005-0000-0000-00002F530000}"/>
    <cellStyle name="40% - uthevingsfarge 4 47_4 manuell" xfId="54256" xr:uid="{158BE6A3-ECFC-4969-88FE-62080B320D02}"/>
    <cellStyle name="40% - uthevingsfarge 4 48" xfId="4982" xr:uid="{00000000-0005-0000-0000-000031530000}"/>
    <cellStyle name="40% - uthevingsfarge 4 48 2" xfId="4983" xr:uid="{00000000-0005-0000-0000-000032530000}"/>
    <cellStyle name="40% - uthevingsfarge 4 48 2 2" xfId="4984" xr:uid="{00000000-0005-0000-0000-000033530000}"/>
    <cellStyle name="40% - uthevingsfarge 4 48 2 3" xfId="46708" xr:uid="{00000000-0005-0000-0000-000034530000}"/>
    <cellStyle name="40% - uthevingsfarge 4 48 2_4 manuell" xfId="54257" xr:uid="{BF53E383-9F35-4B66-BEB2-F59BFE707A30}"/>
    <cellStyle name="40% - uthevingsfarge 4 48 3" xfId="4985" xr:uid="{00000000-0005-0000-0000-000036530000}"/>
    <cellStyle name="40% - uthevingsfarge 4 48 4" xfId="46709" xr:uid="{00000000-0005-0000-0000-000037530000}"/>
    <cellStyle name="40% - uthevingsfarge 4 48_4 manuell" xfId="54258" xr:uid="{63F5CF6F-E1F4-40B8-9695-932F0A619D97}"/>
    <cellStyle name="40% - uthevingsfarge 4 49" xfId="4986" xr:uid="{00000000-0005-0000-0000-000039530000}"/>
    <cellStyle name="40% - uthevingsfarge 4 49 2" xfId="4987" xr:uid="{00000000-0005-0000-0000-00003A530000}"/>
    <cellStyle name="40% - uthevingsfarge 4 49 2 2" xfId="4988" xr:uid="{00000000-0005-0000-0000-00003B530000}"/>
    <cellStyle name="40% - uthevingsfarge 4 49 2 3" xfId="46710" xr:uid="{00000000-0005-0000-0000-00003C530000}"/>
    <cellStyle name="40% - uthevingsfarge 4 49 2_4 manuell" xfId="54259" xr:uid="{5BE078EF-CDB8-4B4A-8B6A-4D294DBA64C8}"/>
    <cellStyle name="40% - uthevingsfarge 4 49 3" xfId="4989" xr:uid="{00000000-0005-0000-0000-00003E530000}"/>
    <cellStyle name="40% - uthevingsfarge 4 49 4" xfId="46711" xr:uid="{00000000-0005-0000-0000-00003F530000}"/>
    <cellStyle name="40% - uthevingsfarge 4 49_4 manuell" xfId="54260" xr:uid="{1D489FFA-7A2D-4848-9B3A-3FE496DE8609}"/>
    <cellStyle name="40% - uthevingsfarge 4 5" xfId="4990" xr:uid="{00000000-0005-0000-0000-000041530000}"/>
    <cellStyle name="40% - uthevingsfarge 4 5 2" xfId="4991" xr:uid="{00000000-0005-0000-0000-000042530000}"/>
    <cellStyle name="40% - uthevingsfarge 4 5 2 2" xfId="4992" xr:uid="{00000000-0005-0000-0000-000043530000}"/>
    <cellStyle name="40% - uthevingsfarge 4 5 2 2 2" xfId="46712" xr:uid="{00000000-0005-0000-0000-000044530000}"/>
    <cellStyle name="40% - uthevingsfarge 4 5 2 2 2 2" xfId="46713" xr:uid="{00000000-0005-0000-0000-000045530000}"/>
    <cellStyle name="40% - uthevingsfarge 4 5 2 2 3" xfId="46714" xr:uid="{00000000-0005-0000-0000-000046530000}"/>
    <cellStyle name="40% - uthevingsfarge 4 5 2 2_3. Chng in credit spreads" xfId="46715" xr:uid="{00000000-0005-0000-0000-000047530000}"/>
    <cellStyle name="40% - uthevingsfarge 4 5 2 3" xfId="46716" xr:uid="{00000000-0005-0000-0000-000048530000}"/>
    <cellStyle name="40% - uthevingsfarge 4 5 2 3 2" xfId="46717" xr:uid="{00000000-0005-0000-0000-000049530000}"/>
    <cellStyle name="40% - uthevingsfarge 4 5 2 3 2 2" xfId="46718" xr:uid="{00000000-0005-0000-0000-00004A530000}"/>
    <cellStyle name="40% - uthevingsfarge 4 5 2 3 3" xfId="46719" xr:uid="{00000000-0005-0000-0000-00004B530000}"/>
    <cellStyle name="40% - uthevingsfarge 4 5 2 3_3. Chng in credit spreads" xfId="46720" xr:uid="{00000000-0005-0000-0000-00004C530000}"/>
    <cellStyle name="40% - uthevingsfarge 4 5 2 4" xfId="46721" xr:uid="{00000000-0005-0000-0000-00004D530000}"/>
    <cellStyle name="40% - uthevingsfarge 4 5 2 4 2" xfId="46722" xr:uid="{00000000-0005-0000-0000-00004E530000}"/>
    <cellStyle name="40% - uthevingsfarge 4 5 2 5" xfId="46723" xr:uid="{00000000-0005-0000-0000-00004F530000}"/>
    <cellStyle name="40% - uthevingsfarge 4 5 2_3. Chng in credit spreads" xfId="46724" xr:uid="{00000000-0005-0000-0000-000050530000}"/>
    <cellStyle name="40% - uthevingsfarge 4 5 3" xfId="4993" xr:uid="{00000000-0005-0000-0000-000051530000}"/>
    <cellStyle name="40% - uthevingsfarge 4 5 3 2" xfId="17092" xr:uid="{00000000-0005-0000-0000-000052530000}"/>
    <cellStyle name="40% - uthevingsfarge 4 5 3 2 2" xfId="46725" xr:uid="{00000000-0005-0000-0000-000053530000}"/>
    <cellStyle name="40% - uthevingsfarge 4 5 3 3" xfId="46726" xr:uid="{00000000-0005-0000-0000-000054530000}"/>
    <cellStyle name="40% - uthevingsfarge 4 5 3_3. Chng in credit spreads" xfId="46727" xr:uid="{00000000-0005-0000-0000-000055530000}"/>
    <cellStyle name="40% - uthevingsfarge 4 5 4" xfId="17093" xr:uid="{00000000-0005-0000-0000-000056530000}"/>
    <cellStyle name="40% - uthevingsfarge 4 5 4 2" xfId="46728" xr:uid="{00000000-0005-0000-0000-000057530000}"/>
    <cellStyle name="40% - uthevingsfarge 4 5 4 2 2" xfId="46729" xr:uid="{00000000-0005-0000-0000-000058530000}"/>
    <cellStyle name="40% - uthevingsfarge 4 5 4 3" xfId="46730" xr:uid="{00000000-0005-0000-0000-000059530000}"/>
    <cellStyle name="40% - uthevingsfarge 4 5 4_3. Chng in credit spreads" xfId="46731" xr:uid="{00000000-0005-0000-0000-00005A530000}"/>
    <cellStyle name="40% - uthevingsfarge 4 5 5" xfId="17094" xr:uid="{00000000-0005-0000-0000-00005B530000}"/>
    <cellStyle name="40% - uthevingsfarge 4 5 5 2" xfId="46732" xr:uid="{00000000-0005-0000-0000-00005C530000}"/>
    <cellStyle name="40% - uthevingsfarge 4 5 6" xfId="39875" xr:uid="{00000000-0005-0000-0000-00005D530000}"/>
    <cellStyle name="40% - uthevingsfarge 4 5 7" xfId="46733" xr:uid="{00000000-0005-0000-0000-00005E530000}"/>
    <cellStyle name="40% - uthevingsfarge 4 5 8" xfId="46734" xr:uid="{00000000-0005-0000-0000-00005F530000}"/>
    <cellStyle name="40% - uthevingsfarge 4 5 9" xfId="46735" xr:uid="{00000000-0005-0000-0000-000060530000}"/>
    <cellStyle name="40% - uthevingsfarge 4 5_3. Chng in credit spreads" xfId="46736" xr:uid="{00000000-0005-0000-0000-000061530000}"/>
    <cellStyle name="40% - uthevingsfarge 4 50" xfId="4994" xr:uid="{00000000-0005-0000-0000-000062530000}"/>
    <cellStyle name="40% - uthevingsfarge 4 50 2" xfId="4995" xr:uid="{00000000-0005-0000-0000-000063530000}"/>
    <cellStyle name="40% - uthevingsfarge 4 50 2 2" xfId="4996" xr:uid="{00000000-0005-0000-0000-000064530000}"/>
    <cellStyle name="40% - uthevingsfarge 4 50 2 3" xfId="46737" xr:uid="{00000000-0005-0000-0000-000065530000}"/>
    <cellStyle name="40% - uthevingsfarge 4 50 2_4 manuell" xfId="54261" xr:uid="{D2DF1D60-81B6-49AF-BA08-E84A141293D7}"/>
    <cellStyle name="40% - uthevingsfarge 4 50 3" xfId="4997" xr:uid="{00000000-0005-0000-0000-000067530000}"/>
    <cellStyle name="40% - uthevingsfarge 4 50 4" xfId="46738" xr:uid="{00000000-0005-0000-0000-000068530000}"/>
    <cellStyle name="40% - uthevingsfarge 4 50_4 manuell" xfId="54262" xr:uid="{80ED23F4-4614-443C-BB14-06F4B8E398D3}"/>
    <cellStyle name="40% - uthevingsfarge 4 51" xfId="4998" xr:uid="{00000000-0005-0000-0000-00006A530000}"/>
    <cellStyle name="40% - uthevingsfarge 4 51 2" xfId="4999" xr:uid="{00000000-0005-0000-0000-00006B530000}"/>
    <cellStyle name="40% - uthevingsfarge 4 51 2 2" xfId="5000" xr:uid="{00000000-0005-0000-0000-00006C530000}"/>
    <cellStyle name="40% - uthevingsfarge 4 51 2 3" xfId="46739" xr:uid="{00000000-0005-0000-0000-00006D530000}"/>
    <cellStyle name="40% - uthevingsfarge 4 51 2_4 manuell" xfId="54263" xr:uid="{40ADF08F-CA5E-42F5-A1AA-B503D89E0333}"/>
    <cellStyle name="40% - uthevingsfarge 4 51 3" xfId="5001" xr:uid="{00000000-0005-0000-0000-00006F530000}"/>
    <cellStyle name="40% - uthevingsfarge 4 51 4" xfId="46740" xr:uid="{00000000-0005-0000-0000-000070530000}"/>
    <cellStyle name="40% - uthevingsfarge 4 51_4 manuell" xfId="54264" xr:uid="{2E854CF4-6242-4F61-A491-C666B59990AA}"/>
    <cellStyle name="40% - uthevingsfarge 4 52" xfId="5002" xr:uid="{00000000-0005-0000-0000-000072530000}"/>
    <cellStyle name="40% - uthevingsfarge 4 52 2" xfId="5003" xr:uid="{00000000-0005-0000-0000-000073530000}"/>
    <cellStyle name="40% - uthevingsfarge 4 52 2 2" xfId="5004" xr:uid="{00000000-0005-0000-0000-000074530000}"/>
    <cellStyle name="40% - uthevingsfarge 4 52 2 3" xfId="46741" xr:uid="{00000000-0005-0000-0000-000075530000}"/>
    <cellStyle name="40% - uthevingsfarge 4 52 2_4 manuell" xfId="54265" xr:uid="{B537AED7-C16B-40B4-A126-895916D0438C}"/>
    <cellStyle name="40% - uthevingsfarge 4 52 3" xfId="5005" xr:uid="{00000000-0005-0000-0000-000077530000}"/>
    <cellStyle name="40% - uthevingsfarge 4 52 4" xfId="46742" xr:uid="{00000000-0005-0000-0000-000078530000}"/>
    <cellStyle name="40% - uthevingsfarge 4 52_4 manuell" xfId="54266" xr:uid="{C09E2516-38B6-4FC6-B650-C7A545DD2158}"/>
    <cellStyle name="40% - uthevingsfarge 4 53" xfId="5006" xr:uid="{00000000-0005-0000-0000-00007A530000}"/>
    <cellStyle name="40% - uthevingsfarge 4 53 2" xfId="5007" xr:uid="{00000000-0005-0000-0000-00007B530000}"/>
    <cellStyle name="40% - uthevingsfarge 4 53 2 2" xfId="5008" xr:uid="{00000000-0005-0000-0000-00007C530000}"/>
    <cellStyle name="40% - uthevingsfarge 4 53 2 3" xfId="46743" xr:uid="{00000000-0005-0000-0000-00007D530000}"/>
    <cellStyle name="40% - uthevingsfarge 4 53 2_4 manuell" xfId="54267" xr:uid="{AE9967E7-B3D7-4780-A9CC-4F42BC4EADC7}"/>
    <cellStyle name="40% - uthevingsfarge 4 53 3" xfId="5009" xr:uid="{00000000-0005-0000-0000-00007F530000}"/>
    <cellStyle name="40% - uthevingsfarge 4 53 4" xfId="46744" xr:uid="{00000000-0005-0000-0000-000080530000}"/>
    <cellStyle name="40% - uthevingsfarge 4 53_4 manuell" xfId="54268" xr:uid="{9F96C40C-F3D6-4609-AD9E-22306EE172D8}"/>
    <cellStyle name="40% - uthevingsfarge 4 54" xfId="5010" xr:uid="{00000000-0005-0000-0000-000082530000}"/>
    <cellStyle name="40% - uthevingsfarge 4 54 2" xfId="5011" xr:uid="{00000000-0005-0000-0000-000083530000}"/>
    <cellStyle name="40% - uthevingsfarge 4 54 2 2" xfId="5012" xr:uid="{00000000-0005-0000-0000-000084530000}"/>
    <cellStyle name="40% - uthevingsfarge 4 54 2 3" xfId="46745" xr:uid="{00000000-0005-0000-0000-000085530000}"/>
    <cellStyle name="40% - uthevingsfarge 4 54 2_4 manuell" xfId="54269" xr:uid="{4211B73D-1267-41E7-B129-9E2CBEE48C96}"/>
    <cellStyle name="40% - uthevingsfarge 4 54 3" xfId="5013" xr:uid="{00000000-0005-0000-0000-000087530000}"/>
    <cellStyle name="40% - uthevingsfarge 4 54 4" xfId="46746" xr:uid="{00000000-0005-0000-0000-000088530000}"/>
    <cellStyle name="40% - uthevingsfarge 4 54_4 manuell" xfId="54270" xr:uid="{253FA4EA-11B6-45C9-9DAC-75160537B291}"/>
    <cellStyle name="40% - uthevingsfarge 4 55" xfId="5014" xr:uid="{00000000-0005-0000-0000-00008A530000}"/>
    <cellStyle name="40% - uthevingsfarge 4 55 2" xfId="5015" xr:uid="{00000000-0005-0000-0000-00008B530000}"/>
    <cellStyle name="40% - uthevingsfarge 4 55 2 2" xfId="5016" xr:uid="{00000000-0005-0000-0000-00008C530000}"/>
    <cellStyle name="40% - uthevingsfarge 4 55 2 3" xfId="46747" xr:uid="{00000000-0005-0000-0000-00008D530000}"/>
    <cellStyle name="40% - uthevingsfarge 4 55 2_4 manuell" xfId="54271" xr:uid="{94B05532-06E6-4EDC-A261-48AA6EA63089}"/>
    <cellStyle name="40% - uthevingsfarge 4 55 3" xfId="5017" xr:uid="{00000000-0005-0000-0000-00008F530000}"/>
    <cellStyle name="40% - uthevingsfarge 4 55 4" xfId="46748" xr:uid="{00000000-0005-0000-0000-000090530000}"/>
    <cellStyle name="40% - uthevingsfarge 4 55_4 manuell" xfId="54272" xr:uid="{6F2FCA0C-5EB8-458D-9668-2AFA76C4928F}"/>
    <cellStyle name="40% - uthevingsfarge 4 56" xfId="5018" xr:uid="{00000000-0005-0000-0000-000092530000}"/>
    <cellStyle name="40% - uthevingsfarge 4 56 2" xfId="5019" xr:uid="{00000000-0005-0000-0000-000093530000}"/>
    <cellStyle name="40% - uthevingsfarge 4 56 2 2" xfId="5020" xr:uid="{00000000-0005-0000-0000-000094530000}"/>
    <cellStyle name="40% - uthevingsfarge 4 56 2 3" xfId="46749" xr:uid="{00000000-0005-0000-0000-000095530000}"/>
    <cellStyle name="40% - uthevingsfarge 4 56 2_4 manuell" xfId="54273" xr:uid="{5E1F6C6E-8C53-4110-AA12-B61CF3D4BB08}"/>
    <cellStyle name="40% - uthevingsfarge 4 56 3" xfId="5021" xr:uid="{00000000-0005-0000-0000-000097530000}"/>
    <cellStyle name="40% - uthevingsfarge 4 56 4" xfId="46750" xr:uid="{00000000-0005-0000-0000-000098530000}"/>
    <cellStyle name="40% - uthevingsfarge 4 56_4 manuell" xfId="54274" xr:uid="{5BF348D0-57BB-4A69-BE0D-9E9B9C194EEC}"/>
    <cellStyle name="40% - uthevingsfarge 4 57" xfId="5022" xr:uid="{00000000-0005-0000-0000-00009A530000}"/>
    <cellStyle name="40% - uthevingsfarge 4 57 2" xfId="5023" xr:uid="{00000000-0005-0000-0000-00009B530000}"/>
    <cellStyle name="40% - uthevingsfarge 4 57 2 2" xfId="5024" xr:uid="{00000000-0005-0000-0000-00009C530000}"/>
    <cellStyle name="40% - uthevingsfarge 4 57 2 3" xfId="46751" xr:uid="{00000000-0005-0000-0000-00009D530000}"/>
    <cellStyle name="40% - uthevingsfarge 4 57 2_4 manuell" xfId="54275" xr:uid="{CEF1033B-16E7-436C-9D36-92E249CED469}"/>
    <cellStyle name="40% - uthevingsfarge 4 57 3" xfId="5025" xr:uid="{00000000-0005-0000-0000-00009F530000}"/>
    <cellStyle name="40% - uthevingsfarge 4 57 4" xfId="46752" xr:uid="{00000000-0005-0000-0000-0000A0530000}"/>
    <cellStyle name="40% - uthevingsfarge 4 57_4 manuell" xfId="54276" xr:uid="{611C172C-EAE3-4B1B-8079-8611563CE4DB}"/>
    <cellStyle name="40% - uthevingsfarge 4 58" xfId="5026" xr:uid="{00000000-0005-0000-0000-0000A2530000}"/>
    <cellStyle name="40% - uthevingsfarge 4 58 2" xfId="5027" xr:uid="{00000000-0005-0000-0000-0000A3530000}"/>
    <cellStyle name="40% - uthevingsfarge 4 58 2 2" xfId="5028" xr:uid="{00000000-0005-0000-0000-0000A4530000}"/>
    <cellStyle name="40% - uthevingsfarge 4 58 2 3" xfId="46753" xr:uid="{00000000-0005-0000-0000-0000A5530000}"/>
    <cellStyle name="40% - uthevingsfarge 4 58 2_4 manuell" xfId="54277" xr:uid="{72ED1E70-68CB-4B0E-B749-C498E75BBDFD}"/>
    <cellStyle name="40% - uthevingsfarge 4 58 3" xfId="5029" xr:uid="{00000000-0005-0000-0000-0000A7530000}"/>
    <cellStyle name="40% - uthevingsfarge 4 58 4" xfId="46754" xr:uid="{00000000-0005-0000-0000-0000A8530000}"/>
    <cellStyle name="40% - uthevingsfarge 4 58_4 manuell" xfId="54278" xr:uid="{DA5CE15F-2EC8-4D4F-927A-650D614A58C8}"/>
    <cellStyle name="40% - uthevingsfarge 4 59" xfId="5030" xr:uid="{00000000-0005-0000-0000-0000AA530000}"/>
    <cellStyle name="40% - uthevingsfarge 4 59 2" xfId="5031" xr:uid="{00000000-0005-0000-0000-0000AB530000}"/>
    <cellStyle name="40% - uthevingsfarge 4 59 2 2" xfId="5032" xr:uid="{00000000-0005-0000-0000-0000AC530000}"/>
    <cellStyle name="40% - uthevingsfarge 4 59 2 3" xfId="46755" xr:uid="{00000000-0005-0000-0000-0000AD530000}"/>
    <cellStyle name="40% - uthevingsfarge 4 59 2_4 manuell" xfId="54279" xr:uid="{A01838A0-A80F-4F78-B25B-D9F439DED23B}"/>
    <cellStyle name="40% - uthevingsfarge 4 59 3" xfId="5033" xr:uid="{00000000-0005-0000-0000-0000AF530000}"/>
    <cellStyle name="40% - uthevingsfarge 4 59 4" xfId="46756" xr:uid="{00000000-0005-0000-0000-0000B0530000}"/>
    <cellStyle name="40% - uthevingsfarge 4 59_4 manuell" xfId="54280" xr:uid="{F7EA78F5-DF80-445B-AFA1-C2634B2F602A}"/>
    <cellStyle name="40% - uthevingsfarge 4 6" xfId="5034" xr:uid="{00000000-0005-0000-0000-0000B2530000}"/>
    <cellStyle name="40% - uthevingsfarge 4 6 2" xfId="5035" xr:uid="{00000000-0005-0000-0000-0000B3530000}"/>
    <cellStyle name="40% - uthevingsfarge 4 6 2 2" xfId="5036" xr:uid="{00000000-0005-0000-0000-0000B4530000}"/>
    <cellStyle name="40% - uthevingsfarge 4 6 2 2 2" xfId="46757" xr:uid="{00000000-0005-0000-0000-0000B5530000}"/>
    <cellStyle name="40% - uthevingsfarge 4 6 2 2_A02" xfId="55799" xr:uid="{31DF5E19-9586-4BAD-BA4B-A73268ECEDB0}"/>
    <cellStyle name="40% - uthevingsfarge 4 6 2 3" xfId="46758" xr:uid="{00000000-0005-0000-0000-0000B6530000}"/>
    <cellStyle name="40% - uthevingsfarge 4 6 2 4" xfId="46759" xr:uid="{00000000-0005-0000-0000-0000B7530000}"/>
    <cellStyle name="40% - uthevingsfarge 4 6 2_3. Chng in credit spreads" xfId="46760" xr:uid="{00000000-0005-0000-0000-0000B8530000}"/>
    <cellStyle name="40% - uthevingsfarge 4 6 3" xfId="5037" xr:uid="{00000000-0005-0000-0000-0000B9530000}"/>
    <cellStyle name="40% - uthevingsfarge 4 6 3 2" xfId="17095" xr:uid="{00000000-0005-0000-0000-0000BA530000}"/>
    <cellStyle name="40% - uthevingsfarge 4 6 3 2 2" xfId="46761" xr:uid="{00000000-0005-0000-0000-0000BB530000}"/>
    <cellStyle name="40% - uthevingsfarge 4 6 3 3" xfId="46762" xr:uid="{00000000-0005-0000-0000-0000BC530000}"/>
    <cellStyle name="40% - uthevingsfarge 4 6 3_3. Chng in credit spreads" xfId="46763" xr:uid="{00000000-0005-0000-0000-0000BD530000}"/>
    <cellStyle name="40% - uthevingsfarge 4 6 4" xfId="17096" xr:uid="{00000000-0005-0000-0000-0000BE530000}"/>
    <cellStyle name="40% - uthevingsfarge 4 6 4 2" xfId="46764" xr:uid="{00000000-0005-0000-0000-0000BF530000}"/>
    <cellStyle name="40% - uthevingsfarge 4 6 5" xfId="17097" xr:uid="{00000000-0005-0000-0000-0000C0530000}"/>
    <cellStyle name="40% - uthevingsfarge 4 6 6" xfId="39876" xr:uid="{00000000-0005-0000-0000-0000C1530000}"/>
    <cellStyle name="40% - uthevingsfarge 4 6 7" xfId="46765" xr:uid="{00000000-0005-0000-0000-0000C2530000}"/>
    <cellStyle name="40% - uthevingsfarge 4 6 8" xfId="46766" xr:uid="{00000000-0005-0000-0000-0000C3530000}"/>
    <cellStyle name="40% - uthevingsfarge 4 6 9" xfId="46767" xr:uid="{00000000-0005-0000-0000-0000C4530000}"/>
    <cellStyle name="40% - uthevingsfarge 4 6_3. Chng in credit spreads" xfId="46768" xr:uid="{00000000-0005-0000-0000-0000C5530000}"/>
    <cellStyle name="40% - uthevingsfarge 4 60" xfId="17098" xr:uid="{00000000-0005-0000-0000-0000C6530000}"/>
    <cellStyle name="40% - uthevingsfarge 4 60 2" xfId="17099" xr:uid="{00000000-0005-0000-0000-0000C7530000}"/>
    <cellStyle name="40% - uthevingsfarge 4 60 2 2" xfId="36538" xr:uid="{00000000-0005-0000-0000-0000C8530000}"/>
    <cellStyle name="40% - uthevingsfarge 4 60 3" xfId="17100" xr:uid="{00000000-0005-0000-0000-0000C9530000}"/>
    <cellStyle name="40% - uthevingsfarge 4 60 4" xfId="36302" xr:uid="{00000000-0005-0000-0000-0000CA530000}"/>
    <cellStyle name="40% - uthevingsfarge 4 60_AVA DVA EL" xfId="17101" xr:uid="{00000000-0005-0000-0000-0000CB530000}"/>
    <cellStyle name="40% - uthevingsfarge 4 61" xfId="17102" xr:uid="{00000000-0005-0000-0000-0000CC530000}"/>
    <cellStyle name="40% - uthevingsfarge 4 61 2" xfId="17103" xr:uid="{00000000-0005-0000-0000-0000CD530000}"/>
    <cellStyle name="40% - uthevingsfarge 4 61 2 2" xfId="36559" xr:uid="{00000000-0005-0000-0000-0000CE530000}"/>
    <cellStyle name="40% - uthevingsfarge 4 61 3" xfId="17104" xr:uid="{00000000-0005-0000-0000-0000CF530000}"/>
    <cellStyle name="40% - uthevingsfarge 4 61 4" xfId="36328" xr:uid="{00000000-0005-0000-0000-0000D0530000}"/>
    <cellStyle name="40% - uthevingsfarge 4 61_AVA DVA EL" xfId="17105" xr:uid="{00000000-0005-0000-0000-0000D1530000}"/>
    <cellStyle name="40% - uthevingsfarge 4 62" xfId="17106" xr:uid="{00000000-0005-0000-0000-0000D2530000}"/>
    <cellStyle name="40% - uthevingsfarge 4 62 2" xfId="17107" xr:uid="{00000000-0005-0000-0000-0000D3530000}"/>
    <cellStyle name="40% - uthevingsfarge 4 62 2 2" xfId="36526" xr:uid="{00000000-0005-0000-0000-0000D4530000}"/>
    <cellStyle name="40% - uthevingsfarge 4 62 3" xfId="36236" xr:uid="{00000000-0005-0000-0000-0000D5530000}"/>
    <cellStyle name="40% - uthevingsfarge 4 62_AVA DVA EL" xfId="17108" xr:uid="{00000000-0005-0000-0000-0000D6530000}"/>
    <cellStyle name="40% - uthevingsfarge 4 63" xfId="17109" xr:uid="{00000000-0005-0000-0000-0000D7530000}"/>
    <cellStyle name="40% - uthevingsfarge 4 63 2" xfId="36512" xr:uid="{00000000-0005-0000-0000-0000D8530000}"/>
    <cellStyle name="40% - uthevingsfarge 4 64" xfId="17110" xr:uid="{00000000-0005-0000-0000-0000D9530000}"/>
    <cellStyle name="40% - uthevingsfarge 4 64 2" xfId="36591" xr:uid="{00000000-0005-0000-0000-0000DA530000}"/>
    <cellStyle name="40% - uthevingsfarge 4 65" xfId="17111" xr:uid="{00000000-0005-0000-0000-0000DB530000}"/>
    <cellStyle name="40% - uthevingsfarge 4 65 2" xfId="36482" xr:uid="{00000000-0005-0000-0000-0000DC530000}"/>
    <cellStyle name="40% - uthevingsfarge 4 66" xfId="17112" xr:uid="{00000000-0005-0000-0000-0000DD530000}"/>
    <cellStyle name="40% - uthevingsfarge 4 66 2" xfId="36577" xr:uid="{00000000-0005-0000-0000-0000DE530000}"/>
    <cellStyle name="40% - uthevingsfarge 4 67" xfId="36451" xr:uid="{00000000-0005-0000-0000-0000DF530000}"/>
    <cellStyle name="40% - uthevingsfarge 4 68" xfId="46769" xr:uid="{00000000-0005-0000-0000-0000E0530000}"/>
    <cellStyle name="40% - uthevingsfarge 4 69" xfId="46770" xr:uid="{00000000-0005-0000-0000-0000E1530000}"/>
    <cellStyle name="40% - uthevingsfarge 4 7" xfId="5038" xr:uid="{00000000-0005-0000-0000-0000E2530000}"/>
    <cellStyle name="40% - uthevingsfarge 4 7 2" xfId="5039" xr:uid="{00000000-0005-0000-0000-0000E3530000}"/>
    <cellStyle name="40% - uthevingsfarge 4 7 2 2" xfId="5040" xr:uid="{00000000-0005-0000-0000-0000E4530000}"/>
    <cellStyle name="40% - uthevingsfarge 4 7 2 3" xfId="46771" xr:uid="{00000000-0005-0000-0000-0000E5530000}"/>
    <cellStyle name="40% - uthevingsfarge 4 7 2 4" xfId="46772" xr:uid="{00000000-0005-0000-0000-0000E6530000}"/>
    <cellStyle name="40% - uthevingsfarge 4 7 2_4 manuell" xfId="54281" xr:uid="{96BD08DF-0E9B-465B-B120-F77A5739D64E}"/>
    <cellStyle name="40% - uthevingsfarge 4 7 3" xfId="5041" xr:uid="{00000000-0005-0000-0000-0000E8530000}"/>
    <cellStyle name="40% - uthevingsfarge 4 7 3 2" xfId="17113" xr:uid="{00000000-0005-0000-0000-0000E9530000}"/>
    <cellStyle name="40% - uthevingsfarge 4 7 3_A02" xfId="55800" xr:uid="{7E94CE78-C89E-4D42-AE22-17273FCF5FB4}"/>
    <cellStyle name="40% - uthevingsfarge 4 7 4" xfId="17114" xr:uid="{00000000-0005-0000-0000-0000EB530000}"/>
    <cellStyle name="40% - uthevingsfarge 4 7 5" xfId="17115" xr:uid="{00000000-0005-0000-0000-0000EC530000}"/>
    <cellStyle name="40% - uthevingsfarge 4 7 6" xfId="46773" xr:uid="{00000000-0005-0000-0000-0000ED530000}"/>
    <cellStyle name="40% - uthevingsfarge 4 7 7" xfId="46774" xr:uid="{00000000-0005-0000-0000-0000EE530000}"/>
    <cellStyle name="40% - uthevingsfarge 4 7 8" xfId="46775" xr:uid="{00000000-0005-0000-0000-0000EF530000}"/>
    <cellStyle name="40% - uthevingsfarge 4 7_3. Chng in credit spreads" xfId="46776" xr:uid="{00000000-0005-0000-0000-0000F0530000}"/>
    <cellStyle name="40% - uthevingsfarge 4 70" xfId="46777" xr:uid="{00000000-0005-0000-0000-0000F1530000}"/>
    <cellStyle name="40% - uthevingsfarge 4 71" xfId="46778" xr:uid="{00000000-0005-0000-0000-0000F2530000}"/>
    <cellStyle name="40% - uthevingsfarge 4 72" xfId="46779" xr:uid="{00000000-0005-0000-0000-0000F3530000}"/>
    <cellStyle name="40% - uthevingsfarge 4 73" xfId="46780" xr:uid="{00000000-0005-0000-0000-0000F4530000}"/>
    <cellStyle name="40% - uthevingsfarge 4 74" xfId="46781" xr:uid="{00000000-0005-0000-0000-0000F5530000}"/>
    <cellStyle name="40% - uthevingsfarge 4 8" xfId="5042" xr:uid="{00000000-0005-0000-0000-0000F6530000}"/>
    <cellStyle name="40% - uthevingsfarge 4 8 2" xfId="5043" xr:uid="{00000000-0005-0000-0000-0000F7530000}"/>
    <cellStyle name="40% - uthevingsfarge 4 8 2 2" xfId="5044" xr:uid="{00000000-0005-0000-0000-0000F8530000}"/>
    <cellStyle name="40% - uthevingsfarge 4 8 2 3" xfId="46782" xr:uid="{00000000-0005-0000-0000-0000F9530000}"/>
    <cellStyle name="40% - uthevingsfarge 4 8 2 4" xfId="46783" xr:uid="{00000000-0005-0000-0000-0000FA530000}"/>
    <cellStyle name="40% - uthevingsfarge 4 8 2_4 manuell" xfId="54282" xr:uid="{58063659-5ACD-4003-B159-8377DAFB655A}"/>
    <cellStyle name="40% - uthevingsfarge 4 8 3" xfId="5045" xr:uid="{00000000-0005-0000-0000-0000FC530000}"/>
    <cellStyle name="40% - uthevingsfarge 4 8 4" xfId="46784" xr:uid="{00000000-0005-0000-0000-0000FD530000}"/>
    <cellStyle name="40% - uthevingsfarge 4 8 5" xfId="46785" xr:uid="{00000000-0005-0000-0000-0000FE530000}"/>
    <cellStyle name="40% - uthevingsfarge 4 8_3. Chng in credit spreads" xfId="46786" xr:uid="{00000000-0005-0000-0000-0000FF530000}"/>
    <cellStyle name="40% - uthevingsfarge 4 9" xfId="5046" xr:uid="{00000000-0005-0000-0000-000000540000}"/>
    <cellStyle name="40% - uthevingsfarge 4 9 2" xfId="5047" xr:uid="{00000000-0005-0000-0000-000001540000}"/>
    <cellStyle name="40% - uthevingsfarge 4 9 2 2" xfId="5048" xr:uid="{00000000-0005-0000-0000-000002540000}"/>
    <cellStyle name="40% - uthevingsfarge 4 9 2 3" xfId="46787" xr:uid="{00000000-0005-0000-0000-000003540000}"/>
    <cellStyle name="40% - uthevingsfarge 4 9 2_4 manuell" xfId="54283" xr:uid="{21DFD38B-F526-4B61-B9CE-9194C6E67EC8}"/>
    <cellStyle name="40% - uthevingsfarge 4 9 3" xfId="5049" xr:uid="{00000000-0005-0000-0000-000005540000}"/>
    <cellStyle name="40% - uthevingsfarge 4 9 4" xfId="46788" xr:uid="{00000000-0005-0000-0000-000006540000}"/>
    <cellStyle name="40% - uthevingsfarge 4 9 5" xfId="46789" xr:uid="{00000000-0005-0000-0000-000007540000}"/>
    <cellStyle name="40% - uthevingsfarge 4 9_4 manuell" xfId="54284" xr:uid="{E36A0E07-4393-49A4-9BFA-B07FE76B8AF9}"/>
    <cellStyle name="40% - uthevingsfarge 4_4 manuell" xfId="54285" xr:uid="{85F6C2CE-3384-4A14-B385-B46C8FA701E6}"/>
    <cellStyle name="40% - uthevingsfarge 5" xfId="36177" xr:uid="{00000000-0005-0000-0000-00000A540000}"/>
    <cellStyle name="40% - uthevingsfarge 5 10" xfId="5050" xr:uid="{00000000-0005-0000-0000-00000B540000}"/>
    <cellStyle name="40% - uthevingsfarge 5 10 2" xfId="5051" xr:uid="{00000000-0005-0000-0000-00000C540000}"/>
    <cellStyle name="40% - uthevingsfarge 5 10 2 2" xfId="5052" xr:uid="{00000000-0005-0000-0000-00000D540000}"/>
    <cellStyle name="40% - uthevingsfarge 5 10 2 3" xfId="46790" xr:uid="{00000000-0005-0000-0000-00000E540000}"/>
    <cellStyle name="40% - uthevingsfarge 5 10 2_4 manuell" xfId="54286" xr:uid="{FDDDCEE7-881A-48E7-9B88-D92D4E20B620}"/>
    <cellStyle name="40% - uthevingsfarge 5 10 3" xfId="5053" xr:uid="{00000000-0005-0000-0000-000010540000}"/>
    <cellStyle name="40% - uthevingsfarge 5 10 4" xfId="46791" xr:uid="{00000000-0005-0000-0000-000011540000}"/>
    <cellStyle name="40% - uthevingsfarge 5 10 5" xfId="46792" xr:uid="{00000000-0005-0000-0000-000012540000}"/>
    <cellStyle name="40% - uthevingsfarge 5 10_4 manuell" xfId="54287" xr:uid="{CC28C45B-D29B-4972-A04B-7177D112E7AA}"/>
    <cellStyle name="40% - uthevingsfarge 5 11" xfId="5054" xr:uid="{00000000-0005-0000-0000-000014540000}"/>
    <cellStyle name="40% - uthevingsfarge 5 11 2" xfId="5055" xr:uid="{00000000-0005-0000-0000-000015540000}"/>
    <cellStyle name="40% - uthevingsfarge 5 11 2 2" xfId="5056" xr:uid="{00000000-0005-0000-0000-000016540000}"/>
    <cellStyle name="40% - uthevingsfarge 5 11 2 3" xfId="46793" xr:uid="{00000000-0005-0000-0000-000017540000}"/>
    <cellStyle name="40% - uthevingsfarge 5 11 2_4 manuell" xfId="54288" xr:uid="{2CFF4C42-9415-4DC9-8D1A-603D43F0AE50}"/>
    <cellStyle name="40% - uthevingsfarge 5 11 3" xfId="5057" xr:uid="{00000000-0005-0000-0000-000019540000}"/>
    <cellStyle name="40% - uthevingsfarge 5 11 4" xfId="46794" xr:uid="{00000000-0005-0000-0000-00001A540000}"/>
    <cellStyle name="40% - uthevingsfarge 5 11_4 manuell" xfId="54289" xr:uid="{4FA2BBD8-F7F3-4A47-8A1F-E4AD131561AB}"/>
    <cellStyle name="40% - uthevingsfarge 5 12" xfId="5058" xr:uid="{00000000-0005-0000-0000-00001C540000}"/>
    <cellStyle name="40% - uthevingsfarge 5 12 2" xfId="5059" xr:uid="{00000000-0005-0000-0000-00001D540000}"/>
    <cellStyle name="40% - uthevingsfarge 5 12 2 2" xfId="5060" xr:uid="{00000000-0005-0000-0000-00001E540000}"/>
    <cellStyle name="40% - uthevingsfarge 5 12 2 3" xfId="46795" xr:uid="{00000000-0005-0000-0000-00001F540000}"/>
    <cellStyle name="40% - uthevingsfarge 5 12 2_4 manuell" xfId="54290" xr:uid="{B2F17EEA-BF69-4F23-9E12-836CBCA65538}"/>
    <cellStyle name="40% - uthevingsfarge 5 12 3" xfId="5061" xr:uid="{00000000-0005-0000-0000-000021540000}"/>
    <cellStyle name="40% - uthevingsfarge 5 12 4" xfId="46796" xr:uid="{00000000-0005-0000-0000-000022540000}"/>
    <cellStyle name="40% - uthevingsfarge 5 12_4 manuell" xfId="54291" xr:uid="{EDE2E3DC-3178-4139-BCF6-936602EB91D7}"/>
    <cellStyle name="40% - uthevingsfarge 5 13" xfId="5062" xr:uid="{00000000-0005-0000-0000-000024540000}"/>
    <cellStyle name="40% - uthevingsfarge 5 13 2" xfId="5063" xr:uid="{00000000-0005-0000-0000-000025540000}"/>
    <cellStyle name="40% - uthevingsfarge 5 13 2 2" xfId="5064" xr:uid="{00000000-0005-0000-0000-000026540000}"/>
    <cellStyle name="40% - uthevingsfarge 5 13 2 3" xfId="46797" xr:uid="{00000000-0005-0000-0000-000027540000}"/>
    <cellStyle name="40% - uthevingsfarge 5 13 2_4 manuell" xfId="54292" xr:uid="{A2B59DBD-768E-419B-B704-E6F1E1B0CE69}"/>
    <cellStyle name="40% - uthevingsfarge 5 13 3" xfId="5065" xr:uid="{00000000-0005-0000-0000-000029540000}"/>
    <cellStyle name="40% - uthevingsfarge 5 13 4" xfId="46798" xr:uid="{00000000-0005-0000-0000-00002A540000}"/>
    <cellStyle name="40% - uthevingsfarge 5 13_4 manuell" xfId="54293" xr:uid="{EF53F646-80FD-4ABF-A124-30041792109B}"/>
    <cellStyle name="40% - uthevingsfarge 5 14" xfId="5066" xr:uid="{00000000-0005-0000-0000-00002C540000}"/>
    <cellStyle name="40% - uthevingsfarge 5 14 2" xfId="5067" xr:uid="{00000000-0005-0000-0000-00002D540000}"/>
    <cellStyle name="40% - uthevingsfarge 5 14 2 2" xfId="5068" xr:uid="{00000000-0005-0000-0000-00002E540000}"/>
    <cellStyle name="40% - uthevingsfarge 5 14 2 3" xfId="46799" xr:uid="{00000000-0005-0000-0000-00002F540000}"/>
    <cellStyle name="40% - uthevingsfarge 5 14 2_4 manuell" xfId="54294" xr:uid="{F68A2E15-5EC9-4F5B-A9EA-D03F17DF4B58}"/>
    <cellStyle name="40% - uthevingsfarge 5 14 3" xfId="5069" xr:uid="{00000000-0005-0000-0000-000031540000}"/>
    <cellStyle name="40% - uthevingsfarge 5 14 4" xfId="46800" xr:uid="{00000000-0005-0000-0000-000032540000}"/>
    <cellStyle name="40% - uthevingsfarge 5 14_4 manuell" xfId="54295" xr:uid="{EF58E2B5-0B4A-4E65-9190-E44806FE882D}"/>
    <cellStyle name="40% - uthevingsfarge 5 15" xfId="5070" xr:uid="{00000000-0005-0000-0000-000034540000}"/>
    <cellStyle name="40% - uthevingsfarge 5 15 2" xfId="5071" xr:uid="{00000000-0005-0000-0000-000035540000}"/>
    <cellStyle name="40% - uthevingsfarge 5 15 2 2" xfId="5072" xr:uid="{00000000-0005-0000-0000-000036540000}"/>
    <cellStyle name="40% - uthevingsfarge 5 15 2 3" xfId="46801" xr:uid="{00000000-0005-0000-0000-000037540000}"/>
    <cellStyle name="40% - uthevingsfarge 5 15 2_4 manuell" xfId="54296" xr:uid="{75804E07-12ED-45A7-92B3-F7D42F890B46}"/>
    <cellStyle name="40% - uthevingsfarge 5 15 3" xfId="5073" xr:uid="{00000000-0005-0000-0000-000039540000}"/>
    <cellStyle name="40% - uthevingsfarge 5 15 4" xfId="46802" xr:uid="{00000000-0005-0000-0000-00003A540000}"/>
    <cellStyle name="40% - uthevingsfarge 5 15_4 manuell" xfId="54297" xr:uid="{F1E432B7-9F70-4F01-87C1-7A3A81052E5A}"/>
    <cellStyle name="40% - uthevingsfarge 5 16" xfId="5074" xr:uid="{00000000-0005-0000-0000-00003C540000}"/>
    <cellStyle name="40% - uthevingsfarge 5 16 2" xfId="5075" xr:uid="{00000000-0005-0000-0000-00003D540000}"/>
    <cellStyle name="40% - uthevingsfarge 5 16 2 2" xfId="5076" xr:uid="{00000000-0005-0000-0000-00003E540000}"/>
    <cellStyle name="40% - uthevingsfarge 5 16 2 3" xfId="46803" xr:uid="{00000000-0005-0000-0000-00003F540000}"/>
    <cellStyle name="40% - uthevingsfarge 5 16 2_4 manuell" xfId="54298" xr:uid="{26C13AB6-DE77-426D-97BB-DB2541D07C9F}"/>
    <cellStyle name="40% - uthevingsfarge 5 16 3" xfId="5077" xr:uid="{00000000-0005-0000-0000-000041540000}"/>
    <cellStyle name="40% - uthevingsfarge 5 16 4" xfId="46804" xr:uid="{00000000-0005-0000-0000-000042540000}"/>
    <cellStyle name="40% - uthevingsfarge 5 16_4 manuell" xfId="54299" xr:uid="{37441258-D04F-4A02-A5BC-BD0CD8B0ED28}"/>
    <cellStyle name="40% - uthevingsfarge 5 17" xfId="5078" xr:uid="{00000000-0005-0000-0000-000044540000}"/>
    <cellStyle name="40% - uthevingsfarge 5 17 2" xfId="5079" xr:uid="{00000000-0005-0000-0000-000045540000}"/>
    <cellStyle name="40% - uthevingsfarge 5 17 2 2" xfId="5080" xr:uid="{00000000-0005-0000-0000-000046540000}"/>
    <cellStyle name="40% - uthevingsfarge 5 17 2 3" xfId="46805" xr:uid="{00000000-0005-0000-0000-000047540000}"/>
    <cellStyle name="40% - uthevingsfarge 5 17 2_4 manuell" xfId="54300" xr:uid="{AF260B24-8C86-495C-BFC8-604F6828E13D}"/>
    <cellStyle name="40% - uthevingsfarge 5 17 3" xfId="5081" xr:uid="{00000000-0005-0000-0000-000049540000}"/>
    <cellStyle name="40% - uthevingsfarge 5 17 4" xfId="46806" xr:uid="{00000000-0005-0000-0000-00004A540000}"/>
    <cellStyle name="40% - uthevingsfarge 5 17_4 manuell" xfId="54301" xr:uid="{AE8EDD1D-254B-44BB-9E81-F6C9892FFB39}"/>
    <cellStyle name="40% - uthevingsfarge 5 18" xfId="5082" xr:uid="{00000000-0005-0000-0000-00004C540000}"/>
    <cellStyle name="40% - uthevingsfarge 5 18 2" xfId="5083" xr:uid="{00000000-0005-0000-0000-00004D540000}"/>
    <cellStyle name="40% - uthevingsfarge 5 18 2 2" xfId="5084" xr:uid="{00000000-0005-0000-0000-00004E540000}"/>
    <cellStyle name="40% - uthevingsfarge 5 18 2 3" xfId="46807" xr:uid="{00000000-0005-0000-0000-00004F540000}"/>
    <cellStyle name="40% - uthevingsfarge 5 18 2_4 manuell" xfId="54302" xr:uid="{9D9A2E0B-6BEC-4205-9E75-4E18452E65B1}"/>
    <cellStyle name="40% - uthevingsfarge 5 18 3" xfId="5085" xr:uid="{00000000-0005-0000-0000-000051540000}"/>
    <cellStyle name="40% - uthevingsfarge 5 18 4" xfId="46808" xr:uid="{00000000-0005-0000-0000-000052540000}"/>
    <cellStyle name="40% - uthevingsfarge 5 18_4 manuell" xfId="54303" xr:uid="{9F8E68AB-A3A2-44C7-A8CA-D77C8FEC45B7}"/>
    <cellStyle name="40% - uthevingsfarge 5 19" xfId="5086" xr:uid="{00000000-0005-0000-0000-000054540000}"/>
    <cellStyle name="40% - uthevingsfarge 5 19 2" xfId="5087" xr:uid="{00000000-0005-0000-0000-000055540000}"/>
    <cellStyle name="40% - uthevingsfarge 5 19 2 2" xfId="5088" xr:uid="{00000000-0005-0000-0000-000056540000}"/>
    <cellStyle name="40% - uthevingsfarge 5 19 2 3" xfId="46809" xr:uid="{00000000-0005-0000-0000-000057540000}"/>
    <cellStyle name="40% - uthevingsfarge 5 19 2_4 manuell" xfId="54304" xr:uid="{9EA7393F-A64B-4287-A6C5-4273515558F8}"/>
    <cellStyle name="40% - uthevingsfarge 5 19 3" xfId="5089" xr:uid="{00000000-0005-0000-0000-000059540000}"/>
    <cellStyle name="40% - uthevingsfarge 5 19 4" xfId="46810" xr:uid="{00000000-0005-0000-0000-00005A540000}"/>
    <cellStyle name="40% - uthevingsfarge 5 19_4 manuell" xfId="54305" xr:uid="{67A5CA50-D87E-44F6-BC47-CE1AC6CCE62D}"/>
    <cellStyle name="40% - uthevingsfarge 5 2" xfId="5090" xr:uid="{00000000-0005-0000-0000-00005C540000}"/>
    <cellStyle name="40% - uthevingsfarge 5 2 10" xfId="17116" xr:uid="{00000000-0005-0000-0000-00005D540000}"/>
    <cellStyle name="40% - uthevingsfarge 5 2 10 2" xfId="17117" xr:uid="{00000000-0005-0000-0000-00005E540000}"/>
    <cellStyle name="40% - uthevingsfarge 5 2 10 3" xfId="17118" xr:uid="{00000000-0005-0000-0000-00005F540000}"/>
    <cellStyle name="40% - uthevingsfarge 5 2 10_AVA DVA EL" xfId="17119" xr:uid="{00000000-0005-0000-0000-000060540000}"/>
    <cellStyle name="40% - uthevingsfarge 5 2 11" xfId="17120" xr:uid="{00000000-0005-0000-0000-000061540000}"/>
    <cellStyle name="40% - uthevingsfarge 5 2 12" xfId="17121" xr:uid="{00000000-0005-0000-0000-000062540000}"/>
    <cellStyle name="40% - uthevingsfarge 5 2 13" xfId="46811" xr:uid="{00000000-0005-0000-0000-000063540000}"/>
    <cellStyle name="40% - uthevingsfarge 5 2 14" xfId="46812" xr:uid="{00000000-0005-0000-0000-000064540000}"/>
    <cellStyle name="40% - uthevingsfarge 5 2 15" xfId="46813" xr:uid="{00000000-0005-0000-0000-000065540000}"/>
    <cellStyle name="40% - uthevingsfarge 5 2 16" xfId="46814" xr:uid="{00000000-0005-0000-0000-000066540000}"/>
    <cellStyle name="40% - uthevingsfarge 5 2 2" xfId="5091" xr:uid="{00000000-0005-0000-0000-000067540000}"/>
    <cellStyle name="40% - uthevingsfarge 5 2 2 10" xfId="46815" xr:uid="{00000000-0005-0000-0000-000068540000}"/>
    <cellStyle name="40% - uthevingsfarge 5 2 2 11" xfId="46816" xr:uid="{00000000-0005-0000-0000-000069540000}"/>
    <cellStyle name="40% - uthevingsfarge 5 2 2 2" xfId="5092" xr:uid="{00000000-0005-0000-0000-00006A540000}"/>
    <cellStyle name="40% - uthevingsfarge 5 2 2 2 10" xfId="46817" xr:uid="{00000000-0005-0000-0000-00006B540000}"/>
    <cellStyle name="40% - uthevingsfarge 5 2 2 2 2" xfId="17122" xr:uid="{00000000-0005-0000-0000-00006C540000}"/>
    <cellStyle name="40% - uthevingsfarge 5 2 2 2 2 2" xfId="17123" xr:uid="{00000000-0005-0000-0000-00006D540000}"/>
    <cellStyle name="40% - uthevingsfarge 5 2 2 2 2 2 2" xfId="46818" xr:uid="{00000000-0005-0000-0000-00006E540000}"/>
    <cellStyle name="40% - uthevingsfarge 5 2 2 2 2 2 2 2" xfId="46819" xr:uid="{00000000-0005-0000-0000-00006F540000}"/>
    <cellStyle name="40% - uthevingsfarge 5 2 2 2 2 2 3" xfId="46820" xr:uid="{00000000-0005-0000-0000-000070540000}"/>
    <cellStyle name="40% - uthevingsfarge 5 2 2 2 2 2_3. Chng in credit spreads" xfId="46821" xr:uid="{00000000-0005-0000-0000-000071540000}"/>
    <cellStyle name="40% - uthevingsfarge 5 2 2 2 2 3" xfId="17124" xr:uid="{00000000-0005-0000-0000-000072540000}"/>
    <cellStyle name="40% - uthevingsfarge 5 2 2 2 2 3 2" xfId="46822" xr:uid="{00000000-0005-0000-0000-000073540000}"/>
    <cellStyle name="40% - uthevingsfarge 5 2 2 2 2 4" xfId="46823" xr:uid="{00000000-0005-0000-0000-000074540000}"/>
    <cellStyle name="40% - uthevingsfarge 5 2 2 2 2 5" xfId="46824" xr:uid="{00000000-0005-0000-0000-000075540000}"/>
    <cellStyle name="40% - uthevingsfarge 5 2 2 2 2 6" xfId="46825" xr:uid="{00000000-0005-0000-0000-000076540000}"/>
    <cellStyle name="40% - uthevingsfarge 5 2 2 2 2_3. Chng in credit spreads" xfId="46826" xr:uid="{00000000-0005-0000-0000-000077540000}"/>
    <cellStyle name="40% - uthevingsfarge 5 2 2 2 3" xfId="17125" xr:uid="{00000000-0005-0000-0000-000078540000}"/>
    <cellStyle name="40% - uthevingsfarge 5 2 2 2 3 2" xfId="17126" xr:uid="{00000000-0005-0000-0000-000079540000}"/>
    <cellStyle name="40% - uthevingsfarge 5 2 2 2 3 2 2" xfId="46827" xr:uid="{00000000-0005-0000-0000-00007A540000}"/>
    <cellStyle name="40% - uthevingsfarge 5 2 2 2 3 2 2 2" xfId="46828" xr:uid="{00000000-0005-0000-0000-00007B540000}"/>
    <cellStyle name="40% - uthevingsfarge 5 2 2 2 3 2 3" xfId="46829" xr:uid="{00000000-0005-0000-0000-00007C540000}"/>
    <cellStyle name="40% - uthevingsfarge 5 2 2 2 3 2_3. Chng in credit spreads" xfId="46830" xr:uid="{00000000-0005-0000-0000-00007D540000}"/>
    <cellStyle name="40% - uthevingsfarge 5 2 2 2 3 3" xfId="17127" xr:uid="{00000000-0005-0000-0000-00007E540000}"/>
    <cellStyle name="40% - uthevingsfarge 5 2 2 2 3 3 2" xfId="46831" xr:uid="{00000000-0005-0000-0000-00007F540000}"/>
    <cellStyle name="40% - uthevingsfarge 5 2 2 2 3 4" xfId="46832" xr:uid="{00000000-0005-0000-0000-000080540000}"/>
    <cellStyle name="40% - uthevingsfarge 5 2 2 2 3 5" xfId="46833" xr:uid="{00000000-0005-0000-0000-000081540000}"/>
    <cellStyle name="40% - uthevingsfarge 5 2 2 2 3 6" xfId="46834" xr:uid="{00000000-0005-0000-0000-000082540000}"/>
    <cellStyle name="40% - uthevingsfarge 5 2 2 2 3_3. Chng in credit spreads" xfId="46835" xr:uid="{00000000-0005-0000-0000-000083540000}"/>
    <cellStyle name="40% - uthevingsfarge 5 2 2 2 4" xfId="17128" xr:uid="{00000000-0005-0000-0000-000084540000}"/>
    <cellStyle name="40% - uthevingsfarge 5 2 2 2 4 2" xfId="17129" xr:uid="{00000000-0005-0000-0000-000085540000}"/>
    <cellStyle name="40% - uthevingsfarge 5 2 2 2 4 2 2" xfId="46836" xr:uid="{00000000-0005-0000-0000-000086540000}"/>
    <cellStyle name="40% - uthevingsfarge 5 2 2 2 4 3" xfId="17130" xr:uid="{00000000-0005-0000-0000-000087540000}"/>
    <cellStyle name="40% - uthevingsfarge 5 2 2 2 4 4" xfId="46837" xr:uid="{00000000-0005-0000-0000-000088540000}"/>
    <cellStyle name="40% - uthevingsfarge 5 2 2 2 4 5" xfId="46838" xr:uid="{00000000-0005-0000-0000-000089540000}"/>
    <cellStyle name="40% - uthevingsfarge 5 2 2 2 4 6" xfId="46839" xr:uid="{00000000-0005-0000-0000-00008A540000}"/>
    <cellStyle name="40% - uthevingsfarge 5 2 2 2 4_3. Chng in credit spreads" xfId="46840" xr:uid="{00000000-0005-0000-0000-00008B540000}"/>
    <cellStyle name="40% - uthevingsfarge 5 2 2 2 5" xfId="17131" xr:uid="{00000000-0005-0000-0000-00008C540000}"/>
    <cellStyle name="40% - uthevingsfarge 5 2 2 2 5 2" xfId="17132" xr:uid="{00000000-0005-0000-0000-00008D540000}"/>
    <cellStyle name="40% - uthevingsfarge 5 2 2 2 5 2 2" xfId="46841" xr:uid="{00000000-0005-0000-0000-00008E540000}"/>
    <cellStyle name="40% - uthevingsfarge 5 2 2 2 5 3" xfId="17133" xr:uid="{00000000-0005-0000-0000-00008F540000}"/>
    <cellStyle name="40% - uthevingsfarge 5 2 2 2 5 4" xfId="46842" xr:uid="{00000000-0005-0000-0000-000090540000}"/>
    <cellStyle name="40% - uthevingsfarge 5 2 2 2 5 5" xfId="46843" xr:uid="{00000000-0005-0000-0000-000091540000}"/>
    <cellStyle name="40% - uthevingsfarge 5 2 2 2 5_3. Chng in credit spreads" xfId="46844" xr:uid="{00000000-0005-0000-0000-000092540000}"/>
    <cellStyle name="40% - uthevingsfarge 5 2 2 2 6" xfId="17134" xr:uid="{00000000-0005-0000-0000-000093540000}"/>
    <cellStyle name="40% - uthevingsfarge 5 2 2 2 6 2" xfId="46845" xr:uid="{00000000-0005-0000-0000-000094540000}"/>
    <cellStyle name="40% - uthevingsfarge 5 2 2 2 7" xfId="17135" xr:uid="{00000000-0005-0000-0000-000095540000}"/>
    <cellStyle name="40% - uthevingsfarge 5 2 2 2 8" xfId="46846" xr:uid="{00000000-0005-0000-0000-000096540000}"/>
    <cellStyle name="40% - uthevingsfarge 5 2 2 2 9" xfId="46847" xr:uid="{00000000-0005-0000-0000-000097540000}"/>
    <cellStyle name="40% - uthevingsfarge 5 2 2 2_3. Chng in credit spreads" xfId="46848" xr:uid="{00000000-0005-0000-0000-000098540000}"/>
    <cellStyle name="40% - uthevingsfarge 5 2 2 3" xfId="17136" xr:uid="{00000000-0005-0000-0000-000099540000}"/>
    <cellStyle name="40% - uthevingsfarge 5 2 2 3 2" xfId="17137" xr:uid="{00000000-0005-0000-0000-00009A540000}"/>
    <cellStyle name="40% - uthevingsfarge 5 2 2 3 2 2" xfId="46849" xr:uid="{00000000-0005-0000-0000-00009B540000}"/>
    <cellStyle name="40% - uthevingsfarge 5 2 2 3 2 2 2" xfId="46850" xr:uid="{00000000-0005-0000-0000-00009C540000}"/>
    <cellStyle name="40% - uthevingsfarge 5 2 2 3 2 3" xfId="46851" xr:uid="{00000000-0005-0000-0000-00009D540000}"/>
    <cellStyle name="40% - uthevingsfarge 5 2 2 3 2_3. Chng in credit spreads" xfId="46852" xr:uid="{00000000-0005-0000-0000-00009E540000}"/>
    <cellStyle name="40% - uthevingsfarge 5 2 2 3 3" xfId="17138" xr:uid="{00000000-0005-0000-0000-00009F540000}"/>
    <cellStyle name="40% - uthevingsfarge 5 2 2 3 3 2" xfId="46853" xr:uid="{00000000-0005-0000-0000-0000A0540000}"/>
    <cellStyle name="40% - uthevingsfarge 5 2 2 3 4" xfId="46854" xr:uid="{00000000-0005-0000-0000-0000A1540000}"/>
    <cellStyle name="40% - uthevingsfarge 5 2 2 3 5" xfId="46855" xr:uid="{00000000-0005-0000-0000-0000A2540000}"/>
    <cellStyle name="40% - uthevingsfarge 5 2 2 3 6" xfId="46856" xr:uid="{00000000-0005-0000-0000-0000A3540000}"/>
    <cellStyle name="40% - uthevingsfarge 5 2 2 3_3. Chng in credit spreads" xfId="46857" xr:uid="{00000000-0005-0000-0000-0000A4540000}"/>
    <cellStyle name="40% - uthevingsfarge 5 2 2 4" xfId="17139" xr:uid="{00000000-0005-0000-0000-0000A5540000}"/>
    <cellStyle name="40% - uthevingsfarge 5 2 2 4 2" xfId="17140" xr:uid="{00000000-0005-0000-0000-0000A6540000}"/>
    <cellStyle name="40% - uthevingsfarge 5 2 2 4 2 2" xfId="46858" xr:uid="{00000000-0005-0000-0000-0000A7540000}"/>
    <cellStyle name="40% - uthevingsfarge 5 2 2 4 2 2 2" xfId="46859" xr:uid="{00000000-0005-0000-0000-0000A8540000}"/>
    <cellStyle name="40% - uthevingsfarge 5 2 2 4 2 3" xfId="46860" xr:uid="{00000000-0005-0000-0000-0000A9540000}"/>
    <cellStyle name="40% - uthevingsfarge 5 2 2 4 2_3. Chng in credit spreads" xfId="46861" xr:uid="{00000000-0005-0000-0000-0000AA540000}"/>
    <cellStyle name="40% - uthevingsfarge 5 2 2 4 3" xfId="17141" xr:uid="{00000000-0005-0000-0000-0000AB540000}"/>
    <cellStyle name="40% - uthevingsfarge 5 2 2 4 3 2" xfId="46862" xr:uid="{00000000-0005-0000-0000-0000AC540000}"/>
    <cellStyle name="40% - uthevingsfarge 5 2 2 4 4" xfId="46863" xr:uid="{00000000-0005-0000-0000-0000AD540000}"/>
    <cellStyle name="40% - uthevingsfarge 5 2 2 4 5" xfId="46864" xr:uid="{00000000-0005-0000-0000-0000AE540000}"/>
    <cellStyle name="40% - uthevingsfarge 5 2 2 4 6" xfId="46865" xr:uid="{00000000-0005-0000-0000-0000AF540000}"/>
    <cellStyle name="40% - uthevingsfarge 5 2 2 4_3. Chng in credit spreads" xfId="46866" xr:uid="{00000000-0005-0000-0000-0000B0540000}"/>
    <cellStyle name="40% - uthevingsfarge 5 2 2 5" xfId="17142" xr:uid="{00000000-0005-0000-0000-0000B1540000}"/>
    <cellStyle name="40% - uthevingsfarge 5 2 2 5 2" xfId="17143" xr:uid="{00000000-0005-0000-0000-0000B2540000}"/>
    <cellStyle name="40% - uthevingsfarge 5 2 2 5 2 2" xfId="46867" xr:uid="{00000000-0005-0000-0000-0000B3540000}"/>
    <cellStyle name="40% - uthevingsfarge 5 2 2 5 2 2 2" xfId="46868" xr:uid="{00000000-0005-0000-0000-0000B4540000}"/>
    <cellStyle name="40% - uthevingsfarge 5 2 2 5 2 3" xfId="46869" xr:uid="{00000000-0005-0000-0000-0000B5540000}"/>
    <cellStyle name="40% - uthevingsfarge 5 2 2 5 2_3. Chng in credit spreads" xfId="46870" xr:uid="{00000000-0005-0000-0000-0000B6540000}"/>
    <cellStyle name="40% - uthevingsfarge 5 2 2 5 3" xfId="17144" xr:uid="{00000000-0005-0000-0000-0000B7540000}"/>
    <cellStyle name="40% - uthevingsfarge 5 2 2 5 3 2" xfId="46871" xr:uid="{00000000-0005-0000-0000-0000B8540000}"/>
    <cellStyle name="40% - uthevingsfarge 5 2 2 5 4" xfId="46872" xr:uid="{00000000-0005-0000-0000-0000B9540000}"/>
    <cellStyle name="40% - uthevingsfarge 5 2 2 5 5" xfId="46873" xr:uid="{00000000-0005-0000-0000-0000BA540000}"/>
    <cellStyle name="40% - uthevingsfarge 5 2 2 5 6" xfId="46874" xr:uid="{00000000-0005-0000-0000-0000BB540000}"/>
    <cellStyle name="40% - uthevingsfarge 5 2 2 5_3. Chng in credit spreads" xfId="46875" xr:uid="{00000000-0005-0000-0000-0000BC540000}"/>
    <cellStyle name="40% - uthevingsfarge 5 2 2 6" xfId="17145" xr:uid="{00000000-0005-0000-0000-0000BD540000}"/>
    <cellStyle name="40% - uthevingsfarge 5 2 2 6 2" xfId="17146" xr:uid="{00000000-0005-0000-0000-0000BE540000}"/>
    <cellStyle name="40% - uthevingsfarge 5 2 2 6 2 2" xfId="46876" xr:uid="{00000000-0005-0000-0000-0000BF540000}"/>
    <cellStyle name="40% - uthevingsfarge 5 2 2 6 3" xfId="17147" xr:uid="{00000000-0005-0000-0000-0000C0540000}"/>
    <cellStyle name="40% - uthevingsfarge 5 2 2 6 4" xfId="46877" xr:uid="{00000000-0005-0000-0000-0000C1540000}"/>
    <cellStyle name="40% - uthevingsfarge 5 2 2 6 5" xfId="46878" xr:uid="{00000000-0005-0000-0000-0000C2540000}"/>
    <cellStyle name="40% - uthevingsfarge 5 2 2 6 6" xfId="46879" xr:uid="{00000000-0005-0000-0000-0000C3540000}"/>
    <cellStyle name="40% - uthevingsfarge 5 2 2 6_3. Chng in credit spreads" xfId="46880" xr:uid="{00000000-0005-0000-0000-0000C4540000}"/>
    <cellStyle name="40% - uthevingsfarge 5 2 2 7" xfId="17148" xr:uid="{00000000-0005-0000-0000-0000C5540000}"/>
    <cellStyle name="40% - uthevingsfarge 5 2 2 7 2" xfId="46881" xr:uid="{00000000-0005-0000-0000-0000C6540000}"/>
    <cellStyle name="40% - uthevingsfarge 5 2 2 8" xfId="39877" xr:uid="{00000000-0005-0000-0000-0000C7540000}"/>
    <cellStyle name="40% - uthevingsfarge 5 2 2 9" xfId="46882" xr:uid="{00000000-0005-0000-0000-0000C8540000}"/>
    <cellStyle name="40% - uthevingsfarge 5 2 2_3. Chng in credit spreads" xfId="46883" xr:uid="{00000000-0005-0000-0000-0000C9540000}"/>
    <cellStyle name="40% - uthevingsfarge 5 2 3" xfId="12468" xr:uid="{00000000-0005-0000-0000-0000CA540000}"/>
    <cellStyle name="40% - uthevingsfarge 5 2 3 10" xfId="46884" xr:uid="{00000000-0005-0000-0000-0000CB540000}"/>
    <cellStyle name="40% - uthevingsfarge 5 2 3 2" xfId="17149" xr:uid="{00000000-0005-0000-0000-0000CC540000}"/>
    <cellStyle name="40% - uthevingsfarge 5 2 3 2 2" xfId="17150" xr:uid="{00000000-0005-0000-0000-0000CD540000}"/>
    <cellStyle name="40% - uthevingsfarge 5 2 3 2 2 2" xfId="46885" xr:uid="{00000000-0005-0000-0000-0000CE540000}"/>
    <cellStyle name="40% - uthevingsfarge 5 2 3 2 2 2 2" xfId="46886" xr:uid="{00000000-0005-0000-0000-0000CF540000}"/>
    <cellStyle name="40% - uthevingsfarge 5 2 3 2 2 3" xfId="46887" xr:uid="{00000000-0005-0000-0000-0000D0540000}"/>
    <cellStyle name="40% - uthevingsfarge 5 2 3 2 2_3. Chng in credit spreads" xfId="46888" xr:uid="{00000000-0005-0000-0000-0000D1540000}"/>
    <cellStyle name="40% - uthevingsfarge 5 2 3 2 3" xfId="17151" xr:uid="{00000000-0005-0000-0000-0000D2540000}"/>
    <cellStyle name="40% - uthevingsfarge 5 2 3 2 3 2" xfId="46889" xr:uid="{00000000-0005-0000-0000-0000D3540000}"/>
    <cellStyle name="40% - uthevingsfarge 5 2 3 2 3 2 2" xfId="46890" xr:uid="{00000000-0005-0000-0000-0000D4540000}"/>
    <cellStyle name="40% - uthevingsfarge 5 2 3 2 3 3" xfId="46891" xr:uid="{00000000-0005-0000-0000-0000D5540000}"/>
    <cellStyle name="40% - uthevingsfarge 5 2 3 2 3_3. Chng in credit spreads" xfId="46892" xr:uid="{00000000-0005-0000-0000-0000D6540000}"/>
    <cellStyle name="40% - uthevingsfarge 5 2 3 2 4" xfId="46893" xr:uid="{00000000-0005-0000-0000-0000D7540000}"/>
    <cellStyle name="40% - uthevingsfarge 5 2 3 2 4 2" xfId="46894" xr:uid="{00000000-0005-0000-0000-0000D8540000}"/>
    <cellStyle name="40% - uthevingsfarge 5 2 3 2 4 2 2" xfId="46895" xr:uid="{00000000-0005-0000-0000-0000D9540000}"/>
    <cellStyle name="40% - uthevingsfarge 5 2 3 2 4 3" xfId="46896" xr:uid="{00000000-0005-0000-0000-0000DA540000}"/>
    <cellStyle name="40% - uthevingsfarge 5 2 3 2 4_3. Chng in credit spreads" xfId="46897" xr:uid="{00000000-0005-0000-0000-0000DB540000}"/>
    <cellStyle name="40% - uthevingsfarge 5 2 3 2 5" xfId="46898" xr:uid="{00000000-0005-0000-0000-0000DC540000}"/>
    <cellStyle name="40% - uthevingsfarge 5 2 3 2 5 2" xfId="46899" xr:uid="{00000000-0005-0000-0000-0000DD540000}"/>
    <cellStyle name="40% - uthevingsfarge 5 2 3 2 6" xfId="46900" xr:uid="{00000000-0005-0000-0000-0000DE540000}"/>
    <cellStyle name="40% - uthevingsfarge 5 2 3 2_3. Chng in credit spreads" xfId="46901" xr:uid="{00000000-0005-0000-0000-0000DF540000}"/>
    <cellStyle name="40% - uthevingsfarge 5 2 3 3" xfId="17152" xr:uid="{00000000-0005-0000-0000-0000E0540000}"/>
    <cellStyle name="40% - uthevingsfarge 5 2 3 3 2" xfId="17153" xr:uid="{00000000-0005-0000-0000-0000E1540000}"/>
    <cellStyle name="40% - uthevingsfarge 5 2 3 3 2 2" xfId="46902" xr:uid="{00000000-0005-0000-0000-0000E2540000}"/>
    <cellStyle name="40% - uthevingsfarge 5 2 3 3 2 2 2" xfId="46903" xr:uid="{00000000-0005-0000-0000-0000E3540000}"/>
    <cellStyle name="40% - uthevingsfarge 5 2 3 3 2 3" xfId="46904" xr:uid="{00000000-0005-0000-0000-0000E4540000}"/>
    <cellStyle name="40% - uthevingsfarge 5 2 3 3 2_3. Chng in credit spreads" xfId="46905" xr:uid="{00000000-0005-0000-0000-0000E5540000}"/>
    <cellStyle name="40% - uthevingsfarge 5 2 3 3 3" xfId="17154" xr:uid="{00000000-0005-0000-0000-0000E6540000}"/>
    <cellStyle name="40% - uthevingsfarge 5 2 3 3 3 2" xfId="46906" xr:uid="{00000000-0005-0000-0000-0000E7540000}"/>
    <cellStyle name="40% - uthevingsfarge 5 2 3 3 4" xfId="46907" xr:uid="{00000000-0005-0000-0000-0000E8540000}"/>
    <cellStyle name="40% - uthevingsfarge 5 2 3 3 5" xfId="46908" xr:uid="{00000000-0005-0000-0000-0000E9540000}"/>
    <cellStyle name="40% - uthevingsfarge 5 2 3 3 6" xfId="46909" xr:uid="{00000000-0005-0000-0000-0000EA540000}"/>
    <cellStyle name="40% - uthevingsfarge 5 2 3 3_3. Chng in credit spreads" xfId="46910" xr:uid="{00000000-0005-0000-0000-0000EB540000}"/>
    <cellStyle name="40% - uthevingsfarge 5 2 3 4" xfId="17155" xr:uid="{00000000-0005-0000-0000-0000EC540000}"/>
    <cellStyle name="40% - uthevingsfarge 5 2 3 4 2" xfId="17156" xr:uid="{00000000-0005-0000-0000-0000ED540000}"/>
    <cellStyle name="40% - uthevingsfarge 5 2 3 4 2 2" xfId="46911" xr:uid="{00000000-0005-0000-0000-0000EE540000}"/>
    <cellStyle name="40% - uthevingsfarge 5 2 3 4 3" xfId="17157" xr:uid="{00000000-0005-0000-0000-0000EF540000}"/>
    <cellStyle name="40% - uthevingsfarge 5 2 3 4 4" xfId="46912" xr:uid="{00000000-0005-0000-0000-0000F0540000}"/>
    <cellStyle name="40% - uthevingsfarge 5 2 3 4 5" xfId="46913" xr:uid="{00000000-0005-0000-0000-0000F1540000}"/>
    <cellStyle name="40% - uthevingsfarge 5 2 3 4 6" xfId="46914" xr:uid="{00000000-0005-0000-0000-0000F2540000}"/>
    <cellStyle name="40% - uthevingsfarge 5 2 3 4_3. Chng in credit spreads" xfId="46915" xr:uid="{00000000-0005-0000-0000-0000F3540000}"/>
    <cellStyle name="40% - uthevingsfarge 5 2 3 5" xfId="17158" xr:uid="{00000000-0005-0000-0000-0000F4540000}"/>
    <cellStyle name="40% - uthevingsfarge 5 2 3 5 2" xfId="17159" xr:uid="{00000000-0005-0000-0000-0000F5540000}"/>
    <cellStyle name="40% - uthevingsfarge 5 2 3 5 2 2" xfId="46916" xr:uid="{00000000-0005-0000-0000-0000F6540000}"/>
    <cellStyle name="40% - uthevingsfarge 5 2 3 5 3" xfId="17160" xr:uid="{00000000-0005-0000-0000-0000F7540000}"/>
    <cellStyle name="40% - uthevingsfarge 5 2 3 5 4" xfId="46917" xr:uid="{00000000-0005-0000-0000-0000F8540000}"/>
    <cellStyle name="40% - uthevingsfarge 5 2 3 5 5" xfId="46918" xr:uid="{00000000-0005-0000-0000-0000F9540000}"/>
    <cellStyle name="40% - uthevingsfarge 5 2 3 5 6" xfId="46919" xr:uid="{00000000-0005-0000-0000-0000FA540000}"/>
    <cellStyle name="40% - uthevingsfarge 5 2 3 5_3. Chng in credit spreads" xfId="46920" xr:uid="{00000000-0005-0000-0000-0000FB540000}"/>
    <cellStyle name="40% - uthevingsfarge 5 2 3 6" xfId="17161" xr:uid="{00000000-0005-0000-0000-0000FC540000}"/>
    <cellStyle name="40% - uthevingsfarge 5 2 3 6 2" xfId="46921" xr:uid="{00000000-0005-0000-0000-0000FD540000}"/>
    <cellStyle name="40% - uthevingsfarge 5 2 3 6 2 2" xfId="46922" xr:uid="{00000000-0005-0000-0000-0000FE540000}"/>
    <cellStyle name="40% - uthevingsfarge 5 2 3 6 3" xfId="46923" xr:uid="{00000000-0005-0000-0000-0000FF540000}"/>
    <cellStyle name="40% - uthevingsfarge 5 2 3 6_3. Chng in credit spreads" xfId="46924" xr:uid="{00000000-0005-0000-0000-000000550000}"/>
    <cellStyle name="40% - uthevingsfarge 5 2 3 7" xfId="17162" xr:uid="{00000000-0005-0000-0000-000001550000}"/>
    <cellStyle name="40% - uthevingsfarge 5 2 3 7 2" xfId="46925" xr:uid="{00000000-0005-0000-0000-000002550000}"/>
    <cellStyle name="40% - uthevingsfarge 5 2 3 8" xfId="39878" xr:uid="{00000000-0005-0000-0000-000003550000}"/>
    <cellStyle name="40% - uthevingsfarge 5 2 3 9" xfId="46926" xr:uid="{00000000-0005-0000-0000-000004550000}"/>
    <cellStyle name="40% - uthevingsfarge 5 2 3_3. Chng in credit spreads" xfId="46927" xr:uid="{00000000-0005-0000-0000-000005550000}"/>
    <cellStyle name="40% - uthevingsfarge 5 2 4" xfId="17163" xr:uid="{00000000-0005-0000-0000-000006550000}"/>
    <cellStyle name="40% - uthevingsfarge 5 2 4 2" xfId="17164" xr:uid="{00000000-0005-0000-0000-000007550000}"/>
    <cellStyle name="40% - uthevingsfarge 5 2 4 2 2" xfId="17165" xr:uid="{00000000-0005-0000-0000-000008550000}"/>
    <cellStyle name="40% - uthevingsfarge 5 2 4 2 2 2" xfId="46928" xr:uid="{00000000-0005-0000-0000-000009550000}"/>
    <cellStyle name="40% - uthevingsfarge 5 2 4 2 3" xfId="46929" xr:uid="{00000000-0005-0000-0000-00000A550000}"/>
    <cellStyle name="40% - uthevingsfarge 5 2 4 2_3. Chng in credit spreads" xfId="46930" xr:uid="{00000000-0005-0000-0000-00000B550000}"/>
    <cellStyle name="40% - uthevingsfarge 5 2 4 3" xfId="17166" xr:uid="{00000000-0005-0000-0000-00000C550000}"/>
    <cellStyle name="40% - uthevingsfarge 5 2 4 3 2" xfId="46931" xr:uid="{00000000-0005-0000-0000-00000D550000}"/>
    <cellStyle name="40% - uthevingsfarge 5 2 4 3 2 2" xfId="46932" xr:uid="{00000000-0005-0000-0000-00000E550000}"/>
    <cellStyle name="40% - uthevingsfarge 5 2 4 3 3" xfId="46933" xr:uid="{00000000-0005-0000-0000-00000F550000}"/>
    <cellStyle name="40% - uthevingsfarge 5 2 4 3_3. Chng in credit spreads" xfId="46934" xr:uid="{00000000-0005-0000-0000-000010550000}"/>
    <cellStyle name="40% - uthevingsfarge 5 2 4 4" xfId="17167" xr:uid="{00000000-0005-0000-0000-000011550000}"/>
    <cellStyle name="40% - uthevingsfarge 5 2 4 4 2" xfId="46935" xr:uid="{00000000-0005-0000-0000-000012550000}"/>
    <cellStyle name="40% - uthevingsfarge 5 2 4 4 2 2" xfId="46936" xr:uid="{00000000-0005-0000-0000-000013550000}"/>
    <cellStyle name="40% - uthevingsfarge 5 2 4 4 3" xfId="46937" xr:uid="{00000000-0005-0000-0000-000014550000}"/>
    <cellStyle name="40% - uthevingsfarge 5 2 4 4_3. Chng in credit spreads" xfId="46938" xr:uid="{00000000-0005-0000-0000-000015550000}"/>
    <cellStyle name="40% - uthevingsfarge 5 2 4 5" xfId="46939" xr:uid="{00000000-0005-0000-0000-000016550000}"/>
    <cellStyle name="40% - uthevingsfarge 5 2 4 5 2" xfId="46940" xr:uid="{00000000-0005-0000-0000-000017550000}"/>
    <cellStyle name="40% - uthevingsfarge 5 2 4 6" xfId="46941" xr:uid="{00000000-0005-0000-0000-000018550000}"/>
    <cellStyle name="40% - uthevingsfarge 5 2 4 7" xfId="46942" xr:uid="{00000000-0005-0000-0000-000019550000}"/>
    <cellStyle name="40% - uthevingsfarge 5 2 4_3. Chng in credit spreads" xfId="46943" xr:uid="{00000000-0005-0000-0000-00001A550000}"/>
    <cellStyle name="40% - uthevingsfarge 5 2 5" xfId="17168" xr:uid="{00000000-0005-0000-0000-00001B550000}"/>
    <cellStyle name="40% - uthevingsfarge 5 2 5 2" xfId="17169" xr:uid="{00000000-0005-0000-0000-00001C550000}"/>
    <cellStyle name="40% - uthevingsfarge 5 2 5 2 2" xfId="17170" xr:uid="{00000000-0005-0000-0000-00001D550000}"/>
    <cellStyle name="40% - uthevingsfarge 5 2 5 2 2 2" xfId="46944" xr:uid="{00000000-0005-0000-0000-00001E550000}"/>
    <cellStyle name="40% - uthevingsfarge 5 2 5 2 3" xfId="46945" xr:uid="{00000000-0005-0000-0000-00001F550000}"/>
    <cellStyle name="40% - uthevingsfarge 5 2 5 2_3. Chng in credit spreads" xfId="46946" xr:uid="{00000000-0005-0000-0000-000020550000}"/>
    <cellStyle name="40% - uthevingsfarge 5 2 5 3" xfId="17171" xr:uid="{00000000-0005-0000-0000-000021550000}"/>
    <cellStyle name="40% - uthevingsfarge 5 2 5 3 2" xfId="46947" xr:uid="{00000000-0005-0000-0000-000022550000}"/>
    <cellStyle name="40% - uthevingsfarge 5 2 5 4" xfId="17172" xr:uid="{00000000-0005-0000-0000-000023550000}"/>
    <cellStyle name="40% - uthevingsfarge 5 2 5 5" xfId="46948" xr:uid="{00000000-0005-0000-0000-000024550000}"/>
    <cellStyle name="40% - uthevingsfarge 5 2 5 6" xfId="46949" xr:uid="{00000000-0005-0000-0000-000025550000}"/>
    <cellStyle name="40% - uthevingsfarge 5 2 5 7" xfId="46950" xr:uid="{00000000-0005-0000-0000-000026550000}"/>
    <cellStyle name="40% - uthevingsfarge 5 2 5_3. Chng in credit spreads" xfId="46951" xr:uid="{00000000-0005-0000-0000-000027550000}"/>
    <cellStyle name="40% - uthevingsfarge 5 2 6" xfId="17173" xr:uid="{00000000-0005-0000-0000-000028550000}"/>
    <cellStyle name="40% - uthevingsfarge 5 2 6 2" xfId="17174" xr:uid="{00000000-0005-0000-0000-000029550000}"/>
    <cellStyle name="40% - uthevingsfarge 5 2 6 2 2" xfId="17175" xr:uid="{00000000-0005-0000-0000-00002A550000}"/>
    <cellStyle name="40% - uthevingsfarge 5 2 6 2 2 2" xfId="46952" xr:uid="{00000000-0005-0000-0000-00002B550000}"/>
    <cellStyle name="40% - uthevingsfarge 5 2 6 2 3" xfId="46953" xr:uid="{00000000-0005-0000-0000-00002C550000}"/>
    <cellStyle name="40% - uthevingsfarge 5 2 6 2_3. Chng in credit spreads" xfId="46954" xr:uid="{00000000-0005-0000-0000-00002D550000}"/>
    <cellStyle name="40% - uthevingsfarge 5 2 6 3" xfId="17176" xr:uid="{00000000-0005-0000-0000-00002E550000}"/>
    <cellStyle name="40% - uthevingsfarge 5 2 6 3 2" xfId="46955" xr:uid="{00000000-0005-0000-0000-00002F550000}"/>
    <cellStyle name="40% - uthevingsfarge 5 2 6 4" xfId="17177" xr:uid="{00000000-0005-0000-0000-000030550000}"/>
    <cellStyle name="40% - uthevingsfarge 5 2 6 5" xfId="46956" xr:uid="{00000000-0005-0000-0000-000031550000}"/>
    <cellStyle name="40% - uthevingsfarge 5 2 6 6" xfId="46957" xr:uid="{00000000-0005-0000-0000-000032550000}"/>
    <cellStyle name="40% - uthevingsfarge 5 2 6 7" xfId="46958" xr:uid="{00000000-0005-0000-0000-000033550000}"/>
    <cellStyle name="40% - uthevingsfarge 5 2 6_3. Chng in credit spreads" xfId="46959" xr:uid="{00000000-0005-0000-0000-000034550000}"/>
    <cellStyle name="40% - uthevingsfarge 5 2 7" xfId="17178" xr:uid="{00000000-0005-0000-0000-000035550000}"/>
    <cellStyle name="40% - uthevingsfarge 5 2 7 2" xfId="17179" xr:uid="{00000000-0005-0000-0000-000036550000}"/>
    <cellStyle name="40% - uthevingsfarge 5 2 7 2 2" xfId="17180" xr:uid="{00000000-0005-0000-0000-000037550000}"/>
    <cellStyle name="40% - uthevingsfarge 5 2 7 2 3" xfId="46960" xr:uid="{00000000-0005-0000-0000-000038550000}"/>
    <cellStyle name="40% - uthevingsfarge 5 2 7 2_AVA DVA EL" xfId="17181" xr:uid="{00000000-0005-0000-0000-000039550000}"/>
    <cellStyle name="40% - uthevingsfarge 5 2 7 3" xfId="17182" xr:uid="{00000000-0005-0000-0000-00003A550000}"/>
    <cellStyle name="40% - uthevingsfarge 5 2 7 4" xfId="17183" xr:uid="{00000000-0005-0000-0000-00003B550000}"/>
    <cellStyle name="40% - uthevingsfarge 5 2 7 5" xfId="46961" xr:uid="{00000000-0005-0000-0000-00003C550000}"/>
    <cellStyle name="40% - uthevingsfarge 5 2 7 6" xfId="46962" xr:uid="{00000000-0005-0000-0000-00003D550000}"/>
    <cellStyle name="40% - uthevingsfarge 5 2 7_3. Chng in credit spreads" xfId="46963" xr:uid="{00000000-0005-0000-0000-00003E550000}"/>
    <cellStyle name="40% - uthevingsfarge 5 2 8" xfId="17184" xr:uid="{00000000-0005-0000-0000-00003F550000}"/>
    <cellStyle name="40% - uthevingsfarge 5 2 8 2" xfId="17185" xr:uid="{00000000-0005-0000-0000-000040550000}"/>
    <cellStyle name="40% - uthevingsfarge 5 2 8 2 2" xfId="46964" xr:uid="{00000000-0005-0000-0000-000041550000}"/>
    <cellStyle name="40% - uthevingsfarge 5 2 8 3" xfId="17186" xr:uid="{00000000-0005-0000-0000-000042550000}"/>
    <cellStyle name="40% - uthevingsfarge 5 2 8 4" xfId="46965" xr:uid="{00000000-0005-0000-0000-000043550000}"/>
    <cellStyle name="40% - uthevingsfarge 5 2 8_3. Chng in credit spreads" xfId="46966" xr:uid="{00000000-0005-0000-0000-000044550000}"/>
    <cellStyle name="40% - uthevingsfarge 5 2 9" xfId="17187" xr:uid="{00000000-0005-0000-0000-000045550000}"/>
    <cellStyle name="40% - uthevingsfarge 5 2 9 2" xfId="17188" xr:uid="{00000000-0005-0000-0000-000046550000}"/>
    <cellStyle name="40% - uthevingsfarge 5 2 9 3" xfId="17189" xr:uid="{00000000-0005-0000-0000-000047550000}"/>
    <cellStyle name="40% - uthevingsfarge 5 2 9_AVA DVA EL" xfId="17190" xr:uid="{00000000-0005-0000-0000-000048550000}"/>
    <cellStyle name="40% - uthevingsfarge 5 2_11" xfId="5093" xr:uid="{00000000-0005-0000-0000-000049550000}"/>
    <cellStyle name="40% - uthevingsfarge 5 20" xfId="5094" xr:uid="{00000000-0005-0000-0000-00004A550000}"/>
    <cellStyle name="40% - uthevingsfarge 5 20 2" xfId="5095" xr:uid="{00000000-0005-0000-0000-00004B550000}"/>
    <cellStyle name="40% - uthevingsfarge 5 20 2 2" xfId="5096" xr:uid="{00000000-0005-0000-0000-00004C550000}"/>
    <cellStyle name="40% - uthevingsfarge 5 20 2 3" xfId="46967" xr:uid="{00000000-0005-0000-0000-00004D550000}"/>
    <cellStyle name="40% - uthevingsfarge 5 20 2_4 manuell" xfId="54306" xr:uid="{00002297-5BA6-4439-BFA1-0DCD1FD60A68}"/>
    <cellStyle name="40% - uthevingsfarge 5 20 3" xfId="5097" xr:uid="{00000000-0005-0000-0000-00004F550000}"/>
    <cellStyle name="40% - uthevingsfarge 5 20 4" xfId="46968" xr:uid="{00000000-0005-0000-0000-000050550000}"/>
    <cellStyle name="40% - uthevingsfarge 5 20_4 manuell" xfId="54307" xr:uid="{3D62100D-09A0-4738-A208-6D45F7A04E90}"/>
    <cellStyle name="40% - uthevingsfarge 5 21" xfId="5098" xr:uid="{00000000-0005-0000-0000-000052550000}"/>
    <cellStyle name="40% - uthevingsfarge 5 21 2" xfId="5099" xr:uid="{00000000-0005-0000-0000-000053550000}"/>
    <cellStyle name="40% - uthevingsfarge 5 21 2 2" xfId="5100" xr:uid="{00000000-0005-0000-0000-000054550000}"/>
    <cellStyle name="40% - uthevingsfarge 5 21 2 3" xfId="46969" xr:uid="{00000000-0005-0000-0000-000055550000}"/>
    <cellStyle name="40% - uthevingsfarge 5 21 2_4 manuell" xfId="54308" xr:uid="{1FF2FED5-21D6-4BCA-9A66-713613C32B98}"/>
    <cellStyle name="40% - uthevingsfarge 5 21 3" xfId="5101" xr:uid="{00000000-0005-0000-0000-000057550000}"/>
    <cellStyle name="40% - uthevingsfarge 5 21 4" xfId="46970" xr:uid="{00000000-0005-0000-0000-000058550000}"/>
    <cellStyle name="40% - uthevingsfarge 5 21_4 manuell" xfId="54309" xr:uid="{6F7003F7-ABC7-4B70-A7BE-6CFFB8B3E6A8}"/>
    <cellStyle name="40% - uthevingsfarge 5 22" xfId="5102" xr:uid="{00000000-0005-0000-0000-00005A550000}"/>
    <cellStyle name="40% - uthevingsfarge 5 22 2" xfId="5103" xr:uid="{00000000-0005-0000-0000-00005B550000}"/>
    <cellStyle name="40% - uthevingsfarge 5 22 2 2" xfId="5104" xr:uid="{00000000-0005-0000-0000-00005C550000}"/>
    <cellStyle name="40% - uthevingsfarge 5 22 2 3" xfId="46971" xr:uid="{00000000-0005-0000-0000-00005D550000}"/>
    <cellStyle name="40% - uthevingsfarge 5 22 2_4 manuell" xfId="54310" xr:uid="{06D362DC-ACA3-4B4C-A5C0-AF5BF8AABC16}"/>
    <cellStyle name="40% - uthevingsfarge 5 22 3" xfId="5105" xr:uid="{00000000-0005-0000-0000-00005F550000}"/>
    <cellStyle name="40% - uthevingsfarge 5 22 4" xfId="46972" xr:uid="{00000000-0005-0000-0000-000060550000}"/>
    <cellStyle name="40% - uthevingsfarge 5 22_4 manuell" xfId="54311" xr:uid="{DF4E5B96-CD1B-49DE-962A-2507A8396159}"/>
    <cellStyle name="40% - uthevingsfarge 5 23" xfId="5106" xr:uid="{00000000-0005-0000-0000-000062550000}"/>
    <cellStyle name="40% - uthevingsfarge 5 23 2" xfId="5107" xr:uid="{00000000-0005-0000-0000-000063550000}"/>
    <cellStyle name="40% - uthevingsfarge 5 23 2 2" xfId="5108" xr:uid="{00000000-0005-0000-0000-000064550000}"/>
    <cellStyle name="40% - uthevingsfarge 5 23 2 3" xfId="46973" xr:uid="{00000000-0005-0000-0000-000065550000}"/>
    <cellStyle name="40% - uthevingsfarge 5 23 2_4 manuell" xfId="54312" xr:uid="{FAD7C7B4-50E3-41F8-B366-858622B9E54F}"/>
    <cellStyle name="40% - uthevingsfarge 5 23 3" xfId="5109" xr:uid="{00000000-0005-0000-0000-000067550000}"/>
    <cellStyle name="40% - uthevingsfarge 5 23 4" xfId="46974" xr:uid="{00000000-0005-0000-0000-000068550000}"/>
    <cellStyle name="40% - uthevingsfarge 5 23_4 manuell" xfId="54313" xr:uid="{6848EF1F-F5F4-4519-9149-7779B3ADB17F}"/>
    <cellStyle name="40% - uthevingsfarge 5 24" xfId="5110" xr:uid="{00000000-0005-0000-0000-00006A550000}"/>
    <cellStyle name="40% - uthevingsfarge 5 24 2" xfId="5111" xr:uid="{00000000-0005-0000-0000-00006B550000}"/>
    <cellStyle name="40% - uthevingsfarge 5 24 2 2" xfId="5112" xr:uid="{00000000-0005-0000-0000-00006C550000}"/>
    <cellStyle name="40% - uthevingsfarge 5 24 2 3" xfId="46975" xr:uid="{00000000-0005-0000-0000-00006D550000}"/>
    <cellStyle name="40% - uthevingsfarge 5 24 2_4 manuell" xfId="54314" xr:uid="{DC92F3D6-86E9-4E70-9EA5-4BCAF3B45A2C}"/>
    <cellStyle name="40% - uthevingsfarge 5 24 3" xfId="5113" xr:uid="{00000000-0005-0000-0000-00006F550000}"/>
    <cellStyle name="40% - uthevingsfarge 5 24 4" xfId="46976" xr:uid="{00000000-0005-0000-0000-000070550000}"/>
    <cellStyle name="40% - uthevingsfarge 5 24_4 manuell" xfId="54315" xr:uid="{580B4643-8B97-405E-98C3-FED3B6B84239}"/>
    <cellStyle name="40% - uthevingsfarge 5 25" xfId="5114" xr:uid="{00000000-0005-0000-0000-000072550000}"/>
    <cellStyle name="40% - uthevingsfarge 5 25 2" xfId="5115" xr:uid="{00000000-0005-0000-0000-000073550000}"/>
    <cellStyle name="40% - uthevingsfarge 5 25 2 2" xfId="5116" xr:uid="{00000000-0005-0000-0000-000074550000}"/>
    <cellStyle name="40% - uthevingsfarge 5 25 2 3" xfId="46977" xr:uid="{00000000-0005-0000-0000-000075550000}"/>
    <cellStyle name="40% - uthevingsfarge 5 25 2_4 manuell" xfId="54316" xr:uid="{2B83D5B6-2605-4075-9C3E-B796360A78C0}"/>
    <cellStyle name="40% - uthevingsfarge 5 25 3" xfId="5117" xr:uid="{00000000-0005-0000-0000-000077550000}"/>
    <cellStyle name="40% - uthevingsfarge 5 25 4" xfId="46978" xr:uid="{00000000-0005-0000-0000-000078550000}"/>
    <cellStyle name="40% - uthevingsfarge 5 25_4 manuell" xfId="54317" xr:uid="{E59A9E9E-17D2-45E9-B639-3346B366424E}"/>
    <cellStyle name="40% - uthevingsfarge 5 26" xfId="5118" xr:uid="{00000000-0005-0000-0000-00007A550000}"/>
    <cellStyle name="40% - uthevingsfarge 5 26 2" xfId="5119" xr:uid="{00000000-0005-0000-0000-00007B550000}"/>
    <cellStyle name="40% - uthevingsfarge 5 26 2 2" xfId="5120" xr:uid="{00000000-0005-0000-0000-00007C550000}"/>
    <cellStyle name="40% - uthevingsfarge 5 26 2 3" xfId="46979" xr:uid="{00000000-0005-0000-0000-00007D550000}"/>
    <cellStyle name="40% - uthevingsfarge 5 26 2_4 manuell" xfId="54318" xr:uid="{45093E0E-9A02-4B2E-BF79-E9C3700458C4}"/>
    <cellStyle name="40% - uthevingsfarge 5 26 3" xfId="5121" xr:uid="{00000000-0005-0000-0000-00007F550000}"/>
    <cellStyle name="40% - uthevingsfarge 5 26 4" xfId="46980" xr:uid="{00000000-0005-0000-0000-000080550000}"/>
    <cellStyle name="40% - uthevingsfarge 5 26_4 manuell" xfId="54319" xr:uid="{00FABE2B-5A87-44FE-8CB2-154DD34D0E38}"/>
    <cellStyle name="40% - uthevingsfarge 5 27" xfId="5122" xr:uid="{00000000-0005-0000-0000-000082550000}"/>
    <cellStyle name="40% - uthevingsfarge 5 27 2" xfId="5123" xr:uid="{00000000-0005-0000-0000-000083550000}"/>
    <cellStyle name="40% - uthevingsfarge 5 27 2 2" xfId="5124" xr:uid="{00000000-0005-0000-0000-000084550000}"/>
    <cellStyle name="40% - uthevingsfarge 5 27 2 3" xfId="46981" xr:uid="{00000000-0005-0000-0000-000085550000}"/>
    <cellStyle name="40% - uthevingsfarge 5 27 2_4 manuell" xfId="54320" xr:uid="{7BED1041-28CC-40E0-A6E2-F89D8A6F30F1}"/>
    <cellStyle name="40% - uthevingsfarge 5 27 3" xfId="5125" xr:uid="{00000000-0005-0000-0000-000087550000}"/>
    <cellStyle name="40% - uthevingsfarge 5 27 4" xfId="46982" xr:uid="{00000000-0005-0000-0000-000088550000}"/>
    <cellStyle name="40% - uthevingsfarge 5 27_4 manuell" xfId="54321" xr:uid="{7261C6FC-2E9E-483D-B9D9-C87EB0EC6BBF}"/>
    <cellStyle name="40% - uthevingsfarge 5 28" xfId="5126" xr:uid="{00000000-0005-0000-0000-00008A550000}"/>
    <cellStyle name="40% - uthevingsfarge 5 28 2" xfId="5127" xr:uid="{00000000-0005-0000-0000-00008B550000}"/>
    <cellStyle name="40% - uthevingsfarge 5 28 2 2" xfId="5128" xr:uid="{00000000-0005-0000-0000-00008C550000}"/>
    <cellStyle name="40% - uthevingsfarge 5 28 2 3" xfId="46983" xr:uid="{00000000-0005-0000-0000-00008D550000}"/>
    <cellStyle name="40% - uthevingsfarge 5 28 2_4 manuell" xfId="54322" xr:uid="{A1A4E8EE-6185-4F0B-9DB7-B31A66F2BEB0}"/>
    <cellStyle name="40% - uthevingsfarge 5 28 3" xfId="5129" xr:uid="{00000000-0005-0000-0000-00008F550000}"/>
    <cellStyle name="40% - uthevingsfarge 5 28 4" xfId="46984" xr:uid="{00000000-0005-0000-0000-000090550000}"/>
    <cellStyle name="40% - uthevingsfarge 5 28_4 manuell" xfId="54323" xr:uid="{4F0A673C-4B38-4462-A170-033107F94BAE}"/>
    <cellStyle name="40% - uthevingsfarge 5 29" xfId="5130" xr:uid="{00000000-0005-0000-0000-000092550000}"/>
    <cellStyle name="40% - uthevingsfarge 5 29 2" xfId="5131" xr:uid="{00000000-0005-0000-0000-000093550000}"/>
    <cellStyle name="40% - uthevingsfarge 5 29 2 2" xfId="5132" xr:uid="{00000000-0005-0000-0000-000094550000}"/>
    <cellStyle name="40% - uthevingsfarge 5 29 2 3" xfId="46985" xr:uid="{00000000-0005-0000-0000-000095550000}"/>
    <cellStyle name="40% - uthevingsfarge 5 29 2_4 manuell" xfId="54324" xr:uid="{EC13A17F-5837-4FE5-85C8-9594F03D9752}"/>
    <cellStyle name="40% - uthevingsfarge 5 29 3" xfId="5133" xr:uid="{00000000-0005-0000-0000-000097550000}"/>
    <cellStyle name="40% - uthevingsfarge 5 29 4" xfId="46986" xr:uid="{00000000-0005-0000-0000-000098550000}"/>
    <cellStyle name="40% - uthevingsfarge 5 29_4 manuell" xfId="54325" xr:uid="{5F4CF14C-6DE9-44E5-9EE0-7D40B3A8DEB8}"/>
    <cellStyle name="40% - uthevingsfarge 5 3" xfId="5134" xr:uid="{00000000-0005-0000-0000-00009A550000}"/>
    <cellStyle name="40% - uthevingsfarge 5 3 10" xfId="46987" xr:uid="{00000000-0005-0000-0000-00009B550000}"/>
    <cellStyle name="40% - uthevingsfarge 5 3 11" xfId="46988" xr:uid="{00000000-0005-0000-0000-00009C550000}"/>
    <cellStyle name="40% - uthevingsfarge 5 3 2" xfId="5135" xr:uid="{00000000-0005-0000-0000-00009D550000}"/>
    <cellStyle name="40% - uthevingsfarge 5 3 2 10" xfId="46989" xr:uid="{00000000-0005-0000-0000-00009E550000}"/>
    <cellStyle name="40% - uthevingsfarge 5 3 2 2" xfId="5136" xr:uid="{00000000-0005-0000-0000-00009F550000}"/>
    <cellStyle name="40% - uthevingsfarge 5 3 2 2 2" xfId="17191" xr:uid="{00000000-0005-0000-0000-0000A0550000}"/>
    <cellStyle name="40% - uthevingsfarge 5 3 2 2 2 2" xfId="46990" xr:uid="{00000000-0005-0000-0000-0000A1550000}"/>
    <cellStyle name="40% - uthevingsfarge 5 3 2 2 2 2 2" xfId="46991" xr:uid="{00000000-0005-0000-0000-0000A2550000}"/>
    <cellStyle name="40% - uthevingsfarge 5 3 2 2 2 3" xfId="46992" xr:uid="{00000000-0005-0000-0000-0000A3550000}"/>
    <cellStyle name="40% - uthevingsfarge 5 3 2 2 2_3. Chng in credit spreads" xfId="46993" xr:uid="{00000000-0005-0000-0000-0000A4550000}"/>
    <cellStyle name="40% - uthevingsfarge 5 3 2 2 3" xfId="17192" xr:uid="{00000000-0005-0000-0000-0000A5550000}"/>
    <cellStyle name="40% - uthevingsfarge 5 3 2 2 3 2" xfId="46994" xr:uid="{00000000-0005-0000-0000-0000A6550000}"/>
    <cellStyle name="40% - uthevingsfarge 5 3 2 2 3 2 2" xfId="46995" xr:uid="{00000000-0005-0000-0000-0000A7550000}"/>
    <cellStyle name="40% - uthevingsfarge 5 3 2 2 3 3" xfId="46996" xr:uid="{00000000-0005-0000-0000-0000A8550000}"/>
    <cellStyle name="40% - uthevingsfarge 5 3 2 2 3_3. Chng in credit spreads" xfId="46997" xr:uid="{00000000-0005-0000-0000-0000A9550000}"/>
    <cellStyle name="40% - uthevingsfarge 5 3 2 2 4" xfId="46998" xr:uid="{00000000-0005-0000-0000-0000AA550000}"/>
    <cellStyle name="40% - uthevingsfarge 5 3 2 2 4 2" xfId="46999" xr:uid="{00000000-0005-0000-0000-0000AB550000}"/>
    <cellStyle name="40% - uthevingsfarge 5 3 2 2 5" xfId="47000" xr:uid="{00000000-0005-0000-0000-0000AC550000}"/>
    <cellStyle name="40% - uthevingsfarge 5 3 2 2 6" xfId="47001" xr:uid="{00000000-0005-0000-0000-0000AD550000}"/>
    <cellStyle name="40% - uthevingsfarge 5 3 2 2_3. Chng in credit spreads" xfId="47002" xr:uid="{00000000-0005-0000-0000-0000AE550000}"/>
    <cellStyle name="40% - uthevingsfarge 5 3 2 3" xfId="17193" xr:uid="{00000000-0005-0000-0000-0000AF550000}"/>
    <cellStyle name="40% - uthevingsfarge 5 3 2 3 2" xfId="17194" xr:uid="{00000000-0005-0000-0000-0000B0550000}"/>
    <cellStyle name="40% - uthevingsfarge 5 3 2 3 2 2" xfId="47003" xr:uid="{00000000-0005-0000-0000-0000B1550000}"/>
    <cellStyle name="40% - uthevingsfarge 5 3 2 3 3" xfId="17195" xr:uid="{00000000-0005-0000-0000-0000B2550000}"/>
    <cellStyle name="40% - uthevingsfarge 5 3 2 3 4" xfId="47004" xr:uid="{00000000-0005-0000-0000-0000B3550000}"/>
    <cellStyle name="40% - uthevingsfarge 5 3 2 3 5" xfId="47005" xr:uid="{00000000-0005-0000-0000-0000B4550000}"/>
    <cellStyle name="40% - uthevingsfarge 5 3 2 3 6" xfId="47006" xr:uid="{00000000-0005-0000-0000-0000B5550000}"/>
    <cellStyle name="40% - uthevingsfarge 5 3 2 3_3. Chng in credit spreads" xfId="47007" xr:uid="{00000000-0005-0000-0000-0000B6550000}"/>
    <cellStyle name="40% - uthevingsfarge 5 3 2 4" xfId="17196" xr:uid="{00000000-0005-0000-0000-0000B7550000}"/>
    <cellStyle name="40% - uthevingsfarge 5 3 2 4 2" xfId="17197" xr:uid="{00000000-0005-0000-0000-0000B8550000}"/>
    <cellStyle name="40% - uthevingsfarge 5 3 2 4 2 2" xfId="47008" xr:uid="{00000000-0005-0000-0000-0000B9550000}"/>
    <cellStyle name="40% - uthevingsfarge 5 3 2 4 3" xfId="17198" xr:uid="{00000000-0005-0000-0000-0000BA550000}"/>
    <cellStyle name="40% - uthevingsfarge 5 3 2 4 4" xfId="47009" xr:uid="{00000000-0005-0000-0000-0000BB550000}"/>
    <cellStyle name="40% - uthevingsfarge 5 3 2 4 5" xfId="47010" xr:uid="{00000000-0005-0000-0000-0000BC550000}"/>
    <cellStyle name="40% - uthevingsfarge 5 3 2 4 6" xfId="47011" xr:uid="{00000000-0005-0000-0000-0000BD550000}"/>
    <cellStyle name="40% - uthevingsfarge 5 3 2 4_3. Chng in credit spreads" xfId="47012" xr:uid="{00000000-0005-0000-0000-0000BE550000}"/>
    <cellStyle name="40% - uthevingsfarge 5 3 2 5" xfId="17199" xr:uid="{00000000-0005-0000-0000-0000BF550000}"/>
    <cellStyle name="40% - uthevingsfarge 5 3 2 5 2" xfId="17200" xr:uid="{00000000-0005-0000-0000-0000C0550000}"/>
    <cellStyle name="40% - uthevingsfarge 5 3 2 5 3" xfId="17201" xr:uid="{00000000-0005-0000-0000-0000C1550000}"/>
    <cellStyle name="40% - uthevingsfarge 5 3 2 5 4" xfId="47013" xr:uid="{00000000-0005-0000-0000-0000C2550000}"/>
    <cellStyle name="40% - uthevingsfarge 5 3 2 5 5" xfId="47014" xr:uid="{00000000-0005-0000-0000-0000C3550000}"/>
    <cellStyle name="40% - uthevingsfarge 5 3 2 5 6" xfId="47015" xr:uid="{00000000-0005-0000-0000-0000C4550000}"/>
    <cellStyle name="40% - uthevingsfarge 5 3 2 5_AVA DVA EL" xfId="17202" xr:uid="{00000000-0005-0000-0000-0000C5550000}"/>
    <cellStyle name="40% - uthevingsfarge 5 3 2 6" xfId="17203" xr:uid="{00000000-0005-0000-0000-0000C6550000}"/>
    <cellStyle name="40% - uthevingsfarge 5 3 2 6 2" xfId="17204" xr:uid="{00000000-0005-0000-0000-0000C7550000}"/>
    <cellStyle name="40% - uthevingsfarge 5 3 2 6_AVA DVA EL" xfId="17205" xr:uid="{00000000-0005-0000-0000-0000C8550000}"/>
    <cellStyle name="40% - uthevingsfarge 5 3 2 7" xfId="17206" xr:uid="{00000000-0005-0000-0000-0000C9550000}"/>
    <cellStyle name="40% - uthevingsfarge 5 3 2 8" xfId="47016" xr:uid="{00000000-0005-0000-0000-0000CA550000}"/>
    <cellStyle name="40% - uthevingsfarge 5 3 2 9" xfId="47017" xr:uid="{00000000-0005-0000-0000-0000CB550000}"/>
    <cellStyle name="40% - uthevingsfarge 5 3 2_3. Chng in credit spreads" xfId="47018" xr:uid="{00000000-0005-0000-0000-0000CC550000}"/>
    <cellStyle name="40% - uthevingsfarge 5 3 3" xfId="5137" xr:uid="{00000000-0005-0000-0000-0000CD550000}"/>
    <cellStyle name="40% - uthevingsfarge 5 3 3 2" xfId="17207" xr:uid="{00000000-0005-0000-0000-0000CE550000}"/>
    <cellStyle name="40% - uthevingsfarge 5 3 3 2 2" xfId="47019" xr:uid="{00000000-0005-0000-0000-0000CF550000}"/>
    <cellStyle name="40% - uthevingsfarge 5 3 3 2 2 2" xfId="47020" xr:uid="{00000000-0005-0000-0000-0000D0550000}"/>
    <cellStyle name="40% - uthevingsfarge 5 3 3 2 2 2 2" xfId="47021" xr:uid="{00000000-0005-0000-0000-0000D1550000}"/>
    <cellStyle name="40% - uthevingsfarge 5 3 3 2 2 3" xfId="47022" xr:uid="{00000000-0005-0000-0000-0000D2550000}"/>
    <cellStyle name="40% - uthevingsfarge 5 3 3 2 2_3. Chng in credit spreads" xfId="47023" xr:uid="{00000000-0005-0000-0000-0000D3550000}"/>
    <cellStyle name="40% - uthevingsfarge 5 3 3 2 3" xfId="47024" xr:uid="{00000000-0005-0000-0000-0000D4550000}"/>
    <cellStyle name="40% - uthevingsfarge 5 3 3 2 3 2" xfId="47025" xr:uid="{00000000-0005-0000-0000-0000D5550000}"/>
    <cellStyle name="40% - uthevingsfarge 5 3 3 2 3 2 2" xfId="47026" xr:uid="{00000000-0005-0000-0000-0000D6550000}"/>
    <cellStyle name="40% - uthevingsfarge 5 3 3 2 3 3" xfId="47027" xr:uid="{00000000-0005-0000-0000-0000D7550000}"/>
    <cellStyle name="40% - uthevingsfarge 5 3 3 2 3_3. Chng in credit spreads" xfId="47028" xr:uid="{00000000-0005-0000-0000-0000D8550000}"/>
    <cellStyle name="40% - uthevingsfarge 5 3 3 2 4" xfId="47029" xr:uid="{00000000-0005-0000-0000-0000D9550000}"/>
    <cellStyle name="40% - uthevingsfarge 5 3 3 2 4 2" xfId="47030" xr:uid="{00000000-0005-0000-0000-0000DA550000}"/>
    <cellStyle name="40% - uthevingsfarge 5 3 3 2 5" xfId="47031" xr:uid="{00000000-0005-0000-0000-0000DB550000}"/>
    <cellStyle name="40% - uthevingsfarge 5 3 3 2_3. Chng in credit spreads" xfId="47032" xr:uid="{00000000-0005-0000-0000-0000DC550000}"/>
    <cellStyle name="40% - uthevingsfarge 5 3 3 3" xfId="17208" xr:uid="{00000000-0005-0000-0000-0000DD550000}"/>
    <cellStyle name="40% - uthevingsfarge 5 3 3 3 2" xfId="47033" xr:uid="{00000000-0005-0000-0000-0000DE550000}"/>
    <cellStyle name="40% - uthevingsfarge 5 3 3 3 2 2" xfId="47034" xr:uid="{00000000-0005-0000-0000-0000DF550000}"/>
    <cellStyle name="40% - uthevingsfarge 5 3 3 3 3" xfId="47035" xr:uid="{00000000-0005-0000-0000-0000E0550000}"/>
    <cellStyle name="40% - uthevingsfarge 5 3 3 3_3. Chng in credit spreads" xfId="47036" xr:uid="{00000000-0005-0000-0000-0000E1550000}"/>
    <cellStyle name="40% - uthevingsfarge 5 3 3 4" xfId="47037" xr:uid="{00000000-0005-0000-0000-0000E2550000}"/>
    <cellStyle name="40% - uthevingsfarge 5 3 3 4 2" xfId="47038" xr:uid="{00000000-0005-0000-0000-0000E3550000}"/>
    <cellStyle name="40% - uthevingsfarge 5 3 3 4 2 2" xfId="47039" xr:uid="{00000000-0005-0000-0000-0000E4550000}"/>
    <cellStyle name="40% - uthevingsfarge 5 3 3 4 3" xfId="47040" xr:uid="{00000000-0005-0000-0000-0000E5550000}"/>
    <cellStyle name="40% - uthevingsfarge 5 3 3 4_3. Chng in credit spreads" xfId="47041" xr:uid="{00000000-0005-0000-0000-0000E6550000}"/>
    <cellStyle name="40% - uthevingsfarge 5 3 3 5" xfId="47042" xr:uid="{00000000-0005-0000-0000-0000E7550000}"/>
    <cellStyle name="40% - uthevingsfarge 5 3 3 5 2" xfId="47043" xr:uid="{00000000-0005-0000-0000-0000E8550000}"/>
    <cellStyle name="40% - uthevingsfarge 5 3 3 6" xfId="47044" xr:uid="{00000000-0005-0000-0000-0000E9550000}"/>
    <cellStyle name="40% - uthevingsfarge 5 3 3_3. Chng in credit spreads" xfId="47045" xr:uid="{00000000-0005-0000-0000-0000EA550000}"/>
    <cellStyle name="40% - uthevingsfarge 5 3 4" xfId="17209" xr:uid="{00000000-0005-0000-0000-0000EB550000}"/>
    <cellStyle name="40% - uthevingsfarge 5 3 4 2" xfId="17210" xr:uid="{00000000-0005-0000-0000-0000EC550000}"/>
    <cellStyle name="40% - uthevingsfarge 5 3 4 2 2" xfId="47046" xr:uid="{00000000-0005-0000-0000-0000ED550000}"/>
    <cellStyle name="40% - uthevingsfarge 5 3 4 2 2 2" xfId="47047" xr:uid="{00000000-0005-0000-0000-0000EE550000}"/>
    <cellStyle name="40% - uthevingsfarge 5 3 4 2 3" xfId="47048" xr:uid="{00000000-0005-0000-0000-0000EF550000}"/>
    <cellStyle name="40% - uthevingsfarge 5 3 4 2_3. Chng in credit spreads" xfId="47049" xr:uid="{00000000-0005-0000-0000-0000F0550000}"/>
    <cellStyle name="40% - uthevingsfarge 5 3 4 3" xfId="17211" xr:uid="{00000000-0005-0000-0000-0000F1550000}"/>
    <cellStyle name="40% - uthevingsfarge 5 3 4 3 2" xfId="47050" xr:uid="{00000000-0005-0000-0000-0000F2550000}"/>
    <cellStyle name="40% - uthevingsfarge 5 3 4 3 2 2" xfId="47051" xr:uid="{00000000-0005-0000-0000-0000F3550000}"/>
    <cellStyle name="40% - uthevingsfarge 5 3 4 3 3" xfId="47052" xr:uid="{00000000-0005-0000-0000-0000F4550000}"/>
    <cellStyle name="40% - uthevingsfarge 5 3 4 3_3. Chng in credit spreads" xfId="47053" xr:uid="{00000000-0005-0000-0000-0000F5550000}"/>
    <cellStyle name="40% - uthevingsfarge 5 3 4 4" xfId="47054" xr:uid="{00000000-0005-0000-0000-0000F6550000}"/>
    <cellStyle name="40% - uthevingsfarge 5 3 4 4 2" xfId="47055" xr:uid="{00000000-0005-0000-0000-0000F7550000}"/>
    <cellStyle name="40% - uthevingsfarge 5 3 4 5" xfId="47056" xr:uid="{00000000-0005-0000-0000-0000F8550000}"/>
    <cellStyle name="40% - uthevingsfarge 5 3 4 6" xfId="47057" xr:uid="{00000000-0005-0000-0000-0000F9550000}"/>
    <cellStyle name="40% - uthevingsfarge 5 3 4_3. Chng in credit spreads" xfId="47058" xr:uid="{00000000-0005-0000-0000-0000FA550000}"/>
    <cellStyle name="40% - uthevingsfarge 5 3 5" xfId="17212" xr:uid="{00000000-0005-0000-0000-0000FB550000}"/>
    <cellStyle name="40% - uthevingsfarge 5 3 5 2" xfId="17213" xr:uid="{00000000-0005-0000-0000-0000FC550000}"/>
    <cellStyle name="40% - uthevingsfarge 5 3 5 2 2" xfId="47059" xr:uid="{00000000-0005-0000-0000-0000FD550000}"/>
    <cellStyle name="40% - uthevingsfarge 5 3 5 3" xfId="17214" xr:uid="{00000000-0005-0000-0000-0000FE550000}"/>
    <cellStyle name="40% - uthevingsfarge 5 3 5 4" xfId="47060" xr:uid="{00000000-0005-0000-0000-0000FF550000}"/>
    <cellStyle name="40% - uthevingsfarge 5 3 5 5" xfId="47061" xr:uid="{00000000-0005-0000-0000-000000560000}"/>
    <cellStyle name="40% - uthevingsfarge 5 3 5 6" xfId="47062" xr:uid="{00000000-0005-0000-0000-000001560000}"/>
    <cellStyle name="40% - uthevingsfarge 5 3 5_3. Chng in credit spreads" xfId="47063" xr:uid="{00000000-0005-0000-0000-000002560000}"/>
    <cellStyle name="40% - uthevingsfarge 5 3 6" xfId="17215" xr:uid="{00000000-0005-0000-0000-000003560000}"/>
    <cellStyle name="40% - uthevingsfarge 5 3 6 2" xfId="17216" xr:uid="{00000000-0005-0000-0000-000004560000}"/>
    <cellStyle name="40% - uthevingsfarge 5 3 6 2 2" xfId="47064" xr:uid="{00000000-0005-0000-0000-000005560000}"/>
    <cellStyle name="40% - uthevingsfarge 5 3 6 3" xfId="17217" xr:uid="{00000000-0005-0000-0000-000006560000}"/>
    <cellStyle name="40% - uthevingsfarge 5 3 6 4" xfId="47065" xr:uid="{00000000-0005-0000-0000-000007560000}"/>
    <cellStyle name="40% - uthevingsfarge 5 3 6 5" xfId="47066" xr:uid="{00000000-0005-0000-0000-000008560000}"/>
    <cellStyle name="40% - uthevingsfarge 5 3 6 6" xfId="47067" xr:uid="{00000000-0005-0000-0000-000009560000}"/>
    <cellStyle name="40% - uthevingsfarge 5 3 6_3. Chng in credit spreads" xfId="47068" xr:uid="{00000000-0005-0000-0000-00000A560000}"/>
    <cellStyle name="40% - uthevingsfarge 5 3 7" xfId="17218" xr:uid="{00000000-0005-0000-0000-00000B560000}"/>
    <cellStyle name="40% - uthevingsfarge 5 3 7 2" xfId="17219" xr:uid="{00000000-0005-0000-0000-00000C560000}"/>
    <cellStyle name="40% - uthevingsfarge 5 3 7 2 2" xfId="47069" xr:uid="{00000000-0005-0000-0000-00000D560000}"/>
    <cellStyle name="40% - uthevingsfarge 5 3 7 3" xfId="47070" xr:uid="{00000000-0005-0000-0000-00000E560000}"/>
    <cellStyle name="40% - uthevingsfarge 5 3 7_3. Chng in credit spreads" xfId="47071" xr:uid="{00000000-0005-0000-0000-00000F560000}"/>
    <cellStyle name="40% - uthevingsfarge 5 3 8" xfId="17220" xr:uid="{00000000-0005-0000-0000-000010560000}"/>
    <cellStyle name="40% - uthevingsfarge 5 3 9" xfId="39879" xr:uid="{00000000-0005-0000-0000-000011560000}"/>
    <cellStyle name="40% - uthevingsfarge 5 3_4 manuell" xfId="54326" xr:uid="{655B776F-C5A7-46B7-BD7C-CFF3076C87F4}"/>
    <cellStyle name="40% - uthevingsfarge 5 30" xfId="5138" xr:uid="{00000000-0005-0000-0000-000013560000}"/>
    <cellStyle name="40% - uthevingsfarge 5 30 2" xfId="5139" xr:uid="{00000000-0005-0000-0000-000014560000}"/>
    <cellStyle name="40% - uthevingsfarge 5 30 2 2" xfId="5140" xr:uid="{00000000-0005-0000-0000-000015560000}"/>
    <cellStyle name="40% - uthevingsfarge 5 30 2 3" xfId="47072" xr:uid="{00000000-0005-0000-0000-000016560000}"/>
    <cellStyle name="40% - uthevingsfarge 5 30 2_4 manuell" xfId="54327" xr:uid="{758F4D51-F3BF-4453-ACA2-3CB42F6DEAB8}"/>
    <cellStyle name="40% - uthevingsfarge 5 30 3" xfId="5141" xr:uid="{00000000-0005-0000-0000-000018560000}"/>
    <cellStyle name="40% - uthevingsfarge 5 30 4" xfId="47073" xr:uid="{00000000-0005-0000-0000-000019560000}"/>
    <cellStyle name="40% - uthevingsfarge 5 30_4 manuell" xfId="54328" xr:uid="{BE7FCD68-B847-47BE-919F-CC41B35C0563}"/>
    <cellStyle name="40% - uthevingsfarge 5 31" xfId="5142" xr:uid="{00000000-0005-0000-0000-00001B560000}"/>
    <cellStyle name="40% - uthevingsfarge 5 31 2" xfId="5143" xr:uid="{00000000-0005-0000-0000-00001C560000}"/>
    <cellStyle name="40% - uthevingsfarge 5 31 2 2" xfId="5144" xr:uid="{00000000-0005-0000-0000-00001D560000}"/>
    <cellStyle name="40% - uthevingsfarge 5 31 2 3" xfId="47074" xr:uid="{00000000-0005-0000-0000-00001E560000}"/>
    <cellStyle name="40% - uthevingsfarge 5 31 2_4 manuell" xfId="54329" xr:uid="{A6077881-2278-4F87-BE00-BE4E426A17C6}"/>
    <cellStyle name="40% - uthevingsfarge 5 31 3" xfId="5145" xr:uid="{00000000-0005-0000-0000-000020560000}"/>
    <cellStyle name="40% - uthevingsfarge 5 31 4" xfId="47075" xr:uid="{00000000-0005-0000-0000-000021560000}"/>
    <cellStyle name="40% - uthevingsfarge 5 31_4 manuell" xfId="54330" xr:uid="{D913DF22-7368-40D1-A0E4-A406E3BB2763}"/>
    <cellStyle name="40% - uthevingsfarge 5 32" xfId="5146" xr:uid="{00000000-0005-0000-0000-000023560000}"/>
    <cellStyle name="40% - uthevingsfarge 5 32 2" xfId="5147" xr:uid="{00000000-0005-0000-0000-000024560000}"/>
    <cellStyle name="40% - uthevingsfarge 5 32 2 2" xfId="5148" xr:uid="{00000000-0005-0000-0000-000025560000}"/>
    <cellStyle name="40% - uthevingsfarge 5 32 2 3" xfId="47076" xr:uid="{00000000-0005-0000-0000-000026560000}"/>
    <cellStyle name="40% - uthevingsfarge 5 32 2_4 manuell" xfId="54331" xr:uid="{7E28384A-A977-4C10-A7AA-F18A734D6250}"/>
    <cellStyle name="40% - uthevingsfarge 5 32 3" xfId="5149" xr:uid="{00000000-0005-0000-0000-000028560000}"/>
    <cellStyle name="40% - uthevingsfarge 5 32 4" xfId="47077" xr:uid="{00000000-0005-0000-0000-000029560000}"/>
    <cellStyle name="40% - uthevingsfarge 5 32_4 manuell" xfId="54332" xr:uid="{7129D0C9-1885-4EB1-8877-266763C77398}"/>
    <cellStyle name="40% - uthevingsfarge 5 33" xfId="5150" xr:uid="{00000000-0005-0000-0000-00002B560000}"/>
    <cellStyle name="40% - uthevingsfarge 5 33 2" xfId="5151" xr:uid="{00000000-0005-0000-0000-00002C560000}"/>
    <cellStyle name="40% - uthevingsfarge 5 33 2 2" xfId="5152" xr:uid="{00000000-0005-0000-0000-00002D560000}"/>
    <cellStyle name="40% - uthevingsfarge 5 33 2 3" xfId="47078" xr:uid="{00000000-0005-0000-0000-00002E560000}"/>
    <cellStyle name="40% - uthevingsfarge 5 33 2_4 manuell" xfId="54333" xr:uid="{8A155D79-8D3C-42C6-9861-F6503F364895}"/>
    <cellStyle name="40% - uthevingsfarge 5 33 3" xfId="5153" xr:uid="{00000000-0005-0000-0000-000030560000}"/>
    <cellStyle name="40% - uthevingsfarge 5 33 4" xfId="47079" xr:uid="{00000000-0005-0000-0000-000031560000}"/>
    <cellStyle name="40% - uthevingsfarge 5 33_4 manuell" xfId="54334" xr:uid="{59C484A4-D046-494E-9947-A7A263FE0761}"/>
    <cellStyle name="40% - uthevingsfarge 5 34" xfId="5154" xr:uid="{00000000-0005-0000-0000-000033560000}"/>
    <cellStyle name="40% - uthevingsfarge 5 34 2" xfId="5155" xr:uid="{00000000-0005-0000-0000-000034560000}"/>
    <cellStyle name="40% - uthevingsfarge 5 34 2 2" xfId="5156" xr:uid="{00000000-0005-0000-0000-000035560000}"/>
    <cellStyle name="40% - uthevingsfarge 5 34 2 3" xfId="47080" xr:uid="{00000000-0005-0000-0000-000036560000}"/>
    <cellStyle name="40% - uthevingsfarge 5 34 2_4 manuell" xfId="54335" xr:uid="{0FE4B3A2-96E2-47E1-B642-81176DC0C122}"/>
    <cellStyle name="40% - uthevingsfarge 5 34 3" xfId="5157" xr:uid="{00000000-0005-0000-0000-000038560000}"/>
    <cellStyle name="40% - uthevingsfarge 5 34 4" xfId="47081" xr:uid="{00000000-0005-0000-0000-000039560000}"/>
    <cellStyle name="40% - uthevingsfarge 5 34_4 manuell" xfId="54336" xr:uid="{926E5FCA-91CF-4BB3-A038-2EE0BF3BBF19}"/>
    <cellStyle name="40% - uthevingsfarge 5 35" xfId="5158" xr:uid="{00000000-0005-0000-0000-00003B560000}"/>
    <cellStyle name="40% - uthevingsfarge 5 35 2" xfId="5159" xr:uid="{00000000-0005-0000-0000-00003C560000}"/>
    <cellStyle name="40% - uthevingsfarge 5 35 2 2" xfId="5160" xr:uid="{00000000-0005-0000-0000-00003D560000}"/>
    <cellStyle name="40% - uthevingsfarge 5 35 2 3" xfId="47082" xr:uid="{00000000-0005-0000-0000-00003E560000}"/>
    <cellStyle name="40% - uthevingsfarge 5 35 2_4 manuell" xfId="54337" xr:uid="{759F28D4-E7AD-4F05-9082-699CFEE708CF}"/>
    <cellStyle name="40% - uthevingsfarge 5 35 3" xfId="5161" xr:uid="{00000000-0005-0000-0000-000040560000}"/>
    <cellStyle name="40% - uthevingsfarge 5 35 4" xfId="47083" xr:uid="{00000000-0005-0000-0000-000041560000}"/>
    <cellStyle name="40% - uthevingsfarge 5 35_4 manuell" xfId="54338" xr:uid="{51E5A830-7A5A-492B-8DD3-D636CC749114}"/>
    <cellStyle name="40% - uthevingsfarge 5 36" xfId="5162" xr:uid="{00000000-0005-0000-0000-000043560000}"/>
    <cellStyle name="40% - uthevingsfarge 5 36 2" xfId="5163" xr:uid="{00000000-0005-0000-0000-000044560000}"/>
    <cellStyle name="40% - uthevingsfarge 5 36 2 2" xfId="5164" xr:uid="{00000000-0005-0000-0000-000045560000}"/>
    <cellStyle name="40% - uthevingsfarge 5 36 2 3" xfId="47084" xr:uid="{00000000-0005-0000-0000-000046560000}"/>
    <cellStyle name="40% - uthevingsfarge 5 36 2_4 manuell" xfId="54339" xr:uid="{0B915710-B0BE-4563-8992-E86D269B0804}"/>
    <cellStyle name="40% - uthevingsfarge 5 36 3" xfId="5165" xr:uid="{00000000-0005-0000-0000-000048560000}"/>
    <cellStyle name="40% - uthevingsfarge 5 36 4" xfId="47085" xr:uid="{00000000-0005-0000-0000-000049560000}"/>
    <cellStyle name="40% - uthevingsfarge 5 36_4 manuell" xfId="54340" xr:uid="{5509F625-268B-4867-A949-D14CEA1A3E49}"/>
    <cellStyle name="40% - uthevingsfarge 5 37" xfId="5166" xr:uid="{00000000-0005-0000-0000-00004B560000}"/>
    <cellStyle name="40% - uthevingsfarge 5 37 2" xfId="5167" xr:uid="{00000000-0005-0000-0000-00004C560000}"/>
    <cellStyle name="40% - uthevingsfarge 5 37 2 2" xfId="5168" xr:uid="{00000000-0005-0000-0000-00004D560000}"/>
    <cellStyle name="40% - uthevingsfarge 5 37 2 3" xfId="47086" xr:uid="{00000000-0005-0000-0000-00004E560000}"/>
    <cellStyle name="40% - uthevingsfarge 5 37 2_4 manuell" xfId="54341" xr:uid="{87B8EA44-8828-4B0F-A367-5AB06B947FA6}"/>
    <cellStyle name="40% - uthevingsfarge 5 37 3" xfId="5169" xr:uid="{00000000-0005-0000-0000-000050560000}"/>
    <cellStyle name="40% - uthevingsfarge 5 37 4" xfId="47087" xr:uid="{00000000-0005-0000-0000-000051560000}"/>
    <cellStyle name="40% - uthevingsfarge 5 37_4 manuell" xfId="54342" xr:uid="{E868DBDE-CD3C-45FC-B21F-214070E8DF35}"/>
    <cellStyle name="40% - uthevingsfarge 5 38" xfId="5170" xr:uid="{00000000-0005-0000-0000-000053560000}"/>
    <cellStyle name="40% - uthevingsfarge 5 38 2" xfId="5171" xr:uid="{00000000-0005-0000-0000-000054560000}"/>
    <cellStyle name="40% - uthevingsfarge 5 38 2 2" xfId="5172" xr:uid="{00000000-0005-0000-0000-000055560000}"/>
    <cellStyle name="40% - uthevingsfarge 5 38 2 3" xfId="47088" xr:uid="{00000000-0005-0000-0000-000056560000}"/>
    <cellStyle name="40% - uthevingsfarge 5 38 2_4 manuell" xfId="54343" xr:uid="{F5B93D5E-5940-41E0-A223-DCE0BA757DB3}"/>
    <cellStyle name="40% - uthevingsfarge 5 38 3" xfId="5173" xr:uid="{00000000-0005-0000-0000-000058560000}"/>
    <cellStyle name="40% - uthevingsfarge 5 38 4" xfId="47089" xr:uid="{00000000-0005-0000-0000-000059560000}"/>
    <cellStyle name="40% - uthevingsfarge 5 38_4 manuell" xfId="54344" xr:uid="{478DB04E-4366-4488-A742-432E517DC54D}"/>
    <cellStyle name="40% - uthevingsfarge 5 39" xfId="5174" xr:uid="{00000000-0005-0000-0000-00005B560000}"/>
    <cellStyle name="40% - uthevingsfarge 5 39 2" xfId="5175" xr:uid="{00000000-0005-0000-0000-00005C560000}"/>
    <cellStyle name="40% - uthevingsfarge 5 39 2 2" xfId="5176" xr:uid="{00000000-0005-0000-0000-00005D560000}"/>
    <cellStyle name="40% - uthevingsfarge 5 39 2 3" xfId="47090" xr:uid="{00000000-0005-0000-0000-00005E560000}"/>
    <cellStyle name="40% - uthevingsfarge 5 39 2_4 manuell" xfId="54345" xr:uid="{1CEB2909-379C-4E35-A461-C4CD5E412C31}"/>
    <cellStyle name="40% - uthevingsfarge 5 39 3" xfId="5177" xr:uid="{00000000-0005-0000-0000-000060560000}"/>
    <cellStyle name="40% - uthevingsfarge 5 39 4" xfId="47091" xr:uid="{00000000-0005-0000-0000-000061560000}"/>
    <cellStyle name="40% - uthevingsfarge 5 39_4 manuell" xfId="54346" xr:uid="{605385B9-0CE2-4FBE-A2D7-87DE2E85F332}"/>
    <cellStyle name="40% - uthevingsfarge 5 4" xfId="5178" xr:uid="{00000000-0005-0000-0000-000063560000}"/>
    <cellStyle name="40% - uthevingsfarge 5 4 10" xfId="47092" xr:uid="{00000000-0005-0000-0000-000064560000}"/>
    <cellStyle name="40% - uthevingsfarge 5 4 2" xfId="5179" xr:uid="{00000000-0005-0000-0000-000065560000}"/>
    <cellStyle name="40% - uthevingsfarge 5 4 2 2" xfId="5180" xr:uid="{00000000-0005-0000-0000-000066560000}"/>
    <cellStyle name="40% - uthevingsfarge 5 4 2 2 2" xfId="17221" xr:uid="{00000000-0005-0000-0000-000067560000}"/>
    <cellStyle name="40% - uthevingsfarge 5 4 2 2 2 2" xfId="47093" xr:uid="{00000000-0005-0000-0000-000068560000}"/>
    <cellStyle name="40% - uthevingsfarge 5 4 2 2 3" xfId="47094" xr:uid="{00000000-0005-0000-0000-000069560000}"/>
    <cellStyle name="40% - uthevingsfarge 5 4 2 2_3. Chng in credit spreads" xfId="47095" xr:uid="{00000000-0005-0000-0000-00006A560000}"/>
    <cellStyle name="40% - uthevingsfarge 5 4 2 3" xfId="17222" xr:uid="{00000000-0005-0000-0000-00006B560000}"/>
    <cellStyle name="40% - uthevingsfarge 5 4 2 3 2" xfId="47096" xr:uid="{00000000-0005-0000-0000-00006C560000}"/>
    <cellStyle name="40% - uthevingsfarge 5 4 2 3 2 2" xfId="47097" xr:uid="{00000000-0005-0000-0000-00006D560000}"/>
    <cellStyle name="40% - uthevingsfarge 5 4 2 3 3" xfId="47098" xr:uid="{00000000-0005-0000-0000-00006E560000}"/>
    <cellStyle name="40% - uthevingsfarge 5 4 2 3_3. Chng in credit spreads" xfId="47099" xr:uid="{00000000-0005-0000-0000-00006F560000}"/>
    <cellStyle name="40% - uthevingsfarge 5 4 2 4" xfId="47100" xr:uid="{00000000-0005-0000-0000-000070560000}"/>
    <cellStyle name="40% - uthevingsfarge 5 4 2 4 2" xfId="47101" xr:uid="{00000000-0005-0000-0000-000071560000}"/>
    <cellStyle name="40% - uthevingsfarge 5 4 2 5" xfId="47102" xr:uid="{00000000-0005-0000-0000-000072560000}"/>
    <cellStyle name="40% - uthevingsfarge 5 4 2 6" xfId="47103" xr:uid="{00000000-0005-0000-0000-000073560000}"/>
    <cellStyle name="40% - uthevingsfarge 5 4 2 7" xfId="47104" xr:uid="{00000000-0005-0000-0000-000074560000}"/>
    <cellStyle name="40% - uthevingsfarge 5 4 2 8" xfId="47105" xr:uid="{00000000-0005-0000-0000-000075560000}"/>
    <cellStyle name="40% - uthevingsfarge 5 4 2_3. Chng in credit spreads" xfId="47106" xr:uid="{00000000-0005-0000-0000-000076560000}"/>
    <cellStyle name="40% - uthevingsfarge 5 4 3" xfId="5181" xr:uid="{00000000-0005-0000-0000-000077560000}"/>
    <cellStyle name="40% - uthevingsfarge 5 4 3 2" xfId="17223" xr:uid="{00000000-0005-0000-0000-000078560000}"/>
    <cellStyle name="40% - uthevingsfarge 5 4 3 2 2" xfId="47107" xr:uid="{00000000-0005-0000-0000-000079560000}"/>
    <cellStyle name="40% - uthevingsfarge 5 4 3 3" xfId="17224" xr:uid="{00000000-0005-0000-0000-00007A560000}"/>
    <cellStyle name="40% - uthevingsfarge 5 4 3 4" xfId="47108" xr:uid="{00000000-0005-0000-0000-00007B560000}"/>
    <cellStyle name="40% - uthevingsfarge 5 4 3 5" xfId="47109" xr:uid="{00000000-0005-0000-0000-00007C560000}"/>
    <cellStyle name="40% - uthevingsfarge 5 4 3 6" xfId="47110" xr:uid="{00000000-0005-0000-0000-00007D560000}"/>
    <cellStyle name="40% - uthevingsfarge 5 4 3_3. Chng in credit spreads" xfId="47111" xr:uid="{00000000-0005-0000-0000-00007E560000}"/>
    <cellStyle name="40% - uthevingsfarge 5 4 4" xfId="17225" xr:uid="{00000000-0005-0000-0000-00007F560000}"/>
    <cellStyle name="40% - uthevingsfarge 5 4 4 2" xfId="17226" xr:uid="{00000000-0005-0000-0000-000080560000}"/>
    <cellStyle name="40% - uthevingsfarge 5 4 4 2 2" xfId="47112" xr:uid="{00000000-0005-0000-0000-000081560000}"/>
    <cellStyle name="40% - uthevingsfarge 5 4 4 3" xfId="17227" xr:uid="{00000000-0005-0000-0000-000082560000}"/>
    <cellStyle name="40% - uthevingsfarge 5 4 4 4" xfId="47113" xr:uid="{00000000-0005-0000-0000-000083560000}"/>
    <cellStyle name="40% - uthevingsfarge 5 4 4 5" xfId="47114" xr:uid="{00000000-0005-0000-0000-000084560000}"/>
    <cellStyle name="40% - uthevingsfarge 5 4 4 6" xfId="47115" xr:uid="{00000000-0005-0000-0000-000085560000}"/>
    <cellStyle name="40% - uthevingsfarge 5 4 4_3. Chng in credit spreads" xfId="47116" xr:uid="{00000000-0005-0000-0000-000086560000}"/>
    <cellStyle name="40% - uthevingsfarge 5 4 5" xfId="17228" xr:uid="{00000000-0005-0000-0000-000087560000}"/>
    <cellStyle name="40% - uthevingsfarge 5 4 5 2" xfId="17229" xr:uid="{00000000-0005-0000-0000-000088560000}"/>
    <cellStyle name="40% - uthevingsfarge 5 4 5 3" xfId="17230" xr:uid="{00000000-0005-0000-0000-000089560000}"/>
    <cellStyle name="40% - uthevingsfarge 5 4 5 4" xfId="47117" xr:uid="{00000000-0005-0000-0000-00008A560000}"/>
    <cellStyle name="40% - uthevingsfarge 5 4 5 5" xfId="47118" xr:uid="{00000000-0005-0000-0000-00008B560000}"/>
    <cellStyle name="40% - uthevingsfarge 5 4 5 6" xfId="47119" xr:uid="{00000000-0005-0000-0000-00008C560000}"/>
    <cellStyle name="40% - uthevingsfarge 5 4 5_AVA DVA EL" xfId="17231" xr:uid="{00000000-0005-0000-0000-00008D560000}"/>
    <cellStyle name="40% - uthevingsfarge 5 4 6" xfId="17232" xr:uid="{00000000-0005-0000-0000-00008E560000}"/>
    <cellStyle name="40% - uthevingsfarge 5 4 6 2" xfId="17233" xr:uid="{00000000-0005-0000-0000-00008F560000}"/>
    <cellStyle name="40% - uthevingsfarge 5 4 6_AVA DVA EL" xfId="17234" xr:uid="{00000000-0005-0000-0000-000090560000}"/>
    <cellStyle name="40% - uthevingsfarge 5 4 7" xfId="17235" xr:uid="{00000000-0005-0000-0000-000091560000}"/>
    <cellStyle name="40% - uthevingsfarge 5 4 8" xfId="39880" xr:uid="{00000000-0005-0000-0000-000092560000}"/>
    <cellStyle name="40% - uthevingsfarge 5 4 9" xfId="47120" xr:uid="{00000000-0005-0000-0000-000093560000}"/>
    <cellStyle name="40% - uthevingsfarge 5 4_3. Chng in credit spreads" xfId="47121" xr:uid="{00000000-0005-0000-0000-000094560000}"/>
    <cellStyle name="40% - uthevingsfarge 5 40" xfId="5182" xr:uid="{00000000-0005-0000-0000-000095560000}"/>
    <cellStyle name="40% - uthevingsfarge 5 40 2" xfId="5183" xr:uid="{00000000-0005-0000-0000-000096560000}"/>
    <cellStyle name="40% - uthevingsfarge 5 40 2 2" xfId="5184" xr:uid="{00000000-0005-0000-0000-000097560000}"/>
    <cellStyle name="40% - uthevingsfarge 5 40 2 3" xfId="47122" xr:uid="{00000000-0005-0000-0000-000098560000}"/>
    <cellStyle name="40% - uthevingsfarge 5 40 2_4 manuell" xfId="54347" xr:uid="{FBE34E8F-26F7-41EF-94B9-D4833EBD2A37}"/>
    <cellStyle name="40% - uthevingsfarge 5 40 3" xfId="5185" xr:uid="{00000000-0005-0000-0000-00009A560000}"/>
    <cellStyle name="40% - uthevingsfarge 5 40 4" xfId="47123" xr:uid="{00000000-0005-0000-0000-00009B560000}"/>
    <cellStyle name="40% - uthevingsfarge 5 40_4 manuell" xfId="54348" xr:uid="{35240877-F09C-476E-9C97-214AFCCB3805}"/>
    <cellStyle name="40% - uthevingsfarge 5 41" xfId="5186" xr:uid="{00000000-0005-0000-0000-00009D560000}"/>
    <cellStyle name="40% - uthevingsfarge 5 41 2" xfId="5187" xr:uid="{00000000-0005-0000-0000-00009E560000}"/>
    <cellStyle name="40% - uthevingsfarge 5 41 2 2" xfId="5188" xr:uid="{00000000-0005-0000-0000-00009F560000}"/>
    <cellStyle name="40% - uthevingsfarge 5 41 2 3" xfId="47124" xr:uid="{00000000-0005-0000-0000-0000A0560000}"/>
    <cellStyle name="40% - uthevingsfarge 5 41 2_4 manuell" xfId="54349" xr:uid="{6C0AF753-620F-4422-9DDA-9C4EEB0AF6E2}"/>
    <cellStyle name="40% - uthevingsfarge 5 41 3" xfId="5189" xr:uid="{00000000-0005-0000-0000-0000A2560000}"/>
    <cellStyle name="40% - uthevingsfarge 5 41 4" xfId="47125" xr:uid="{00000000-0005-0000-0000-0000A3560000}"/>
    <cellStyle name="40% - uthevingsfarge 5 41_4 manuell" xfId="54350" xr:uid="{DA9ECF4D-0008-4D32-9215-80C0DB507429}"/>
    <cellStyle name="40% - uthevingsfarge 5 42" xfId="5190" xr:uid="{00000000-0005-0000-0000-0000A5560000}"/>
    <cellStyle name="40% - uthevingsfarge 5 42 2" xfId="5191" xr:uid="{00000000-0005-0000-0000-0000A6560000}"/>
    <cellStyle name="40% - uthevingsfarge 5 42 2 2" xfId="5192" xr:uid="{00000000-0005-0000-0000-0000A7560000}"/>
    <cellStyle name="40% - uthevingsfarge 5 42 2 3" xfId="47126" xr:uid="{00000000-0005-0000-0000-0000A8560000}"/>
    <cellStyle name="40% - uthevingsfarge 5 42 2_4 manuell" xfId="54351" xr:uid="{691837F3-E791-4CE1-B048-C29A0AA20571}"/>
    <cellStyle name="40% - uthevingsfarge 5 42 3" xfId="5193" xr:uid="{00000000-0005-0000-0000-0000AA560000}"/>
    <cellStyle name="40% - uthevingsfarge 5 42 4" xfId="47127" xr:uid="{00000000-0005-0000-0000-0000AB560000}"/>
    <cellStyle name="40% - uthevingsfarge 5 42_4 manuell" xfId="54352" xr:uid="{8E307B83-AC0F-4DFF-B80A-EC3DFA6FDDE0}"/>
    <cellStyle name="40% - uthevingsfarge 5 43" xfId="5194" xr:uid="{00000000-0005-0000-0000-0000AD560000}"/>
    <cellStyle name="40% - uthevingsfarge 5 43 2" xfId="5195" xr:uid="{00000000-0005-0000-0000-0000AE560000}"/>
    <cellStyle name="40% - uthevingsfarge 5 43 2 2" xfId="5196" xr:uid="{00000000-0005-0000-0000-0000AF560000}"/>
    <cellStyle name="40% - uthevingsfarge 5 43 2 3" xfId="47128" xr:uid="{00000000-0005-0000-0000-0000B0560000}"/>
    <cellStyle name="40% - uthevingsfarge 5 43 2_4 manuell" xfId="54353" xr:uid="{BBCFC8D2-5AEF-41B4-B2E6-D4D8799CCDF0}"/>
    <cellStyle name="40% - uthevingsfarge 5 43 3" xfId="5197" xr:uid="{00000000-0005-0000-0000-0000B2560000}"/>
    <cellStyle name="40% - uthevingsfarge 5 43 4" xfId="47129" xr:uid="{00000000-0005-0000-0000-0000B3560000}"/>
    <cellStyle name="40% - uthevingsfarge 5 43_4 manuell" xfId="54354" xr:uid="{4E10CD6D-06B8-46B2-AE82-CF8BA9E2DFC4}"/>
    <cellStyle name="40% - uthevingsfarge 5 44" xfId="5198" xr:uid="{00000000-0005-0000-0000-0000B5560000}"/>
    <cellStyle name="40% - uthevingsfarge 5 44 2" xfId="5199" xr:uid="{00000000-0005-0000-0000-0000B6560000}"/>
    <cellStyle name="40% - uthevingsfarge 5 44 2 2" xfId="5200" xr:uid="{00000000-0005-0000-0000-0000B7560000}"/>
    <cellStyle name="40% - uthevingsfarge 5 44 2 3" xfId="47130" xr:uid="{00000000-0005-0000-0000-0000B8560000}"/>
    <cellStyle name="40% - uthevingsfarge 5 44 2_4 manuell" xfId="54355" xr:uid="{F03F8214-CEA7-4408-9CC5-2527115EF3EB}"/>
    <cellStyle name="40% - uthevingsfarge 5 44 3" xfId="5201" xr:uid="{00000000-0005-0000-0000-0000BA560000}"/>
    <cellStyle name="40% - uthevingsfarge 5 44 4" xfId="47131" xr:uid="{00000000-0005-0000-0000-0000BB560000}"/>
    <cellStyle name="40% - uthevingsfarge 5 44_4 manuell" xfId="54356" xr:uid="{CCBE04B9-977E-45C3-9A30-8F462A99C9CF}"/>
    <cellStyle name="40% - uthevingsfarge 5 45" xfId="5202" xr:uid="{00000000-0005-0000-0000-0000BD560000}"/>
    <cellStyle name="40% - uthevingsfarge 5 45 2" xfId="5203" xr:uid="{00000000-0005-0000-0000-0000BE560000}"/>
    <cellStyle name="40% - uthevingsfarge 5 45 2 2" xfId="5204" xr:uid="{00000000-0005-0000-0000-0000BF560000}"/>
    <cellStyle name="40% - uthevingsfarge 5 45 2 3" xfId="47132" xr:uid="{00000000-0005-0000-0000-0000C0560000}"/>
    <cellStyle name="40% - uthevingsfarge 5 45 2_4 manuell" xfId="54357" xr:uid="{D140AFE0-BDD9-4F1B-9B80-54305441985D}"/>
    <cellStyle name="40% - uthevingsfarge 5 45 3" xfId="5205" xr:uid="{00000000-0005-0000-0000-0000C2560000}"/>
    <cellStyle name="40% - uthevingsfarge 5 45 4" xfId="47133" xr:uid="{00000000-0005-0000-0000-0000C3560000}"/>
    <cellStyle name="40% - uthevingsfarge 5 45_4 manuell" xfId="54358" xr:uid="{42AD52C3-DCE5-4368-B649-5506C15CB1BF}"/>
    <cellStyle name="40% - uthevingsfarge 5 46" xfId="5206" xr:uid="{00000000-0005-0000-0000-0000C5560000}"/>
    <cellStyle name="40% - uthevingsfarge 5 46 2" xfId="5207" xr:uid="{00000000-0005-0000-0000-0000C6560000}"/>
    <cellStyle name="40% - uthevingsfarge 5 46 2 2" xfId="5208" xr:uid="{00000000-0005-0000-0000-0000C7560000}"/>
    <cellStyle name="40% - uthevingsfarge 5 46 2 3" xfId="47134" xr:uid="{00000000-0005-0000-0000-0000C8560000}"/>
    <cellStyle name="40% - uthevingsfarge 5 46 2_4 manuell" xfId="54359" xr:uid="{198F43DD-D285-4829-9B3C-FA258AC51D6A}"/>
    <cellStyle name="40% - uthevingsfarge 5 46 3" xfId="5209" xr:uid="{00000000-0005-0000-0000-0000CA560000}"/>
    <cellStyle name="40% - uthevingsfarge 5 46 4" xfId="47135" xr:uid="{00000000-0005-0000-0000-0000CB560000}"/>
    <cellStyle name="40% - uthevingsfarge 5 46_4 manuell" xfId="54360" xr:uid="{38FDE173-CA72-4FB4-B407-1BE613F3D058}"/>
    <cellStyle name="40% - uthevingsfarge 5 47" xfId="5210" xr:uid="{00000000-0005-0000-0000-0000CD560000}"/>
    <cellStyle name="40% - uthevingsfarge 5 47 2" xfId="5211" xr:uid="{00000000-0005-0000-0000-0000CE560000}"/>
    <cellStyle name="40% - uthevingsfarge 5 47 2 2" xfId="5212" xr:uid="{00000000-0005-0000-0000-0000CF560000}"/>
    <cellStyle name="40% - uthevingsfarge 5 47 2 3" xfId="47136" xr:uid="{00000000-0005-0000-0000-0000D0560000}"/>
    <cellStyle name="40% - uthevingsfarge 5 47 2_4 manuell" xfId="54361" xr:uid="{053C998A-A1CC-4B89-91D6-8DCDFC588653}"/>
    <cellStyle name="40% - uthevingsfarge 5 47 3" xfId="5213" xr:uid="{00000000-0005-0000-0000-0000D2560000}"/>
    <cellStyle name="40% - uthevingsfarge 5 47 4" xfId="47137" xr:uid="{00000000-0005-0000-0000-0000D3560000}"/>
    <cellStyle name="40% - uthevingsfarge 5 47_4 manuell" xfId="54362" xr:uid="{4EBCD9CF-DB4C-4297-BC6C-C3A1D4ACA7C9}"/>
    <cellStyle name="40% - uthevingsfarge 5 48" xfId="5214" xr:uid="{00000000-0005-0000-0000-0000D5560000}"/>
    <cellStyle name="40% - uthevingsfarge 5 48 2" xfId="5215" xr:uid="{00000000-0005-0000-0000-0000D6560000}"/>
    <cellStyle name="40% - uthevingsfarge 5 48 2 2" xfId="5216" xr:uid="{00000000-0005-0000-0000-0000D7560000}"/>
    <cellStyle name="40% - uthevingsfarge 5 48 2 3" xfId="47138" xr:uid="{00000000-0005-0000-0000-0000D8560000}"/>
    <cellStyle name="40% - uthevingsfarge 5 48 2_4 manuell" xfId="54363" xr:uid="{622B827C-09F0-48E6-B4B0-F3D1A5004452}"/>
    <cellStyle name="40% - uthevingsfarge 5 48 3" xfId="5217" xr:uid="{00000000-0005-0000-0000-0000DA560000}"/>
    <cellStyle name="40% - uthevingsfarge 5 48 4" xfId="47139" xr:uid="{00000000-0005-0000-0000-0000DB560000}"/>
    <cellStyle name="40% - uthevingsfarge 5 48_4 manuell" xfId="54364" xr:uid="{6A1B48DE-02E5-4CA0-B44C-21AB3775468A}"/>
    <cellStyle name="40% - uthevingsfarge 5 49" xfId="5218" xr:uid="{00000000-0005-0000-0000-0000DD560000}"/>
    <cellStyle name="40% - uthevingsfarge 5 49 2" xfId="5219" xr:uid="{00000000-0005-0000-0000-0000DE560000}"/>
    <cellStyle name="40% - uthevingsfarge 5 49 2 2" xfId="5220" xr:uid="{00000000-0005-0000-0000-0000DF560000}"/>
    <cellStyle name="40% - uthevingsfarge 5 49 2 3" xfId="47140" xr:uid="{00000000-0005-0000-0000-0000E0560000}"/>
    <cellStyle name="40% - uthevingsfarge 5 49 2_4 manuell" xfId="54365" xr:uid="{03DB7920-23D7-4DC5-A952-CEBC48128AC5}"/>
    <cellStyle name="40% - uthevingsfarge 5 49 3" xfId="5221" xr:uid="{00000000-0005-0000-0000-0000E2560000}"/>
    <cellStyle name="40% - uthevingsfarge 5 49 4" xfId="47141" xr:uid="{00000000-0005-0000-0000-0000E3560000}"/>
    <cellStyle name="40% - uthevingsfarge 5 49_4 manuell" xfId="54366" xr:uid="{3A7EDB60-05EC-4481-B16D-FDF0C4CFB7FE}"/>
    <cellStyle name="40% - uthevingsfarge 5 5" xfId="5222" xr:uid="{00000000-0005-0000-0000-0000E5560000}"/>
    <cellStyle name="40% - uthevingsfarge 5 5 2" xfId="5223" xr:uid="{00000000-0005-0000-0000-0000E6560000}"/>
    <cellStyle name="40% - uthevingsfarge 5 5 2 2" xfId="5224" xr:uid="{00000000-0005-0000-0000-0000E7560000}"/>
    <cellStyle name="40% - uthevingsfarge 5 5 2 2 2" xfId="47142" xr:uid="{00000000-0005-0000-0000-0000E8560000}"/>
    <cellStyle name="40% - uthevingsfarge 5 5 2 2 2 2" xfId="47143" xr:uid="{00000000-0005-0000-0000-0000E9560000}"/>
    <cellStyle name="40% - uthevingsfarge 5 5 2 2 3" xfId="47144" xr:uid="{00000000-0005-0000-0000-0000EA560000}"/>
    <cellStyle name="40% - uthevingsfarge 5 5 2 2_3. Chng in credit spreads" xfId="47145" xr:uid="{00000000-0005-0000-0000-0000EB560000}"/>
    <cellStyle name="40% - uthevingsfarge 5 5 2 3" xfId="47146" xr:uid="{00000000-0005-0000-0000-0000EC560000}"/>
    <cellStyle name="40% - uthevingsfarge 5 5 2 3 2" xfId="47147" xr:uid="{00000000-0005-0000-0000-0000ED560000}"/>
    <cellStyle name="40% - uthevingsfarge 5 5 2 3 2 2" xfId="47148" xr:uid="{00000000-0005-0000-0000-0000EE560000}"/>
    <cellStyle name="40% - uthevingsfarge 5 5 2 3 3" xfId="47149" xr:uid="{00000000-0005-0000-0000-0000EF560000}"/>
    <cellStyle name="40% - uthevingsfarge 5 5 2 3_3. Chng in credit spreads" xfId="47150" xr:uid="{00000000-0005-0000-0000-0000F0560000}"/>
    <cellStyle name="40% - uthevingsfarge 5 5 2 4" xfId="47151" xr:uid="{00000000-0005-0000-0000-0000F1560000}"/>
    <cellStyle name="40% - uthevingsfarge 5 5 2 4 2" xfId="47152" xr:uid="{00000000-0005-0000-0000-0000F2560000}"/>
    <cellStyle name="40% - uthevingsfarge 5 5 2 5" xfId="47153" xr:uid="{00000000-0005-0000-0000-0000F3560000}"/>
    <cellStyle name="40% - uthevingsfarge 5 5 2_3. Chng in credit spreads" xfId="47154" xr:uid="{00000000-0005-0000-0000-0000F4560000}"/>
    <cellStyle name="40% - uthevingsfarge 5 5 3" xfId="5225" xr:uid="{00000000-0005-0000-0000-0000F5560000}"/>
    <cellStyle name="40% - uthevingsfarge 5 5 3 2" xfId="17236" xr:uid="{00000000-0005-0000-0000-0000F6560000}"/>
    <cellStyle name="40% - uthevingsfarge 5 5 3 2 2" xfId="47155" xr:uid="{00000000-0005-0000-0000-0000F7560000}"/>
    <cellStyle name="40% - uthevingsfarge 5 5 3 3" xfId="47156" xr:uid="{00000000-0005-0000-0000-0000F8560000}"/>
    <cellStyle name="40% - uthevingsfarge 5 5 3_3. Chng in credit spreads" xfId="47157" xr:uid="{00000000-0005-0000-0000-0000F9560000}"/>
    <cellStyle name="40% - uthevingsfarge 5 5 4" xfId="17237" xr:uid="{00000000-0005-0000-0000-0000FA560000}"/>
    <cellStyle name="40% - uthevingsfarge 5 5 4 2" xfId="47158" xr:uid="{00000000-0005-0000-0000-0000FB560000}"/>
    <cellStyle name="40% - uthevingsfarge 5 5 4 2 2" xfId="47159" xr:uid="{00000000-0005-0000-0000-0000FC560000}"/>
    <cellStyle name="40% - uthevingsfarge 5 5 4 3" xfId="47160" xr:uid="{00000000-0005-0000-0000-0000FD560000}"/>
    <cellStyle name="40% - uthevingsfarge 5 5 4_3. Chng in credit spreads" xfId="47161" xr:uid="{00000000-0005-0000-0000-0000FE560000}"/>
    <cellStyle name="40% - uthevingsfarge 5 5 5" xfId="17238" xr:uid="{00000000-0005-0000-0000-0000FF560000}"/>
    <cellStyle name="40% - uthevingsfarge 5 5 5 2" xfId="47162" xr:uid="{00000000-0005-0000-0000-000000570000}"/>
    <cellStyle name="40% - uthevingsfarge 5 5 6" xfId="39881" xr:uid="{00000000-0005-0000-0000-000001570000}"/>
    <cellStyle name="40% - uthevingsfarge 5 5 7" xfId="47163" xr:uid="{00000000-0005-0000-0000-000002570000}"/>
    <cellStyle name="40% - uthevingsfarge 5 5 8" xfId="47164" xr:uid="{00000000-0005-0000-0000-000003570000}"/>
    <cellStyle name="40% - uthevingsfarge 5 5 9" xfId="47165" xr:uid="{00000000-0005-0000-0000-000004570000}"/>
    <cellStyle name="40% - uthevingsfarge 5 5_3. Chng in credit spreads" xfId="47166" xr:uid="{00000000-0005-0000-0000-000005570000}"/>
    <cellStyle name="40% - uthevingsfarge 5 50" xfId="5226" xr:uid="{00000000-0005-0000-0000-000006570000}"/>
    <cellStyle name="40% - uthevingsfarge 5 50 2" xfId="5227" xr:uid="{00000000-0005-0000-0000-000007570000}"/>
    <cellStyle name="40% - uthevingsfarge 5 50 2 2" xfId="5228" xr:uid="{00000000-0005-0000-0000-000008570000}"/>
    <cellStyle name="40% - uthevingsfarge 5 50 2 3" xfId="47167" xr:uid="{00000000-0005-0000-0000-000009570000}"/>
    <cellStyle name="40% - uthevingsfarge 5 50 2_4 manuell" xfId="54367" xr:uid="{50409D76-0141-4E47-A749-D322EF80308C}"/>
    <cellStyle name="40% - uthevingsfarge 5 50 3" xfId="5229" xr:uid="{00000000-0005-0000-0000-00000B570000}"/>
    <cellStyle name="40% - uthevingsfarge 5 50 4" xfId="47168" xr:uid="{00000000-0005-0000-0000-00000C570000}"/>
    <cellStyle name="40% - uthevingsfarge 5 50_4 manuell" xfId="54368" xr:uid="{E2FD49D0-53E2-4A95-A2B6-9606F6C94234}"/>
    <cellStyle name="40% - uthevingsfarge 5 51" xfId="5230" xr:uid="{00000000-0005-0000-0000-00000E570000}"/>
    <cellStyle name="40% - uthevingsfarge 5 51 2" xfId="5231" xr:uid="{00000000-0005-0000-0000-00000F570000}"/>
    <cellStyle name="40% - uthevingsfarge 5 51 2 2" xfId="5232" xr:uid="{00000000-0005-0000-0000-000010570000}"/>
    <cellStyle name="40% - uthevingsfarge 5 51 2 3" xfId="47169" xr:uid="{00000000-0005-0000-0000-000011570000}"/>
    <cellStyle name="40% - uthevingsfarge 5 51 2_4 manuell" xfId="54369" xr:uid="{C08026F2-8634-4AB9-8E98-5ECAF5534280}"/>
    <cellStyle name="40% - uthevingsfarge 5 51 3" xfId="5233" xr:uid="{00000000-0005-0000-0000-000013570000}"/>
    <cellStyle name="40% - uthevingsfarge 5 51 4" xfId="47170" xr:uid="{00000000-0005-0000-0000-000014570000}"/>
    <cellStyle name="40% - uthevingsfarge 5 51_4 manuell" xfId="54370" xr:uid="{23CFE181-9A3E-4FED-8EB9-A96471DC6A0B}"/>
    <cellStyle name="40% - uthevingsfarge 5 52" xfId="5234" xr:uid="{00000000-0005-0000-0000-000016570000}"/>
    <cellStyle name="40% - uthevingsfarge 5 52 2" xfId="5235" xr:uid="{00000000-0005-0000-0000-000017570000}"/>
    <cellStyle name="40% - uthevingsfarge 5 52 2 2" xfId="5236" xr:uid="{00000000-0005-0000-0000-000018570000}"/>
    <cellStyle name="40% - uthevingsfarge 5 52 2 3" xfId="47171" xr:uid="{00000000-0005-0000-0000-000019570000}"/>
    <cellStyle name="40% - uthevingsfarge 5 52 2_4 manuell" xfId="54371" xr:uid="{17136FDE-20F6-4536-8159-E707C2E2B642}"/>
    <cellStyle name="40% - uthevingsfarge 5 52 3" xfId="5237" xr:uid="{00000000-0005-0000-0000-00001B570000}"/>
    <cellStyle name="40% - uthevingsfarge 5 52 4" xfId="47172" xr:uid="{00000000-0005-0000-0000-00001C570000}"/>
    <cellStyle name="40% - uthevingsfarge 5 52_4 manuell" xfId="54372" xr:uid="{4A06FA89-E3B7-4EEF-B3C4-74D058AB9A6B}"/>
    <cellStyle name="40% - uthevingsfarge 5 53" xfId="5238" xr:uid="{00000000-0005-0000-0000-00001E570000}"/>
    <cellStyle name="40% - uthevingsfarge 5 53 2" xfId="5239" xr:uid="{00000000-0005-0000-0000-00001F570000}"/>
    <cellStyle name="40% - uthevingsfarge 5 53 2 2" xfId="5240" xr:uid="{00000000-0005-0000-0000-000020570000}"/>
    <cellStyle name="40% - uthevingsfarge 5 53 2 3" xfId="47173" xr:uid="{00000000-0005-0000-0000-000021570000}"/>
    <cellStyle name="40% - uthevingsfarge 5 53 2_4 manuell" xfId="54373" xr:uid="{56E70A13-19CE-4679-95C5-E1C15AD3099C}"/>
    <cellStyle name="40% - uthevingsfarge 5 53 3" xfId="5241" xr:uid="{00000000-0005-0000-0000-000023570000}"/>
    <cellStyle name="40% - uthevingsfarge 5 53 4" xfId="47174" xr:uid="{00000000-0005-0000-0000-000024570000}"/>
    <cellStyle name="40% - uthevingsfarge 5 53_4 manuell" xfId="54374" xr:uid="{098229AC-6FAC-4DE2-92DC-A06BF4F66163}"/>
    <cellStyle name="40% - uthevingsfarge 5 54" xfId="5242" xr:uid="{00000000-0005-0000-0000-000026570000}"/>
    <cellStyle name="40% - uthevingsfarge 5 54 2" xfId="5243" xr:uid="{00000000-0005-0000-0000-000027570000}"/>
    <cellStyle name="40% - uthevingsfarge 5 54 2 2" xfId="5244" xr:uid="{00000000-0005-0000-0000-000028570000}"/>
    <cellStyle name="40% - uthevingsfarge 5 54 2 3" xfId="47175" xr:uid="{00000000-0005-0000-0000-000029570000}"/>
    <cellStyle name="40% - uthevingsfarge 5 54 2_4 manuell" xfId="54375" xr:uid="{58FC8EBC-2871-4E70-B47A-D7F5EE3F6B11}"/>
    <cellStyle name="40% - uthevingsfarge 5 54 3" xfId="5245" xr:uid="{00000000-0005-0000-0000-00002B570000}"/>
    <cellStyle name="40% - uthevingsfarge 5 54 4" xfId="47176" xr:uid="{00000000-0005-0000-0000-00002C570000}"/>
    <cellStyle name="40% - uthevingsfarge 5 54_4 manuell" xfId="54376" xr:uid="{F20B6912-2AA0-4339-AC6B-4C8FA91D0179}"/>
    <cellStyle name="40% - uthevingsfarge 5 55" xfId="5246" xr:uid="{00000000-0005-0000-0000-00002E570000}"/>
    <cellStyle name="40% - uthevingsfarge 5 55 2" xfId="5247" xr:uid="{00000000-0005-0000-0000-00002F570000}"/>
    <cellStyle name="40% - uthevingsfarge 5 55 2 2" xfId="5248" xr:uid="{00000000-0005-0000-0000-000030570000}"/>
    <cellStyle name="40% - uthevingsfarge 5 55 2 3" xfId="47177" xr:uid="{00000000-0005-0000-0000-000031570000}"/>
    <cellStyle name="40% - uthevingsfarge 5 55 2_4 manuell" xfId="54377" xr:uid="{17773402-59D9-4CC3-9988-7F0BC11E1312}"/>
    <cellStyle name="40% - uthevingsfarge 5 55 3" xfId="5249" xr:uid="{00000000-0005-0000-0000-000033570000}"/>
    <cellStyle name="40% - uthevingsfarge 5 55 4" xfId="47178" xr:uid="{00000000-0005-0000-0000-000034570000}"/>
    <cellStyle name="40% - uthevingsfarge 5 55_4 manuell" xfId="54378" xr:uid="{E21436DE-003F-4A19-80BF-EA82CF7BF35A}"/>
    <cellStyle name="40% - uthevingsfarge 5 56" xfId="5250" xr:uid="{00000000-0005-0000-0000-000036570000}"/>
    <cellStyle name="40% - uthevingsfarge 5 56 2" xfId="5251" xr:uid="{00000000-0005-0000-0000-000037570000}"/>
    <cellStyle name="40% - uthevingsfarge 5 56 2 2" xfId="5252" xr:uid="{00000000-0005-0000-0000-000038570000}"/>
    <cellStyle name="40% - uthevingsfarge 5 56 2 3" xfId="47179" xr:uid="{00000000-0005-0000-0000-000039570000}"/>
    <cellStyle name="40% - uthevingsfarge 5 56 2_4 manuell" xfId="54379" xr:uid="{B6D57FE7-A869-46B2-B625-B64D10EDDE45}"/>
    <cellStyle name="40% - uthevingsfarge 5 56 3" xfId="5253" xr:uid="{00000000-0005-0000-0000-00003B570000}"/>
    <cellStyle name="40% - uthevingsfarge 5 56 4" xfId="47180" xr:uid="{00000000-0005-0000-0000-00003C570000}"/>
    <cellStyle name="40% - uthevingsfarge 5 56_4 manuell" xfId="54380" xr:uid="{4B328159-3B49-411C-AF53-0892B55E30D8}"/>
    <cellStyle name="40% - uthevingsfarge 5 57" xfId="5254" xr:uid="{00000000-0005-0000-0000-00003E570000}"/>
    <cellStyle name="40% - uthevingsfarge 5 57 2" xfId="5255" xr:uid="{00000000-0005-0000-0000-00003F570000}"/>
    <cellStyle name="40% - uthevingsfarge 5 57 2 2" xfId="5256" xr:uid="{00000000-0005-0000-0000-000040570000}"/>
    <cellStyle name="40% - uthevingsfarge 5 57 2 3" xfId="47181" xr:uid="{00000000-0005-0000-0000-000041570000}"/>
    <cellStyle name="40% - uthevingsfarge 5 57 2_4 manuell" xfId="54381" xr:uid="{0C924BFA-5C0F-49A3-B730-B64C545A62BC}"/>
    <cellStyle name="40% - uthevingsfarge 5 57 3" xfId="5257" xr:uid="{00000000-0005-0000-0000-000043570000}"/>
    <cellStyle name="40% - uthevingsfarge 5 57 4" xfId="47182" xr:uid="{00000000-0005-0000-0000-000044570000}"/>
    <cellStyle name="40% - uthevingsfarge 5 57_4 manuell" xfId="54382" xr:uid="{B64F0098-652F-4733-80E0-12DE4F1EC3AD}"/>
    <cellStyle name="40% - uthevingsfarge 5 58" xfId="5258" xr:uid="{00000000-0005-0000-0000-000046570000}"/>
    <cellStyle name="40% - uthevingsfarge 5 58 2" xfId="5259" xr:uid="{00000000-0005-0000-0000-000047570000}"/>
    <cellStyle name="40% - uthevingsfarge 5 58 2 2" xfId="5260" xr:uid="{00000000-0005-0000-0000-000048570000}"/>
    <cellStyle name="40% - uthevingsfarge 5 58 2 3" xfId="47183" xr:uid="{00000000-0005-0000-0000-000049570000}"/>
    <cellStyle name="40% - uthevingsfarge 5 58 2_4 manuell" xfId="54383" xr:uid="{86E57DB6-7971-4C17-8842-A94CE45109C0}"/>
    <cellStyle name="40% - uthevingsfarge 5 58 3" xfId="5261" xr:uid="{00000000-0005-0000-0000-00004B570000}"/>
    <cellStyle name="40% - uthevingsfarge 5 58 4" xfId="47184" xr:uid="{00000000-0005-0000-0000-00004C570000}"/>
    <cellStyle name="40% - uthevingsfarge 5 58_4 manuell" xfId="54384" xr:uid="{558C3435-0D61-4A3C-8DF7-0D3CF5431DCD}"/>
    <cellStyle name="40% - uthevingsfarge 5 59" xfId="5262" xr:uid="{00000000-0005-0000-0000-00004E570000}"/>
    <cellStyle name="40% - uthevingsfarge 5 59 2" xfId="5263" xr:uid="{00000000-0005-0000-0000-00004F570000}"/>
    <cellStyle name="40% - uthevingsfarge 5 59 2 2" xfId="5264" xr:uid="{00000000-0005-0000-0000-000050570000}"/>
    <cellStyle name="40% - uthevingsfarge 5 59 2 3" xfId="47185" xr:uid="{00000000-0005-0000-0000-000051570000}"/>
    <cellStyle name="40% - uthevingsfarge 5 59 2_4 manuell" xfId="54385" xr:uid="{F15051B2-1773-4F50-8602-B3519A74C3E2}"/>
    <cellStyle name="40% - uthevingsfarge 5 59 3" xfId="5265" xr:uid="{00000000-0005-0000-0000-000053570000}"/>
    <cellStyle name="40% - uthevingsfarge 5 59 4" xfId="47186" xr:uid="{00000000-0005-0000-0000-000054570000}"/>
    <cellStyle name="40% - uthevingsfarge 5 59_4 manuell" xfId="54386" xr:uid="{CC801E43-E7F8-49B3-8D2B-BF535B991704}"/>
    <cellStyle name="40% - uthevingsfarge 5 6" xfId="5266" xr:uid="{00000000-0005-0000-0000-000056570000}"/>
    <cellStyle name="40% - uthevingsfarge 5 6 2" xfId="5267" xr:uid="{00000000-0005-0000-0000-000057570000}"/>
    <cellStyle name="40% - uthevingsfarge 5 6 2 2" xfId="5268" xr:uid="{00000000-0005-0000-0000-000058570000}"/>
    <cellStyle name="40% - uthevingsfarge 5 6 2 2 2" xfId="47187" xr:uid="{00000000-0005-0000-0000-000059570000}"/>
    <cellStyle name="40% - uthevingsfarge 5 6 2 2_A02" xfId="55801" xr:uid="{03B040B2-4B82-4F25-8F1C-85B9F238CB3B}"/>
    <cellStyle name="40% - uthevingsfarge 5 6 2 3" xfId="47188" xr:uid="{00000000-0005-0000-0000-00005A570000}"/>
    <cellStyle name="40% - uthevingsfarge 5 6 2 4" xfId="47189" xr:uid="{00000000-0005-0000-0000-00005B570000}"/>
    <cellStyle name="40% - uthevingsfarge 5 6 2_3. Chng in credit spreads" xfId="47190" xr:uid="{00000000-0005-0000-0000-00005C570000}"/>
    <cellStyle name="40% - uthevingsfarge 5 6 3" xfId="5269" xr:uid="{00000000-0005-0000-0000-00005D570000}"/>
    <cellStyle name="40% - uthevingsfarge 5 6 3 2" xfId="17239" xr:uid="{00000000-0005-0000-0000-00005E570000}"/>
    <cellStyle name="40% - uthevingsfarge 5 6 3 2 2" xfId="47191" xr:uid="{00000000-0005-0000-0000-00005F570000}"/>
    <cellStyle name="40% - uthevingsfarge 5 6 3 3" xfId="47192" xr:uid="{00000000-0005-0000-0000-000060570000}"/>
    <cellStyle name="40% - uthevingsfarge 5 6 3_3. Chng in credit spreads" xfId="47193" xr:uid="{00000000-0005-0000-0000-000061570000}"/>
    <cellStyle name="40% - uthevingsfarge 5 6 4" xfId="17240" xr:uid="{00000000-0005-0000-0000-000062570000}"/>
    <cellStyle name="40% - uthevingsfarge 5 6 4 2" xfId="47194" xr:uid="{00000000-0005-0000-0000-000063570000}"/>
    <cellStyle name="40% - uthevingsfarge 5 6 5" xfId="17241" xr:uid="{00000000-0005-0000-0000-000064570000}"/>
    <cellStyle name="40% - uthevingsfarge 5 6 6" xfId="39882" xr:uid="{00000000-0005-0000-0000-000065570000}"/>
    <cellStyle name="40% - uthevingsfarge 5 6 7" xfId="47195" xr:uid="{00000000-0005-0000-0000-000066570000}"/>
    <cellStyle name="40% - uthevingsfarge 5 6 8" xfId="47196" xr:uid="{00000000-0005-0000-0000-000067570000}"/>
    <cellStyle name="40% - uthevingsfarge 5 6 9" xfId="47197" xr:uid="{00000000-0005-0000-0000-000068570000}"/>
    <cellStyle name="40% - uthevingsfarge 5 6_3. Chng in credit spreads" xfId="47198" xr:uid="{00000000-0005-0000-0000-000069570000}"/>
    <cellStyle name="40% - uthevingsfarge 5 60" xfId="17242" xr:uid="{00000000-0005-0000-0000-00006A570000}"/>
    <cellStyle name="40% - uthevingsfarge 5 60 2" xfId="17243" xr:uid="{00000000-0005-0000-0000-00006B570000}"/>
    <cellStyle name="40% - uthevingsfarge 5 60 2 2" xfId="36539" xr:uid="{00000000-0005-0000-0000-00006C570000}"/>
    <cellStyle name="40% - uthevingsfarge 5 60 3" xfId="17244" xr:uid="{00000000-0005-0000-0000-00006D570000}"/>
    <cellStyle name="40% - uthevingsfarge 5 60 4" xfId="36303" xr:uid="{00000000-0005-0000-0000-00006E570000}"/>
    <cellStyle name="40% - uthevingsfarge 5 60_AVA DVA EL" xfId="17245" xr:uid="{00000000-0005-0000-0000-00006F570000}"/>
    <cellStyle name="40% - uthevingsfarge 5 61" xfId="17246" xr:uid="{00000000-0005-0000-0000-000070570000}"/>
    <cellStyle name="40% - uthevingsfarge 5 61 2" xfId="17247" xr:uid="{00000000-0005-0000-0000-000071570000}"/>
    <cellStyle name="40% - uthevingsfarge 5 61 2 2" xfId="36560" xr:uid="{00000000-0005-0000-0000-000072570000}"/>
    <cellStyle name="40% - uthevingsfarge 5 61 3" xfId="17248" xr:uid="{00000000-0005-0000-0000-000073570000}"/>
    <cellStyle name="40% - uthevingsfarge 5 61 4" xfId="36329" xr:uid="{00000000-0005-0000-0000-000074570000}"/>
    <cellStyle name="40% - uthevingsfarge 5 61_AVA DVA EL" xfId="17249" xr:uid="{00000000-0005-0000-0000-000075570000}"/>
    <cellStyle name="40% - uthevingsfarge 5 62" xfId="17250" xr:uid="{00000000-0005-0000-0000-000076570000}"/>
    <cellStyle name="40% - uthevingsfarge 5 62 2" xfId="17251" xr:uid="{00000000-0005-0000-0000-000077570000}"/>
    <cellStyle name="40% - uthevingsfarge 5 62 2 2" xfId="36546" xr:uid="{00000000-0005-0000-0000-000078570000}"/>
    <cellStyle name="40% - uthevingsfarge 5 62 3" xfId="36313" xr:uid="{00000000-0005-0000-0000-000079570000}"/>
    <cellStyle name="40% - uthevingsfarge 5 62_AVA DVA EL" xfId="17252" xr:uid="{00000000-0005-0000-0000-00007A570000}"/>
    <cellStyle name="40% - uthevingsfarge 5 63" xfId="17253" xr:uid="{00000000-0005-0000-0000-00007B570000}"/>
    <cellStyle name="40% - uthevingsfarge 5 63 2" xfId="36513" xr:uid="{00000000-0005-0000-0000-00007C570000}"/>
    <cellStyle name="40% - uthevingsfarge 5 64" xfId="17254" xr:uid="{00000000-0005-0000-0000-00007D570000}"/>
    <cellStyle name="40% - uthevingsfarge 5 64 2" xfId="36592" xr:uid="{00000000-0005-0000-0000-00007E570000}"/>
    <cellStyle name="40% - uthevingsfarge 5 65" xfId="17255" xr:uid="{00000000-0005-0000-0000-00007F570000}"/>
    <cellStyle name="40% - uthevingsfarge 5 65 2" xfId="36483" xr:uid="{00000000-0005-0000-0000-000080570000}"/>
    <cellStyle name="40% - uthevingsfarge 5 66" xfId="17256" xr:uid="{00000000-0005-0000-0000-000081570000}"/>
    <cellStyle name="40% - uthevingsfarge 5 66 2" xfId="36578" xr:uid="{00000000-0005-0000-0000-000082570000}"/>
    <cellStyle name="40% - uthevingsfarge 5 67" xfId="36452" xr:uid="{00000000-0005-0000-0000-000083570000}"/>
    <cellStyle name="40% - uthevingsfarge 5 68" xfId="47199" xr:uid="{00000000-0005-0000-0000-000084570000}"/>
    <cellStyle name="40% - uthevingsfarge 5 69" xfId="47200" xr:uid="{00000000-0005-0000-0000-000085570000}"/>
    <cellStyle name="40% - uthevingsfarge 5 7" xfId="5270" xr:uid="{00000000-0005-0000-0000-000086570000}"/>
    <cellStyle name="40% - uthevingsfarge 5 7 2" xfId="5271" xr:uid="{00000000-0005-0000-0000-000087570000}"/>
    <cellStyle name="40% - uthevingsfarge 5 7 2 2" xfId="5272" xr:uid="{00000000-0005-0000-0000-000088570000}"/>
    <cellStyle name="40% - uthevingsfarge 5 7 2 3" xfId="47201" xr:uid="{00000000-0005-0000-0000-000089570000}"/>
    <cellStyle name="40% - uthevingsfarge 5 7 2 4" xfId="47202" xr:uid="{00000000-0005-0000-0000-00008A570000}"/>
    <cellStyle name="40% - uthevingsfarge 5 7 2_4 manuell" xfId="54387" xr:uid="{8A620750-2CFC-4C26-9643-9B43B0F89E43}"/>
    <cellStyle name="40% - uthevingsfarge 5 7 3" xfId="5273" xr:uid="{00000000-0005-0000-0000-00008C570000}"/>
    <cellStyle name="40% - uthevingsfarge 5 7 3 2" xfId="17257" xr:uid="{00000000-0005-0000-0000-00008D570000}"/>
    <cellStyle name="40% - uthevingsfarge 5 7 3_A02" xfId="55802" xr:uid="{01629037-AF90-4850-934B-D478D15BF1B0}"/>
    <cellStyle name="40% - uthevingsfarge 5 7 4" xfId="17258" xr:uid="{00000000-0005-0000-0000-00008F570000}"/>
    <cellStyle name="40% - uthevingsfarge 5 7 5" xfId="17259" xr:uid="{00000000-0005-0000-0000-000090570000}"/>
    <cellStyle name="40% - uthevingsfarge 5 7 6" xfId="47203" xr:uid="{00000000-0005-0000-0000-000091570000}"/>
    <cellStyle name="40% - uthevingsfarge 5 7 7" xfId="47204" xr:uid="{00000000-0005-0000-0000-000092570000}"/>
    <cellStyle name="40% - uthevingsfarge 5 7 8" xfId="47205" xr:uid="{00000000-0005-0000-0000-000093570000}"/>
    <cellStyle name="40% - uthevingsfarge 5 7_3. Chng in credit spreads" xfId="47206" xr:uid="{00000000-0005-0000-0000-000094570000}"/>
    <cellStyle name="40% - uthevingsfarge 5 70" xfId="47207" xr:uid="{00000000-0005-0000-0000-000095570000}"/>
    <cellStyle name="40% - uthevingsfarge 5 71" xfId="47208" xr:uid="{00000000-0005-0000-0000-000096570000}"/>
    <cellStyle name="40% - uthevingsfarge 5 72" xfId="47209" xr:uid="{00000000-0005-0000-0000-000097570000}"/>
    <cellStyle name="40% - uthevingsfarge 5 73" xfId="47210" xr:uid="{00000000-0005-0000-0000-000098570000}"/>
    <cellStyle name="40% - uthevingsfarge 5 74" xfId="47211" xr:uid="{00000000-0005-0000-0000-000099570000}"/>
    <cellStyle name="40% - uthevingsfarge 5 8" xfId="5274" xr:uid="{00000000-0005-0000-0000-00009A570000}"/>
    <cellStyle name="40% - uthevingsfarge 5 8 2" xfId="5275" xr:uid="{00000000-0005-0000-0000-00009B570000}"/>
    <cellStyle name="40% - uthevingsfarge 5 8 2 2" xfId="5276" xr:uid="{00000000-0005-0000-0000-00009C570000}"/>
    <cellStyle name="40% - uthevingsfarge 5 8 2 3" xfId="47212" xr:uid="{00000000-0005-0000-0000-00009D570000}"/>
    <cellStyle name="40% - uthevingsfarge 5 8 2 4" xfId="47213" xr:uid="{00000000-0005-0000-0000-00009E570000}"/>
    <cellStyle name="40% - uthevingsfarge 5 8 2_4 manuell" xfId="54388" xr:uid="{6C2F1984-047D-4713-B67F-7905E76DC3F7}"/>
    <cellStyle name="40% - uthevingsfarge 5 8 3" xfId="5277" xr:uid="{00000000-0005-0000-0000-0000A0570000}"/>
    <cellStyle name="40% - uthevingsfarge 5 8 4" xfId="47214" xr:uid="{00000000-0005-0000-0000-0000A1570000}"/>
    <cellStyle name="40% - uthevingsfarge 5 8 5" xfId="47215" xr:uid="{00000000-0005-0000-0000-0000A2570000}"/>
    <cellStyle name="40% - uthevingsfarge 5 8_3. Chng in credit spreads" xfId="47216" xr:uid="{00000000-0005-0000-0000-0000A3570000}"/>
    <cellStyle name="40% - uthevingsfarge 5 9" xfId="5278" xr:uid="{00000000-0005-0000-0000-0000A4570000}"/>
    <cellStyle name="40% - uthevingsfarge 5 9 2" xfId="5279" xr:uid="{00000000-0005-0000-0000-0000A5570000}"/>
    <cellStyle name="40% - uthevingsfarge 5 9 2 2" xfId="5280" xr:uid="{00000000-0005-0000-0000-0000A6570000}"/>
    <cellStyle name="40% - uthevingsfarge 5 9 2 3" xfId="47217" xr:uid="{00000000-0005-0000-0000-0000A7570000}"/>
    <cellStyle name="40% - uthevingsfarge 5 9 2_4 manuell" xfId="54389" xr:uid="{FDA1E688-0F6D-47A5-8C88-175817EB72B5}"/>
    <cellStyle name="40% - uthevingsfarge 5 9 3" xfId="5281" xr:uid="{00000000-0005-0000-0000-0000A9570000}"/>
    <cellStyle name="40% - uthevingsfarge 5 9 4" xfId="47218" xr:uid="{00000000-0005-0000-0000-0000AA570000}"/>
    <cellStyle name="40% - uthevingsfarge 5 9 5" xfId="47219" xr:uid="{00000000-0005-0000-0000-0000AB570000}"/>
    <cellStyle name="40% - uthevingsfarge 5 9_4 manuell" xfId="54390" xr:uid="{D714BAFB-C350-4245-8F8F-38BA0164CDC1}"/>
    <cellStyle name="40% - uthevingsfarge 5_4 manuell" xfId="54391" xr:uid="{9C4DB625-7E45-4C9C-B366-C83D965BCCDF}"/>
    <cellStyle name="40% - uthevingsfarge 6" xfId="36178" xr:uid="{00000000-0005-0000-0000-0000AE570000}"/>
    <cellStyle name="40% - uthevingsfarge 6 10" xfId="5282" xr:uid="{00000000-0005-0000-0000-0000AF570000}"/>
    <cellStyle name="40% - uthevingsfarge 6 10 2" xfId="5283" xr:uid="{00000000-0005-0000-0000-0000B0570000}"/>
    <cellStyle name="40% - uthevingsfarge 6 10 2 2" xfId="5284" xr:uid="{00000000-0005-0000-0000-0000B1570000}"/>
    <cellStyle name="40% - uthevingsfarge 6 10 2 3" xfId="47220" xr:uid="{00000000-0005-0000-0000-0000B2570000}"/>
    <cellStyle name="40% - uthevingsfarge 6 10 2_4 manuell" xfId="54392" xr:uid="{97D66D13-7634-460B-A659-7C4A97AB7A0C}"/>
    <cellStyle name="40% - uthevingsfarge 6 10 3" xfId="5285" xr:uid="{00000000-0005-0000-0000-0000B4570000}"/>
    <cellStyle name="40% - uthevingsfarge 6 10 4" xfId="47221" xr:uid="{00000000-0005-0000-0000-0000B5570000}"/>
    <cellStyle name="40% - uthevingsfarge 6 10 5" xfId="47222" xr:uid="{00000000-0005-0000-0000-0000B6570000}"/>
    <cellStyle name="40% - uthevingsfarge 6 10_4 manuell" xfId="54393" xr:uid="{478046F2-FA49-49C8-BFE8-C68E9C41DEE5}"/>
    <cellStyle name="40% - uthevingsfarge 6 11" xfId="5286" xr:uid="{00000000-0005-0000-0000-0000B8570000}"/>
    <cellStyle name="40% - uthevingsfarge 6 11 2" xfId="5287" xr:uid="{00000000-0005-0000-0000-0000B9570000}"/>
    <cellStyle name="40% - uthevingsfarge 6 11 2 2" xfId="5288" xr:uid="{00000000-0005-0000-0000-0000BA570000}"/>
    <cellStyle name="40% - uthevingsfarge 6 11 2 3" xfId="47223" xr:uid="{00000000-0005-0000-0000-0000BB570000}"/>
    <cellStyle name="40% - uthevingsfarge 6 11 2_4 manuell" xfId="54394" xr:uid="{9777ACD3-F453-469E-93DE-3AEC0AA4629D}"/>
    <cellStyle name="40% - uthevingsfarge 6 11 3" xfId="5289" xr:uid="{00000000-0005-0000-0000-0000BD570000}"/>
    <cellStyle name="40% - uthevingsfarge 6 11 4" xfId="47224" xr:uid="{00000000-0005-0000-0000-0000BE570000}"/>
    <cellStyle name="40% - uthevingsfarge 6 11_4 manuell" xfId="54395" xr:uid="{A3D77904-3F4F-4A36-A88B-0AA8825C2AC9}"/>
    <cellStyle name="40% - uthevingsfarge 6 12" xfId="5290" xr:uid="{00000000-0005-0000-0000-0000C0570000}"/>
    <cellStyle name="40% - uthevingsfarge 6 12 2" xfId="5291" xr:uid="{00000000-0005-0000-0000-0000C1570000}"/>
    <cellStyle name="40% - uthevingsfarge 6 12 2 2" xfId="5292" xr:uid="{00000000-0005-0000-0000-0000C2570000}"/>
    <cellStyle name="40% - uthevingsfarge 6 12 2 3" xfId="47225" xr:uid="{00000000-0005-0000-0000-0000C3570000}"/>
    <cellStyle name="40% - uthevingsfarge 6 12 2_4 manuell" xfId="54396" xr:uid="{975E6929-3275-4165-85E4-8DE05F128E78}"/>
    <cellStyle name="40% - uthevingsfarge 6 12 3" xfId="5293" xr:uid="{00000000-0005-0000-0000-0000C5570000}"/>
    <cellStyle name="40% - uthevingsfarge 6 12 4" xfId="47226" xr:uid="{00000000-0005-0000-0000-0000C6570000}"/>
    <cellStyle name="40% - uthevingsfarge 6 12_4 manuell" xfId="54397" xr:uid="{0C42B4EE-C5E2-481B-B946-3B093ED6C228}"/>
    <cellStyle name="40% - uthevingsfarge 6 13" xfId="5294" xr:uid="{00000000-0005-0000-0000-0000C8570000}"/>
    <cellStyle name="40% - uthevingsfarge 6 13 2" xfId="5295" xr:uid="{00000000-0005-0000-0000-0000C9570000}"/>
    <cellStyle name="40% - uthevingsfarge 6 13 2 2" xfId="5296" xr:uid="{00000000-0005-0000-0000-0000CA570000}"/>
    <cellStyle name="40% - uthevingsfarge 6 13 2 3" xfId="47227" xr:uid="{00000000-0005-0000-0000-0000CB570000}"/>
    <cellStyle name="40% - uthevingsfarge 6 13 2_4 manuell" xfId="54398" xr:uid="{5E5317DD-B002-4E84-804C-05B0A6D73AE8}"/>
    <cellStyle name="40% - uthevingsfarge 6 13 3" xfId="5297" xr:uid="{00000000-0005-0000-0000-0000CD570000}"/>
    <cellStyle name="40% - uthevingsfarge 6 13 4" xfId="47228" xr:uid="{00000000-0005-0000-0000-0000CE570000}"/>
    <cellStyle name="40% - uthevingsfarge 6 13_4 manuell" xfId="54399" xr:uid="{465A7DBE-3345-4CD6-8B25-54F44D5431CE}"/>
    <cellStyle name="40% - uthevingsfarge 6 14" xfId="5298" xr:uid="{00000000-0005-0000-0000-0000D0570000}"/>
    <cellStyle name="40% - uthevingsfarge 6 14 2" xfId="5299" xr:uid="{00000000-0005-0000-0000-0000D1570000}"/>
    <cellStyle name="40% - uthevingsfarge 6 14 2 2" xfId="5300" xr:uid="{00000000-0005-0000-0000-0000D2570000}"/>
    <cellStyle name="40% - uthevingsfarge 6 14 2 3" xfId="47229" xr:uid="{00000000-0005-0000-0000-0000D3570000}"/>
    <cellStyle name="40% - uthevingsfarge 6 14 2_4 manuell" xfId="54400" xr:uid="{99B4331D-2F22-4A35-9369-23085E4FC0F1}"/>
    <cellStyle name="40% - uthevingsfarge 6 14 3" xfId="5301" xr:uid="{00000000-0005-0000-0000-0000D5570000}"/>
    <cellStyle name="40% - uthevingsfarge 6 14 4" xfId="47230" xr:uid="{00000000-0005-0000-0000-0000D6570000}"/>
    <cellStyle name="40% - uthevingsfarge 6 14_4 manuell" xfId="54401" xr:uid="{B9EF4A90-6204-49A9-A986-771BF05CC219}"/>
    <cellStyle name="40% - uthevingsfarge 6 15" xfId="5302" xr:uid="{00000000-0005-0000-0000-0000D8570000}"/>
    <cellStyle name="40% - uthevingsfarge 6 15 2" xfId="5303" xr:uid="{00000000-0005-0000-0000-0000D9570000}"/>
    <cellStyle name="40% - uthevingsfarge 6 15 2 2" xfId="5304" xr:uid="{00000000-0005-0000-0000-0000DA570000}"/>
    <cellStyle name="40% - uthevingsfarge 6 15 2 3" xfId="47231" xr:uid="{00000000-0005-0000-0000-0000DB570000}"/>
    <cellStyle name="40% - uthevingsfarge 6 15 2_4 manuell" xfId="54402" xr:uid="{CE65E134-FEBC-4040-AF65-F27437AFE9DB}"/>
    <cellStyle name="40% - uthevingsfarge 6 15 3" xfId="5305" xr:uid="{00000000-0005-0000-0000-0000DD570000}"/>
    <cellStyle name="40% - uthevingsfarge 6 15 4" xfId="47232" xr:uid="{00000000-0005-0000-0000-0000DE570000}"/>
    <cellStyle name="40% - uthevingsfarge 6 15_4 manuell" xfId="54403" xr:uid="{F3E348CF-B71E-4B71-900F-93A038BC1B08}"/>
    <cellStyle name="40% - uthevingsfarge 6 16" xfId="5306" xr:uid="{00000000-0005-0000-0000-0000E0570000}"/>
    <cellStyle name="40% - uthevingsfarge 6 16 2" xfId="5307" xr:uid="{00000000-0005-0000-0000-0000E1570000}"/>
    <cellStyle name="40% - uthevingsfarge 6 16 2 2" xfId="5308" xr:uid="{00000000-0005-0000-0000-0000E2570000}"/>
    <cellStyle name="40% - uthevingsfarge 6 16 2 3" xfId="47233" xr:uid="{00000000-0005-0000-0000-0000E3570000}"/>
    <cellStyle name="40% - uthevingsfarge 6 16 2_4 manuell" xfId="54404" xr:uid="{56E72F8A-B176-446B-9201-83068D6616B9}"/>
    <cellStyle name="40% - uthevingsfarge 6 16 3" xfId="5309" xr:uid="{00000000-0005-0000-0000-0000E5570000}"/>
    <cellStyle name="40% - uthevingsfarge 6 16 4" xfId="47234" xr:uid="{00000000-0005-0000-0000-0000E6570000}"/>
    <cellStyle name="40% - uthevingsfarge 6 16_4 manuell" xfId="54405" xr:uid="{FF13238E-3818-4183-BDDE-00883C138536}"/>
    <cellStyle name="40% - uthevingsfarge 6 17" xfId="5310" xr:uid="{00000000-0005-0000-0000-0000E8570000}"/>
    <cellStyle name="40% - uthevingsfarge 6 17 2" xfId="5311" xr:uid="{00000000-0005-0000-0000-0000E9570000}"/>
    <cellStyle name="40% - uthevingsfarge 6 17 2 2" xfId="5312" xr:uid="{00000000-0005-0000-0000-0000EA570000}"/>
    <cellStyle name="40% - uthevingsfarge 6 17 2 3" xfId="47235" xr:uid="{00000000-0005-0000-0000-0000EB570000}"/>
    <cellStyle name="40% - uthevingsfarge 6 17 2_4 manuell" xfId="54406" xr:uid="{409641DE-EC7A-4384-A3A9-703C7B5D3B88}"/>
    <cellStyle name="40% - uthevingsfarge 6 17 3" xfId="5313" xr:uid="{00000000-0005-0000-0000-0000ED570000}"/>
    <cellStyle name="40% - uthevingsfarge 6 17 4" xfId="47236" xr:uid="{00000000-0005-0000-0000-0000EE570000}"/>
    <cellStyle name="40% - uthevingsfarge 6 17_4 manuell" xfId="54407" xr:uid="{EF1E77B2-DDA8-4FB3-8F8B-3B77EC7C4447}"/>
    <cellStyle name="40% - uthevingsfarge 6 18" xfId="5314" xr:uid="{00000000-0005-0000-0000-0000F0570000}"/>
    <cellStyle name="40% - uthevingsfarge 6 18 2" xfId="5315" xr:uid="{00000000-0005-0000-0000-0000F1570000}"/>
    <cellStyle name="40% - uthevingsfarge 6 18 2 2" xfId="5316" xr:uid="{00000000-0005-0000-0000-0000F2570000}"/>
    <cellStyle name="40% - uthevingsfarge 6 18 2 3" xfId="47237" xr:uid="{00000000-0005-0000-0000-0000F3570000}"/>
    <cellStyle name="40% - uthevingsfarge 6 18 2_4 manuell" xfId="54408" xr:uid="{5F5D6984-F01D-40D7-928A-6C77D56709A6}"/>
    <cellStyle name="40% - uthevingsfarge 6 18 3" xfId="5317" xr:uid="{00000000-0005-0000-0000-0000F5570000}"/>
    <cellStyle name="40% - uthevingsfarge 6 18 4" xfId="47238" xr:uid="{00000000-0005-0000-0000-0000F6570000}"/>
    <cellStyle name="40% - uthevingsfarge 6 18_4 manuell" xfId="54409" xr:uid="{AE93975D-A41E-4BB4-BB32-056464AFA9A6}"/>
    <cellStyle name="40% - uthevingsfarge 6 19" xfId="5318" xr:uid="{00000000-0005-0000-0000-0000F8570000}"/>
    <cellStyle name="40% - uthevingsfarge 6 19 2" xfId="5319" xr:uid="{00000000-0005-0000-0000-0000F9570000}"/>
    <cellStyle name="40% - uthevingsfarge 6 19 2 2" xfId="5320" xr:uid="{00000000-0005-0000-0000-0000FA570000}"/>
    <cellStyle name="40% - uthevingsfarge 6 19 2 3" xfId="47239" xr:uid="{00000000-0005-0000-0000-0000FB570000}"/>
    <cellStyle name="40% - uthevingsfarge 6 19 2_4 manuell" xfId="54410" xr:uid="{27A49F88-C099-44D2-8886-49A22E59C8C2}"/>
    <cellStyle name="40% - uthevingsfarge 6 19 3" xfId="5321" xr:uid="{00000000-0005-0000-0000-0000FD570000}"/>
    <cellStyle name="40% - uthevingsfarge 6 19 4" xfId="47240" xr:uid="{00000000-0005-0000-0000-0000FE570000}"/>
    <cellStyle name="40% - uthevingsfarge 6 19_4 manuell" xfId="54411" xr:uid="{884F54A9-2064-4FF0-A640-EF3BEFEA9FC7}"/>
    <cellStyle name="40% - uthevingsfarge 6 2" xfId="5322" xr:uid="{00000000-0005-0000-0000-000000580000}"/>
    <cellStyle name="40% - uthevingsfarge 6 2 10" xfId="17260" xr:uid="{00000000-0005-0000-0000-000001580000}"/>
    <cellStyle name="40% - uthevingsfarge 6 2 10 2" xfId="17261" xr:uid="{00000000-0005-0000-0000-000002580000}"/>
    <cellStyle name="40% - uthevingsfarge 6 2 10 3" xfId="17262" xr:uid="{00000000-0005-0000-0000-000003580000}"/>
    <cellStyle name="40% - uthevingsfarge 6 2 10_AVA DVA EL" xfId="17263" xr:uid="{00000000-0005-0000-0000-000004580000}"/>
    <cellStyle name="40% - uthevingsfarge 6 2 11" xfId="17264" xr:uid="{00000000-0005-0000-0000-000005580000}"/>
    <cellStyle name="40% - uthevingsfarge 6 2 12" xfId="17265" xr:uid="{00000000-0005-0000-0000-000006580000}"/>
    <cellStyle name="40% - uthevingsfarge 6 2 13" xfId="47241" xr:uid="{00000000-0005-0000-0000-000007580000}"/>
    <cellStyle name="40% - uthevingsfarge 6 2 14" xfId="47242" xr:uid="{00000000-0005-0000-0000-000008580000}"/>
    <cellStyle name="40% - uthevingsfarge 6 2 15" xfId="47243" xr:uid="{00000000-0005-0000-0000-000009580000}"/>
    <cellStyle name="40% - uthevingsfarge 6 2 16" xfId="47244" xr:uid="{00000000-0005-0000-0000-00000A580000}"/>
    <cellStyle name="40% - uthevingsfarge 6 2 2" xfId="5323" xr:uid="{00000000-0005-0000-0000-00000B580000}"/>
    <cellStyle name="40% - uthevingsfarge 6 2 2 10" xfId="47245" xr:uid="{00000000-0005-0000-0000-00000C580000}"/>
    <cellStyle name="40% - uthevingsfarge 6 2 2 11" xfId="47246" xr:uid="{00000000-0005-0000-0000-00000D580000}"/>
    <cellStyle name="40% - uthevingsfarge 6 2 2 2" xfId="5324" xr:uid="{00000000-0005-0000-0000-00000E580000}"/>
    <cellStyle name="40% - uthevingsfarge 6 2 2 2 10" xfId="47247" xr:uid="{00000000-0005-0000-0000-00000F580000}"/>
    <cellStyle name="40% - uthevingsfarge 6 2 2 2 2" xfId="17266" xr:uid="{00000000-0005-0000-0000-000010580000}"/>
    <cellStyle name="40% - uthevingsfarge 6 2 2 2 2 2" xfId="17267" xr:uid="{00000000-0005-0000-0000-000011580000}"/>
    <cellStyle name="40% - uthevingsfarge 6 2 2 2 2 2 2" xfId="47248" xr:uid="{00000000-0005-0000-0000-000012580000}"/>
    <cellStyle name="40% - uthevingsfarge 6 2 2 2 2 2 2 2" xfId="47249" xr:uid="{00000000-0005-0000-0000-000013580000}"/>
    <cellStyle name="40% - uthevingsfarge 6 2 2 2 2 2 3" xfId="47250" xr:uid="{00000000-0005-0000-0000-000014580000}"/>
    <cellStyle name="40% - uthevingsfarge 6 2 2 2 2 2_3. Chng in credit spreads" xfId="47251" xr:uid="{00000000-0005-0000-0000-000015580000}"/>
    <cellStyle name="40% - uthevingsfarge 6 2 2 2 2 3" xfId="17268" xr:uid="{00000000-0005-0000-0000-000016580000}"/>
    <cellStyle name="40% - uthevingsfarge 6 2 2 2 2 3 2" xfId="47252" xr:uid="{00000000-0005-0000-0000-000017580000}"/>
    <cellStyle name="40% - uthevingsfarge 6 2 2 2 2 4" xfId="47253" xr:uid="{00000000-0005-0000-0000-000018580000}"/>
    <cellStyle name="40% - uthevingsfarge 6 2 2 2 2 5" xfId="47254" xr:uid="{00000000-0005-0000-0000-000019580000}"/>
    <cellStyle name="40% - uthevingsfarge 6 2 2 2 2 6" xfId="47255" xr:uid="{00000000-0005-0000-0000-00001A580000}"/>
    <cellStyle name="40% - uthevingsfarge 6 2 2 2 2_3. Chng in credit spreads" xfId="47256" xr:uid="{00000000-0005-0000-0000-00001B580000}"/>
    <cellStyle name="40% - uthevingsfarge 6 2 2 2 3" xfId="17269" xr:uid="{00000000-0005-0000-0000-00001C580000}"/>
    <cellStyle name="40% - uthevingsfarge 6 2 2 2 3 2" xfId="17270" xr:uid="{00000000-0005-0000-0000-00001D580000}"/>
    <cellStyle name="40% - uthevingsfarge 6 2 2 2 3 2 2" xfId="47257" xr:uid="{00000000-0005-0000-0000-00001E580000}"/>
    <cellStyle name="40% - uthevingsfarge 6 2 2 2 3 2 2 2" xfId="47258" xr:uid="{00000000-0005-0000-0000-00001F580000}"/>
    <cellStyle name="40% - uthevingsfarge 6 2 2 2 3 2 3" xfId="47259" xr:uid="{00000000-0005-0000-0000-000020580000}"/>
    <cellStyle name="40% - uthevingsfarge 6 2 2 2 3 2_3. Chng in credit spreads" xfId="47260" xr:uid="{00000000-0005-0000-0000-000021580000}"/>
    <cellStyle name="40% - uthevingsfarge 6 2 2 2 3 3" xfId="17271" xr:uid="{00000000-0005-0000-0000-000022580000}"/>
    <cellStyle name="40% - uthevingsfarge 6 2 2 2 3 3 2" xfId="47261" xr:uid="{00000000-0005-0000-0000-000023580000}"/>
    <cellStyle name="40% - uthevingsfarge 6 2 2 2 3 4" xfId="47262" xr:uid="{00000000-0005-0000-0000-000024580000}"/>
    <cellStyle name="40% - uthevingsfarge 6 2 2 2 3 5" xfId="47263" xr:uid="{00000000-0005-0000-0000-000025580000}"/>
    <cellStyle name="40% - uthevingsfarge 6 2 2 2 3 6" xfId="47264" xr:uid="{00000000-0005-0000-0000-000026580000}"/>
    <cellStyle name="40% - uthevingsfarge 6 2 2 2 3_3. Chng in credit spreads" xfId="47265" xr:uid="{00000000-0005-0000-0000-000027580000}"/>
    <cellStyle name="40% - uthevingsfarge 6 2 2 2 4" xfId="17272" xr:uid="{00000000-0005-0000-0000-000028580000}"/>
    <cellStyle name="40% - uthevingsfarge 6 2 2 2 4 2" xfId="17273" xr:uid="{00000000-0005-0000-0000-000029580000}"/>
    <cellStyle name="40% - uthevingsfarge 6 2 2 2 4 2 2" xfId="47266" xr:uid="{00000000-0005-0000-0000-00002A580000}"/>
    <cellStyle name="40% - uthevingsfarge 6 2 2 2 4 3" xfId="17274" xr:uid="{00000000-0005-0000-0000-00002B580000}"/>
    <cellStyle name="40% - uthevingsfarge 6 2 2 2 4 4" xfId="47267" xr:uid="{00000000-0005-0000-0000-00002C580000}"/>
    <cellStyle name="40% - uthevingsfarge 6 2 2 2 4 5" xfId="47268" xr:uid="{00000000-0005-0000-0000-00002D580000}"/>
    <cellStyle name="40% - uthevingsfarge 6 2 2 2 4 6" xfId="47269" xr:uid="{00000000-0005-0000-0000-00002E580000}"/>
    <cellStyle name="40% - uthevingsfarge 6 2 2 2 4_3. Chng in credit spreads" xfId="47270" xr:uid="{00000000-0005-0000-0000-00002F580000}"/>
    <cellStyle name="40% - uthevingsfarge 6 2 2 2 5" xfId="17275" xr:uid="{00000000-0005-0000-0000-000030580000}"/>
    <cellStyle name="40% - uthevingsfarge 6 2 2 2 5 2" xfId="17276" xr:uid="{00000000-0005-0000-0000-000031580000}"/>
    <cellStyle name="40% - uthevingsfarge 6 2 2 2 5 2 2" xfId="47271" xr:uid="{00000000-0005-0000-0000-000032580000}"/>
    <cellStyle name="40% - uthevingsfarge 6 2 2 2 5 3" xfId="17277" xr:uid="{00000000-0005-0000-0000-000033580000}"/>
    <cellStyle name="40% - uthevingsfarge 6 2 2 2 5 4" xfId="47272" xr:uid="{00000000-0005-0000-0000-000034580000}"/>
    <cellStyle name="40% - uthevingsfarge 6 2 2 2 5 5" xfId="47273" xr:uid="{00000000-0005-0000-0000-000035580000}"/>
    <cellStyle name="40% - uthevingsfarge 6 2 2 2 5_3. Chng in credit spreads" xfId="47274" xr:uid="{00000000-0005-0000-0000-000036580000}"/>
    <cellStyle name="40% - uthevingsfarge 6 2 2 2 6" xfId="17278" xr:uid="{00000000-0005-0000-0000-000037580000}"/>
    <cellStyle name="40% - uthevingsfarge 6 2 2 2 6 2" xfId="47275" xr:uid="{00000000-0005-0000-0000-000038580000}"/>
    <cellStyle name="40% - uthevingsfarge 6 2 2 2 7" xfId="17279" xr:uid="{00000000-0005-0000-0000-000039580000}"/>
    <cellStyle name="40% - uthevingsfarge 6 2 2 2 8" xfId="47276" xr:uid="{00000000-0005-0000-0000-00003A580000}"/>
    <cellStyle name="40% - uthevingsfarge 6 2 2 2 9" xfId="47277" xr:uid="{00000000-0005-0000-0000-00003B580000}"/>
    <cellStyle name="40% - uthevingsfarge 6 2 2 2_3. Chng in credit spreads" xfId="47278" xr:uid="{00000000-0005-0000-0000-00003C580000}"/>
    <cellStyle name="40% - uthevingsfarge 6 2 2 3" xfId="17280" xr:uid="{00000000-0005-0000-0000-00003D580000}"/>
    <cellStyle name="40% - uthevingsfarge 6 2 2 3 2" xfId="17281" xr:uid="{00000000-0005-0000-0000-00003E580000}"/>
    <cellStyle name="40% - uthevingsfarge 6 2 2 3 2 2" xfId="47279" xr:uid="{00000000-0005-0000-0000-00003F580000}"/>
    <cellStyle name="40% - uthevingsfarge 6 2 2 3 2 2 2" xfId="47280" xr:uid="{00000000-0005-0000-0000-000040580000}"/>
    <cellStyle name="40% - uthevingsfarge 6 2 2 3 2 3" xfId="47281" xr:uid="{00000000-0005-0000-0000-000041580000}"/>
    <cellStyle name="40% - uthevingsfarge 6 2 2 3 2_3. Chng in credit spreads" xfId="47282" xr:uid="{00000000-0005-0000-0000-000042580000}"/>
    <cellStyle name="40% - uthevingsfarge 6 2 2 3 3" xfId="17282" xr:uid="{00000000-0005-0000-0000-000043580000}"/>
    <cellStyle name="40% - uthevingsfarge 6 2 2 3 3 2" xfId="47283" xr:uid="{00000000-0005-0000-0000-000044580000}"/>
    <cellStyle name="40% - uthevingsfarge 6 2 2 3 4" xfId="47284" xr:uid="{00000000-0005-0000-0000-000045580000}"/>
    <cellStyle name="40% - uthevingsfarge 6 2 2 3 5" xfId="47285" xr:uid="{00000000-0005-0000-0000-000046580000}"/>
    <cellStyle name="40% - uthevingsfarge 6 2 2 3 6" xfId="47286" xr:uid="{00000000-0005-0000-0000-000047580000}"/>
    <cellStyle name="40% - uthevingsfarge 6 2 2 3_3. Chng in credit spreads" xfId="47287" xr:uid="{00000000-0005-0000-0000-000048580000}"/>
    <cellStyle name="40% - uthevingsfarge 6 2 2 4" xfId="17283" xr:uid="{00000000-0005-0000-0000-000049580000}"/>
    <cellStyle name="40% - uthevingsfarge 6 2 2 4 2" xfId="17284" xr:uid="{00000000-0005-0000-0000-00004A580000}"/>
    <cellStyle name="40% - uthevingsfarge 6 2 2 4 2 2" xfId="47288" xr:uid="{00000000-0005-0000-0000-00004B580000}"/>
    <cellStyle name="40% - uthevingsfarge 6 2 2 4 2 2 2" xfId="47289" xr:uid="{00000000-0005-0000-0000-00004C580000}"/>
    <cellStyle name="40% - uthevingsfarge 6 2 2 4 2 3" xfId="47290" xr:uid="{00000000-0005-0000-0000-00004D580000}"/>
    <cellStyle name="40% - uthevingsfarge 6 2 2 4 2_3. Chng in credit spreads" xfId="47291" xr:uid="{00000000-0005-0000-0000-00004E580000}"/>
    <cellStyle name="40% - uthevingsfarge 6 2 2 4 3" xfId="17285" xr:uid="{00000000-0005-0000-0000-00004F580000}"/>
    <cellStyle name="40% - uthevingsfarge 6 2 2 4 3 2" xfId="47292" xr:uid="{00000000-0005-0000-0000-000050580000}"/>
    <cellStyle name="40% - uthevingsfarge 6 2 2 4 4" xfId="47293" xr:uid="{00000000-0005-0000-0000-000051580000}"/>
    <cellStyle name="40% - uthevingsfarge 6 2 2 4 5" xfId="47294" xr:uid="{00000000-0005-0000-0000-000052580000}"/>
    <cellStyle name="40% - uthevingsfarge 6 2 2 4 6" xfId="47295" xr:uid="{00000000-0005-0000-0000-000053580000}"/>
    <cellStyle name="40% - uthevingsfarge 6 2 2 4_3. Chng in credit spreads" xfId="47296" xr:uid="{00000000-0005-0000-0000-000054580000}"/>
    <cellStyle name="40% - uthevingsfarge 6 2 2 5" xfId="17286" xr:uid="{00000000-0005-0000-0000-000055580000}"/>
    <cellStyle name="40% - uthevingsfarge 6 2 2 5 2" xfId="17287" xr:uid="{00000000-0005-0000-0000-000056580000}"/>
    <cellStyle name="40% - uthevingsfarge 6 2 2 5 2 2" xfId="47297" xr:uid="{00000000-0005-0000-0000-000057580000}"/>
    <cellStyle name="40% - uthevingsfarge 6 2 2 5 2 2 2" xfId="47298" xr:uid="{00000000-0005-0000-0000-000058580000}"/>
    <cellStyle name="40% - uthevingsfarge 6 2 2 5 2 3" xfId="47299" xr:uid="{00000000-0005-0000-0000-000059580000}"/>
    <cellStyle name="40% - uthevingsfarge 6 2 2 5 2_3. Chng in credit spreads" xfId="47300" xr:uid="{00000000-0005-0000-0000-00005A580000}"/>
    <cellStyle name="40% - uthevingsfarge 6 2 2 5 3" xfId="17288" xr:uid="{00000000-0005-0000-0000-00005B580000}"/>
    <cellStyle name="40% - uthevingsfarge 6 2 2 5 3 2" xfId="47301" xr:uid="{00000000-0005-0000-0000-00005C580000}"/>
    <cellStyle name="40% - uthevingsfarge 6 2 2 5 4" xfId="47302" xr:uid="{00000000-0005-0000-0000-00005D580000}"/>
    <cellStyle name="40% - uthevingsfarge 6 2 2 5 5" xfId="47303" xr:uid="{00000000-0005-0000-0000-00005E580000}"/>
    <cellStyle name="40% - uthevingsfarge 6 2 2 5 6" xfId="47304" xr:uid="{00000000-0005-0000-0000-00005F580000}"/>
    <cellStyle name="40% - uthevingsfarge 6 2 2 5_3. Chng in credit spreads" xfId="47305" xr:uid="{00000000-0005-0000-0000-000060580000}"/>
    <cellStyle name="40% - uthevingsfarge 6 2 2 6" xfId="17289" xr:uid="{00000000-0005-0000-0000-000061580000}"/>
    <cellStyle name="40% - uthevingsfarge 6 2 2 6 2" xfId="17290" xr:uid="{00000000-0005-0000-0000-000062580000}"/>
    <cellStyle name="40% - uthevingsfarge 6 2 2 6 2 2" xfId="47306" xr:uid="{00000000-0005-0000-0000-000063580000}"/>
    <cellStyle name="40% - uthevingsfarge 6 2 2 6 3" xfId="17291" xr:uid="{00000000-0005-0000-0000-000064580000}"/>
    <cellStyle name="40% - uthevingsfarge 6 2 2 6 4" xfId="47307" xr:uid="{00000000-0005-0000-0000-000065580000}"/>
    <cellStyle name="40% - uthevingsfarge 6 2 2 6 5" xfId="47308" xr:uid="{00000000-0005-0000-0000-000066580000}"/>
    <cellStyle name="40% - uthevingsfarge 6 2 2 6 6" xfId="47309" xr:uid="{00000000-0005-0000-0000-000067580000}"/>
    <cellStyle name="40% - uthevingsfarge 6 2 2 6_3. Chng in credit spreads" xfId="47310" xr:uid="{00000000-0005-0000-0000-000068580000}"/>
    <cellStyle name="40% - uthevingsfarge 6 2 2 7" xfId="17292" xr:uid="{00000000-0005-0000-0000-000069580000}"/>
    <cellStyle name="40% - uthevingsfarge 6 2 2 7 2" xfId="47311" xr:uid="{00000000-0005-0000-0000-00006A580000}"/>
    <cellStyle name="40% - uthevingsfarge 6 2 2 8" xfId="39883" xr:uid="{00000000-0005-0000-0000-00006B580000}"/>
    <cellStyle name="40% - uthevingsfarge 6 2 2 9" xfId="47312" xr:uid="{00000000-0005-0000-0000-00006C580000}"/>
    <cellStyle name="40% - uthevingsfarge 6 2 2_3. Chng in credit spreads" xfId="47313" xr:uid="{00000000-0005-0000-0000-00006D580000}"/>
    <cellStyle name="40% - uthevingsfarge 6 2 3" xfId="12469" xr:uid="{00000000-0005-0000-0000-00006E580000}"/>
    <cellStyle name="40% - uthevingsfarge 6 2 3 10" xfId="47314" xr:uid="{00000000-0005-0000-0000-00006F580000}"/>
    <cellStyle name="40% - uthevingsfarge 6 2 3 2" xfId="17293" xr:uid="{00000000-0005-0000-0000-000070580000}"/>
    <cellStyle name="40% - uthevingsfarge 6 2 3 2 2" xfId="17294" xr:uid="{00000000-0005-0000-0000-000071580000}"/>
    <cellStyle name="40% - uthevingsfarge 6 2 3 2 2 2" xfId="47315" xr:uid="{00000000-0005-0000-0000-000072580000}"/>
    <cellStyle name="40% - uthevingsfarge 6 2 3 2 2 2 2" xfId="47316" xr:uid="{00000000-0005-0000-0000-000073580000}"/>
    <cellStyle name="40% - uthevingsfarge 6 2 3 2 2 3" xfId="47317" xr:uid="{00000000-0005-0000-0000-000074580000}"/>
    <cellStyle name="40% - uthevingsfarge 6 2 3 2 2_3. Chng in credit spreads" xfId="47318" xr:uid="{00000000-0005-0000-0000-000075580000}"/>
    <cellStyle name="40% - uthevingsfarge 6 2 3 2 3" xfId="17295" xr:uid="{00000000-0005-0000-0000-000076580000}"/>
    <cellStyle name="40% - uthevingsfarge 6 2 3 2 3 2" xfId="47319" xr:uid="{00000000-0005-0000-0000-000077580000}"/>
    <cellStyle name="40% - uthevingsfarge 6 2 3 2 3 2 2" xfId="47320" xr:uid="{00000000-0005-0000-0000-000078580000}"/>
    <cellStyle name="40% - uthevingsfarge 6 2 3 2 3 3" xfId="47321" xr:uid="{00000000-0005-0000-0000-000079580000}"/>
    <cellStyle name="40% - uthevingsfarge 6 2 3 2 3_3. Chng in credit spreads" xfId="47322" xr:uid="{00000000-0005-0000-0000-00007A580000}"/>
    <cellStyle name="40% - uthevingsfarge 6 2 3 2 4" xfId="47323" xr:uid="{00000000-0005-0000-0000-00007B580000}"/>
    <cellStyle name="40% - uthevingsfarge 6 2 3 2 4 2" xfId="47324" xr:uid="{00000000-0005-0000-0000-00007C580000}"/>
    <cellStyle name="40% - uthevingsfarge 6 2 3 2 4 2 2" xfId="47325" xr:uid="{00000000-0005-0000-0000-00007D580000}"/>
    <cellStyle name="40% - uthevingsfarge 6 2 3 2 4 3" xfId="47326" xr:uid="{00000000-0005-0000-0000-00007E580000}"/>
    <cellStyle name="40% - uthevingsfarge 6 2 3 2 4_3. Chng in credit spreads" xfId="47327" xr:uid="{00000000-0005-0000-0000-00007F580000}"/>
    <cellStyle name="40% - uthevingsfarge 6 2 3 2 5" xfId="47328" xr:uid="{00000000-0005-0000-0000-000080580000}"/>
    <cellStyle name="40% - uthevingsfarge 6 2 3 2 5 2" xfId="47329" xr:uid="{00000000-0005-0000-0000-000081580000}"/>
    <cellStyle name="40% - uthevingsfarge 6 2 3 2 6" xfId="47330" xr:uid="{00000000-0005-0000-0000-000082580000}"/>
    <cellStyle name="40% - uthevingsfarge 6 2 3 2_3. Chng in credit spreads" xfId="47331" xr:uid="{00000000-0005-0000-0000-000083580000}"/>
    <cellStyle name="40% - uthevingsfarge 6 2 3 3" xfId="17296" xr:uid="{00000000-0005-0000-0000-000084580000}"/>
    <cellStyle name="40% - uthevingsfarge 6 2 3 3 2" xfId="17297" xr:uid="{00000000-0005-0000-0000-000085580000}"/>
    <cellStyle name="40% - uthevingsfarge 6 2 3 3 2 2" xfId="47332" xr:uid="{00000000-0005-0000-0000-000086580000}"/>
    <cellStyle name="40% - uthevingsfarge 6 2 3 3 2 2 2" xfId="47333" xr:uid="{00000000-0005-0000-0000-000087580000}"/>
    <cellStyle name="40% - uthevingsfarge 6 2 3 3 2 3" xfId="47334" xr:uid="{00000000-0005-0000-0000-000088580000}"/>
    <cellStyle name="40% - uthevingsfarge 6 2 3 3 2_3. Chng in credit spreads" xfId="47335" xr:uid="{00000000-0005-0000-0000-000089580000}"/>
    <cellStyle name="40% - uthevingsfarge 6 2 3 3 3" xfId="17298" xr:uid="{00000000-0005-0000-0000-00008A580000}"/>
    <cellStyle name="40% - uthevingsfarge 6 2 3 3 3 2" xfId="47336" xr:uid="{00000000-0005-0000-0000-00008B580000}"/>
    <cellStyle name="40% - uthevingsfarge 6 2 3 3 4" xfId="47337" xr:uid="{00000000-0005-0000-0000-00008C580000}"/>
    <cellStyle name="40% - uthevingsfarge 6 2 3 3 5" xfId="47338" xr:uid="{00000000-0005-0000-0000-00008D580000}"/>
    <cellStyle name="40% - uthevingsfarge 6 2 3 3 6" xfId="47339" xr:uid="{00000000-0005-0000-0000-00008E580000}"/>
    <cellStyle name="40% - uthevingsfarge 6 2 3 3_3. Chng in credit spreads" xfId="47340" xr:uid="{00000000-0005-0000-0000-00008F580000}"/>
    <cellStyle name="40% - uthevingsfarge 6 2 3 4" xfId="17299" xr:uid="{00000000-0005-0000-0000-000090580000}"/>
    <cellStyle name="40% - uthevingsfarge 6 2 3 4 2" xfId="17300" xr:uid="{00000000-0005-0000-0000-000091580000}"/>
    <cellStyle name="40% - uthevingsfarge 6 2 3 4 2 2" xfId="47341" xr:uid="{00000000-0005-0000-0000-000092580000}"/>
    <cellStyle name="40% - uthevingsfarge 6 2 3 4 3" xfId="17301" xr:uid="{00000000-0005-0000-0000-000093580000}"/>
    <cellStyle name="40% - uthevingsfarge 6 2 3 4 4" xfId="47342" xr:uid="{00000000-0005-0000-0000-000094580000}"/>
    <cellStyle name="40% - uthevingsfarge 6 2 3 4 5" xfId="47343" xr:uid="{00000000-0005-0000-0000-000095580000}"/>
    <cellStyle name="40% - uthevingsfarge 6 2 3 4 6" xfId="47344" xr:uid="{00000000-0005-0000-0000-000096580000}"/>
    <cellStyle name="40% - uthevingsfarge 6 2 3 4_3. Chng in credit spreads" xfId="47345" xr:uid="{00000000-0005-0000-0000-000097580000}"/>
    <cellStyle name="40% - uthevingsfarge 6 2 3 5" xfId="17302" xr:uid="{00000000-0005-0000-0000-000098580000}"/>
    <cellStyle name="40% - uthevingsfarge 6 2 3 5 2" xfId="17303" xr:uid="{00000000-0005-0000-0000-000099580000}"/>
    <cellStyle name="40% - uthevingsfarge 6 2 3 5 2 2" xfId="47346" xr:uid="{00000000-0005-0000-0000-00009A580000}"/>
    <cellStyle name="40% - uthevingsfarge 6 2 3 5 3" xfId="17304" xr:uid="{00000000-0005-0000-0000-00009B580000}"/>
    <cellStyle name="40% - uthevingsfarge 6 2 3 5 4" xfId="47347" xr:uid="{00000000-0005-0000-0000-00009C580000}"/>
    <cellStyle name="40% - uthevingsfarge 6 2 3 5 5" xfId="47348" xr:uid="{00000000-0005-0000-0000-00009D580000}"/>
    <cellStyle name="40% - uthevingsfarge 6 2 3 5 6" xfId="47349" xr:uid="{00000000-0005-0000-0000-00009E580000}"/>
    <cellStyle name="40% - uthevingsfarge 6 2 3 5_3. Chng in credit spreads" xfId="47350" xr:uid="{00000000-0005-0000-0000-00009F580000}"/>
    <cellStyle name="40% - uthevingsfarge 6 2 3 6" xfId="17305" xr:uid="{00000000-0005-0000-0000-0000A0580000}"/>
    <cellStyle name="40% - uthevingsfarge 6 2 3 6 2" xfId="47351" xr:uid="{00000000-0005-0000-0000-0000A1580000}"/>
    <cellStyle name="40% - uthevingsfarge 6 2 3 6 2 2" xfId="47352" xr:uid="{00000000-0005-0000-0000-0000A2580000}"/>
    <cellStyle name="40% - uthevingsfarge 6 2 3 6 3" xfId="47353" xr:uid="{00000000-0005-0000-0000-0000A3580000}"/>
    <cellStyle name="40% - uthevingsfarge 6 2 3 6_3. Chng in credit spreads" xfId="47354" xr:uid="{00000000-0005-0000-0000-0000A4580000}"/>
    <cellStyle name="40% - uthevingsfarge 6 2 3 7" xfId="17306" xr:uid="{00000000-0005-0000-0000-0000A5580000}"/>
    <cellStyle name="40% - uthevingsfarge 6 2 3 7 2" xfId="47355" xr:uid="{00000000-0005-0000-0000-0000A6580000}"/>
    <cellStyle name="40% - uthevingsfarge 6 2 3 8" xfId="39884" xr:uid="{00000000-0005-0000-0000-0000A7580000}"/>
    <cellStyle name="40% - uthevingsfarge 6 2 3 9" xfId="47356" xr:uid="{00000000-0005-0000-0000-0000A8580000}"/>
    <cellStyle name="40% - uthevingsfarge 6 2 3_3. Chng in credit spreads" xfId="47357" xr:uid="{00000000-0005-0000-0000-0000A9580000}"/>
    <cellStyle name="40% - uthevingsfarge 6 2 4" xfId="17307" xr:uid="{00000000-0005-0000-0000-0000AA580000}"/>
    <cellStyle name="40% - uthevingsfarge 6 2 4 2" xfId="17308" xr:uid="{00000000-0005-0000-0000-0000AB580000}"/>
    <cellStyle name="40% - uthevingsfarge 6 2 4 2 2" xfId="17309" xr:uid="{00000000-0005-0000-0000-0000AC580000}"/>
    <cellStyle name="40% - uthevingsfarge 6 2 4 2 2 2" xfId="47358" xr:uid="{00000000-0005-0000-0000-0000AD580000}"/>
    <cellStyle name="40% - uthevingsfarge 6 2 4 2 3" xfId="47359" xr:uid="{00000000-0005-0000-0000-0000AE580000}"/>
    <cellStyle name="40% - uthevingsfarge 6 2 4 2_3. Chng in credit spreads" xfId="47360" xr:uid="{00000000-0005-0000-0000-0000AF580000}"/>
    <cellStyle name="40% - uthevingsfarge 6 2 4 3" xfId="17310" xr:uid="{00000000-0005-0000-0000-0000B0580000}"/>
    <cellStyle name="40% - uthevingsfarge 6 2 4 3 2" xfId="47361" xr:uid="{00000000-0005-0000-0000-0000B1580000}"/>
    <cellStyle name="40% - uthevingsfarge 6 2 4 3 2 2" xfId="47362" xr:uid="{00000000-0005-0000-0000-0000B2580000}"/>
    <cellStyle name="40% - uthevingsfarge 6 2 4 3 3" xfId="47363" xr:uid="{00000000-0005-0000-0000-0000B3580000}"/>
    <cellStyle name="40% - uthevingsfarge 6 2 4 3_3. Chng in credit spreads" xfId="47364" xr:uid="{00000000-0005-0000-0000-0000B4580000}"/>
    <cellStyle name="40% - uthevingsfarge 6 2 4 4" xfId="17311" xr:uid="{00000000-0005-0000-0000-0000B5580000}"/>
    <cellStyle name="40% - uthevingsfarge 6 2 4 4 2" xfId="47365" xr:uid="{00000000-0005-0000-0000-0000B6580000}"/>
    <cellStyle name="40% - uthevingsfarge 6 2 4 4 2 2" xfId="47366" xr:uid="{00000000-0005-0000-0000-0000B7580000}"/>
    <cellStyle name="40% - uthevingsfarge 6 2 4 4 3" xfId="47367" xr:uid="{00000000-0005-0000-0000-0000B8580000}"/>
    <cellStyle name="40% - uthevingsfarge 6 2 4 4_3. Chng in credit spreads" xfId="47368" xr:uid="{00000000-0005-0000-0000-0000B9580000}"/>
    <cellStyle name="40% - uthevingsfarge 6 2 4 5" xfId="47369" xr:uid="{00000000-0005-0000-0000-0000BA580000}"/>
    <cellStyle name="40% - uthevingsfarge 6 2 4 5 2" xfId="47370" xr:uid="{00000000-0005-0000-0000-0000BB580000}"/>
    <cellStyle name="40% - uthevingsfarge 6 2 4 6" xfId="47371" xr:uid="{00000000-0005-0000-0000-0000BC580000}"/>
    <cellStyle name="40% - uthevingsfarge 6 2 4 7" xfId="47372" xr:uid="{00000000-0005-0000-0000-0000BD580000}"/>
    <cellStyle name="40% - uthevingsfarge 6 2 4_3. Chng in credit spreads" xfId="47373" xr:uid="{00000000-0005-0000-0000-0000BE580000}"/>
    <cellStyle name="40% - uthevingsfarge 6 2 5" xfId="17312" xr:uid="{00000000-0005-0000-0000-0000BF580000}"/>
    <cellStyle name="40% - uthevingsfarge 6 2 5 2" xfId="17313" xr:uid="{00000000-0005-0000-0000-0000C0580000}"/>
    <cellStyle name="40% - uthevingsfarge 6 2 5 2 2" xfId="17314" xr:uid="{00000000-0005-0000-0000-0000C1580000}"/>
    <cellStyle name="40% - uthevingsfarge 6 2 5 2 2 2" xfId="47374" xr:uid="{00000000-0005-0000-0000-0000C2580000}"/>
    <cellStyle name="40% - uthevingsfarge 6 2 5 2 3" xfId="47375" xr:uid="{00000000-0005-0000-0000-0000C3580000}"/>
    <cellStyle name="40% - uthevingsfarge 6 2 5 2_3. Chng in credit spreads" xfId="47376" xr:uid="{00000000-0005-0000-0000-0000C4580000}"/>
    <cellStyle name="40% - uthevingsfarge 6 2 5 3" xfId="17315" xr:uid="{00000000-0005-0000-0000-0000C5580000}"/>
    <cellStyle name="40% - uthevingsfarge 6 2 5 3 2" xfId="47377" xr:uid="{00000000-0005-0000-0000-0000C6580000}"/>
    <cellStyle name="40% - uthevingsfarge 6 2 5 4" xfId="17316" xr:uid="{00000000-0005-0000-0000-0000C7580000}"/>
    <cellStyle name="40% - uthevingsfarge 6 2 5 5" xfId="47378" xr:uid="{00000000-0005-0000-0000-0000C8580000}"/>
    <cellStyle name="40% - uthevingsfarge 6 2 5 6" xfId="47379" xr:uid="{00000000-0005-0000-0000-0000C9580000}"/>
    <cellStyle name="40% - uthevingsfarge 6 2 5 7" xfId="47380" xr:uid="{00000000-0005-0000-0000-0000CA580000}"/>
    <cellStyle name="40% - uthevingsfarge 6 2 5_3. Chng in credit spreads" xfId="47381" xr:uid="{00000000-0005-0000-0000-0000CB580000}"/>
    <cellStyle name="40% - uthevingsfarge 6 2 6" xfId="17317" xr:uid="{00000000-0005-0000-0000-0000CC580000}"/>
    <cellStyle name="40% - uthevingsfarge 6 2 6 2" xfId="17318" xr:uid="{00000000-0005-0000-0000-0000CD580000}"/>
    <cellStyle name="40% - uthevingsfarge 6 2 6 2 2" xfId="17319" xr:uid="{00000000-0005-0000-0000-0000CE580000}"/>
    <cellStyle name="40% - uthevingsfarge 6 2 6 2 2 2" xfId="47382" xr:uid="{00000000-0005-0000-0000-0000CF580000}"/>
    <cellStyle name="40% - uthevingsfarge 6 2 6 2 3" xfId="47383" xr:uid="{00000000-0005-0000-0000-0000D0580000}"/>
    <cellStyle name="40% - uthevingsfarge 6 2 6 2_3. Chng in credit spreads" xfId="47384" xr:uid="{00000000-0005-0000-0000-0000D1580000}"/>
    <cellStyle name="40% - uthevingsfarge 6 2 6 3" xfId="17320" xr:uid="{00000000-0005-0000-0000-0000D2580000}"/>
    <cellStyle name="40% - uthevingsfarge 6 2 6 3 2" xfId="47385" xr:uid="{00000000-0005-0000-0000-0000D3580000}"/>
    <cellStyle name="40% - uthevingsfarge 6 2 6 4" xfId="17321" xr:uid="{00000000-0005-0000-0000-0000D4580000}"/>
    <cellStyle name="40% - uthevingsfarge 6 2 6 5" xfId="47386" xr:uid="{00000000-0005-0000-0000-0000D5580000}"/>
    <cellStyle name="40% - uthevingsfarge 6 2 6 6" xfId="47387" xr:uid="{00000000-0005-0000-0000-0000D6580000}"/>
    <cellStyle name="40% - uthevingsfarge 6 2 6 7" xfId="47388" xr:uid="{00000000-0005-0000-0000-0000D7580000}"/>
    <cellStyle name="40% - uthevingsfarge 6 2 6_3. Chng in credit spreads" xfId="47389" xr:uid="{00000000-0005-0000-0000-0000D8580000}"/>
    <cellStyle name="40% - uthevingsfarge 6 2 7" xfId="17322" xr:uid="{00000000-0005-0000-0000-0000D9580000}"/>
    <cellStyle name="40% - uthevingsfarge 6 2 7 2" xfId="17323" xr:uid="{00000000-0005-0000-0000-0000DA580000}"/>
    <cellStyle name="40% - uthevingsfarge 6 2 7 2 2" xfId="17324" xr:uid="{00000000-0005-0000-0000-0000DB580000}"/>
    <cellStyle name="40% - uthevingsfarge 6 2 7 2 3" xfId="47390" xr:uid="{00000000-0005-0000-0000-0000DC580000}"/>
    <cellStyle name="40% - uthevingsfarge 6 2 7 2_AVA DVA EL" xfId="17325" xr:uid="{00000000-0005-0000-0000-0000DD580000}"/>
    <cellStyle name="40% - uthevingsfarge 6 2 7 3" xfId="17326" xr:uid="{00000000-0005-0000-0000-0000DE580000}"/>
    <cellStyle name="40% - uthevingsfarge 6 2 7 4" xfId="17327" xr:uid="{00000000-0005-0000-0000-0000DF580000}"/>
    <cellStyle name="40% - uthevingsfarge 6 2 7 5" xfId="47391" xr:uid="{00000000-0005-0000-0000-0000E0580000}"/>
    <cellStyle name="40% - uthevingsfarge 6 2 7 6" xfId="47392" xr:uid="{00000000-0005-0000-0000-0000E1580000}"/>
    <cellStyle name="40% - uthevingsfarge 6 2 7_3. Chng in credit spreads" xfId="47393" xr:uid="{00000000-0005-0000-0000-0000E2580000}"/>
    <cellStyle name="40% - uthevingsfarge 6 2 8" xfId="17328" xr:uid="{00000000-0005-0000-0000-0000E3580000}"/>
    <cellStyle name="40% - uthevingsfarge 6 2 8 2" xfId="17329" xr:uid="{00000000-0005-0000-0000-0000E4580000}"/>
    <cellStyle name="40% - uthevingsfarge 6 2 8 2 2" xfId="47394" xr:uid="{00000000-0005-0000-0000-0000E5580000}"/>
    <cellStyle name="40% - uthevingsfarge 6 2 8 3" xfId="17330" xr:uid="{00000000-0005-0000-0000-0000E6580000}"/>
    <cellStyle name="40% - uthevingsfarge 6 2 8 4" xfId="47395" xr:uid="{00000000-0005-0000-0000-0000E7580000}"/>
    <cellStyle name="40% - uthevingsfarge 6 2 8_3. Chng in credit spreads" xfId="47396" xr:uid="{00000000-0005-0000-0000-0000E8580000}"/>
    <cellStyle name="40% - uthevingsfarge 6 2 9" xfId="17331" xr:uid="{00000000-0005-0000-0000-0000E9580000}"/>
    <cellStyle name="40% - uthevingsfarge 6 2 9 2" xfId="17332" xr:uid="{00000000-0005-0000-0000-0000EA580000}"/>
    <cellStyle name="40% - uthevingsfarge 6 2 9 3" xfId="17333" xr:uid="{00000000-0005-0000-0000-0000EB580000}"/>
    <cellStyle name="40% - uthevingsfarge 6 2 9_AVA DVA EL" xfId="17334" xr:uid="{00000000-0005-0000-0000-0000EC580000}"/>
    <cellStyle name="40% - uthevingsfarge 6 2_11" xfId="5325" xr:uid="{00000000-0005-0000-0000-0000ED580000}"/>
    <cellStyle name="40% - uthevingsfarge 6 20" xfId="5326" xr:uid="{00000000-0005-0000-0000-0000EE580000}"/>
    <cellStyle name="40% - uthevingsfarge 6 20 2" xfId="5327" xr:uid="{00000000-0005-0000-0000-0000EF580000}"/>
    <cellStyle name="40% - uthevingsfarge 6 20 2 2" xfId="5328" xr:uid="{00000000-0005-0000-0000-0000F0580000}"/>
    <cellStyle name="40% - uthevingsfarge 6 20 2 3" xfId="47397" xr:uid="{00000000-0005-0000-0000-0000F1580000}"/>
    <cellStyle name="40% - uthevingsfarge 6 20 2_4 manuell" xfId="54412" xr:uid="{F0D81A0B-2B47-4030-ACAF-6B93DC5D067F}"/>
    <cellStyle name="40% - uthevingsfarge 6 20 3" xfId="5329" xr:uid="{00000000-0005-0000-0000-0000F3580000}"/>
    <cellStyle name="40% - uthevingsfarge 6 20 4" xfId="47398" xr:uid="{00000000-0005-0000-0000-0000F4580000}"/>
    <cellStyle name="40% - uthevingsfarge 6 20_4 manuell" xfId="54413" xr:uid="{D614B784-FBBE-465A-9AC4-AE05E6D91B97}"/>
    <cellStyle name="40% - uthevingsfarge 6 21" xfId="5330" xr:uid="{00000000-0005-0000-0000-0000F6580000}"/>
    <cellStyle name="40% - uthevingsfarge 6 21 2" xfId="5331" xr:uid="{00000000-0005-0000-0000-0000F7580000}"/>
    <cellStyle name="40% - uthevingsfarge 6 21 2 2" xfId="5332" xr:uid="{00000000-0005-0000-0000-0000F8580000}"/>
    <cellStyle name="40% - uthevingsfarge 6 21 2 3" xfId="47399" xr:uid="{00000000-0005-0000-0000-0000F9580000}"/>
    <cellStyle name="40% - uthevingsfarge 6 21 2_4 manuell" xfId="54414" xr:uid="{3605AC27-1B09-4075-93C5-B6B8C94AE4CB}"/>
    <cellStyle name="40% - uthevingsfarge 6 21 3" xfId="5333" xr:uid="{00000000-0005-0000-0000-0000FB580000}"/>
    <cellStyle name="40% - uthevingsfarge 6 21 4" xfId="47400" xr:uid="{00000000-0005-0000-0000-0000FC580000}"/>
    <cellStyle name="40% - uthevingsfarge 6 21_4 manuell" xfId="54415" xr:uid="{8518C1ED-09AF-4F3B-9750-8C362B2FE88F}"/>
    <cellStyle name="40% - uthevingsfarge 6 22" xfId="5334" xr:uid="{00000000-0005-0000-0000-0000FE580000}"/>
    <cellStyle name="40% - uthevingsfarge 6 22 2" xfId="5335" xr:uid="{00000000-0005-0000-0000-0000FF580000}"/>
    <cellStyle name="40% - uthevingsfarge 6 22 2 2" xfId="5336" xr:uid="{00000000-0005-0000-0000-000000590000}"/>
    <cellStyle name="40% - uthevingsfarge 6 22 2 3" xfId="47401" xr:uid="{00000000-0005-0000-0000-000001590000}"/>
    <cellStyle name="40% - uthevingsfarge 6 22 2_4 manuell" xfId="54416" xr:uid="{459762D0-FD7C-4DFC-A650-18ED4D6ED44E}"/>
    <cellStyle name="40% - uthevingsfarge 6 22 3" xfId="5337" xr:uid="{00000000-0005-0000-0000-000003590000}"/>
    <cellStyle name="40% - uthevingsfarge 6 22 4" xfId="47402" xr:uid="{00000000-0005-0000-0000-000004590000}"/>
    <cellStyle name="40% - uthevingsfarge 6 22_4 manuell" xfId="54417" xr:uid="{1E4AA341-E6C4-4697-8078-60EC37A40795}"/>
    <cellStyle name="40% - uthevingsfarge 6 23" xfId="5338" xr:uid="{00000000-0005-0000-0000-000006590000}"/>
    <cellStyle name="40% - uthevingsfarge 6 23 2" xfId="5339" xr:uid="{00000000-0005-0000-0000-000007590000}"/>
    <cellStyle name="40% - uthevingsfarge 6 23 2 2" xfId="5340" xr:uid="{00000000-0005-0000-0000-000008590000}"/>
    <cellStyle name="40% - uthevingsfarge 6 23 2 3" xfId="47403" xr:uid="{00000000-0005-0000-0000-000009590000}"/>
    <cellStyle name="40% - uthevingsfarge 6 23 2_4 manuell" xfId="54418" xr:uid="{987E1AA2-61B1-430B-99BF-2C0A5F3819B6}"/>
    <cellStyle name="40% - uthevingsfarge 6 23 3" xfId="5341" xr:uid="{00000000-0005-0000-0000-00000B590000}"/>
    <cellStyle name="40% - uthevingsfarge 6 23 4" xfId="47404" xr:uid="{00000000-0005-0000-0000-00000C590000}"/>
    <cellStyle name="40% - uthevingsfarge 6 23_4 manuell" xfId="54419" xr:uid="{90A34FBD-8DCB-4A1C-95E7-633ACCFBD66E}"/>
    <cellStyle name="40% - uthevingsfarge 6 24" xfId="5342" xr:uid="{00000000-0005-0000-0000-00000E590000}"/>
    <cellStyle name="40% - uthevingsfarge 6 24 2" xfId="5343" xr:uid="{00000000-0005-0000-0000-00000F590000}"/>
    <cellStyle name="40% - uthevingsfarge 6 24 2 2" xfId="5344" xr:uid="{00000000-0005-0000-0000-000010590000}"/>
    <cellStyle name="40% - uthevingsfarge 6 24 2 3" xfId="47405" xr:uid="{00000000-0005-0000-0000-000011590000}"/>
    <cellStyle name="40% - uthevingsfarge 6 24 2_4 manuell" xfId="54420" xr:uid="{19EC68B8-F118-4CD7-A57E-3C1B7458524A}"/>
    <cellStyle name="40% - uthevingsfarge 6 24 3" xfId="5345" xr:uid="{00000000-0005-0000-0000-000013590000}"/>
    <cellStyle name="40% - uthevingsfarge 6 24 4" xfId="47406" xr:uid="{00000000-0005-0000-0000-000014590000}"/>
    <cellStyle name="40% - uthevingsfarge 6 24_4 manuell" xfId="54421" xr:uid="{C8C94786-6B8F-419C-8230-A55AFADA3926}"/>
    <cellStyle name="40% - uthevingsfarge 6 25" xfId="5346" xr:uid="{00000000-0005-0000-0000-000016590000}"/>
    <cellStyle name="40% - uthevingsfarge 6 25 2" xfId="5347" xr:uid="{00000000-0005-0000-0000-000017590000}"/>
    <cellStyle name="40% - uthevingsfarge 6 25 2 2" xfId="5348" xr:uid="{00000000-0005-0000-0000-000018590000}"/>
    <cellStyle name="40% - uthevingsfarge 6 25 2 3" xfId="47407" xr:uid="{00000000-0005-0000-0000-000019590000}"/>
    <cellStyle name="40% - uthevingsfarge 6 25 2_4 manuell" xfId="54422" xr:uid="{55E925C2-6F3E-4C7F-9115-6C7A1EF895CE}"/>
    <cellStyle name="40% - uthevingsfarge 6 25 3" xfId="5349" xr:uid="{00000000-0005-0000-0000-00001B590000}"/>
    <cellStyle name="40% - uthevingsfarge 6 25 4" xfId="47408" xr:uid="{00000000-0005-0000-0000-00001C590000}"/>
    <cellStyle name="40% - uthevingsfarge 6 25_4 manuell" xfId="54423" xr:uid="{E99D4281-1E47-42F4-967B-29378EA02307}"/>
    <cellStyle name="40% - uthevingsfarge 6 26" xfId="5350" xr:uid="{00000000-0005-0000-0000-00001E590000}"/>
    <cellStyle name="40% - uthevingsfarge 6 26 2" xfId="5351" xr:uid="{00000000-0005-0000-0000-00001F590000}"/>
    <cellStyle name="40% - uthevingsfarge 6 26 2 2" xfId="5352" xr:uid="{00000000-0005-0000-0000-000020590000}"/>
    <cellStyle name="40% - uthevingsfarge 6 26 2 3" xfId="47409" xr:uid="{00000000-0005-0000-0000-000021590000}"/>
    <cellStyle name="40% - uthevingsfarge 6 26 2_4 manuell" xfId="54424" xr:uid="{05F20786-DDC4-46EF-B185-82CB38C90739}"/>
    <cellStyle name="40% - uthevingsfarge 6 26 3" xfId="5353" xr:uid="{00000000-0005-0000-0000-000023590000}"/>
    <cellStyle name="40% - uthevingsfarge 6 26 4" xfId="47410" xr:uid="{00000000-0005-0000-0000-000024590000}"/>
    <cellStyle name="40% - uthevingsfarge 6 26_4 manuell" xfId="54425" xr:uid="{3739A5C7-B53F-4796-B0E7-8FC54E67712B}"/>
    <cellStyle name="40% - uthevingsfarge 6 27" xfId="5354" xr:uid="{00000000-0005-0000-0000-000026590000}"/>
    <cellStyle name="40% - uthevingsfarge 6 27 2" xfId="5355" xr:uid="{00000000-0005-0000-0000-000027590000}"/>
    <cellStyle name="40% - uthevingsfarge 6 27 2 2" xfId="5356" xr:uid="{00000000-0005-0000-0000-000028590000}"/>
    <cellStyle name="40% - uthevingsfarge 6 27 2 3" xfId="47411" xr:uid="{00000000-0005-0000-0000-000029590000}"/>
    <cellStyle name="40% - uthevingsfarge 6 27 2_4 manuell" xfId="54426" xr:uid="{409529D7-66AF-4156-8F8E-6924405DB50E}"/>
    <cellStyle name="40% - uthevingsfarge 6 27 3" xfId="5357" xr:uid="{00000000-0005-0000-0000-00002B590000}"/>
    <cellStyle name="40% - uthevingsfarge 6 27 4" xfId="47412" xr:uid="{00000000-0005-0000-0000-00002C590000}"/>
    <cellStyle name="40% - uthevingsfarge 6 27_4 manuell" xfId="54427" xr:uid="{DD6C71E2-559C-400A-90B1-4268FD81DFF6}"/>
    <cellStyle name="40% - uthevingsfarge 6 28" xfId="5358" xr:uid="{00000000-0005-0000-0000-00002E590000}"/>
    <cellStyle name="40% - uthevingsfarge 6 28 2" xfId="5359" xr:uid="{00000000-0005-0000-0000-00002F590000}"/>
    <cellStyle name="40% - uthevingsfarge 6 28 2 2" xfId="5360" xr:uid="{00000000-0005-0000-0000-000030590000}"/>
    <cellStyle name="40% - uthevingsfarge 6 28 2 3" xfId="47413" xr:uid="{00000000-0005-0000-0000-000031590000}"/>
    <cellStyle name="40% - uthevingsfarge 6 28 2_4 manuell" xfId="54428" xr:uid="{5F3BF3FA-5812-40D0-A524-67ADEF760498}"/>
    <cellStyle name="40% - uthevingsfarge 6 28 3" xfId="5361" xr:uid="{00000000-0005-0000-0000-000033590000}"/>
    <cellStyle name="40% - uthevingsfarge 6 28 4" xfId="47414" xr:uid="{00000000-0005-0000-0000-000034590000}"/>
    <cellStyle name="40% - uthevingsfarge 6 28_4 manuell" xfId="54429" xr:uid="{9F78F8B3-605B-4957-9BA5-D20B30FD8860}"/>
    <cellStyle name="40% - uthevingsfarge 6 29" xfId="5362" xr:uid="{00000000-0005-0000-0000-000036590000}"/>
    <cellStyle name="40% - uthevingsfarge 6 29 2" xfId="5363" xr:uid="{00000000-0005-0000-0000-000037590000}"/>
    <cellStyle name="40% - uthevingsfarge 6 29 2 2" xfId="5364" xr:uid="{00000000-0005-0000-0000-000038590000}"/>
    <cellStyle name="40% - uthevingsfarge 6 29 2 3" xfId="47415" xr:uid="{00000000-0005-0000-0000-000039590000}"/>
    <cellStyle name="40% - uthevingsfarge 6 29 2_4 manuell" xfId="54430" xr:uid="{F720AE84-36C4-499F-912A-267F57F0034B}"/>
    <cellStyle name="40% - uthevingsfarge 6 29 3" xfId="5365" xr:uid="{00000000-0005-0000-0000-00003B590000}"/>
    <cellStyle name="40% - uthevingsfarge 6 29 4" xfId="47416" xr:uid="{00000000-0005-0000-0000-00003C590000}"/>
    <cellStyle name="40% - uthevingsfarge 6 29_4 manuell" xfId="54431" xr:uid="{1DD5FB34-F8E3-48A0-BC0B-01A6F5BED92D}"/>
    <cellStyle name="40% - uthevingsfarge 6 3" xfId="5366" xr:uid="{00000000-0005-0000-0000-00003E590000}"/>
    <cellStyle name="40% - uthevingsfarge 6 3 10" xfId="47417" xr:uid="{00000000-0005-0000-0000-00003F590000}"/>
    <cellStyle name="40% - uthevingsfarge 6 3 11" xfId="47418" xr:uid="{00000000-0005-0000-0000-000040590000}"/>
    <cellStyle name="40% - uthevingsfarge 6 3 2" xfId="5367" xr:uid="{00000000-0005-0000-0000-000041590000}"/>
    <cellStyle name="40% - uthevingsfarge 6 3 2 10" xfId="47419" xr:uid="{00000000-0005-0000-0000-000042590000}"/>
    <cellStyle name="40% - uthevingsfarge 6 3 2 2" xfId="5368" xr:uid="{00000000-0005-0000-0000-000043590000}"/>
    <cellStyle name="40% - uthevingsfarge 6 3 2 2 2" xfId="17335" xr:uid="{00000000-0005-0000-0000-000044590000}"/>
    <cellStyle name="40% - uthevingsfarge 6 3 2 2 2 2" xfId="47420" xr:uid="{00000000-0005-0000-0000-000045590000}"/>
    <cellStyle name="40% - uthevingsfarge 6 3 2 2 2 2 2" xfId="47421" xr:uid="{00000000-0005-0000-0000-000046590000}"/>
    <cellStyle name="40% - uthevingsfarge 6 3 2 2 2 3" xfId="47422" xr:uid="{00000000-0005-0000-0000-000047590000}"/>
    <cellStyle name="40% - uthevingsfarge 6 3 2 2 2_3. Chng in credit spreads" xfId="47423" xr:uid="{00000000-0005-0000-0000-000048590000}"/>
    <cellStyle name="40% - uthevingsfarge 6 3 2 2 3" xfId="17336" xr:uid="{00000000-0005-0000-0000-000049590000}"/>
    <cellStyle name="40% - uthevingsfarge 6 3 2 2 3 2" xfId="47424" xr:uid="{00000000-0005-0000-0000-00004A590000}"/>
    <cellStyle name="40% - uthevingsfarge 6 3 2 2 3 2 2" xfId="47425" xr:uid="{00000000-0005-0000-0000-00004B590000}"/>
    <cellStyle name="40% - uthevingsfarge 6 3 2 2 3 3" xfId="47426" xr:uid="{00000000-0005-0000-0000-00004C590000}"/>
    <cellStyle name="40% - uthevingsfarge 6 3 2 2 3_3. Chng in credit spreads" xfId="47427" xr:uid="{00000000-0005-0000-0000-00004D590000}"/>
    <cellStyle name="40% - uthevingsfarge 6 3 2 2 4" xfId="47428" xr:uid="{00000000-0005-0000-0000-00004E590000}"/>
    <cellStyle name="40% - uthevingsfarge 6 3 2 2 4 2" xfId="47429" xr:uid="{00000000-0005-0000-0000-00004F590000}"/>
    <cellStyle name="40% - uthevingsfarge 6 3 2 2 5" xfId="47430" xr:uid="{00000000-0005-0000-0000-000050590000}"/>
    <cellStyle name="40% - uthevingsfarge 6 3 2 2 6" xfId="47431" xr:uid="{00000000-0005-0000-0000-000051590000}"/>
    <cellStyle name="40% - uthevingsfarge 6 3 2 2_3. Chng in credit spreads" xfId="47432" xr:uid="{00000000-0005-0000-0000-000052590000}"/>
    <cellStyle name="40% - uthevingsfarge 6 3 2 3" xfId="17337" xr:uid="{00000000-0005-0000-0000-000053590000}"/>
    <cellStyle name="40% - uthevingsfarge 6 3 2 3 2" xfId="17338" xr:uid="{00000000-0005-0000-0000-000054590000}"/>
    <cellStyle name="40% - uthevingsfarge 6 3 2 3 2 2" xfId="47433" xr:uid="{00000000-0005-0000-0000-000055590000}"/>
    <cellStyle name="40% - uthevingsfarge 6 3 2 3 3" xfId="17339" xr:uid="{00000000-0005-0000-0000-000056590000}"/>
    <cellStyle name="40% - uthevingsfarge 6 3 2 3 4" xfId="47434" xr:uid="{00000000-0005-0000-0000-000057590000}"/>
    <cellStyle name="40% - uthevingsfarge 6 3 2 3 5" xfId="47435" xr:uid="{00000000-0005-0000-0000-000058590000}"/>
    <cellStyle name="40% - uthevingsfarge 6 3 2 3 6" xfId="47436" xr:uid="{00000000-0005-0000-0000-000059590000}"/>
    <cellStyle name="40% - uthevingsfarge 6 3 2 3_3. Chng in credit spreads" xfId="47437" xr:uid="{00000000-0005-0000-0000-00005A590000}"/>
    <cellStyle name="40% - uthevingsfarge 6 3 2 4" xfId="17340" xr:uid="{00000000-0005-0000-0000-00005B590000}"/>
    <cellStyle name="40% - uthevingsfarge 6 3 2 4 2" xfId="17341" xr:uid="{00000000-0005-0000-0000-00005C590000}"/>
    <cellStyle name="40% - uthevingsfarge 6 3 2 4 2 2" xfId="47438" xr:uid="{00000000-0005-0000-0000-00005D590000}"/>
    <cellStyle name="40% - uthevingsfarge 6 3 2 4 3" xfId="17342" xr:uid="{00000000-0005-0000-0000-00005E590000}"/>
    <cellStyle name="40% - uthevingsfarge 6 3 2 4 4" xfId="47439" xr:uid="{00000000-0005-0000-0000-00005F590000}"/>
    <cellStyle name="40% - uthevingsfarge 6 3 2 4 5" xfId="47440" xr:uid="{00000000-0005-0000-0000-000060590000}"/>
    <cellStyle name="40% - uthevingsfarge 6 3 2 4 6" xfId="47441" xr:uid="{00000000-0005-0000-0000-000061590000}"/>
    <cellStyle name="40% - uthevingsfarge 6 3 2 4_3. Chng in credit spreads" xfId="47442" xr:uid="{00000000-0005-0000-0000-000062590000}"/>
    <cellStyle name="40% - uthevingsfarge 6 3 2 5" xfId="17343" xr:uid="{00000000-0005-0000-0000-000063590000}"/>
    <cellStyle name="40% - uthevingsfarge 6 3 2 5 2" xfId="17344" xr:uid="{00000000-0005-0000-0000-000064590000}"/>
    <cellStyle name="40% - uthevingsfarge 6 3 2 5 3" xfId="17345" xr:uid="{00000000-0005-0000-0000-000065590000}"/>
    <cellStyle name="40% - uthevingsfarge 6 3 2 5 4" xfId="47443" xr:uid="{00000000-0005-0000-0000-000066590000}"/>
    <cellStyle name="40% - uthevingsfarge 6 3 2 5 5" xfId="47444" xr:uid="{00000000-0005-0000-0000-000067590000}"/>
    <cellStyle name="40% - uthevingsfarge 6 3 2 5 6" xfId="47445" xr:uid="{00000000-0005-0000-0000-000068590000}"/>
    <cellStyle name="40% - uthevingsfarge 6 3 2 5_AVA DVA EL" xfId="17346" xr:uid="{00000000-0005-0000-0000-000069590000}"/>
    <cellStyle name="40% - uthevingsfarge 6 3 2 6" xfId="17347" xr:uid="{00000000-0005-0000-0000-00006A590000}"/>
    <cellStyle name="40% - uthevingsfarge 6 3 2 6 2" xfId="17348" xr:uid="{00000000-0005-0000-0000-00006B590000}"/>
    <cellStyle name="40% - uthevingsfarge 6 3 2 6_AVA DVA EL" xfId="17349" xr:uid="{00000000-0005-0000-0000-00006C590000}"/>
    <cellStyle name="40% - uthevingsfarge 6 3 2 7" xfId="17350" xr:uid="{00000000-0005-0000-0000-00006D590000}"/>
    <cellStyle name="40% - uthevingsfarge 6 3 2 8" xfId="47446" xr:uid="{00000000-0005-0000-0000-00006E590000}"/>
    <cellStyle name="40% - uthevingsfarge 6 3 2 9" xfId="47447" xr:uid="{00000000-0005-0000-0000-00006F590000}"/>
    <cellStyle name="40% - uthevingsfarge 6 3 2_3. Chng in credit spreads" xfId="47448" xr:uid="{00000000-0005-0000-0000-000070590000}"/>
    <cellStyle name="40% - uthevingsfarge 6 3 3" xfId="5369" xr:uid="{00000000-0005-0000-0000-000071590000}"/>
    <cellStyle name="40% - uthevingsfarge 6 3 3 2" xfId="17351" xr:uid="{00000000-0005-0000-0000-000072590000}"/>
    <cellStyle name="40% - uthevingsfarge 6 3 3 2 2" xfId="47449" xr:uid="{00000000-0005-0000-0000-000073590000}"/>
    <cellStyle name="40% - uthevingsfarge 6 3 3 2 2 2" xfId="47450" xr:uid="{00000000-0005-0000-0000-000074590000}"/>
    <cellStyle name="40% - uthevingsfarge 6 3 3 2 2 2 2" xfId="47451" xr:uid="{00000000-0005-0000-0000-000075590000}"/>
    <cellStyle name="40% - uthevingsfarge 6 3 3 2 2 3" xfId="47452" xr:uid="{00000000-0005-0000-0000-000076590000}"/>
    <cellStyle name="40% - uthevingsfarge 6 3 3 2 2_3. Chng in credit spreads" xfId="47453" xr:uid="{00000000-0005-0000-0000-000077590000}"/>
    <cellStyle name="40% - uthevingsfarge 6 3 3 2 3" xfId="47454" xr:uid="{00000000-0005-0000-0000-000078590000}"/>
    <cellStyle name="40% - uthevingsfarge 6 3 3 2 3 2" xfId="47455" xr:uid="{00000000-0005-0000-0000-000079590000}"/>
    <cellStyle name="40% - uthevingsfarge 6 3 3 2 3 2 2" xfId="47456" xr:uid="{00000000-0005-0000-0000-00007A590000}"/>
    <cellStyle name="40% - uthevingsfarge 6 3 3 2 3 3" xfId="47457" xr:uid="{00000000-0005-0000-0000-00007B590000}"/>
    <cellStyle name="40% - uthevingsfarge 6 3 3 2 3_3. Chng in credit spreads" xfId="47458" xr:uid="{00000000-0005-0000-0000-00007C590000}"/>
    <cellStyle name="40% - uthevingsfarge 6 3 3 2 4" xfId="47459" xr:uid="{00000000-0005-0000-0000-00007D590000}"/>
    <cellStyle name="40% - uthevingsfarge 6 3 3 2 4 2" xfId="47460" xr:uid="{00000000-0005-0000-0000-00007E590000}"/>
    <cellStyle name="40% - uthevingsfarge 6 3 3 2 5" xfId="47461" xr:uid="{00000000-0005-0000-0000-00007F590000}"/>
    <cellStyle name="40% - uthevingsfarge 6 3 3 2_3. Chng in credit spreads" xfId="47462" xr:uid="{00000000-0005-0000-0000-000080590000}"/>
    <cellStyle name="40% - uthevingsfarge 6 3 3 3" xfId="17352" xr:uid="{00000000-0005-0000-0000-000081590000}"/>
    <cellStyle name="40% - uthevingsfarge 6 3 3 3 2" xfId="47463" xr:uid="{00000000-0005-0000-0000-000082590000}"/>
    <cellStyle name="40% - uthevingsfarge 6 3 3 3 2 2" xfId="47464" xr:uid="{00000000-0005-0000-0000-000083590000}"/>
    <cellStyle name="40% - uthevingsfarge 6 3 3 3 3" xfId="47465" xr:uid="{00000000-0005-0000-0000-000084590000}"/>
    <cellStyle name="40% - uthevingsfarge 6 3 3 3_3. Chng in credit spreads" xfId="47466" xr:uid="{00000000-0005-0000-0000-000085590000}"/>
    <cellStyle name="40% - uthevingsfarge 6 3 3 4" xfId="47467" xr:uid="{00000000-0005-0000-0000-000086590000}"/>
    <cellStyle name="40% - uthevingsfarge 6 3 3 4 2" xfId="47468" xr:uid="{00000000-0005-0000-0000-000087590000}"/>
    <cellStyle name="40% - uthevingsfarge 6 3 3 4 2 2" xfId="47469" xr:uid="{00000000-0005-0000-0000-000088590000}"/>
    <cellStyle name="40% - uthevingsfarge 6 3 3 4 3" xfId="47470" xr:uid="{00000000-0005-0000-0000-000089590000}"/>
    <cellStyle name="40% - uthevingsfarge 6 3 3 4_3. Chng in credit spreads" xfId="47471" xr:uid="{00000000-0005-0000-0000-00008A590000}"/>
    <cellStyle name="40% - uthevingsfarge 6 3 3 5" xfId="47472" xr:uid="{00000000-0005-0000-0000-00008B590000}"/>
    <cellStyle name="40% - uthevingsfarge 6 3 3 5 2" xfId="47473" xr:uid="{00000000-0005-0000-0000-00008C590000}"/>
    <cellStyle name="40% - uthevingsfarge 6 3 3 6" xfId="47474" xr:uid="{00000000-0005-0000-0000-00008D590000}"/>
    <cellStyle name="40% - uthevingsfarge 6 3 3_3. Chng in credit spreads" xfId="47475" xr:uid="{00000000-0005-0000-0000-00008E590000}"/>
    <cellStyle name="40% - uthevingsfarge 6 3 4" xfId="17353" xr:uid="{00000000-0005-0000-0000-00008F590000}"/>
    <cellStyle name="40% - uthevingsfarge 6 3 4 2" xfId="17354" xr:uid="{00000000-0005-0000-0000-000090590000}"/>
    <cellStyle name="40% - uthevingsfarge 6 3 4 2 2" xfId="47476" xr:uid="{00000000-0005-0000-0000-000091590000}"/>
    <cellStyle name="40% - uthevingsfarge 6 3 4 2 2 2" xfId="47477" xr:uid="{00000000-0005-0000-0000-000092590000}"/>
    <cellStyle name="40% - uthevingsfarge 6 3 4 2 3" xfId="47478" xr:uid="{00000000-0005-0000-0000-000093590000}"/>
    <cellStyle name="40% - uthevingsfarge 6 3 4 2_3. Chng in credit spreads" xfId="47479" xr:uid="{00000000-0005-0000-0000-000094590000}"/>
    <cellStyle name="40% - uthevingsfarge 6 3 4 3" xfId="17355" xr:uid="{00000000-0005-0000-0000-000095590000}"/>
    <cellStyle name="40% - uthevingsfarge 6 3 4 3 2" xfId="47480" xr:uid="{00000000-0005-0000-0000-000096590000}"/>
    <cellStyle name="40% - uthevingsfarge 6 3 4 3 2 2" xfId="47481" xr:uid="{00000000-0005-0000-0000-000097590000}"/>
    <cellStyle name="40% - uthevingsfarge 6 3 4 3 3" xfId="47482" xr:uid="{00000000-0005-0000-0000-000098590000}"/>
    <cellStyle name="40% - uthevingsfarge 6 3 4 3_3. Chng in credit spreads" xfId="47483" xr:uid="{00000000-0005-0000-0000-000099590000}"/>
    <cellStyle name="40% - uthevingsfarge 6 3 4 4" xfId="47484" xr:uid="{00000000-0005-0000-0000-00009A590000}"/>
    <cellStyle name="40% - uthevingsfarge 6 3 4 4 2" xfId="47485" xr:uid="{00000000-0005-0000-0000-00009B590000}"/>
    <cellStyle name="40% - uthevingsfarge 6 3 4 5" xfId="47486" xr:uid="{00000000-0005-0000-0000-00009C590000}"/>
    <cellStyle name="40% - uthevingsfarge 6 3 4 6" xfId="47487" xr:uid="{00000000-0005-0000-0000-00009D590000}"/>
    <cellStyle name="40% - uthevingsfarge 6 3 4_3. Chng in credit spreads" xfId="47488" xr:uid="{00000000-0005-0000-0000-00009E590000}"/>
    <cellStyle name="40% - uthevingsfarge 6 3 5" xfId="17356" xr:uid="{00000000-0005-0000-0000-00009F590000}"/>
    <cellStyle name="40% - uthevingsfarge 6 3 5 2" xfId="17357" xr:uid="{00000000-0005-0000-0000-0000A0590000}"/>
    <cellStyle name="40% - uthevingsfarge 6 3 5 2 2" xfId="47489" xr:uid="{00000000-0005-0000-0000-0000A1590000}"/>
    <cellStyle name="40% - uthevingsfarge 6 3 5 3" xfId="17358" xr:uid="{00000000-0005-0000-0000-0000A2590000}"/>
    <cellStyle name="40% - uthevingsfarge 6 3 5 4" xfId="47490" xr:uid="{00000000-0005-0000-0000-0000A3590000}"/>
    <cellStyle name="40% - uthevingsfarge 6 3 5 5" xfId="47491" xr:uid="{00000000-0005-0000-0000-0000A4590000}"/>
    <cellStyle name="40% - uthevingsfarge 6 3 5 6" xfId="47492" xr:uid="{00000000-0005-0000-0000-0000A5590000}"/>
    <cellStyle name="40% - uthevingsfarge 6 3 5_3. Chng in credit spreads" xfId="47493" xr:uid="{00000000-0005-0000-0000-0000A6590000}"/>
    <cellStyle name="40% - uthevingsfarge 6 3 6" xfId="17359" xr:uid="{00000000-0005-0000-0000-0000A7590000}"/>
    <cellStyle name="40% - uthevingsfarge 6 3 6 2" xfId="17360" xr:uid="{00000000-0005-0000-0000-0000A8590000}"/>
    <cellStyle name="40% - uthevingsfarge 6 3 6 2 2" xfId="47494" xr:uid="{00000000-0005-0000-0000-0000A9590000}"/>
    <cellStyle name="40% - uthevingsfarge 6 3 6 3" xfId="17361" xr:uid="{00000000-0005-0000-0000-0000AA590000}"/>
    <cellStyle name="40% - uthevingsfarge 6 3 6 4" xfId="47495" xr:uid="{00000000-0005-0000-0000-0000AB590000}"/>
    <cellStyle name="40% - uthevingsfarge 6 3 6 5" xfId="47496" xr:uid="{00000000-0005-0000-0000-0000AC590000}"/>
    <cellStyle name="40% - uthevingsfarge 6 3 6 6" xfId="47497" xr:uid="{00000000-0005-0000-0000-0000AD590000}"/>
    <cellStyle name="40% - uthevingsfarge 6 3 6_3. Chng in credit spreads" xfId="47498" xr:uid="{00000000-0005-0000-0000-0000AE590000}"/>
    <cellStyle name="40% - uthevingsfarge 6 3 7" xfId="17362" xr:uid="{00000000-0005-0000-0000-0000AF590000}"/>
    <cellStyle name="40% - uthevingsfarge 6 3 7 2" xfId="17363" xr:uid="{00000000-0005-0000-0000-0000B0590000}"/>
    <cellStyle name="40% - uthevingsfarge 6 3 7 2 2" xfId="47499" xr:uid="{00000000-0005-0000-0000-0000B1590000}"/>
    <cellStyle name="40% - uthevingsfarge 6 3 7 3" xfId="47500" xr:uid="{00000000-0005-0000-0000-0000B2590000}"/>
    <cellStyle name="40% - uthevingsfarge 6 3 7_3. Chng in credit spreads" xfId="47501" xr:uid="{00000000-0005-0000-0000-0000B3590000}"/>
    <cellStyle name="40% - uthevingsfarge 6 3 8" xfId="17364" xr:uid="{00000000-0005-0000-0000-0000B4590000}"/>
    <cellStyle name="40% - uthevingsfarge 6 3 9" xfId="39885" xr:uid="{00000000-0005-0000-0000-0000B5590000}"/>
    <cellStyle name="40% - uthevingsfarge 6 3_4 manuell" xfId="54432" xr:uid="{4F7321CB-3829-481A-AF5B-6D192BF0456E}"/>
    <cellStyle name="40% - uthevingsfarge 6 30" xfId="5370" xr:uid="{00000000-0005-0000-0000-0000B7590000}"/>
    <cellStyle name="40% - uthevingsfarge 6 30 2" xfId="5371" xr:uid="{00000000-0005-0000-0000-0000B8590000}"/>
    <cellStyle name="40% - uthevingsfarge 6 30 2 2" xfId="5372" xr:uid="{00000000-0005-0000-0000-0000B9590000}"/>
    <cellStyle name="40% - uthevingsfarge 6 30 2 3" xfId="47502" xr:uid="{00000000-0005-0000-0000-0000BA590000}"/>
    <cellStyle name="40% - uthevingsfarge 6 30 2_4 manuell" xfId="54433" xr:uid="{2CF79815-1E2B-43E5-86C1-AD1BA7373C3F}"/>
    <cellStyle name="40% - uthevingsfarge 6 30 3" xfId="5373" xr:uid="{00000000-0005-0000-0000-0000BC590000}"/>
    <cellStyle name="40% - uthevingsfarge 6 30 4" xfId="47503" xr:uid="{00000000-0005-0000-0000-0000BD590000}"/>
    <cellStyle name="40% - uthevingsfarge 6 30_4 manuell" xfId="54434" xr:uid="{16E52062-EBE7-48A7-9441-BDDB14CB7083}"/>
    <cellStyle name="40% - uthevingsfarge 6 31" xfId="5374" xr:uid="{00000000-0005-0000-0000-0000BF590000}"/>
    <cellStyle name="40% - uthevingsfarge 6 31 2" xfId="5375" xr:uid="{00000000-0005-0000-0000-0000C0590000}"/>
    <cellStyle name="40% - uthevingsfarge 6 31 2 2" xfId="5376" xr:uid="{00000000-0005-0000-0000-0000C1590000}"/>
    <cellStyle name="40% - uthevingsfarge 6 31 2 3" xfId="47504" xr:uid="{00000000-0005-0000-0000-0000C2590000}"/>
    <cellStyle name="40% - uthevingsfarge 6 31 2_4 manuell" xfId="54435" xr:uid="{7E802102-FCF6-49AD-8A5A-3705C0B725DC}"/>
    <cellStyle name="40% - uthevingsfarge 6 31 3" xfId="5377" xr:uid="{00000000-0005-0000-0000-0000C4590000}"/>
    <cellStyle name="40% - uthevingsfarge 6 31 4" xfId="47505" xr:uid="{00000000-0005-0000-0000-0000C5590000}"/>
    <cellStyle name="40% - uthevingsfarge 6 31_4 manuell" xfId="54436" xr:uid="{8490CCCB-367C-413F-9A1B-F3274A6D09CA}"/>
    <cellStyle name="40% - uthevingsfarge 6 32" xfId="5378" xr:uid="{00000000-0005-0000-0000-0000C7590000}"/>
    <cellStyle name="40% - uthevingsfarge 6 32 2" xfId="5379" xr:uid="{00000000-0005-0000-0000-0000C8590000}"/>
    <cellStyle name="40% - uthevingsfarge 6 32 2 2" xfId="5380" xr:uid="{00000000-0005-0000-0000-0000C9590000}"/>
    <cellStyle name="40% - uthevingsfarge 6 32 2 3" xfId="47506" xr:uid="{00000000-0005-0000-0000-0000CA590000}"/>
    <cellStyle name="40% - uthevingsfarge 6 32 2_4 manuell" xfId="54437" xr:uid="{E1478D69-0B21-45B9-A03B-94590B5109B5}"/>
    <cellStyle name="40% - uthevingsfarge 6 32 3" xfId="5381" xr:uid="{00000000-0005-0000-0000-0000CC590000}"/>
    <cellStyle name="40% - uthevingsfarge 6 32 4" xfId="47507" xr:uid="{00000000-0005-0000-0000-0000CD590000}"/>
    <cellStyle name="40% - uthevingsfarge 6 32_4 manuell" xfId="54438" xr:uid="{B3133743-21E9-4707-8030-741A67EF7EC5}"/>
    <cellStyle name="40% - uthevingsfarge 6 33" xfId="5382" xr:uid="{00000000-0005-0000-0000-0000CF590000}"/>
    <cellStyle name="40% - uthevingsfarge 6 33 2" xfId="5383" xr:uid="{00000000-0005-0000-0000-0000D0590000}"/>
    <cellStyle name="40% - uthevingsfarge 6 33 2 2" xfId="5384" xr:uid="{00000000-0005-0000-0000-0000D1590000}"/>
    <cellStyle name="40% - uthevingsfarge 6 33 2 3" xfId="47508" xr:uid="{00000000-0005-0000-0000-0000D2590000}"/>
    <cellStyle name="40% - uthevingsfarge 6 33 2_4 manuell" xfId="54439" xr:uid="{CAF1CACB-B880-4EC4-8034-98945D1690D0}"/>
    <cellStyle name="40% - uthevingsfarge 6 33 3" xfId="5385" xr:uid="{00000000-0005-0000-0000-0000D4590000}"/>
    <cellStyle name="40% - uthevingsfarge 6 33 4" xfId="47509" xr:uid="{00000000-0005-0000-0000-0000D5590000}"/>
    <cellStyle name="40% - uthevingsfarge 6 33_4 manuell" xfId="54440" xr:uid="{83133590-A822-4A2B-820E-5AEE7AA9F49E}"/>
    <cellStyle name="40% - uthevingsfarge 6 34" xfId="5386" xr:uid="{00000000-0005-0000-0000-0000D7590000}"/>
    <cellStyle name="40% - uthevingsfarge 6 34 2" xfId="5387" xr:uid="{00000000-0005-0000-0000-0000D8590000}"/>
    <cellStyle name="40% - uthevingsfarge 6 34 2 2" xfId="5388" xr:uid="{00000000-0005-0000-0000-0000D9590000}"/>
    <cellStyle name="40% - uthevingsfarge 6 34 2 3" xfId="47510" xr:uid="{00000000-0005-0000-0000-0000DA590000}"/>
    <cellStyle name="40% - uthevingsfarge 6 34 2_4 manuell" xfId="54441" xr:uid="{AF976534-2AE0-4DFE-918C-B5A69F3E9E96}"/>
    <cellStyle name="40% - uthevingsfarge 6 34 3" xfId="5389" xr:uid="{00000000-0005-0000-0000-0000DC590000}"/>
    <cellStyle name="40% - uthevingsfarge 6 34 4" xfId="47511" xr:uid="{00000000-0005-0000-0000-0000DD590000}"/>
    <cellStyle name="40% - uthevingsfarge 6 34_4 manuell" xfId="54442" xr:uid="{68BD1D19-59A2-43A7-AA0E-2FF6E86FA3C7}"/>
    <cellStyle name="40% - uthevingsfarge 6 35" xfId="5390" xr:uid="{00000000-0005-0000-0000-0000DF590000}"/>
    <cellStyle name="40% - uthevingsfarge 6 35 2" xfId="5391" xr:uid="{00000000-0005-0000-0000-0000E0590000}"/>
    <cellStyle name="40% - uthevingsfarge 6 35 2 2" xfId="5392" xr:uid="{00000000-0005-0000-0000-0000E1590000}"/>
    <cellStyle name="40% - uthevingsfarge 6 35 2 3" xfId="47512" xr:uid="{00000000-0005-0000-0000-0000E2590000}"/>
    <cellStyle name="40% - uthevingsfarge 6 35 2_4 manuell" xfId="54443" xr:uid="{DE02E3B8-5F68-4DAF-9EE9-CCE4497B2895}"/>
    <cellStyle name="40% - uthevingsfarge 6 35 3" xfId="5393" xr:uid="{00000000-0005-0000-0000-0000E4590000}"/>
    <cellStyle name="40% - uthevingsfarge 6 35 4" xfId="47513" xr:uid="{00000000-0005-0000-0000-0000E5590000}"/>
    <cellStyle name="40% - uthevingsfarge 6 35_4 manuell" xfId="54444" xr:uid="{9F4FCBAA-AE0D-4811-92F9-0D503027042E}"/>
    <cellStyle name="40% - uthevingsfarge 6 36" xfId="5394" xr:uid="{00000000-0005-0000-0000-0000E7590000}"/>
    <cellStyle name="40% - uthevingsfarge 6 36 2" xfId="5395" xr:uid="{00000000-0005-0000-0000-0000E8590000}"/>
    <cellStyle name="40% - uthevingsfarge 6 36 2 2" xfId="5396" xr:uid="{00000000-0005-0000-0000-0000E9590000}"/>
    <cellStyle name="40% - uthevingsfarge 6 36 2 3" xfId="47514" xr:uid="{00000000-0005-0000-0000-0000EA590000}"/>
    <cellStyle name="40% - uthevingsfarge 6 36 2_4 manuell" xfId="54445" xr:uid="{7CE6B7EB-0DFA-4298-9D6E-4B6E675263B4}"/>
    <cellStyle name="40% - uthevingsfarge 6 36 3" xfId="5397" xr:uid="{00000000-0005-0000-0000-0000EC590000}"/>
    <cellStyle name="40% - uthevingsfarge 6 36 4" xfId="47515" xr:uid="{00000000-0005-0000-0000-0000ED590000}"/>
    <cellStyle name="40% - uthevingsfarge 6 36_4 manuell" xfId="54446" xr:uid="{88FF2D57-7F03-422A-B473-E99BA16F4D37}"/>
    <cellStyle name="40% - uthevingsfarge 6 37" xfId="5398" xr:uid="{00000000-0005-0000-0000-0000EF590000}"/>
    <cellStyle name="40% - uthevingsfarge 6 37 2" xfId="5399" xr:uid="{00000000-0005-0000-0000-0000F0590000}"/>
    <cellStyle name="40% - uthevingsfarge 6 37 2 2" xfId="5400" xr:uid="{00000000-0005-0000-0000-0000F1590000}"/>
    <cellStyle name="40% - uthevingsfarge 6 37 2 3" xfId="47516" xr:uid="{00000000-0005-0000-0000-0000F2590000}"/>
    <cellStyle name="40% - uthevingsfarge 6 37 2_4 manuell" xfId="54447" xr:uid="{01381F50-5F86-4272-9C34-42D3AFE42AD9}"/>
    <cellStyle name="40% - uthevingsfarge 6 37 3" xfId="5401" xr:uid="{00000000-0005-0000-0000-0000F4590000}"/>
    <cellStyle name="40% - uthevingsfarge 6 37 4" xfId="47517" xr:uid="{00000000-0005-0000-0000-0000F5590000}"/>
    <cellStyle name="40% - uthevingsfarge 6 37_4 manuell" xfId="54448" xr:uid="{508B2ABB-45D8-4CB6-895E-90755C95DD84}"/>
    <cellStyle name="40% - uthevingsfarge 6 38" xfId="5402" xr:uid="{00000000-0005-0000-0000-0000F7590000}"/>
    <cellStyle name="40% - uthevingsfarge 6 38 2" xfId="5403" xr:uid="{00000000-0005-0000-0000-0000F8590000}"/>
    <cellStyle name="40% - uthevingsfarge 6 38 2 2" xfId="5404" xr:uid="{00000000-0005-0000-0000-0000F9590000}"/>
    <cellStyle name="40% - uthevingsfarge 6 38 2 3" xfId="47518" xr:uid="{00000000-0005-0000-0000-0000FA590000}"/>
    <cellStyle name="40% - uthevingsfarge 6 38 2_4 manuell" xfId="54449" xr:uid="{982485A0-FD1E-4308-AD49-25804D2DA575}"/>
    <cellStyle name="40% - uthevingsfarge 6 38 3" xfId="5405" xr:uid="{00000000-0005-0000-0000-0000FC590000}"/>
    <cellStyle name="40% - uthevingsfarge 6 38 4" xfId="47519" xr:uid="{00000000-0005-0000-0000-0000FD590000}"/>
    <cellStyle name="40% - uthevingsfarge 6 38_4 manuell" xfId="54450" xr:uid="{0EBEFC58-64D6-4A7F-B6F0-335F993E8335}"/>
    <cellStyle name="40% - uthevingsfarge 6 39" xfId="5406" xr:uid="{00000000-0005-0000-0000-0000FF590000}"/>
    <cellStyle name="40% - uthevingsfarge 6 39 2" xfId="5407" xr:uid="{00000000-0005-0000-0000-0000005A0000}"/>
    <cellStyle name="40% - uthevingsfarge 6 39 2 2" xfId="5408" xr:uid="{00000000-0005-0000-0000-0000015A0000}"/>
    <cellStyle name="40% - uthevingsfarge 6 39 2 3" xfId="47520" xr:uid="{00000000-0005-0000-0000-0000025A0000}"/>
    <cellStyle name="40% - uthevingsfarge 6 39 2_4 manuell" xfId="54451" xr:uid="{B10E631E-CBFF-4E6D-A48C-11579C0623B9}"/>
    <cellStyle name="40% - uthevingsfarge 6 39 3" xfId="5409" xr:uid="{00000000-0005-0000-0000-0000045A0000}"/>
    <cellStyle name="40% - uthevingsfarge 6 39 4" xfId="47521" xr:uid="{00000000-0005-0000-0000-0000055A0000}"/>
    <cellStyle name="40% - uthevingsfarge 6 39_4 manuell" xfId="54452" xr:uid="{A347CD6A-C763-4E5C-BF46-3FB032752B1D}"/>
    <cellStyle name="40% - uthevingsfarge 6 4" xfId="5410" xr:uid="{00000000-0005-0000-0000-0000075A0000}"/>
    <cellStyle name="40% - uthevingsfarge 6 4 10" xfId="47522" xr:uid="{00000000-0005-0000-0000-0000085A0000}"/>
    <cellStyle name="40% - uthevingsfarge 6 4 2" xfId="5411" xr:uid="{00000000-0005-0000-0000-0000095A0000}"/>
    <cellStyle name="40% - uthevingsfarge 6 4 2 2" xfId="5412" xr:uid="{00000000-0005-0000-0000-00000A5A0000}"/>
    <cellStyle name="40% - uthevingsfarge 6 4 2 2 2" xfId="17365" xr:uid="{00000000-0005-0000-0000-00000B5A0000}"/>
    <cellStyle name="40% - uthevingsfarge 6 4 2 2 2 2" xfId="47523" xr:uid="{00000000-0005-0000-0000-00000C5A0000}"/>
    <cellStyle name="40% - uthevingsfarge 6 4 2 2 3" xfId="47524" xr:uid="{00000000-0005-0000-0000-00000D5A0000}"/>
    <cellStyle name="40% - uthevingsfarge 6 4 2 2_3. Chng in credit spreads" xfId="47525" xr:uid="{00000000-0005-0000-0000-00000E5A0000}"/>
    <cellStyle name="40% - uthevingsfarge 6 4 2 3" xfId="17366" xr:uid="{00000000-0005-0000-0000-00000F5A0000}"/>
    <cellStyle name="40% - uthevingsfarge 6 4 2 3 2" xfId="47526" xr:uid="{00000000-0005-0000-0000-0000105A0000}"/>
    <cellStyle name="40% - uthevingsfarge 6 4 2 3 2 2" xfId="47527" xr:uid="{00000000-0005-0000-0000-0000115A0000}"/>
    <cellStyle name="40% - uthevingsfarge 6 4 2 3 3" xfId="47528" xr:uid="{00000000-0005-0000-0000-0000125A0000}"/>
    <cellStyle name="40% - uthevingsfarge 6 4 2 3_3. Chng in credit spreads" xfId="47529" xr:uid="{00000000-0005-0000-0000-0000135A0000}"/>
    <cellStyle name="40% - uthevingsfarge 6 4 2 4" xfId="47530" xr:uid="{00000000-0005-0000-0000-0000145A0000}"/>
    <cellStyle name="40% - uthevingsfarge 6 4 2 4 2" xfId="47531" xr:uid="{00000000-0005-0000-0000-0000155A0000}"/>
    <cellStyle name="40% - uthevingsfarge 6 4 2 5" xfId="47532" xr:uid="{00000000-0005-0000-0000-0000165A0000}"/>
    <cellStyle name="40% - uthevingsfarge 6 4 2 6" xfId="47533" xr:uid="{00000000-0005-0000-0000-0000175A0000}"/>
    <cellStyle name="40% - uthevingsfarge 6 4 2 7" xfId="47534" xr:uid="{00000000-0005-0000-0000-0000185A0000}"/>
    <cellStyle name="40% - uthevingsfarge 6 4 2 8" xfId="47535" xr:uid="{00000000-0005-0000-0000-0000195A0000}"/>
    <cellStyle name="40% - uthevingsfarge 6 4 2_3. Chng in credit spreads" xfId="47536" xr:uid="{00000000-0005-0000-0000-00001A5A0000}"/>
    <cellStyle name="40% - uthevingsfarge 6 4 3" xfId="5413" xr:uid="{00000000-0005-0000-0000-00001B5A0000}"/>
    <cellStyle name="40% - uthevingsfarge 6 4 3 2" xfId="17367" xr:uid="{00000000-0005-0000-0000-00001C5A0000}"/>
    <cellStyle name="40% - uthevingsfarge 6 4 3 2 2" xfId="47537" xr:uid="{00000000-0005-0000-0000-00001D5A0000}"/>
    <cellStyle name="40% - uthevingsfarge 6 4 3 3" xfId="17368" xr:uid="{00000000-0005-0000-0000-00001E5A0000}"/>
    <cellStyle name="40% - uthevingsfarge 6 4 3 4" xfId="47538" xr:uid="{00000000-0005-0000-0000-00001F5A0000}"/>
    <cellStyle name="40% - uthevingsfarge 6 4 3 5" xfId="47539" xr:uid="{00000000-0005-0000-0000-0000205A0000}"/>
    <cellStyle name="40% - uthevingsfarge 6 4 3 6" xfId="47540" xr:uid="{00000000-0005-0000-0000-0000215A0000}"/>
    <cellStyle name="40% - uthevingsfarge 6 4 3_3. Chng in credit spreads" xfId="47541" xr:uid="{00000000-0005-0000-0000-0000225A0000}"/>
    <cellStyle name="40% - uthevingsfarge 6 4 4" xfId="17369" xr:uid="{00000000-0005-0000-0000-0000235A0000}"/>
    <cellStyle name="40% - uthevingsfarge 6 4 4 2" xfId="17370" xr:uid="{00000000-0005-0000-0000-0000245A0000}"/>
    <cellStyle name="40% - uthevingsfarge 6 4 4 2 2" xfId="47542" xr:uid="{00000000-0005-0000-0000-0000255A0000}"/>
    <cellStyle name="40% - uthevingsfarge 6 4 4 3" xfId="17371" xr:uid="{00000000-0005-0000-0000-0000265A0000}"/>
    <cellStyle name="40% - uthevingsfarge 6 4 4 4" xfId="47543" xr:uid="{00000000-0005-0000-0000-0000275A0000}"/>
    <cellStyle name="40% - uthevingsfarge 6 4 4 5" xfId="47544" xr:uid="{00000000-0005-0000-0000-0000285A0000}"/>
    <cellStyle name="40% - uthevingsfarge 6 4 4 6" xfId="47545" xr:uid="{00000000-0005-0000-0000-0000295A0000}"/>
    <cellStyle name="40% - uthevingsfarge 6 4 4_3. Chng in credit spreads" xfId="47546" xr:uid="{00000000-0005-0000-0000-00002A5A0000}"/>
    <cellStyle name="40% - uthevingsfarge 6 4 5" xfId="17372" xr:uid="{00000000-0005-0000-0000-00002B5A0000}"/>
    <cellStyle name="40% - uthevingsfarge 6 4 5 2" xfId="17373" xr:uid="{00000000-0005-0000-0000-00002C5A0000}"/>
    <cellStyle name="40% - uthevingsfarge 6 4 5 3" xfId="17374" xr:uid="{00000000-0005-0000-0000-00002D5A0000}"/>
    <cellStyle name="40% - uthevingsfarge 6 4 5 4" xfId="47547" xr:uid="{00000000-0005-0000-0000-00002E5A0000}"/>
    <cellStyle name="40% - uthevingsfarge 6 4 5 5" xfId="47548" xr:uid="{00000000-0005-0000-0000-00002F5A0000}"/>
    <cellStyle name="40% - uthevingsfarge 6 4 5 6" xfId="47549" xr:uid="{00000000-0005-0000-0000-0000305A0000}"/>
    <cellStyle name="40% - uthevingsfarge 6 4 5_AVA DVA EL" xfId="17375" xr:uid="{00000000-0005-0000-0000-0000315A0000}"/>
    <cellStyle name="40% - uthevingsfarge 6 4 6" xfId="17376" xr:uid="{00000000-0005-0000-0000-0000325A0000}"/>
    <cellStyle name="40% - uthevingsfarge 6 4 6 2" xfId="17377" xr:uid="{00000000-0005-0000-0000-0000335A0000}"/>
    <cellStyle name="40% - uthevingsfarge 6 4 6_AVA DVA EL" xfId="17378" xr:uid="{00000000-0005-0000-0000-0000345A0000}"/>
    <cellStyle name="40% - uthevingsfarge 6 4 7" xfId="17379" xr:uid="{00000000-0005-0000-0000-0000355A0000}"/>
    <cellStyle name="40% - uthevingsfarge 6 4 8" xfId="39886" xr:uid="{00000000-0005-0000-0000-0000365A0000}"/>
    <cellStyle name="40% - uthevingsfarge 6 4 9" xfId="47550" xr:uid="{00000000-0005-0000-0000-0000375A0000}"/>
    <cellStyle name="40% - uthevingsfarge 6 4_3. Chng in credit spreads" xfId="47551" xr:uid="{00000000-0005-0000-0000-0000385A0000}"/>
    <cellStyle name="40% - uthevingsfarge 6 40" xfId="5414" xr:uid="{00000000-0005-0000-0000-0000395A0000}"/>
    <cellStyle name="40% - uthevingsfarge 6 40 2" xfId="5415" xr:uid="{00000000-0005-0000-0000-00003A5A0000}"/>
    <cellStyle name="40% - uthevingsfarge 6 40 2 2" xfId="5416" xr:uid="{00000000-0005-0000-0000-00003B5A0000}"/>
    <cellStyle name="40% - uthevingsfarge 6 40 2 3" xfId="47552" xr:uid="{00000000-0005-0000-0000-00003C5A0000}"/>
    <cellStyle name="40% - uthevingsfarge 6 40 2_4 manuell" xfId="54453" xr:uid="{77F47BB8-40EE-4F03-993A-EF7095DD95A3}"/>
    <cellStyle name="40% - uthevingsfarge 6 40 3" xfId="5417" xr:uid="{00000000-0005-0000-0000-00003E5A0000}"/>
    <cellStyle name="40% - uthevingsfarge 6 40 4" xfId="47553" xr:uid="{00000000-0005-0000-0000-00003F5A0000}"/>
    <cellStyle name="40% - uthevingsfarge 6 40_4 manuell" xfId="54454" xr:uid="{C50A90CB-D5E5-4140-840B-8ECAF38E3379}"/>
    <cellStyle name="40% - uthevingsfarge 6 41" xfId="5418" xr:uid="{00000000-0005-0000-0000-0000415A0000}"/>
    <cellStyle name="40% - uthevingsfarge 6 41 2" xfId="5419" xr:uid="{00000000-0005-0000-0000-0000425A0000}"/>
    <cellStyle name="40% - uthevingsfarge 6 41 2 2" xfId="5420" xr:uid="{00000000-0005-0000-0000-0000435A0000}"/>
    <cellStyle name="40% - uthevingsfarge 6 41 2 3" xfId="47554" xr:uid="{00000000-0005-0000-0000-0000445A0000}"/>
    <cellStyle name="40% - uthevingsfarge 6 41 2_4 manuell" xfId="54455" xr:uid="{2D78C977-05C4-40FD-B69B-BDEB00B56F53}"/>
    <cellStyle name="40% - uthevingsfarge 6 41 3" xfId="5421" xr:uid="{00000000-0005-0000-0000-0000465A0000}"/>
    <cellStyle name="40% - uthevingsfarge 6 41 4" xfId="47555" xr:uid="{00000000-0005-0000-0000-0000475A0000}"/>
    <cellStyle name="40% - uthevingsfarge 6 41_4 manuell" xfId="54456" xr:uid="{3087D741-2084-488E-89E9-A2BF667EE5CA}"/>
    <cellStyle name="40% - uthevingsfarge 6 42" xfId="5422" xr:uid="{00000000-0005-0000-0000-0000495A0000}"/>
    <cellStyle name="40% - uthevingsfarge 6 42 2" xfId="5423" xr:uid="{00000000-0005-0000-0000-00004A5A0000}"/>
    <cellStyle name="40% - uthevingsfarge 6 42 2 2" xfId="5424" xr:uid="{00000000-0005-0000-0000-00004B5A0000}"/>
    <cellStyle name="40% - uthevingsfarge 6 42 2 3" xfId="47556" xr:uid="{00000000-0005-0000-0000-00004C5A0000}"/>
    <cellStyle name="40% - uthevingsfarge 6 42 2_4 manuell" xfId="54457" xr:uid="{D9E7AE99-CF41-48B3-8BAC-08D42AD102D8}"/>
    <cellStyle name="40% - uthevingsfarge 6 42 3" xfId="5425" xr:uid="{00000000-0005-0000-0000-00004E5A0000}"/>
    <cellStyle name="40% - uthevingsfarge 6 42 4" xfId="47557" xr:uid="{00000000-0005-0000-0000-00004F5A0000}"/>
    <cellStyle name="40% - uthevingsfarge 6 42_4 manuell" xfId="54458" xr:uid="{67E9B035-46B5-4E4B-B79F-FAEE2CCFA3FF}"/>
    <cellStyle name="40% - uthevingsfarge 6 43" xfId="5426" xr:uid="{00000000-0005-0000-0000-0000515A0000}"/>
    <cellStyle name="40% - uthevingsfarge 6 43 2" xfId="5427" xr:uid="{00000000-0005-0000-0000-0000525A0000}"/>
    <cellStyle name="40% - uthevingsfarge 6 43 2 2" xfId="5428" xr:uid="{00000000-0005-0000-0000-0000535A0000}"/>
    <cellStyle name="40% - uthevingsfarge 6 43 2 3" xfId="47558" xr:uid="{00000000-0005-0000-0000-0000545A0000}"/>
    <cellStyle name="40% - uthevingsfarge 6 43 2_4 manuell" xfId="54459" xr:uid="{759E2432-9C5B-47E4-8CAA-E8E936ADFFD4}"/>
    <cellStyle name="40% - uthevingsfarge 6 43 3" xfId="5429" xr:uid="{00000000-0005-0000-0000-0000565A0000}"/>
    <cellStyle name="40% - uthevingsfarge 6 43 4" xfId="47559" xr:uid="{00000000-0005-0000-0000-0000575A0000}"/>
    <cellStyle name="40% - uthevingsfarge 6 43_4 manuell" xfId="54460" xr:uid="{AC065B67-A84D-4735-BCD0-344862E315B9}"/>
    <cellStyle name="40% - uthevingsfarge 6 44" xfId="5430" xr:uid="{00000000-0005-0000-0000-0000595A0000}"/>
    <cellStyle name="40% - uthevingsfarge 6 44 2" xfId="5431" xr:uid="{00000000-0005-0000-0000-00005A5A0000}"/>
    <cellStyle name="40% - uthevingsfarge 6 44 2 2" xfId="5432" xr:uid="{00000000-0005-0000-0000-00005B5A0000}"/>
    <cellStyle name="40% - uthevingsfarge 6 44 2 3" xfId="47560" xr:uid="{00000000-0005-0000-0000-00005C5A0000}"/>
    <cellStyle name="40% - uthevingsfarge 6 44 2_4 manuell" xfId="54461" xr:uid="{7385B671-302D-4984-8941-90636009990D}"/>
    <cellStyle name="40% - uthevingsfarge 6 44 3" xfId="5433" xr:uid="{00000000-0005-0000-0000-00005E5A0000}"/>
    <cellStyle name="40% - uthevingsfarge 6 44 4" xfId="47561" xr:uid="{00000000-0005-0000-0000-00005F5A0000}"/>
    <cellStyle name="40% - uthevingsfarge 6 44_4 manuell" xfId="54462" xr:uid="{227AD9A6-E694-4A57-9956-F4099FB0948B}"/>
    <cellStyle name="40% - uthevingsfarge 6 45" xfId="5434" xr:uid="{00000000-0005-0000-0000-0000615A0000}"/>
    <cellStyle name="40% - uthevingsfarge 6 45 2" xfId="5435" xr:uid="{00000000-0005-0000-0000-0000625A0000}"/>
    <cellStyle name="40% - uthevingsfarge 6 45 2 2" xfId="5436" xr:uid="{00000000-0005-0000-0000-0000635A0000}"/>
    <cellStyle name="40% - uthevingsfarge 6 45 2 3" xfId="47562" xr:uid="{00000000-0005-0000-0000-0000645A0000}"/>
    <cellStyle name="40% - uthevingsfarge 6 45 2_4 manuell" xfId="54463" xr:uid="{ADC20AF4-F6CE-4872-BD26-37064EF25910}"/>
    <cellStyle name="40% - uthevingsfarge 6 45 3" xfId="5437" xr:uid="{00000000-0005-0000-0000-0000665A0000}"/>
    <cellStyle name="40% - uthevingsfarge 6 45 4" xfId="47563" xr:uid="{00000000-0005-0000-0000-0000675A0000}"/>
    <cellStyle name="40% - uthevingsfarge 6 45_4 manuell" xfId="54464" xr:uid="{A72C1115-E18C-41B3-B29F-77361B71DFCF}"/>
    <cellStyle name="40% - uthevingsfarge 6 46" xfId="5438" xr:uid="{00000000-0005-0000-0000-0000695A0000}"/>
    <cellStyle name="40% - uthevingsfarge 6 46 2" xfId="5439" xr:uid="{00000000-0005-0000-0000-00006A5A0000}"/>
    <cellStyle name="40% - uthevingsfarge 6 46 2 2" xfId="5440" xr:uid="{00000000-0005-0000-0000-00006B5A0000}"/>
    <cellStyle name="40% - uthevingsfarge 6 46 2 3" xfId="47564" xr:uid="{00000000-0005-0000-0000-00006C5A0000}"/>
    <cellStyle name="40% - uthevingsfarge 6 46 2_4 manuell" xfId="54465" xr:uid="{16D37D0F-1AC8-4361-A791-AF1A068297E8}"/>
    <cellStyle name="40% - uthevingsfarge 6 46 3" xfId="5441" xr:uid="{00000000-0005-0000-0000-00006E5A0000}"/>
    <cellStyle name="40% - uthevingsfarge 6 46 4" xfId="47565" xr:uid="{00000000-0005-0000-0000-00006F5A0000}"/>
    <cellStyle name="40% - uthevingsfarge 6 46_4 manuell" xfId="54466" xr:uid="{16D6EA7B-A138-4380-950B-CC0DB3BD0577}"/>
    <cellStyle name="40% - uthevingsfarge 6 47" xfId="5442" xr:uid="{00000000-0005-0000-0000-0000715A0000}"/>
    <cellStyle name="40% - uthevingsfarge 6 47 2" xfId="5443" xr:uid="{00000000-0005-0000-0000-0000725A0000}"/>
    <cellStyle name="40% - uthevingsfarge 6 47 2 2" xfId="5444" xr:uid="{00000000-0005-0000-0000-0000735A0000}"/>
    <cellStyle name="40% - uthevingsfarge 6 47 2 3" xfId="47566" xr:uid="{00000000-0005-0000-0000-0000745A0000}"/>
    <cellStyle name="40% - uthevingsfarge 6 47 2_4 manuell" xfId="54467" xr:uid="{B7602CBF-86CF-4C0F-9853-2176BA74DE31}"/>
    <cellStyle name="40% - uthevingsfarge 6 47 3" xfId="5445" xr:uid="{00000000-0005-0000-0000-0000765A0000}"/>
    <cellStyle name="40% - uthevingsfarge 6 47 4" xfId="47567" xr:uid="{00000000-0005-0000-0000-0000775A0000}"/>
    <cellStyle name="40% - uthevingsfarge 6 47_4 manuell" xfId="54468" xr:uid="{7C30F7BB-2568-4776-BB51-1B31C33FB454}"/>
    <cellStyle name="40% - uthevingsfarge 6 48" xfId="5446" xr:uid="{00000000-0005-0000-0000-0000795A0000}"/>
    <cellStyle name="40% - uthevingsfarge 6 48 2" xfId="5447" xr:uid="{00000000-0005-0000-0000-00007A5A0000}"/>
    <cellStyle name="40% - uthevingsfarge 6 48 2 2" xfId="5448" xr:uid="{00000000-0005-0000-0000-00007B5A0000}"/>
    <cellStyle name="40% - uthevingsfarge 6 48 2 3" xfId="47568" xr:uid="{00000000-0005-0000-0000-00007C5A0000}"/>
    <cellStyle name="40% - uthevingsfarge 6 48 2_4 manuell" xfId="54469" xr:uid="{F5CDC839-84C8-49A5-A747-C1C4A31FB441}"/>
    <cellStyle name="40% - uthevingsfarge 6 48 3" xfId="5449" xr:uid="{00000000-0005-0000-0000-00007E5A0000}"/>
    <cellStyle name="40% - uthevingsfarge 6 48 4" xfId="47569" xr:uid="{00000000-0005-0000-0000-00007F5A0000}"/>
    <cellStyle name="40% - uthevingsfarge 6 48_4 manuell" xfId="54470" xr:uid="{45F4355B-4329-4A84-ABCB-C5A96368F679}"/>
    <cellStyle name="40% - uthevingsfarge 6 49" xfId="5450" xr:uid="{00000000-0005-0000-0000-0000815A0000}"/>
    <cellStyle name="40% - uthevingsfarge 6 49 2" xfId="5451" xr:uid="{00000000-0005-0000-0000-0000825A0000}"/>
    <cellStyle name="40% - uthevingsfarge 6 49 2 2" xfId="5452" xr:uid="{00000000-0005-0000-0000-0000835A0000}"/>
    <cellStyle name="40% - uthevingsfarge 6 49 2 3" xfId="47570" xr:uid="{00000000-0005-0000-0000-0000845A0000}"/>
    <cellStyle name="40% - uthevingsfarge 6 49 2_4 manuell" xfId="54471" xr:uid="{21AAFA70-118D-4F6B-AA1D-F1697209C892}"/>
    <cellStyle name="40% - uthevingsfarge 6 49 3" xfId="5453" xr:uid="{00000000-0005-0000-0000-0000865A0000}"/>
    <cellStyle name="40% - uthevingsfarge 6 49 4" xfId="47571" xr:uid="{00000000-0005-0000-0000-0000875A0000}"/>
    <cellStyle name="40% - uthevingsfarge 6 49_4 manuell" xfId="54472" xr:uid="{33B538DA-CDD0-4159-83D5-3B3990AC38C9}"/>
    <cellStyle name="40% - uthevingsfarge 6 5" xfId="5454" xr:uid="{00000000-0005-0000-0000-0000895A0000}"/>
    <cellStyle name="40% - uthevingsfarge 6 5 2" xfId="5455" xr:uid="{00000000-0005-0000-0000-00008A5A0000}"/>
    <cellStyle name="40% - uthevingsfarge 6 5 2 2" xfId="5456" xr:uid="{00000000-0005-0000-0000-00008B5A0000}"/>
    <cellStyle name="40% - uthevingsfarge 6 5 2 2 2" xfId="47572" xr:uid="{00000000-0005-0000-0000-00008C5A0000}"/>
    <cellStyle name="40% - uthevingsfarge 6 5 2 2 2 2" xfId="47573" xr:uid="{00000000-0005-0000-0000-00008D5A0000}"/>
    <cellStyle name="40% - uthevingsfarge 6 5 2 2 3" xfId="47574" xr:uid="{00000000-0005-0000-0000-00008E5A0000}"/>
    <cellStyle name="40% - uthevingsfarge 6 5 2 2_3. Chng in credit spreads" xfId="47575" xr:uid="{00000000-0005-0000-0000-00008F5A0000}"/>
    <cellStyle name="40% - uthevingsfarge 6 5 2 3" xfId="47576" xr:uid="{00000000-0005-0000-0000-0000905A0000}"/>
    <cellStyle name="40% - uthevingsfarge 6 5 2 3 2" xfId="47577" xr:uid="{00000000-0005-0000-0000-0000915A0000}"/>
    <cellStyle name="40% - uthevingsfarge 6 5 2 3 2 2" xfId="47578" xr:uid="{00000000-0005-0000-0000-0000925A0000}"/>
    <cellStyle name="40% - uthevingsfarge 6 5 2 3 3" xfId="47579" xr:uid="{00000000-0005-0000-0000-0000935A0000}"/>
    <cellStyle name="40% - uthevingsfarge 6 5 2 3_3. Chng in credit spreads" xfId="47580" xr:uid="{00000000-0005-0000-0000-0000945A0000}"/>
    <cellStyle name="40% - uthevingsfarge 6 5 2 4" xfId="47581" xr:uid="{00000000-0005-0000-0000-0000955A0000}"/>
    <cellStyle name="40% - uthevingsfarge 6 5 2 4 2" xfId="47582" xr:uid="{00000000-0005-0000-0000-0000965A0000}"/>
    <cellStyle name="40% - uthevingsfarge 6 5 2 5" xfId="47583" xr:uid="{00000000-0005-0000-0000-0000975A0000}"/>
    <cellStyle name="40% - uthevingsfarge 6 5 2_3. Chng in credit spreads" xfId="47584" xr:uid="{00000000-0005-0000-0000-0000985A0000}"/>
    <cellStyle name="40% - uthevingsfarge 6 5 3" xfId="5457" xr:uid="{00000000-0005-0000-0000-0000995A0000}"/>
    <cellStyle name="40% - uthevingsfarge 6 5 3 2" xfId="17380" xr:uid="{00000000-0005-0000-0000-00009A5A0000}"/>
    <cellStyle name="40% - uthevingsfarge 6 5 3 2 2" xfId="47585" xr:uid="{00000000-0005-0000-0000-00009B5A0000}"/>
    <cellStyle name="40% - uthevingsfarge 6 5 3 3" xfId="47586" xr:uid="{00000000-0005-0000-0000-00009C5A0000}"/>
    <cellStyle name="40% - uthevingsfarge 6 5 3_3. Chng in credit spreads" xfId="47587" xr:uid="{00000000-0005-0000-0000-00009D5A0000}"/>
    <cellStyle name="40% - uthevingsfarge 6 5 4" xfId="17381" xr:uid="{00000000-0005-0000-0000-00009E5A0000}"/>
    <cellStyle name="40% - uthevingsfarge 6 5 4 2" xfId="47588" xr:uid="{00000000-0005-0000-0000-00009F5A0000}"/>
    <cellStyle name="40% - uthevingsfarge 6 5 4 2 2" xfId="47589" xr:uid="{00000000-0005-0000-0000-0000A05A0000}"/>
    <cellStyle name="40% - uthevingsfarge 6 5 4 3" xfId="47590" xr:uid="{00000000-0005-0000-0000-0000A15A0000}"/>
    <cellStyle name="40% - uthevingsfarge 6 5 4_3. Chng in credit spreads" xfId="47591" xr:uid="{00000000-0005-0000-0000-0000A25A0000}"/>
    <cellStyle name="40% - uthevingsfarge 6 5 5" xfId="17382" xr:uid="{00000000-0005-0000-0000-0000A35A0000}"/>
    <cellStyle name="40% - uthevingsfarge 6 5 5 2" xfId="47592" xr:uid="{00000000-0005-0000-0000-0000A45A0000}"/>
    <cellStyle name="40% - uthevingsfarge 6 5 6" xfId="39887" xr:uid="{00000000-0005-0000-0000-0000A55A0000}"/>
    <cellStyle name="40% - uthevingsfarge 6 5 7" xfId="47593" xr:uid="{00000000-0005-0000-0000-0000A65A0000}"/>
    <cellStyle name="40% - uthevingsfarge 6 5 8" xfId="47594" xr:uid="{00000000-0005-0000-0000-0000A75A0000}"/>
    <cellStyle name="40% - uthevingsfarge 6 5 9" xfId="47595" xr:uid="{00000000-0005-0000-0000-0000A85A0000}"/>
    <cellStyle name="40% - uthevingsfarge 6 5_3. Chng in credit spreads" xfId="47596" xr:uid="{00000000-0005-0000-0000-0000A95A0000}"/>
    <cellStyle name="40% - uthevingsfarge 6 50" xfId="5458" xr:uid="{00000000-0005-0000-0000-0000AA5A0000}"/>
    <cellStyle name="40% - uthevingsfarge 6 50 2" xfId="5459" xr:uid="{00000000-0005-0000-0000-0000AB5A0000}"/>
    <cellStyle name="40% - uthevingsfarge 6 50 2 2" xfId="5460" xr:uid="{00000000-0005-0000-0000-0000AC5A0000}"/>
    <cellStyle name="40% - uthevingsfarge 6 50 2 3" xfId="47597" xr:uid="{00000000-0005-0000-0000-0000AD5A0000}"/>
    <cellStyle name="40% - uthevingsfarge 6 50 2_4 manuell" xfId="54473" xr:uid="{B25069E9-D7AF-4CC4-BD0F-97BFF672148D}"/>
    <cellStyle name="40% - uthevingsfarge 6 50 3" xfId="5461" xr:uid="{00000000-0005-0000-0000-0000AF5A0000}"/>
    <cellStyle name="40% - uthevingsfarge 6 50 4" xfId="47598" xr:uid="{00000000-0005-0000-0000-0000B05A0000}"/>
    <cellStyle name="40% - uthevingsfarge 6 50_4 manuell" xfId="54474" xr:uid="{58FB1F95-4DF9-4814-8F87-9FD4C1B0C973}"/>
    <cellStyle name="40% - uthevingsfarge 6 51" xfId="5462" xr:uid="{00000000-0005-0000-0000-0000B25A0000}"/>
    <cellStyle name="40% - uthevingsfarge 6 51 2" xfId="5463" xr:uid="{00000000-0005-0000-0000-0000B35A0000}"/>
    <cellStyle name="40% - uthevingsfarge 6 51 2 2" xfId="5464" xr:uid="{00000000-0005-0000-0000-0000B45A0000}"/>
    <cellStyle name="40% - uthevingsfarge 6 51 2 3" xfId="47599" xr:uid="{00000000-0005-0000-0000-0000B55A0000}"/>
    <cellStyle name="40% - uthevingsfarge 6 51 2_4 manuell" xfId="54475" xr:uid="{DFD912C8-2102-42A8-BCB6-50FD8F9F749E}"/>
    <cellStyle name="40% - uthevingsfarge 6 51 3" xfId="5465" xr:uid="{00000000-0005-0000-0000-0000B75A0000}"/>
    <cellStyle name="40% - uthevingsfarge 6 51 4" xfId="47600" xr:uid="{00000000-0005-0000-0000-0000B85A0000}"/>
    <cellStyle name="40% - uthevingsfarge 6 51_4 manuell" xfId="54476" xr:uid="{AEA5E773-DBC5-4A8A-861A-7F9C0299FB98}"/>
    <cellStyle name="40% - uthevingsfarge 6 52" xfId="5466" xr:uid="{00000000-0005-0000-0000-0000BA5A0000}"/>
    <cellStyle name="40% - uthevingsfarge 6 52 2" xfId="5467" xr:uid="{00000000-0005-0000-0000-0000BB5A0000}"/>
    <cellStyle name="40% - uthevingsfarge 6 52 2 2" xfId="5468" xr:uid="{00000000-0005-0000-0000-0000BC5A0000}"/>
    <cellStyle name="40% - uthevingsfarge 6 52 2 3" xfId="47601" xr:uid="{00000000-0005-0000-0000-0000BD5A0000}"/>
    <cellStyle name="40% - uthevingsfarge 6 52 2_4 manuell" xfId="54477" xr:uid="{0BF46E3D-A733-420F-AF5B-0F56D3500C79}"/>
    <cellStyle name="40% - uthevingsfarge 6 52 3" xfId="5469" xr:uid="{00000000-0005-0000-0000-0000BF5A0000}"/>
    <cellStyle name="40% - uthevingsfarge 6 52 4" xfId="47602" xr:uid="{00000000-0005-0000-0000-0000C05A0000}"/>
    <cellStyle name="40% - uthevingsfarge 6 52_4 manuell" xfId="54478" xr:uid="{79F3BA68-3525-4A32-AF39-FDAAC22B9C6D}"/>
    <cellStyle name="40% - uthevingsfarge 6 53" xfId="5470" xr:uid="{00000000-0005-0000-0000-0000C25A0000}"/>
    <cellStyle name="40% - uthevingsfarge 6 53 2" xfId="5471" xr:uid="{00000000-0005-0000-0000-0000C35A0000}"/>
    <cellStyle name="40% - uthevingsfarge 6 53 2 2" xfId="5472" xr:uid="{00000000-0005-0000-0000-0000C45A0000}"/>
    <cellStyle name="40% - uthevingsfarge 6 53 2 3" xfId="47603" xr:uid="{00000000-0005-0000-0000-0000C55A0000}"/>
    <cellStyle name="40% - uthevingsfarge 6 53 2_4 manuell" xfId="54479" xr:uid="{B5A123A4-0A52-475E-81D1-E1CDC250FA9E}"/>
    <cellStyle name="40% - uthevingsfarge 6 53 3" xfId="5473" xr:uid="{00000000-0005-0000-0000-0000C75A0000}"/>
    <cellStyle name="40% - uthevingsfarge 6 53 4" xfId="47604" xr:uid="{00000000-0005-0000-0000-0000C85A0000}"/>
    <cellStyle name="40% - uthevingsfarge 6 53_4 manuell" xfId="54480" xr:uid="{339A9592-B6EB-44BE-81AB-E4744B5DDCC4}"/>
    <cellStyle name="40% - uthevingsfarge 6 54" xfId="5474" xr:uid="{00000000-0005-0000-0000-0000CA5A0000}"/>
    <cellStyle name="40% - uthevingsfarge 6 54 2" xfId="5475" xr:uid="{00000000-0005-0000-0000-0000CB5A0000}"/>
    <cellStyle name="40% - uthevingsfarge 6 54 2 2" xfId="5476" xr:uid="{00000000-0005-0000-0000-0000CC5A0000}"/>
    <cellStyle name="40% - uthevingsfarge 6 54 2 3" xfId="47605" xr:uid="{00000000-0005-0000-0000-0000CD5A0000}"/>
    <cellStyle name="40% - uthevingsfarge 6 54 2_4 manuell" xfId="54481" xr:uid="{39FFA7FF-7C66-47C3-9965-A2FA5AD15986}"/>
    <cellStyle name="40% - uthevingsfarge 6 54 3" xfId="5477" xr:uid="{00000000-0005-0000-0000-0000CF5A0000}"/>
    <cellStyle name="40% - uthevingsfarge 6 54 4" xfId="47606" xr:uid="{00000000-0005-0000-0000-0000D05A0000}"/>
    <cellStyle name="40% - uthevingsfarge 6 54_4 manuell" xfId="54482" xr:uid="{F460AD00-2848-49BD-9BC2-6913ADEC4737}"/>
    <cellStyle name="40% - uthevingsfarge 6 55" xfId="5478" xr:uid="{00000000-0005-0000-0000-0000D25A0000}"/>
    <cellStyle name="40% - uthevingsfarge 6 55 2" xfId="5479" xr:uid="{00000000-0005-0000-0000-0000D35A0000}"/>
    <cellStyle name="40% - uthevingsfarge 6 55 2 2" xfId="5480" xr:uid="{00000000-0005-0000-0000-0000D45A0000}"/>
    <cellStyle name="40% - uthevingsfarge 6 55 2 3" xfId="47607" xr:uid="{00000000-0005-0000-0000-0000D55A0000}"/>
    <cellStyle name="40% - uthevingsfarge 6 55 2_4 manuell" xfId="54483" xr:uid="{541F48EC-C00C-4B18-9D39-E6778FCF3B74}"/>
    <cellStyle name="40% - uthevingsfarge 6 55 3" xfId="5481" xr:uid="{00000000-0005-0000-0000-0000D75A0000}"/>
    <cellStyle name="40% - uthevingsfarge 6 55 4" xfId="47608" xr:uid="{00000000-0005-0000-0000-0000D85A0000}"/>
    <cellStyle name="40% - uthevingsfarge 6 55_4 manuell" xfId="54484" xr:uid="{C8B601C2-C5A5-4772-B7DD-B2AFD57BC74F}"/>
    <cellStyle name="40% - uthevingsfarge 6 56" xfId="5482" xr:uid="{00000000-0005-0000-0000-0000DA5A0000}"/>
    <cellStyle name="40% - uthevingsfarge 6 56 2" xfId="5483" xr:uid="{00000000-0005-0000-0000-0000DB5A0000}"/>
    <cellStyle name="40% - uthevingsfarge 6 56 2 2" xfId="5484" xr:uid="{00000000-0005-0000-0000-0000DC5A0000}"/>
    <cellStyle name="40% - uthevingsfarge 6 56 2 3" xfId="47609" xr:uid="{00000000-0005-0000-0000-0000DD5A0000}"/>
    <cellStyle name="40% - uthevingsfarge 6 56 2_4 manuell" xfId="54485" xr:uid="{5E4EDBEC-EA25-48DE-B9FA-5795CE6606C3}"/>
    <cellStyle name="40% - uthevingsfarge 6 56 3" xfId="5485" xr:uid="{00000000-0005-0000-0000-0000DF5A0000}"/>
    <cellStyle name="40% - uthevingsfarge 6 56 4" xfId="47610" xr:uid="{00000000-0005-0000-0000-0000E05A0000}"/>
    <cellStyle name="40% - uthevingsfarge 6 56_4 manuell" xfId="54486" xr:uid="{2CAFEA96-386D-4328-A33D-BC682D7BAEE6}"/>
    <cellStyle name="40% - uthevingsfarge 6 57" xfId="5486" xr:uid="{00000000-0005-0000-0000-0000E25A0000}"/>
    <cellStyle name="40% - uthevingsfarge 6 57 2" xfId="5487" xr:uid="{00000000-0005-0000-0000-0000E35A0000}"/>
    <cellStyle name="40% - uthevingsfarge 6 57 2 2" xfId="5488" xr:uid="{00000000-0005-0000-0000-0000E45A0000}"/>
    <cellStyle name="40% - uthevingsfarge 6 57 2 3" xfId="47611" xr:uid="{00000000-0005-0000-0000-0000E55A0000}"/>
    <cellStyle name="40% - uthevingsfarge 6 57 2_4 manuell" xfId="54487" xr:uid="{3B0B1CF9-8DCE-48B6-880B-91335177FBC7}"/>
    <cellStyle name="40% - uthevingsfarge 6 57 3" xfId="5489" xr:uid="{00000000-0005-0000-0000-0000E75A0000}"/>
    <cellStyle name="40% - uthevingsfarge 6 57 4" xfId="47612" xr:uid="{00000000-0005-0000-0000-0000E85A0000}"/>
    <cellStyle name="40% - uthevingsfarge 6 57_4 manuell" xfId="54488" xr:uid="{A74DB18A-72A3-4F11-B445-B413023B1423}"/>
    <cellStyle name="40% - uthevingsfarge 6 58" xfId="5490" xr:uid="{00000000-0005-0000-0000-0000EA5A0000}"/>
    <cellStyle name="40% - uthevingsfarge 6 58 2" xfId="5491" xr:uid="{00000000-0005-0000-0000-0000EB5A0000}"/>
    <cellStyle name="40% - uthevingsfarge 6 58 2 2" xfId="5492" xr:uid="{00000000-0005-0000-0000-0000EC5A0000}"/>
    <cellStyle name="40% - uthevingsfarge 6 58 2 3" xfId="47613" xr:uid="{00000000-0005-0000-0000-0000ED5A0000}"/>
    <cellStyle name="40% - uthevingsfarge 6 58 2_4 manuell" xfId="54489" xr:uid="{146D1562-0D73-43C1-9C8F-CBB95708F09B}"/>
    <cellStyle name="40% - uthevingsfarge 6 58 3" xfId="5493" xr:uid="{00000000-0005-0000-0000-0000EF5A0000}"/>
    <cellStyle name="40% - uthevingsfarge 6 58 4" xfId="47614" xr:uid="{00000000-0005-0000-0000-0000F05A0000}"/>
    <cellStyle name="40% - uthevingsfarge 6 58_4 manuell" xfId="54490" xr:uid="{FFA01479-0DAD-4036-A770-674DEDEDEDED}"/>
    <cellStyle name="40% - uthevingsfarge 6 59" xfId="5494" xr:uid="{00000000-0005-0000-0000-0000F25A0000}"/>
    <cellStyle name="40% - uthevingsfarge 6 59 2" xfId="5495" xr:uid="{00000000-0005-0000-0000-0000F35A0000}"/>
    <cellStyle name="40% - uthevingsfarge 6 59 2 2" xfId="5496" xr:uid="{00000000-0005-0000-0000-0000F45A0000}"/>
    <cellStyle name="40% - uthevingsfarge 6 59 2 3" xfId="47615" xr:uid="{00000000-0005-0000-0000-0000F55A0000}"/>
    <cellStyle name="40% - uthevingsfarge 6 59 2_4 manuell" xfId="54491" xr:uid="{AE29F37F-7088-40D7-AB83-895020A238F7}"/>
    <cellStyle name="40% - uthevingsfarge 6 59 3" xfId="5497" xr:uid="{00000000-0005-0000-0000-0000F75A0000}"/>
    <cellStyle name="40% - uthevingsfarge 6 59 4" xfId="47616" xr:uid="{00000000-0005-0000-0000-0000F85A0000}"/>
    <cellStyle name="40% - uthevingsfarge 6 59_4 manuell" xfId="54492" xr:uid="{8F137DC8-D40F-49AA-B7FA-EFB99A5DCF87}"/>
    <cellStyle name="40% - uthevingsfarge 6 6" xfId="5498" xr:uid="{00000000-0005-0000-0000-0000FA5A0000}"/>
    <cellStyle name="40% - uthevingsfarge 6 6 2" xfId="5499" xr:uid="{00000000-0005-0000-0000-0000FB5A0000}"/>
    <cellStyle name="40% - uthevingsfarge 6 6 2 2" xfId="5500" xr:uid="{00000000-0005-0000-0000-0000FC5A0000}"/>
    <cellStyle name="40% - uthevingsfarge 6 6 2 2 2" xfId="47617" xr:uid="{00000000-0005-0000-0000-0000FD5A0000}"/>
    <cellStyle name="40% - uthevingsfarge 6 6 2 2_A02" xfId="55803" xr:uid="{62C00379-55F7-4167-8848-F42D82EEEC2E}"/>
    <cellStyle name="40% - uthevingsfarge 6 6 2 3" xfId="47618" xr:uid="{00000000-0005-0000-0000-0000FE5A0000}"/>
    <cellStyle name="40% - uthevingsfarge 6 6 2 4" xfId="47619" xr:uid="{00000000-0005-0000-0000-0000FF5A0000}"/>
    <cellStyle name="40% - uthevingsfarge 6 6 2_3. Chng in credit spreads" xfId="47620" xr:uid="{00000000-0005-0000-0000-0000005B0000}"/>
    <cellStyle name="40% - uthevingsfarge 6 6 3" xfId="5501" xr:uid="{00000000-0005-0000-0000-0000015B0000}"/>
    <cellStyle name="40% - uthevingsfarge 6 6 3 2" xfId="17383" xr:uid="{00000000-0005-0000-0000-0000025B0000}"/>
    <cellStyle name="40% - uthevingsfarge 6 6 3 2 2" xfId="47621" xr:uid="{00000000-0005-0000-0000-0000035B0000}"/>
    <cellStyle name="40% - uthevingsfarge 6 6 3 3" xfId="47622" xr:uid="{00000000-0005-0000-0000-0000045B0000}"/>
    <cellStyle name="40% - uthevingsfarge 6 6 3_3. Chng in credit spreads" xfId="47623" xr:uid="{00000000-0005-0000-0000-0000055B0000}"/>
    <cellStyle name="40% - uthevingsfarge 6 6 4" xfId="17384" xr:uid="{00000000-0005-0000-0000-0000065B0000}"/>
    <cellStyle name="40% - uthevingsfarge 6 6 4 2" xfId="47624" xr:uid="{00000000-0005-0000-0000-0000075B0000}"/>
    <cellStyle name="40% - uthevingsfarge 6 6 5" xfId="17385" xr:uid="{00000000-0005-0000-0000-0000085B0000}"/>
    <cellStyle name="40% - uthevingsfarge 6 6 6" xfId="39888" xr:uid="{00000000-0005-0000-0000-0000095B0000}"/>
    <cellStyle name="40% - uthevingsfarge 6 6 7" xfId="47625" xr:uid="{00000000-0005-0000-0000-00000A5B0000}"/>
    <cellStyle name="40% - uthevingsfarge 6 6 8" xfId="47626" xr:uid="{00000000-0005-0000-0000-00000B5B0000}"/>
    <cellStyle name="40% - uthevingsfarge 6 6 9" xfId="47627" xr:uid="{00000000-0005-0000-0000-00000C5B0000}"/>
    <cellStyle name="40% - uthevingsfarge 6 6_3. Chng in credit spreads" xfId="47628" xr:uid="{00000000-0005-0000-0000-00000D5B0000}"/>
    <cellStyle name="40% - uthevingsfarge 6 60" xfId="17386" xr:uid="{00000000-0005-0000-0000-00000E5B0000}"/>
    <cellStyle name="40% - uthevingsfarge 6 60 2" xfId="17387" xr:uid="{00000000-0005-0000-0000-00000F5B0000}"/>
    <cellStyle name="40% - uthevingsfarge 6 60 2 2" xfId="36540" xr:uid="{00000000-0005-0000-0000-0000105B0000}"/>
    <cellStyle name="40% - uthevingsfarge 6 60 3" xfId="17388" xr:uid="{00000000-0005-0000-0000-0000115B0000}"/>
    <cellStyle name="40% - uthevingsfarge 6 60 4" xfId="36304" xr:uid="{00000000-0005-0000-0000-0000125B0000}"/>
    <cellStyle name="40% - uthevingsfarge 6 60_AVA DVA EL" xfId="17389" xr:uid="{00000000-0005-0000-0000-0000135B0000}"/>
    <cellStyle name="40% - uthevingsfarge 6 61" xfId="17390" xr:uid="{00000000-0005-0000-0000-0000145B0000}"/>
    <cellStyle name="40% - uthevingsfarge 6 61 2" xfId="17391" xr:uid="{00000000-0005-0000-0000-0000155B0000}"/>
    <cellStyle name="40% - uthevingsfarge 6 61 2 2" xfId="36561" xr:uid="{00000000-0005-0000-0000-0000165B0000}"/>
    <cellStyle name="40% - uthevingsfarge 6 61 3" xfId="17392" xr:uid="{00000000-0005-0000-0000-0000175B0000}"/>
    <cellStyle name="40% - uthevingsfarge 6 61 4" xfId="36330" xr:uid="{00000000-0005-0000-0000-0000185B0000}"/>
    <cellStyle name="40% - uthevingsfarge 6 61_AVA DVA EL" xfId="17393" xr:uid="{00000000-0005-0000-0000-0000195B0000}"/>
    <cellStyle name="40% - uthevingsfarge 6 62" xfId="17394" xr:uid="{00000000-0005-0000-0000-00001A5B0000}"/>
    <cellStyle name="40% - uthevingsfarge 6 62 2" xfId="17395" xr:uid="{00000000-0005-0000-0000-00001B5B0000}"/>
    <cellStyle name="40% - uthevingsfarge 6 62 2 2" xfId="36544" xr:uid="{00000000-0005-0000-0000-00001C5B0000}"/>
    <cellStyle name="40% - uthevingsfarge 6 62 3" xfId="36310" xr:uid="{00000000-0005-0000-0000-00001D5B0000}"/>
    <cellStyle name="40% - uthevingsfarge 6 62_AVA DVA EL" xfId="17396" xr:uid="{00000000-0005-0000-0000-00001E5B0000}"/>
    <cellStyle name="40% - uthevingsfarge 6 63" xfId="17397" xr:uid="{00000000-0005-0000-0000-00001F5B0000}"/>
    <cellStyle name="40% - uthevingsfarge 6 63 2" xfId="36514" xr:uid="{00000000-0005-0000-0000-0000205B0000}"/>
    <cellStyle name="40% - uthevingsfarge 6 64" xfId="17398" xr:uid="{00000000-0005-0000-0000-0000215B0000}"/>
    <cellStyle name="40% - uthevingsfarge 6 64 2" xfId="36593" xr:uid="{00000000-0005-0000-0000-0000225B0000}"/>
    <cellStyle name="40% - uthevingsfarge 6 65" xfId="17399" xr:uid="{00000000-0005-0000-0000-0000235B0000}"/>
    <cellStyle name="40% - uthevingsfarge 6 65 2" xfId="36484" xr:uid="{00000000-0005-0000-0000-0000245B0000}"/>
    <cellStyle name="40% - uthevingsfarge 6 66" xfId="17400" xr:uid="{00000000-0005-0000-0000-0000255B0000}"/>
    <cellStyle name="40% - uthevingsfarge 6 66 2" xfId="36579" xr:uid="{00000000-0005-0000-0000-0000265B0000}"/>
    <cellStyle name="40% - uthevingsfarge 6 67" xfId="36453" xr:uid="{00000000-0005-0000-0000-0000275B0000}"/>
    <cellStyle name="40% - uthevingsfarge 6 68" xfId="47629" xr:uid="{00000000-0005-0000-0000-0000285B0000}"/>
    <cellStyle name="40% - uthevingsfarge 6 69" xfId="47630" xr:uid="{00000000-0005-0000-0000-0000295B0000}"/>
    <cellStyle name="40% - uthevingsfarge 6 7" xfId="5502" xr:uid="{00000000-0005-0000-0000-00002A5B0000}"/>
    <cellStyle name="40% - uthevingsfarge 6 7 2" xfId="5503" xr:uid="{00000000-0005-0000-0000-00002B5B0000}"/>
    <cellStyle name="40% - uthevingsfarge 6 7 2 2" xfId="5504" xr:uid="{00000000-0005-0000-0000-00002C5B0000}"/>
    <cellStyle name="40% - uthevingsfarge 6 7 2 3" xfId="47631" xr:uid="{00000000-0005-0000-0000-00002D5B0000}"/>
    <cellStyle name="40% - uthevingsfarge 6 7 2 4" xfId="47632" xr:uid="{00000000-0005-0000-0000-00002E5B0000}"/>
    <cellStyle name="40% - uthevingsfarge 6 7 2_4 manuell" xfId="54493" xr:uid="{0CBFBD3A-22DC-483C-A06D-FE84738B6A05}"/>
    <cellStyle name="40% - uthevingsfarge 6 7 3" xfId="5505" xr:uid="{00000000-0005-0000-0000-0000305B0000}"/>
    <cellStyle name="40% - uthevingsfarge 6 7 3 2" xfId="17401" xr:uid="{00000000-0005-0000-0000-0000315B0000}"/>
    <cellStyle name="40% - uthevingsfarge 6 7 3_A02" xfId="55804" xr:uid="{4DE19B02-90FB-48D8-82AE-C18018A092A4}"/>
    <cellStyle name="40% - uthevingsfarge 6 7 4" xfId="17402" xr:uid="{00000000-0005-0000-0000-0000335B0000}"/>
    <cellStyle name="40% - uthevingsfarge 6 7 5" xfId="17403" xr:uid="{00000000-0005-0000-0000-0000345B0000}"/>
    <cellStyle name="40% - uthevingsfarge 6 7 6" xfId="47633" xr:uid="{00000000-0005-0000-0000-0000355B0000}"/>
    <cellStyle name="40% - uthevingsfarge 6 7 7" xfId="47634" xr:uid="{00000000-0005-0000-0000-0000365B0000}"/>
    <cellStyle name="40% - uthevingsfarge 6 7 8" xfId="47635" xr:uid="{00000000-0005-0000-0000-0000375B0000}"/>
    <cellStyle name="40% - uthevingsfarge 6 7_3. Chng in credit spreads" xfId="47636" xr:uid="{00000000-0005-0000-0000-0000385B0000}"/>
    <cellStyle name="40% - uthevingsfarge 6 70" xfId="47637" xr:uid="{00000000-0005-0000-0000-0000395B0000}"/>
    <cellStyle name="40% - uthevingsfarge 6 71" xfId="47638" xr:uid="{00000000-0005-0000-0000-00003A5B0000}"/>
    <cellStyle name="40% - uthevingsfarge 6 72" xfId="47639" xr:uid="{00000000-0005-0000-0000-00003B5B0000}"/>
    <cellStyle name="40% - uthevingsfarge 6 73" xfId="47640" xr:uid="{00000000-0005-0000-0000-00003C5B0000}"/>
    <cellStyle name="40% - uthevingsfarge 6 74" xfId="47641" xr:uid="{00000000-0005-0000-0000-00003D5B0000}"/>
    <cellStyle name="40% - uthevingsfarge 6 8" xfId="5506" xr:uid="{00000000-0005-0000-0000-00003E5B0000}"/>
    <cellStyle name="40% - uthevingsfarge 6 8 2" xfId="5507" xr:uid="{00000000-0005-0000-0000-00003F5B0000}"/>
    <cellStyle name="40% - uthevingsfarge 6 8 2 2" xfId="5508" xr:uid="{00000000-0005-0000-0000-0000405B0000}"/>
    <cellStyle name="40% - uthevingsfarge 6 8 2 3" xfId="47642" xr:uid="{00000000-0005-0000-0000-0000415B0000}"/>
    <cellStyle name="40% - uthevingsfarge 6 8 2 4" xfId="47643" xr:uid="{00000000-0005-0000-0000-0000425B0000}"/>
    <cellStyle name="40% - uthevingsfarge 6 8 2_4 manuell" xfId="54494" xr:uid="{BD59FC82-4BB5-499B-B500-4F8ECD2051C2}"/>
    <cellStyle name="40% - uthevingsfarge 6 8 3" xfId="5509" xr:uid="{00000000-0005-0000-0000-0000445B0000}"/>
    <cellStyle name="40% - uthevingsfarge 6 8 4" xfId="47644" xr:uid="{00000000-0005-0000-0000-0000455B0000}"/>
    <cellStyle name="40% - uthevingsfarge 6 8 5" xfId="47645" xr:uid="{00000000-0005-0000-0000-0000465B0000}"/>
    <cellStyle name="40% - uthevingsfarge 6 8_3. Chng in credit spreads" xfId="47646" xr:uid="{00000000-0005-0000-0000-0000475B0000}"/>
    <cellStyle name="40% - uthevingsfarge 6 9" xfId="5510" xr:uid="{00000000-0005-0000-0000-0000485B0000}"/>
    <cellStyle name="40% - uthevingsfarge 6 9 2" xfId="5511" xr:uid="{00000000-0005-0000-0000-0000495B0000}"/>
    <cellStyle name="40% - uthevingsfarge 6 9 2 2" xfId="5512" xr:uid="{00000000-0005-0000-0000-00004A5B0000}"/>
    <cellStyle name="40% - uthevingsfarge 6 9 2 3" xfId="47647" xr:uid="{00000000-0005-0000-0000-00004B5B0000}"/>
    <cellStyle name="40% - uthevingsfarge 6 9 2_4 manuell" xfId="54495" xr:uid="{E44C08DE-66BD-44AA-B9EA-2B0C80E0D653}"/>
    <cellStyle name="40% - uthevingsfarge 6 9 3" xfId="5513" xr:uid="{00000000-0005-0000-0000-00004D5B0000}"/>
    <cellStyle name="40% - uthevingsfarge 6 9 4" xfId="47648" xr:uid="{00000000-0005-0000-0000-00004E5B0000}"/>
    <cellStyle name="40% - uthevingsfarge 6 9 5" xfId="47649" xr:uid="{00000000-0005-0000-0000-00004F5B0000}"/>
    <cellStyle name="40% - uthevingsfarge 6 9_4 manuell" xfId="54496" xr:uid="{3FBE283D-0F32-4F5F-A835-C6894E1C07AE}"/>
    <cellStyle name="40% - uthevingsfarge 6_4 manuell" xfId="54497" xr:uid="{DA8A27EA-F9FB-4D58-A198-6781A5BC8669}"/>
    <cellStyle name="40% - Акцент1" xfId="17404" xr:uid="{00000000-0005-0000-0000-0000525B0000}"/>
    <cellStyle name="40% - Акцент1 2" xfId="17405" xr:uid="{00000000-0005-0000-0000-0000535B0000}"/>
    <cellStyle name="40% - Акцент1 3" xfId="17406" xr:uid="{00000000-0005-0000-0000-0000545B0000}"/>
    <cellStyle name="40% - Акцент1_AVA DVA EL" xfId="17407" xr:uid="{00000000-0005-0000-0000-0000555B0000}"/>
    <cellStyle name="40% - Акцент2" xfId="17408" xr:uid="{00000000-0005-0000-0000-0000565B0000}"/>
    <cellStyle name="40% - Акцент2 2" xfId="17409" xr:uid="{00000000-0005-0000-0000-0000575B0000}"/>
    <cellStyle name="40% - Акцент2 3" xfId="17410" xr:uid="{00000000-0005-0000-0000-0000585B0000}"/>
    <cellStyle name="40% - Акцент2_AVA DVA EL" xfId="17411" xr:uid="{00000000-0005-0000-0000-0000595B0000}"/>
    <cellStyle name="40% - Акцент3" xfId="17412" xr:uid="{00000000-0005-0000-0000-00005A5B0000}"/>
    <cellStyle name="40% - Акцент3 2" xfId="17413" xr:uid="{00000000-0005-0000-0000-00005B5B0000}"/>
    <cellStyle name="40% - Акцент3 3" xfId="17414" xr:uid="{00000000-0005-0000-0000-00005C5B0000}"/>
    <cellStyle name="40% - Акцент3_AVA DVA EL" xfId="17415" xr:uid="{00000000-0005-0000-0000-00005D5B0000}"/>
    <cellStyle name="40% - Акцент4" xfId="17416" xr:uid="{00000000-0005-0000-0000-00005E5B0000}"/>
    <cellStyle name="40% - Акцент4 2" xfId="17417" xr:uid="{00000000-0005-0000-0000-00005F5B0000}"/>
    <cellStyle name="40% - Акцент4 3" xfId="17418" xr:uid="{00000000-0005-0000-0000-0000605B0000}"/>
    <cellStyle name="40% - Акцент4_AVA DVA EL" xfId="17419" xr:uid="{00000000-0005-0000-0000-0000615B0000}"/>
    <cellStyle name="40% - Акцент5" xfId="17420" xr:uid="{00000000-0005-0000-0000-0000625B0000}"/>
    <cellStyle name="40% - Акцент5 2" xfId="17421" xr:uid="{00000000-0005-0000-0000-0000635B0000}"/>
    <cellStyle name="40% - Акцент5 3" xfId="17422" xr:uid="{00000000-0005-0000-0000-0000645B0000}"/>
    <cellStyle name="40% - Акцент5_AVA DVA EL" xfId="17423" xr:uid="{00000000-0005-0000-0000-0000655B0000}"/>
    <cellStyle name="40% - Акцент6" xfId="17424" xr:uid="{00000000-0005-0000-0000-0000665B0000}"/>
    <cellStyle name="40% - Акцент6 2" xfId="17425" xr:uid="{00000000-0005-0000-0000-0000675B0000}"/>
    <cellStyle name="40% - Акцент6 3" xfId="17426" xr:uid="{00000000-0005-0000-0000-0000685B0000}"/>
    <cellStyle name="40% - Акцент6_AVA DVA EL" xfId="17427" xr:uid="{00000000-0005-0000-0000-0000695B0000}"/>
    <cellStyle name="49" xfId="5514" xr:uid="{00000000-0005-0000-0000-00006A5B0000}"/>
    <cellStyle name="60 % - Markeringsfarve1" xfId="17428" xr:uid="{00000000-0005-0000-0000-00006B5B0000}"/>
    <cellStyle name="60 % - Markeringsfarve1 2" xfId="17429" xr:uid="{00000000-0005-0000-0000-00006C5B0000}"/>
    <cellStyle name="60 % - Markeringsfarve1 3" xfId="17430" xr:uid="{00000000-0005-0000-0000-00006D5B0000}"/>
    <cellStyle name="60 % - Markeringsfarve1_AVA DVA EL" xfId="17431" xr:uid="{00000000-0005-0000-0000-00006E5B0000}"/>
    <cellStyle name="60 % - Markeringsfarve2" xfId="17432" xr:uid="{00000000-0005-0000-0000-00006F5B0000}"/>
    <cellStyle name="60 % - Markeringsfarve2 2" xfId="17433" xr:uid="{00000000-0005-0000-0000-0000705B0000}"/>
    <cellStyle name="60 % - Markeringsfarve2 3" xfId="17434" xr:uid="{00000000-0005-0000-0000-0000715B0000}"/>
    <cellStyle name="60 % - Markeringsfarve2_AVA DVA EL" xfId="17435" xr:uid="{00000000-0005-0000-0000-0000725B0000}"/>
    <cellStyle name="60 % - Markeringsfarve3" xfId="17436" xr:uid="{00000000-0005-0000-0000-0000735B0000}"/>
    <cellStyle name="60 % - Markeringsfarve3 2" xfId="17437" xr:uid="{00000000-0005-0000-0000-0000745B0000}"/>
    <cellStyle name="60 % - Markeringsfarve3 3" xfId="17438" xr:uid="{00000000-0005-0000-0000-0000755B0000}"/>
    <cellStyle name="60 % - Markeringsfarve3_AVA DVA EL" xfId="17439" xr:uid="{00000000-0005-0000-0000-0000765B0000}"/>
    <cellStyle name="60 % - Markeringsfarve4" xfId="17440" xr:uid="{00000000-0005-0000-0000-0000775B0000}"/>
    <cellStyle name="60 % - Markeringsfarve4 2" xfId="17441" xr:uid="{00000000-0005-0000-0000-0000785B0000}"/>
    <cellStyle name="60 % - Markeringsfarve4 3" xfId="17442" xr:uid="{00000000-0005-0000-0000-0000795B0000}"/>
    <cellStyle name="60 % - Markeringsfarve4_AVA DVA EL" xfId="17443" xr:uid="{00000000-0005-0000-0000-00007A5B0000}"/>
    <cellStyle name="60 % - Markeringsfarve5" xfId="17444" xr:uid="{00000000-0005-0000-0000-00007B5B0000}"/>
    <cellStyle name="60 % - Markeringsfarve5 2" xfId="17445" xr:uid="{00000000-0005-0000-0000-00007C5B0000}"/>
    <cellStyle name="60 % - Markeringsfarve5 3" xfId="17446" xr:uid="{00000000-0005-0000-0000-00007D5B0000}"/>
    <cellStyle name="60 % - Markeringsfarve5_AVA DVA EL" xfId="17447" xr:uid="{00000000-0005-0000-0000-00007E5B0000}"/>
    <cellStyle name="60 % - Markeringsfarve6" xfId="17448" xr:uid="{00000000-0005-0000-0000-00007F5B0000}"/>
    <cellStyle name="60 % - Markeringsfarve6 2" xfId="17449" xr:uid="{00000000-0005-0000-0000-0000805B0000}"/>
    <cellStyle name="60 % - Markeringsfarve6 3" xfId="17450" xr:uid="{00000000-0005-0000-0000-0000815B0000}"/>
    <cellStyle name="60 % - Markeringsfarve6_AVA DVA EL" xfId="17451" xr:uid="{00000000-0005-0000-0000-0000825B0000}"/>
    <cellStyle name="60% - 1. jelölőszín" xfId="5515" xr:uid="{00000000-0005-0000-0000-0000835B0000}"/>
    <cellStyle name="60% - 1. jelölőszín 2" xfId="17452" xr:uid="{00000000-0005-0000-0000-0000845B0000}"/>
    <cellStyle name="60% - 1. jelölőszín 3" xfId="47650" xr:uid="{00000000-0005-0000-0000-0000855B0000}"/>
    <cellStyle name="60% - 1. jelölőszín_4 manuell" xfId="54498" xr:uid="{F1B6818F-2C19-441F-B263-778BB93063A2}"/>
    <cellStyle name="60% - 2. jelölőszín" xfId="5516" xr:uid="{00000000-0005-0000-0000-0000875B0000}"/>
    <cellStyle name="60% - 2. jelölőszín 2" xfId="17453" xr:uid="{00000000-0005-0000-0000-0000885B0000}"/>
    <cellStyle name="60% - 2. jelölőszín 3" xfId="47651" xr:uid="{00000000-0005-0000-0000-0000895B0000}"/>
    <cellStyle name="60% - 2. jelölőszín_4 manuell" xfId="54499" xr:uid="{0FA16B61-FE8A-470C-A3FA-27D52C795B1A}"/>
    <cellStyle name="60% - 3. jelölőszín" xfId="5517" xr:uid="{00000000-0005-0000-0000-00008B5B0000}"/>
    <cellStyle name="60% - 3. jelölőszín 2" xfId="17454" xr:uid="{00000000-0005-0000-0000-00008C5B0000}"/>
    <cellStyle name="60% - 3. jelölőszín 3" xfId="47652" xr:uid="{00000000-0005-0000-0000-00008D5B0000}"/>
    <cellStyle name="60% - 3. jelölőszín_4 manuell" xfId="54500" xr:uid="{F700E5B2-6BC8-4AFA-8C20-69E3154B489C}"/>
    <cellStyle name="60% - 4. jelölőszín" xfId="5518" xr:uid="{00000000-0005-0000-0000-00008F5B0000}"/>
    <cellStyle name="60% - 4. jelölőszín 2" xfId="17455" xr:uid="{00000000-0005-0000-0000-0000905B0000}"/>
    <cellStyle name="60% - 4. jelölőszín 3" xfId="47653" xr:uid="{00000000-0005-0000-0000-0000915B0000}"/>
    <cellStyle name="60% - 4. jelölőszín_4 manuell" xfId="54501" xr:uid="{B52CC774-30B4-4DFA-8FB6-A825F6B0B730}"/>
    <cellStyle name="60% - 5. jelölőszín" xfId="5519" xr:uid="{00000000-0005-0000-0000-0000935B0000}"/>
    <cellStyle name="60% - 5. jelölőszín 2" xfId="17456" xr:uid="{00000000-0005-0000-0000-0000945B0000}"/>
    <cellStyle name="60% - 5. jelölőszín 3" xfId="47654" xr:uid="{00000000-0005-0000-0000-0000955B0000}"/>
    <cellStyle name="60% - 5. jelölőszín_4 manuell" xfId="54502" xr:uid="{39AFDE06-7535-4E96-BC73-5561FE801AF0}"/>
    <cellStyle name="60% - 6. jelölőszín" xfId="5520" xr:uid="{00000000-0005-0000-0000-0000975B0000}"/>
    <cellStyle name="60% - 6. jelölőszín 2" xfId="17457" xr:uid="{00000000-0005-0000-0000-0000985B0000}"/>
    <cellStyle name="60% - 6. jelölőszín 3" xfId="47655" xr:uid="{00000000-0005-0000-0000-0000995B0000}"/>
    <cellStyle name="60% - 6. jelölőszín_4 manuell" xfId="54503" xr:uid="{A3A72B1B-2F76-4CB1-BDB0-2656F17D1D2C}"/>
    <cellStyle name="60% - Accent1" xfId="5521" xr:uid="{00000000-0005-0000-0000-00009B5B0000}"/>
    <cellStyle name="60% - Accent1 10" xfId="5522" xr:uid="{00000000-0005-0000-0000-00009C5B0000}"/>
    <cellStyle name="60% - Accent1 10 2" xfId="17458" xr:uid="{00000000-0005-0000-0000-00009D5B0000}"/>
    <cellStyle name="60% - Accent1 10 3" xfId="17459" xr:uid="{00000000-0005-0000-0000-00009E5B0000}"/>
    <cellStyle name="60% - Accent1 10_A02" xfId="55805" xr:uid="{81BF2EC4-03E9-4EB2-9429-70F5ABC75BF3}"/>
    <cellStyle name="60% - Accent1 11" xfId="5523" xr:uid="{00000000-0005-0000-0000-0000A05B0000}"/>
    <cellStyle name="60% - Accent1 11 2" xfId="17460" xr:uid="{00000000-0005-0000-0000-0000A15B0000}"/>
    <cellStyle name="60% - Accent1 11 3" xfId="17461" xr:uid="{00000000-0005-0000-0000-0000A25B0000}"/>
    <cellStyle name="60% - Accent1 11_A02" xfId="55806" xr:uid="{45F1B618-A8ED-4D30-97EB-40165EB90E7D}"/>
    <cellStyle name="60% - Accent1 12" xfId="17462" xr:uid="{00000000-0005-0000-0000-0000A45B0000}"/>
    <cellStyle name="60% - Accent1 12 2" xfId="17463" xr:uid="{00000000-0005-0000-0000-0000A55B0000}"/>
    <cellStyle name="60% - Accent1 12 3" xfId="17464" xr:uid="{00000000-0005-0000-0000-0000A65B0000}"/>
    <cellStyle name="60% - Accent1 12_AVA DVA EL" xfId="17465" xr:uid="{00000000-0005-0000-0000-0000A75B0000}"/>
    <cellStyle name="60% - Accent1 13" xfId="17466" xr:uid="{00000000-0005-0000-0000-0000A85B0000}"/>
    <cellStyle name="60% - Accent1 13 2" xfId="17467" xr:uid="{00000000-0005-0000-0000-0000A95B0000}"/>
    <cellStyle name="60% - Accent1 13 3" xfId="17468" xr:uid="{00000000-0005-0000-0000-0000AA5B0000}"/>
    <cellStyle name="60% - Accent1 13_AVA DVA EL" xfId="17469" xr:uid="{00000000-0005-0000-0000-0000AB5B0000}"/>
    <cellStyle name="60% - Accent1 14" xfId="39889" xr:uid="{00000000-0005-0000-0000-0000AC5B0000}"/>
    <cellStyle name="60% - Accent1 15" xfId="47656" xr:uid="{00000000-0005-0000-0000-0000AD5B0000}"/>
    <cellStyle name="60% - Accent1 16" xfId="47657" xr:uid="{00000000-0005-0000-0000-0000AE5B0000}"/>
    <cellStyle name="60% - Accent1 2" xfId="5524" xr:uid="{00000000-0005-0000-0000-0000AF5B0000}"/>
    <cellStyle name="60% - Accent1 2 2" xfId="5525" xr:uid="{00000000-0005-0000-0000-0000B05B0000}"/>
    <cellStyle name="60% - Accent1 2 2 2" xfId="17470" xr:uid="{00000000-0005-0000-0000-0000B15B0000}"/>
    <cellStyle name="60% - Accent1 2 2 2 2" xfId="17471" xr:uid="{00000000-0005-0000-0000-0000B25B0000}"/>
    <cellStyle name="60% - Accent1 2 2 2 3" xfId="17472" xr:uid="{00000000-0005-0000-0000-0000B35B0000}"/>
    <cellStyle name="60% - Accent1 2 2 2_AVA DVA EL" xfId="17473" xr:uid="{00000000-0005-0000-0000-0000B45B0000}"/>
    <cellStyle name="60% - Accent1 2 2 3" xfId="17474" xr:uid="{00000000-0005-0000-0000-0000B55B0000}"/>
    <cellStyle name="60% - Accent1 2 2 3 2" xfId="17475" xr:uid="{00000000-0005-0000-0000-0000B65B0000}"/>
    <cellStyle name="60% - Accent1 2 2 3 3" xfId="17476" xr:uid="{00000000-0005-0000-0000-0000B75B0000}"/>
    <cellStyle name="60% - Accent1 2 2 3_AVA DVA EL" xfId="17477" xr:uid="{00000000-0005-0000-0000-0000B85B0000}"/>
    <cellStyle name="60% - Accent1 2 2 4" xfId="17478" xr:uid="{00000000-0005-0000-0000-0000B95B0000}"/>
    <cellStyle name="60% - Accent1 2 2 4 2" xfId="17479" xr:uid="{00000000-0005-0000-0000-0000BA5B0000}"/>
    <cellStyle name="60% - Accent1 2 2 4 3" xfId="17480" xr:uid="{00000000-0005-0000-0000-0000BB5B0000}"/>
    <cellStyle name="60% - Accent1 2 2 4_AVA DVA EL" xfId="17481" xr:uid="{00000000-0005-0000-0000-0000BC5B0000}"/>
    <cellStyle name="60% - Accent1 2 2 5" xfId="17482" xr:uid="{00000000-0005-0000-0000-0000BD5B0000}"/>
    <cellStyle name="60% - Accent1 2 2 5 2" xfId="17483" xr:uid="{00000000-0005-0000-0000-0000BE5B0000}"/>
    <cellStyle name="60% - Accent1 2 2 5 3" xfId="17484" xr:uid="{00000000-0005-0000-0000-0000BF5B0000}"/>
    <cellStyle name="60% - Accent1 2 2 5_AVA DVA EL" xfId="17485" xr:uid="{00000000-0005-0000-0000-0000C05B0000}"/>
    <cellStyle name="60% - Accent1 2 2 6" xfId="17486" xr:uid="{00000000-0005-0000-0000-0000C15B0000}"/>
    <cellStyle name="60% - Accent1 2 2 6 2" xfId="17487" xr:uid="{00000000-0005-0000-0000-0000C25B0000}"/>
    <cellStyle name="60% - Accent1 2 2 6 3" xfId="17488" xr:uid="{00000000-0005-0000-0000-0000C35B0000}"/>
    <cellStyle name="60% - Accent1 2 2 6_AVA DVA EL" xfId="17489" xr:uid="{00000000-0005-0000-0000-0000C45B0000}"/>
    <cellStyle name="60% - Accent1 2 2 7" xfId="17490" xr:uid="{00000000-0005-0000-0000-0000C55B0000}"/>
    <cellStyle name="60% - Accent1 2 2 8" xfId="47658" xr:uid="{00000000-0005-0000-0000-0000C65B0000}"/>
    <cellStyle name="60% - Accent1 2 2_A01" xfId="35690" xr:uid="{00000000-0005-0000-0000-0000C75B0000}"/>
    <cellStyle name="60% - Accent1 2 3" xfId="17491" xr:uid="{00000000-0005-0000-0000-0000C85B0000}"/>
    <cellStyle name="60% - Accent1 2 3 2" xfId="17492" xr:uid="{00000000-0005-0000-0000-0000C95B0000}"/>
    <cellStyle name="60% - Accent1 2 3 2 2" xfId="17493" xr:uid="{00000000-0005-0000-0000-0000CA5B0000}"/>
    <cellStyle name="60% - Accent1 2 3 2 3" xfId="17494" xr:uid="{00000000-0005-0000-0000-0000CB5B0000}"/>
    <cellStyle name="60% - Accent1 2 3 2 4" xfId="47659" xr:uid="{00000000-0005-0000-0000-0000CC5B0000}"/>
    <cellStyle name="60% - Accent1 2 3 2_AVA DVA EL" xfId="17495" xr:uid="{00000000-0005-0000-0000-0000CD5B0000}"/>
    <cellStyle name="60% - Accent1 2 3 3" xfId="17496" xr:uid="{00000000-0005-0000-0000-0000CE5B0000}"/>
    <cellStyle name="60% - Accent1 2 3 3 2" xfId="47660" xr:uid="{00000000-0005-0000-0000-0000CF5B0000}"/>
    <cellStyle name="60% - Accent1 2 3 4" xfId="17497" xr:uid="{00000000-0005-0000-0000-0000D05B0000}"/>
    <cellStyle name="60% - Accent1 2 3 4 2" xfId="47661" xr:uid="{00000000-0005-0000-0000-0000D15B0000}"/>
    <cellStyle name="60% - Accent1 2 3 5" xfId="47662" xr:uid="{00000000-0005-0000-0000-0000D25B0000}"/>
    <cellStyle name="60% - Accent1 2 3 6" xfId="47663" xr:uid="{00000000-0005-0000-0000-0000D35B0000}"/>
    <cellStyle name="60% - Accent1 2 3_AVA DVA EL" xfId="17498" xr:uid="{00000000-0005-0000-0000-0000D45B0000}"/>
    <cellStyle name="60% - Accent1 2 4" xfId="17499" xr:uid="{00000000-0005-0000-0000-0000D55B0000}"/>
    <cellStyle name="60% - Accent1 2 4 2" xfId="17500" xr:uid="{00000000-0005-0000-0000-0000D65B0000}"/>
    <cellStyle name="60% - Accent1 2 4 3" xfId="17501" xr:uid="{00000000-0005-0000-0000-0000D75B0000}"/>
    <cellStyle name="60% - Accent1 2 4 4" xfId="47664" xr:uid="{00000000-0005-0000-0000-0000D85B0000}"/>
    <cellStyle name="60% - Accent1 2 4_AVA DVA EL" xfId="17502" xr:uid="{00000000-0005-0000-0000-0000D95B0000}"/>
    <cellStyle name="60% - Accent1 2 5" xfId="17503" xr:uid="{00000000-0005-0000-0000-0000DA5B0000}"/>
    <cellStyle name="60% - Accent1 2 5 2" xfId="17504" xr:uid="{00000000-0005-0000-0000-0000DB5B0000}"/>
    <cellStyle name="60% - Accent1 2 5 3" xfId="17505" xr:uid="{00000000-0005-0000-0000-0000DC5B0000}"/>
    <cellStyle name="60% - Accent1 2 5_AVA DVA EL" xfId="17506" xr:uid="{00000000-0005-0000-0000-0000DD5B0000}"/>
    <cellStyle name="60% - Accent1 2 6" xfId="17507" xr:uid="{00000000-0005-0000-0000-0000DE5B0000}"/>
    <cellStyle name="60% - Accent1 2 6 2" xfId="17508" xr:uid="{00000000-0005-0000-0000-0000DF5B0000}"/>
    <cellStyle name="60% - Accent1 2 6 3" xfId="17509" xr:uid="{00000000-0005-0000-0000-0000E05B0000}"/>
    <cellStyle name="60% - Accent1 2 6_AVA DVA EL" xfId="17510" xr:uid="{00000000-0005-0000-0000-0000E15B0000}"/>
    <cellStyle name="60% - Accent1 2 7" xfId="17511" xr:uid="{00000000-0005-0000-0000-0000E25B0000}"/>
    <cellStyle name="60% - Accent1 2 7 2" xfId="17512" xr:uid="{00000000-0005-0000-0000-0000E35B0000}"/>
    <cellStyle name="60% - Accent1 2 7 3" xfId="17513" xr:uid="{00000000-0005-0000-0000-0000E45B0000}"/>
    <cellStyle name="60% - Accent1 2 7_AVA DVA EL" xfId="17514" xr:uid="{00000000-0005-0000-0000-0000E55B0000}"/>
    <cellStyle name="60% - Accent1 2 8" xfId="17515" xr:uid="{00000000-0005-0000-0000-0000E65B0000}"/>
    <cellStyle name="60% - Accent1 2 9" xfId="47665" xr:uid="{00000000-0005-0000-0000-0000E75B0000}"/>
    <cellStyle name="60% - Accent1 2_4 manuell" xfId="54504" xr:uid="{CA086506-4AA3-413F-A465-73D9843249DD}"/>
    <cellStyle name="60% - Accent1 3" xfId="5526" xr:uid="{00000000-0005-0000-0000-0000E95B0000}"/>
    <cellStyle name="60% - Accent1 3 2" xfId="17516" xr:uid="{00000000-0005-0000-0000-0000EA5B0000}"/>
    <cellStyle name="60% - Accent1 3 2 2" xfId="17517" xr:uid="{00000000-0005-0000-0000-0000EB5B0000}"/>
    <cellStyle name="60% - Accent1 3 2 3" xfId="17518" xr:uid="{00000000-0005-0000-0000-0000EC5B0000}"/>
    <cellStyle name="60% - Accent1 3 2_AVA DVA EL" xfId="17519" xr:uid="{00000000-0005-0000-0000-0000ED5B0000}"/>
    <cellStyle name="60% - Accent1 3 3" xfId="17520" xr:uid="{00000000-0005-0000-0000-0000EE5B0000}"/>
    <cellStyle name="60% - Accent1 3 4" xfId="47666" xr:uid="{00000000-0005-0000-0000-0000EF5B0000}"/>
    <cellStyle name="60% - Accent1 3_4 manuell" xfId="54505" xr:uid="{62ADEB8D-9FFC-4C89-9665-A89B05B730C8}"/>
    <cellStyle name="60% - Accent1 4" xfId="5527" xr:uid="{00000000-0005-0000-0000-0000F15B0000}"/>
    <cellStyle name="60% - Accent1 4 2" xfId="17521" xr:uid="{00000000-0005-0000-0000-0000F25B0000}"/>
    <cellStyle name="60% - Accent1 4 2 2" xfId="17522" xr:uid="{00000000-0005-0000-0000-0000F35B0000}"/>
    <cellStyle name="60% - Accent1 4 2 3" xfId="17523" xr:uid="{00000000-0005-0000-0000-0000F45B0000}"/>
    <cellStyle name="60% - Accent1 4 2_AVA DVA EL" xfId="17524" xr:uid="{00000000-0005-0000-0000-0000F55B0000}"/>
    <cellStyle name="60% - Accent1 4 3" xfId="17525" xr:uid="{00000000-0005-0000-0000-0000F65B0000}"/>
    <cellStyle name="60% - Accent1 4 3 2" xfId="17526" xr:uid="{00000000-0005-0000-0000-0000F75B0000}"/>
    <cellStyle name="60% - Accent1 4 3 3" xfId="17527" xr:uid="{00000000-0005-0000-0000-0000F85B0000}"/>
    <cellStyle name="60% - Accent1 4 3_AVA DVA EL" xfId="17528" xr:uid="{00000000-0005-0000-0000-0000F95B0000}"/>
    <cellStyle name="60% - Accent1 4 4" xfId="17529" xr:uid="{00000000-0005-0000-0000-0000FA5B0000}"/>
    <cellStyle name="60% - Accent1 4 4 2" xfId="17530" xr:uid="{00000000-0005-0000-0000-0000FB5B0000}"/>
    <cellStyle name="60% - Accent1 4 4 3" xfId="17531" xr:uid="{00000000-0005-0000-0000-0000FC5B0000}"/>
    <cellStyle name="60% - Accent1 4 4_AVA DVA EL" xfId="17532" xr:uid="{00000000-0005-0000-0000-0000FD5B0000}"/>
    <cellStyle name="60% - Accent1 4 5" xfId="17533" xr:uid="{00000000-0005-0000-0000-0000FE5B0000}"/>
    <cellStyle name="60% - Accent1 4_A01" xfId="35691" xr:uid="{00000000-0005-0000-0000-0000FF5B0000}"/>
    <cellStyle name="60% - Accent1 5" xfId="5528" xr:uid="{00000000-0005-0000-0000-0000005C0000}"/>
    <cellStyle name="60% - Accent1 5 2" xfId="17534" xr:uid="{00000000-0005-0000-0000-0000015C0000}"/>
    <cellStyle name="60% - Accent1 5 2 2" xfId="17535" xr:uid="{00000000-0005-0000-0000-0000025C0000}"/>
    <cellStyle name="60% - Accent1 5 2 3" xfId="17536" xr:uid="{00000000-0005-0000-0000-0000035C0000}"/>
    <cellStyle name="60% - Accent1 5 2_AVA DVA EL" xfId="17537" xr:uid="{00000000-0005-0000-0000-0000045C0000}"/>
    <cellStyle name="60% - Accent1 5 3" xfId="17538" xr:uid="{00000000-0005-0000-0000-0000055C0000}"/>
    <cellStyle name="60% - Accent1 5_A01" xfId="35692" xr:uid="{00000000-0005-0000-0000-0000065C0000}"/>
    <cellStyle name="60% - Accent1 6" xfId="5529" xr:uid="{00000000-0005-0000-0000-0000075C0000}"/>
    <cellStyle name="60% - Accent1 6 2" xfId="17539" xr:uid="{00000000-0005-0000-0000-0000085C0000}"/>
    <cellStyle name="60% - Accent1 6 2 2" xfId="17540" xr:uid="{00000000-0005-0000-0000-0000095C0000}"/>
    <cellStyle name="60% - Accent1 6 2 3" xfId="17541" xr:uid="{00000000-0005-0000-0000-00000A5C0000}"/>
    <cellStyle name="60% - Accent1 6 2_AVA DVA EL" xfId="17542" xr:uid="{00000000-0005-0000-0000-00000B5C0000}"/>
    <cellStyle name="60% - Accent1 6 3" xfId="17543" xr:uid="{00000000-0005-0000-0000-00000C5C0000}"/>
    <cellStyle name="60% - Accent1 6_A01" xfId="35693" xr:uid="{00000000-0005-0000-0000-00000D5C0000}"/>
    <cellStyle name="60% - Accent1 7" xfId="5530" xr:uid="{00000000-0005-0000-0000-00000E5C0000}"/>
    <cellStyle name="60% - Accent1 7 2" xfId="17544" xr:uid="{00000000-0005-0000-0000-00000F5C0000}"/>
    <cellStyle name="60% - Accent1 7 2 2" xfId="17545" xr:uid="{00000000-0005-0000-0000-0000105C0000}"/>
    <cellStyle name="60% - Accent1 7 2 3" xfId="17546" xr:uid="{00000000-0005-0000-0000-0000115C0000}"/>
    <cellStyle name="60% - Accent1 7 2_AVA DVA EL" xfId="17547" xr:uid="{00000000-0005-0000-0000-0000125C0000}"/>
    <cellStyle name="60% - Accent1 7 3" xfId="17548" xr:uid="{00000000-0005-0000-0000-0000135C0000}"/>
    <cellStyle name="60% - Accent1 7_A01" xfId="35694" xr:uid="{00000000-0005-0000-0000-0000145C0000}"/>
    <cellStyle name="60% - Accent1 8" xfId="5531" xr:uid="{00000000-0005-0000-0000-0000155C0000}"/>
    <cellStyle name="60% - Accent1 8 2" xfId="17549" xr:uid="{00000000-0005-0000-0000-0000165C0000}"/>
    <cellStyle name="60% - Accent1 8 2 2" xfId="17550" xr:uid="{00000000-0005-0000-0000-0000175C0000}"/>
    <cellStyle name="60% - Accent1 8 2 3" xfId="17551" xr:uid="{00000000-0005-0000-0000-0000185C0000}"/>
    <cellStyle name="60% - Accent1 8 2_AVA DVA EL" xfId="17552" xr:uid="{00000000-0005-0000-0000-0000195C0000}"/>
    <cellStyle name="60% - Accent1 8 3" xfId="17553" xr:uid="{00000000-0005-0000-0000-00001A5C0000}"/>
    <cellStyle name="60% - Accent1 8_A01" xfId="35695" xr:uid="{00000000-0005-0000-0000-00001B5C0000}"/>
    <cellStyle name="60% - Accent1 9" xfId="5532" xr:uid="{00000000-0005-0000-0000-00001C5C0000}"/>
    <cellStyle name="60% - Accent1 9 2" xfId="17554" xr:uid="{00000000-0005-0000-0000-00001D5C0000}"/>
    <cellStyle name="60% - Accent1 9 2 2" xfId="17555" xr:uid="{00000000-0005-0000-0000-00001E5C0000}"/>
    <cellStyle name="60% - Accent1 9 2 3" xfId="17556" xr:uid="{00000000-0005-0000-0000-00001F5C0000}"/>
    <cellStyle name="60% - Accent1 9 2_AVA DVA EL" xfId="17557" xr:uid="{00000000-0005-0000-0000-0000205C0000}"/>
    <cellStyle name="60% - Accent1 9 3" xfId="17558" xr:uid="{00000000-0005-0000-0000-0000215C0000}"/>
    <cellStyle name="60% - Accent1 9_A01" xfId="35696" xr:uid="{00000000-0005-0000-0000-0000225C0000}"/>
    <cellStyle name="60% - Accent1_4Q16" xfId="17559" xr:uid="{00000000-0005-0000-0000-0000235C0000}"/>
    <cellStyle name="60% - Accent2" xfId="5533" xr:uid="{00000000-0005-0000-0000-0000245C0000}"/>
    <cellStyle name="60% - Accent2 10" xfId="5534" xr:uid="{00000000-0005-0000-0000-0000255C0000}"/>
    <cellStyle name="60% - Accent2 11" xfId="5535" xr:uid="{00000000-0005-0000-0000-0000265C0000}"/>
    <cellStyle name="60% - Accent2 2" xfId="5536" xr:uid="{00000000-0005-0000-0000-0000275C0000}"/>
    <cellStyle name="60% - Accent2 2 2" xfId="5537" xr:uid="{00000000-0005-0000-0000-0000285C0000}"/>
    <cellStyle name="60% - Accent2 2 2 2" xfId="17560" xr:uid="{00000000-0005-0000-0000-0000295C0000}"/>
    <cellStyle name="60% - Accent2 2 2 2 2" xfId="17561" xr:uid="{00000000-0005-0000-0000-00002A5C0000}"/>
    <cellStyle name="60% - Accent2 2 2 2 3" xfId="17562" xr:uid="{00000000-0005-0000-0000-00002B5C0000}"/>
    <cellStyle name="60% - Accent2 2 2 2_AVA DVA EL" xfId="17563" xr:uid="{00000000-0005-0000-0000-00002C5C0000}"/>
    <cellStyle name="60% - Accent2 2 2 3" xfId="17564" xr:uid="{00000000-0005-0000-0000-00002D5C0000}"/>
    <cellStyle name="60% - Accent2 2 2 3 2" xfId="17565" xr:uid="{00000000-0005-0000-0000-00002E5C0000}"/>
    <cellStyle name="60% - Accent2 2 2 3 3" xfId="17566" xr:uid="{00000000-0005-0000-0000-00002F5C0000}"/>
    <cellStyle name="60% - Accent2 2 2 3_AVA DVA EL" xfId="17567" xr:uid="{00000000-0005-0000-0000-0000305C0000}"/>
    <cellStyle name="60% - Accent2 2 2 4" xfId="17568" xr:uid="{00000000-0005-0000-0000-0000315C0000}"/>
    <cellStyle name="60% - Accent2 2 2 4 2" xfId="17569" xr:uid="{00000000-0005-0000-0000-0000325C0000}"/>
    <cellStyle name="60% - Accent2 2 2 4 3" xfId="17570" xr:uid="{00000000-0005-0000-0000-0000335C0000}"/>
    <cellStyle name="60% - Accent2 2 2 4_AVA DVA EL" xfId="17571" xr:uid="{00000000-0005-0000-0000-0000345C0000}"/>
    <cellStyle name="60% - Accent2 2 2 5" xfId="17572" xr:uid="{00000000-0005-0000-0000-0000355C0000}"/>
    <cellStyle name="60% - Accent2 2 2 5 2" xfId="17573" xr:uid="{00000000-0005-0000-0000-0000365C0000}"/>
    <cellStyle name="60% - Accent2 2 2 5 3" xfId="17574" xr:uid="{00000000-0005-0000-0000-0000375C0000}"/>
    <cellStyle name="60% - Accent2 2 2 5_AVA DVA EL" xfId="17575" xr:uid="{00000000-0005-0000-0000-0000385C0000}"/>
    <cellStyle name="60% - Accent2 2 2 6" xfId="17576" xr:uid="{00000000-0005-0000-0000-0000395C0000}"/>
    <cellStyle name="60% - Accent2 2 2 6 2" xfId="17577" xr:uid="{00000000-0005-0000-0000-00003A5C0000}"/>
    <cellStyle name="60% - Accent2 2 2 6 3" xfId="17578" xr:uid="{00000000-0005-0000-0000-00003B5C0000}"/>
    <cellStyle name="60% - Accent2 2 2 6_AVA DVA EL" xfId="17579" xr:uid="{00000000-0005-0000-0000-00003C5C0000}"/>
    <cellStyle name="60% - Accent2 2 2 7" xfId="17580" xr:uid="{00000000-0005-0000-0000-00003D5C0000}"/>
    <cellStyle name="60% - Accent2 2 2 8" xfId="47667" xr:uid="{00000000-0005-0000-0000-00003E5C0000}"/>
    <cellStyle name="60% - Accent2 2 2_A01" xfId="35697" xr:uid="{00000000-0005-0000-0000-00003F5C0000}"/>
    <cellStyle name="60% - Accent2 2 3" xfId="17581" xr:uid="{00000000-0005-0000-0000-0000405C0000}"/>
    <cellStyle name="60% - Accent2 2 3 2" xfId="17582" xr:uid="{00000000-0005-0000-0000-0000415C0000}"/>
    <cellStyle name="60% - Accent2 2 3 3" xfId="17583" xr:uid="{00000000-0005-0000-0000-0000425C0000}"/>
    <cellStyle name="60% - Accent2 2 3_AVA DVA EL" xfId="17584" xr:uid="{00000000-0005-0000-0000-0000435C0000}"/>
    <cellStyle name="60% - Accent2 2 4" xfId="17585" xr:uid="{00000000-0005-0000-0000-0000445C0000}"/>
    <cellStyle name="60% - Accent2 2 4 2" xfId="17586" xr:uid="{00000000-0005-0000-0000-0000455C0000}"/>
    <cellStyle name="60% - Accent2 2 4 3" xfId="17587" xr:uid="{00000000-0005-0000-0000-0000465C0000}"/>
    <cellStyle name="60% - Accent2 2 4_AVA DVA EL" xfId="17588" xr:uid="{00000000-0005-0000-0000-0000475C0000}"/>
    <cellStyle name="60% - Accent2 2 5" xfId="17589" xr:uid="{00000000-0005-0000-0000-0000485C0000}"/>
    <cellStyle name="60% - Accent2 2 5 2" xfId="17590" xr:uid="{00000000-0005-0000-0000-0000495C0000}"/>
    <cellStyle name="60% - Accent2 2 5 3" xfId="17591" xr:uid="{00000000-0005-0000-0000-00004A5C0000}"/>
    <cellStyle name="60% - Accent2 2 5_AVA DVA EL" xfId="17592" xr:uid="{00000000-0005-0000-0000-00004B5C0000}"/>
    <cellStyle name="60% - Accent2 2 6" xfId="17593" xr:uid="{00000000-0005-0000-0000-00004C5C0000}"/>
    <cellStyle name="60% - Accent2 2 6 2" xfId="17594" xr:uid="{00000000-0005-0000-0000-00004D5C0000}"/>
    <cellStyle name="60% - Accent2 2 6 3" xfId="17595" xr:uid="{00000000-0005-0000-0000-00004E5C0000}"/>
    <cellStyle name="60% - Accent2 2 6_AVA DVA EL" xfId="17596" xr:uid="{00000000-0005-0000-0000-00004F5C0000}"/>
    <cellStyle name="60% - Accent2 2 7" xfId="17597" xr:uid="{00000000-0005-0000-0000-0000505C0000}"/>
    <cellStyle name="60% - Accent2 2 7 2" xfId="17598" xr:uid="{00000000-0005-0000-0000-0000515C0000}"/>
    <cellStyle name="60% - Accent2 2 7 3" xfId="17599" xr:uid="{00000000-0005-0000-0000-0000525C0000}"/>
    <cellStyle name="60% - Accent2 2 7_AVA DVA EL" xfId="17600" xr:uid="{00000000-0005-0000-0000-0000535C0000}"/>
    <cellStyle name="60% - Accent2 2 8" xfId="17601" xr:uid="{00000000-0005-0000-0000-0000545C0000}"/>
    <cellStyle name="60% - Accent2 2 9" xfId="47668" xr:uid="{00000000-0005-0000-0000-0000555C0000}"/>
    <cellStyle name="60% - Accent2 2_4 manuell" xfId="54506" xr:uid="{4320B408-A4CB-4897-9AAA-852A94F7F4D5}"/>
    <cellStyle name="60% - Accent2 3" xfId="5538" xr:uid="{00000000-0005-0000-0000-0000575C0000}"/>
    <cellStyle name="60% - Accent2 3 2" xfId="17602" xr:uid="{00000000-0005-0000-0000-0000585C0000}"/>
    <cellStyle name="60% - Accent2 3 2 2" xfId="17603" xr:uid="{00000000-0005-0000-0000-0000595C0000}"/>
    <cellStyle name="60% - Accent2 3 2 3" xfId="17604" xr:uid="{00000000-0005-0000-0000-00005A5C0000}"/>
    <cellStyle name="60% - Accent2 3 2_AVA DVA EL" xfId="17605" xr:uid="{00000000-0005-0000-0000-00005B5C0000}"/>
    <cellStyle name="60% - Accent2 3 3" xfId="17606" xr:uid="{00000000-0005-0000-0000-00005C5C0000}"/>
    <cellStyle name="60% - Accent2 3 4" xfId="47669" xr:uid="{00000000-0005-0000-0000-00005D5C0000}"/>
    <cellStyle name="60% - Accent2 3_4 manuell" xfId="54507" xr:uid="{0AF8D41B-DAEE-4838-BFA0-BA5AA3212E69}"/>
    <cellStyle name="60% - Accent2 4" xfId="5539" xr:uid="{00000000-0005-0000-0000-00005F5C0000}"/>
    <cellStyle name="60% - Accent2 4 2" xfId="17607" xr:uid="{00000000-0005-0000-0000-0000605C0000}"/>
    <cellStyle name="60% - Accent2 4 2 2" xfId="17608" xr:uid="{00000000-0005-0000-0000-0000615C0000}"/>
    <cellStyle name="60% - Accent2 4 2 3" xfId="17609" xr:uid="{00000000-0005-0000-0000-0000625C0000}"/>
    <cellStyle name="60% - Accent2 4 2_AVA DVA EL" xfId="17610" xr:uid="{00000000-0005-0000-0000-0000635C0000}"/>
    <cellStyle name="60% - Accent2 4 3" xfId="17611" xr:uid="{00000000-0005-0000-0000-0000645C0000}"/>
    <cellStyle name="60% - Accent2 4 3 2" xfId="17612" xr:uid="{00000000-0005-0000-0000-0000655C0000}"/>
    <cellStyle name="60% - Accent2 4 3 3" xfId="17613" xr:uid="{00000000-0005-0000-0000-0000665C0000}"/>
    <cellStyle name="60% - Accent2 4 3_AVA DVA EL" xfId="17614" xr:uid="{00000000-0005-0000-0000-0000675C0000}"/>
    <cellStyle name="60% - Accent2 4 4" xfId="17615" xr:uid="{00000000-0005-0000-0000-0000685C0000}"/>
    <cellStyle name="60% - Accent2 4 4 2" xfId="17616" xr:uid="{00000000-0005-0000-0000-0000695C0000}"/>
    <cellStyle name="60% - Accent2 4 4 3" xfId="17617" xr:uid="{00000000-0005-0000-0000-00006A5C0000}"/>
    <cellStyle name="60% - Accent2 4 4_AVA DVA EL" xfId="17618" xr:uid="{00000000-0005-0000-0000-00006B5C0000}"/>
    <cellStyle name="60% - Accent2 4 5" xfId="17619" xr:uid="{00000000-0005-0000-0000-00006C5C0000}"/>
    <cellStyle name="60% - Accent2 4_A01" xfId="35698" xr:uid="{00000000-0005-0000-0000-00006D5C0000}"/>
    <cellStyle name="60% - Accent2 5" xfId="5540" xr:uid="{00000000-0005-0000-0000-00006E5C0000}"/>
    <cellStyle name="60% - Accent2 5 2" xfId="17620" xr:uid="{00000000-0005-0000-0000-00006F5C0000}"/>
    <cellStyle name="60% - Accent2 5_A01" xfId="35699" xr:uid="{00000000-0005-0000-0000-0000705C0000}"/>
    <cellStyle name="60% - Accent2 6" xfId="5541" xr:uid="{00000000-0005-0000-0000-0000715C0000}"/>
    <cellStyle name="60% - Accent2 6 2" xfId="17621" xr:uid="{00000000-0005-0000-0000-0000725C0000}"/>
    <cellStyle name="60% - Accent2 6_A01" xfId="35700" xr:uid="{00000000-0005-0000-0000-0000735C0000}"/>
    <cellStyle name="60% - Accent2 7" xfId="5542" xr:uid="{00000000-0005-0000-0000-0000745C0000}"/>
    <cellStyle name="60% - Accent2 7 2" xfId="17622" xr:uid="{00000000-0005-0000-0000-0000755C0000}"/>
    <cellStyle name="60% - Accent2 7_A01" xfId="35701" xr:uid="{00000000-0005-0000-0000-0000765C0000}"/>
    <cellStyle name="60% - Accent2 8" xfId="5543" xr:uid="{00000000-0005-0000-0000-0000775C0000}"/>
    <cellStyle name="60% - Accent2 8 2" xfId="17623" xr:uid="{00000000-0005-0000-0000-0000785C0000}"/>
    <cellStyle name="60% - Accent2 8_A01" xfId="35702" xr:uid="{00000000-0005-0000-0000-0000795C0000}"/>
    <cellStyle name="60% - Accent2 9" xfId="5544" xr:uid="{00000000-0005-0000-0000-00007A5C0000}"/>
    <cellStyle name="60% - Accent2 9 2" xfId="17624" xr:uid="{00000000-0005-0000-0000-00007B5C0000}"/>
    <cellStyle name="60% - Accent2 9_A01" xfId="35703" xr:uid="{00000000-0005-0000-0000-00007C5C0000}"/>
    <cellStyle name="60% - Accent2_4Q16" xfId="17625" xr:uid="{00000000-0005-0000-0000-00007D5C0000}"/>
    <cellStyle name="60% - Accent3" xfId="5545" xr:uid="{00000000-0005-0000-0000-00007E5C0000}"/>
    <cellStyle name="60% - Accent3 10" xfId="5546" xr:uid="{00000000-0005-0000-0000-00007F5C0000}"/>
    <cellStyle name="60% - Accent3 10 2" xfId="17626" xr:uid="{00000000-0005-0000-0000-0000805C0000}"/>
    <cellStyle name="60% - Accent3 10 3" xfId="17627" xr:uid="{00000000-0005-0000-0000-0000815C0000}"/>
    <cellStyle name="60% - Accent3 10_A02" xfId="55807" xr:uid="{B90B9C18-BFB7-4F4E-824C-E120D5DB1F8B}"/>
    <cellStyle name="60% - Accent3 11" xfId="5547" xr:uid="{00000000-0005-0000-0000-0000835C0000}"/>
    <cellStyle name="60% - Accent3 11 2" xfId="17628" xr:uid="{00000000-0005-0000-0000-0000845C0000}"/>
    <cellStyle name="60% - Accent3 11 3" xfId="17629" xr:uid="{00000000-0005-0000-0000-0000855C0000}"/>
    <cellStyle name="60% - Accent3 11_A02" xfId="55808" xr:uid="{9295167B-B27B-4E3C-B45A-34A74975F2E0}"/>
    <cellStyle name="60% - Accent3 12" xfId="17630" xr:uid="{00000000-0005-0000-0000-0000875C0000}"/>
    <cellStyle name="60% - Accent3 12 2" xfId="17631" xr:uid="{00000000-0005-0000-0000-0000885C0000}"/>
    <cellStyle name="60% - Accent3 12 3" xfId="17632" xr:uid="{00000000-0005-0000-0000-0000895C0000}"/>
    <cellStyle name="60% - Accent3 12_AVA DVA EL" xfId="17633" xr:uid="{00000000-0005-0000-0000-00008A5C0000}"/>
    <cellStyle name="60% - Accent3 13" xfId="17634" xr:uid="{00000000-0005-0000-0000-00008B5C0000}"/>
    <cellStyle name="60% - Accent3 13 2" xfId="17635" xr:uid="{00000000-0005-0000-0000-00008C5C0000}"/>
    <cellStyle name="60% - Accent3 13 3" xfId="17636" xr:uid="{00000000-0005-0000-0000-00008D5C0000}"/>
    <cellStyle name="60% - Accent3 13_AVA DVA EL" xfId="17637" xr:uid="{00000000-0005-0000-0000-00008E5C0000}"/>
    <cellStyle name="60% - Accent3 14" xfId="39890" xr:uid="{00000000-0005-0000-0000-00008F5C0000}"/>
    <cellStyle name="60% - Accent3 15" xfId="47670" xr:uid="{00000000-0005-0000-0000-0000905C0000}"/>
    <cellStyle name="60% - Accent3 16" xfId="47671" xr:uid="{00000000-0005-0000-0000-0000915C0000}"/>
    <cellStyle name="60% - Accent3 2" xfId="5548" xr:uid="{00000000-0005-0000-0000-0000925C0000}"/>
    <cellStyle name="60% - Accent3 2 2" xfId="5549" xr:uid="{00000000-0005-0000-0000-0000935C0000}"/>
    <cellStyle name="60% - Accent3 2 2 2" xfId="17638" xr:uid="{00000000-0005-0000-0000-0000945C0000}"/>
    <cellStyle name="60% - Accent3 2 2 2 2" xfId="17639" xr:uid="{00000000-0005-0000-0000-0000955C0000}"/>
    <cellStyle name="60% - Accent3 2 2 2 3" xfId="17640" xr:uid="{00000000-0005-0000-0000-0000965C0000}"/>
    <cellStyle name="60% - Accent3 2 2 2_AVA DVA EL" xfId="17641" xr:uid="{00000000-0005-0000-0000-0000975C0000}"/>
    <cellStyle name="60% - Accent3 2 2 3" xfId="17642" xr:uid="{00000000-0005-0000-0000-0000985C0000}"/>
    <cellStyle name="60% - Accent3 2 2 3 2" xfId="17643" xr:uid="{00000000-0005-0000-0000-0000995C0000}"/>
    <cellStyle name="60% - Accent3 2 2 3 3" xfId="17644" xr:uid="{00000000-0005-0000-0000-00009A5C0000}"/>
    <cellStyle name="60% - Accent3 2 2 3_AVA DVA EL" xfId="17645" xr:uid="{00000000-0005-0000-0000-00009B5C0000}"/>
    <cellStyle name="60% - Accent3 2 2 4" xfId="17646" xr:uid="{00000000-0005-0000-0000-00009C5C0000}"/>
    <cellStyle name="60% - Accent3 2 2 4 2" xfId="17647" xr:uid="{00000000-0005-0000-0000-00009D5C0000}"/>
    <cellStyle name="60% - Accent3 2 2 4 3" xfId="17648" xr:uid="{00000000-0005-0000-0000-00009E5C0000}"/>
    <cellStyle name="60% - Accent3 2 2 4_AVA DVA EL" xfId="17649" xr:uid="{00000000-0005-0000-0000-00009F5C0000}"/>
    <cellStyle name="60% - Accent3 2 2 5" xfId="17650" xr:uid="{00000000-0005-0000-0000-0000A05C0000}"/>
    <cellStyle name="60% - Accent3 2 2 5 2" xfId="17651" xr:uid="{00000000-0005-0000-0000-0000A15C0000}"/>
    <cellStyle name="60% - Accent3 2 2 5 3" xfId="17652" xr:uid="{00000000-0005-0000-0000-0000A25C0000}"/>
    <cellStyle name="60% - Accent3 2 2 5_AVA DVA EL" xfId="17653" xr:uid="{00000000-0005-0000-0000-0000A35C0000}"/>
    <cellStyle name="60% - Accent3 2 2 6" xfId="17654" xr:uid="{00000000-0005-0000-0000-0000A45C0000}"/>
    <cellStyle name="60% - Accent3 2 2 6 2" xfId="17655" xr:uid="{00000000-0005-0000-0000-0000A55C0000}"/>
    <cellStyle name="60% - Accent3 2 2 6 3" xfId="17656" xr:uid="{00000000-0005-0000-0000-0000A65C0000}"/>
    <cellStyle name="60% - Accent3 2 2 6_AVA DVA EL" xfId="17657" xr:uid="{00000000-0005-0000-0000-0000A75C0000}"/>
    <cellStyle name="60% - Accent3 2 2 7" xfId="17658" xr:uid="{00000000-0005-0000-0000-0000A85C0000}"/>
    <cellStyle name="60% - Accent3 2 2 8" xfId="47672" xr:uid="{00000000-0005-0000-0000-0000A95C0000}"/>
    <cellStyle name="60% - Accent3 2 2_A01" xfId="35704" xr:uid="{00000000-0005-0000-0000-0000AA5C0000}"/>
    <cellStyle name="60% - Accent3 2 3" xfId="17659" xr:uid="{00000000-0005-0000-0000-0000AB5C0000}"/>
    <cellStyle name="60% - Accent3 2 3 2" xfId="17660" xr:uid="{00000000-0005-0000-0000-0000AC5C0000}"/>
    <cellStyle name="60% - Accent3 2 3 2 2" xfId="17661" xr:uid="{00000000-0005-0000-0000-0000AD5C0000}"/>
    <cellStyle name="60% - Accent3 2 3 2 3" xfId="17662" xr:uid="{00000000-0005-0000-0000-0000AE5C0000}"/>
    <cellStyle name="60% - Accent3 2 3 2 4" xfId="47673" xr:uid="{00000000-0005-0000-0000-0000AF5C0000}"/>
    <cellStyle name="60% - Accent3 2 3 2_AVA DVA EL" xfId="17663" xr:uid="{00000000-0005-0000-0000-0000B05C0000}"/>
    <cellStyle name="60% - Accent3 2 3 3" xfId="17664" xr:uid="{00000000-0005-0000-0000-0000B15C0000}"/>
    <cellStyle name="60% - Accent3 2 3 3 2" xfId="47674" xr:uid="{00000000-0005-0000-0000-0000B25C0000}"/>
    <cellStyle name="60% - Accent3 2 3 4" xfId="17665" xr:uid="{00000000-0005-0000-0000-0000B35C0000}"/>
    <cellStyle name="60% - Accent3 2 3 4 2" xfId="47675" xr:uid="{00000000-0005-0000-0000-0000B45C0000}"/>
    <cellStyle name="60% - Accent3 2 3 5" xfId="47676" xr:uid="{00000000-0005-0000-0000-0000B55C0000}"/>
    <cellStyle name="60% - Accent3 2 3 6" xfId="47677" xr:uid="{00000000-0005-0000-0000-0000B65C0000}"/>
    <cellStyle name="60% - Accent3 2 3_AVA DVA EL" xfId="17666" xr:uid="{00000000-0005-0000-0000-0000B75C0000}"/>
    <cellStyle name="60% - Accent3 2 4" xfId="17667" xr:uid="{00000000-0005-0000-0000-0000B85C0000}"/>
    <cellStyle name="60% - Accent3 2 4 2" xfId="17668" xr:uid="{00000000-0005-0000-0000-0000B95C0000}"/>
    <cellStyle name="60% - Accent3 2 4 3" xfId="17669" xr:uid="{00000000-0005-0000-0000-0000BA5C0000}"/>
    <cellStyle name="60% - Accent3 2 4 4" xfId="47678" xr:uid="{00000000-0005-0000-0000-0000BB5C0000}"/>
    <cellStyle name="60% - Accent3 2 4_AVA DVA EL" xfId="17670" xr:uid="{00000000-0005-0000-0000-0000BC5C0000}"/>
    <cellStyle name="60% - Accent3 2 5" xfId="17671" xr:uid="{00000000-0005-0000-0000-0000BD5C0000}"/>
    <cellStyle name="60% - Accent3 2 5 2" xfId="17672" xr:uid="{00000000-0005-0000-0000-0000BE5C0000}"/>
    <cellStyle name="60% - Accent3 2 5 3" xfId="17673" xr:uid="{00000000-0005-0000-0000-0000BF5C0000}"/>
    <cellStyle name="60% - Accent3 2 5_AVA DVA EL" xfId="17674" xr:uid="{00000000-0005-0000-0000-0000C05C0000}"/>
    <cellStyle name="60% - Accent3 2 6" xfId="17675" xr:uid="{00000000-0005-0000-0000-0000C15C0000}"/>
    <cellStyle name="60% - Accent3 2 6 2" xfId="17676" xr:uid="{00000000-0005-0000-0000-0000C25C0000}"/>
    <cellStyle name="60% - Accent3 2 6 3" xfId="17677" xr:uid="{00000000-0005-0000-0000-0000C35C0000}"/>
    <cellStyle name="60% - Accent3 2 6_AVA DVA EL" xfId="17678" xr:uid="{00000000-0005-0000-0000-0000C45C0000}"/>
    <cellStyle name="60% - Accent3 2 7" xfId="17679" xr:uid="{00000000-0005-0000-0000-0000C55C0000}"/>
    <cellStyle name="60% - Accent3 2 7 2" xfId="17680" xr:uid="{00000000-0005-0000-0000-0000C65C0000}"/>
    <cellStyle name="60% - Accent3 2 7 3" xfId="17681" xr:uid="{00000000-0005-0000-0000-0000C75C0000}"/>
    <cellStyle name="60% - Accent3 2 7_AVA DVA EL" xfId="17682" xr:uid="{00000000-0005-0000-0000-0000C85C0000}"/>
    <cellStyle name="60% - Accent3 2 8" xfId="17683" xr:uid="{00000000-0005-0000-0000-0000C95C0000}"/>
    <cellStyle name="60% - Accent3 2 9" xfId="47679" xr:uid="{00000000-0005-0000-0000-0000CA5C0000}"/>
    <cellStyle name="60% - Accent3 2_4 manuell" xfId="54508" xr:uid="{570FD5A6-20DD-48EE-9010-9EFFA96077A4}"/>
    <cellStyle name="60% - Accent3 3" xfId="5550" xr:uid="{00000000-0005-0000-0000-0000CC5C0000}"/>
    <cellStyle name="60% - Accent3 3 2" xfId="17684" xr:uid="{00000000-0005-0000-0000-0000CD5C0000}"/>
    <cellStyle name="60% - Accent3 3 2 2" xfId="17685" xr:uid="{00000000-0005-0000-0000-0000CE5C0000}"/>
    <cellStyle name="60% - Accent3 3 2 3" xfId="17686" xr:uid="{00000000-0005-0000-0000-0000CF5C0000}"/>
    <cellStyle name="60% - Accent3 3 2_AVA DVA EL" xfId="17687" xr:uid="{00000000-0005-0000-0000-0000D05C0000}"/>
    <cellStyle name="60% - Accent3 3 3" xfId="17688" xr:uid="{00000000-0005-0000-0000-0000D15C0000}"/>
    <cellStyle name="60% - Accent3 3 4" xfId="47680" xr:uid="{00000000-0005-0000-0000-0000D25C0000}"/>
    <cellStyle name="60% - Accent3 3_4 manuell" xfId="54509" xr:uid="{2D729146-7C74-4A8C-B51A-14C9FF1D4034}"/>
    <cellStyle name="60% - Accent3 4" xfId="5551" xr:uid="{00000000-0005-0000-0000-0000D45C0000}"/>
    <cellStyle name="60% - Accent3 4 2" xfId="17689" xr:uid="{00000000-0005-0000-0000-0000D55C0000}"/>
    <cellStyle name="60% - Accent3 4 2 2" xfId="17690" xr:uid="{00000000-0005-0000-0000-0000D65C0000}"/>
    <cellStyle name="60% - Accent3 4 2 3" xfId="17691" xr:uid="{00000000-0005-0000-0000-0000D75C0000}"/>
    <cellStyle name="60% - Accent3 4 2_AVA DVA EL" xfId="17692" xr:uid="{00000000-0005-0000-0000-0000D85C0000}"/>
    <cellStyle name="60% - Accent3 4 3" xfId="17693" xr:uid="{00000000-0005-0000-0000-0000D95C0000}"/>
    <cellStyle name="60% - Accent3 4 3 2" xfId="17694" xr:uid="{00000000-0005-0000-0000-0000DA5C0000}"/>
    <cellStyle name="60% - Accent3 4 3 3" xfId="17695" xr:uid="{00000000-0005-0000-0000-0000DB5C0000}"/>
    <cellStyle name="60% - Accent3 4 3_AVA DVA EL" xfId="17696" xr:uid="{00000000-0005-0000-0000-0000DC5C0000}"/>
    <cellStyle name="60% - Accent3 4 4" xfId="17697" xr:uid="{00000000-0005-0000-0000-0000DD5C0000}"/>
    <cellStyle name="60% - Accent3 4 4 2" xfId="17698" xr:uid="{00000000-0005-0000-0000-0000DE5C0000}"/>
    <cellStyle name="60% - Accent3 4 4 3" xfId="17699" xr:uid="{00000000-0005-0000-0000-0000DF5C0000}"/>
    <cellStyle name="60% - Accent3 4 4_AVA DVA EL" xfId="17700" xr:uid="{00000000-0005-0000-0000-0000E05C0000}"/>
    <cellStyle name="60% - Accent3 4 5" xfId="17701" xr:uid="{00000000-0005-0000-0000-0000E15C0000}"/>
    <cellStyle name="60% - Accent3 4_A01" xfId="35705" xr:uid="{00000000-0005-0000-0000-0000E25C0000}"/>
    <cellStyle name="60% - Accent3 5" xfId="5552" xr:uid="{00000000-0005-0000-0000-0000E35C0000}"/>
    <cellStyle name="60% - Accent3 5 2" xfId="17702" xr:uid="{00000000-0005-0000-0000-0000E45C0000}"/>
    <cellStyle name="60% - Accent3 5 2 2" xfId="17703" xr:uid="{00000000-0005-0000-0000-0000E55C0000}"/>
    <cellStyle name="60% - Accent3 5 2 3" xfId="17704" xr:uid="{00000000-0005-0000-0000-0000E65C0000}"/>
    <cellStyle name="60% - Accent3 5 2_AVA DVA EL" xfId="17705" xr:uid="{00000000-0005-0000-0000-0000E75C0000}"/>
    <cellStyle name="60% - Accent3 5 3" xfId="17706" xr:uid="{00000000-0005-0000-0000-0000E85C0000}"/>
    <cellStyle name="60% - Accent3 5_A01" xfId="35706" xr:uid="{00000000-0005-0000-0000-0000E95C0000}"/>
    <cellStyle name="60% - Accent3 6" xfId="5553" xr:uid="{00000000-0005-0000-0000-0000EA5C0000}"/>
    <cellStyle name="60% - Accent3 6 2" xfId="17707" xr:uid="{00000000-0005-0000-0000-0000EB5C0000}"/>
    <cellStyle name="60% - Accent3 6 2 2" xfId="17708" xr:uid="{00000000-0005-0000-0000-0000EC5C0000}"/>
    <cellStyle name="60% - Accent3 6 2 3" xfId="17709" xr:uid="{00000000-0005-0000-0000-0000ED5C0000}"/>
    <cellStyle name="60% - Accent3 6 2_AVA DVA EL" xfId="17710" xr:uid="{00000000-0005-0000-0000-0000EE5C0000}"/>
    <cellStyle name="60% - Accent3 6 3" xfId="17711" xr:uid="{00000000-0005-0000-0000-0000EF5C0000}"/>
    <cellStyle name="60% - Accent3 6_A01" xfId="35707" xr:uid="{00000000-0005-0000-0000-0000F05C0000}"/>
    <cellStyle name="60% - Accent3 7" xfId="5554" xr:uid="{00000000-0005-0000-0000-0000F15C0000}"/>
    <cellStyle name="60% - Accent3 7 2" xfId="17712" xr:uid="{00000000-0005-0000-0000-0000F25C0000}"/>
    <cellStyle name="60% - Accent3 7 2 2" xfId="17713" xr:uid="{00000000-0005-0000-0000-0000F35C0000}"/>
    <cellStyle name="60% - Accent3 7 2 3" xfId="17714" xr:uid="{00000000-0005-0000-0000-0000F45C0000}"/>
    <cellStyle name="60% - Accent3 7 2_AVA DVA EL" xfId="17715" xr:uid="{00000000-0005-0000-0000-0000F55C0000}"/>
    <cellStyle name="60% - Accent3 7 3" xfId="17716" xr:uid="{00000000-0005-0000-0000-0000F65C0000}"/>
    <cellStyle name="60% - Accent3 7_A01" xfId="35708" xr:uid="{00000000-0005-0000-0000-0000F75C0000}"/>
    <cellStyle name="60% - Accent3 8" xfId="5555" xr:uid="{00000000-0005-0000-0000-0000F85C0000}"/>
    <cellStyle name="60% - Accent3 8 2" xfId="17717" xr:uid="{00000000-0005-0000-0000-0000F95C0000}"/>
    <cellStyle name="60% - Accent3 8 2 2" xfId="17718" xr:uid="{00000000-0005-0000-0000-0000FA5C0000}"/>
    <cellStyle name="60% - Accent3 8 2 3" xfId="17719" xr:uid="{00000000-0005-0000-0000-0000FB5C0000}"/>
    <cellStyle name="60% - Accent3 8 2_AVA DVA EL" xfId="17720" xr:uid="{00000000-0005-0000-0000-0000FC5C0000}"/>
    <cellStyle name="60% - Accent3 8 3" xfId="17721" xr:uid="{00000000-0005-0000-0000-0000FD5C0000}"/>
    <cellStyle name="60% - Accent3 8_A01" xfId="35709" xr:uid="{00000000-0005-0000-0000-0000FE5C0000}"/>
    <cellStyle name="60% - Accent3 9" xfId="5556" xr:uid="{00000000-0005-0000-0000-0000FF5C0000}"/>
    <cellStyle name="60% - Accent3 9 2" xfId="17722" xr:uid="{00000000-0005-0000-0000-0000005D0000}"/>
    <cellStyle name="60% - Accent3 9 2 2" xfId="17723" xr:uid="{00000000-0005-0000-0000-0000015D0000}"/>
    <cellStyle name="60% - Accent3 9 2 3" xfId="17724" xr:uid="{00000000-0005-0000-0000-0000025D0000}"/>
    <cellStyle name="60% - Accent3 9 2_AVA DVA EL" xfId="17725" xr:uid="{00000000-0005-0000-0000-0000035D0000}"/>
    <cellStyle name="60% - Accent3 9 3" xfId="17726" xr:uid="{00000000-0005-0000-0000-0000045D0000}"/>
    <cellStyle name="60% - Accent3 9_A01" xfId="35710" xr:uid="{00000000-0005-0000-0000-0000055D0000}"/>
    <cellStyle name="60% - Accent3_4Q16" xfId="17727" xr:uid="{00000000-0005-0000-0000-0000065D0000}"/>
    <cellStyle name="60% - Accent4" xfId="5557" xr:uid="{00000000-0005-0000-0000-0000075D0000}"/>
    <cellStyle name="60% - Accent4 10" xfId="5558" xr:uid="{00000000-0005-0000-0000-0000085D0000}"/>
    <cellStyle name="60% - Accent4 10 2" xfId="17728" xr:uid="{00000000-0005-0000-0000-0000095D0000}"/>
    <cellStyle name="60% - Accent4 10 3" xfId="17729" xr:uid="{00000000-0005-0000-0000-00000A5D0000}"/>
    <cellStyle name="60% - Accent4 10_A02" xfId="55809" xr:uid="{A9DBB564-3F0F-4784-86B4-BB1C53B91F9B}"/>
    <cellStyle name="60% - Accent4 11" xfId="5559" xr:uid="{00000000-0005-0000-0000-00000C5D0000}"/>
    <cellStyle name="60% - Accent4 11 2" xfId="17730" xr:uid="{00000000-0005-0000-0000-00000D5D0000}"/>
    <cellStyle name="60% - Accent4 11 3" xfId="17731" xr:uid="{00000000-0005-0000-0000-00000E5D0000}"/>
    <cellStyle name="60% - Accent4 11_A02" xfId="55810" xr:uid="{2AF17A61-87E5-48A8-9B56-0A8664F9F493}"/>
    <cellStyle name="60% - Accent4 12" xfId="17732" xr:uid="{00000000-0005-0000-0000-0000105D0000}"/>
    <cellStyle name="60% - Accent4 12 2" xfId="17733" xr:uid="{00000000-0005-0000-0000-0000115D0000}"/>
    <cellStyle name="60% - Accent4 12 3" xfId="17734" xr:uid="{00000000-0005-0000-0000-0000125D0000}"/>
    <cellStyle name="60% - Accent4 12_AVA DVA EL" xfId="17735" xr:uid="{00000000-0005-0000-0000-0000135D0000}"/>
    <cellStyle name="60% - Accent4 13" xfId="17736" xr:uid="{00000000-0005-0000-0000-0000145D0000}"/>
    <cellStyle name="60% - Accent4 13 2" xfId="17737" xr:uid="{00000000-0005-0000-0000-0000155D0000}"/>
    <cellStyle name="60% - Accent4 13 3" xfId="17738" xr:uid="{00000000-0005-0000-0000-0000165D0000}"/>
    <cellStyle name="60% - Accent4 13_AVA DVA EL" xfId="17739" xr:uid="{00000000-0005-0000-0000-0000175D0000}"/>
    <cellStyle name="60% - Accent4 14" xfId="39891" xr:uid="{00000000-0005-0000-0000-0000185D0000}"/>
    <cellStyle name="60% - Accent4 15" xfId="47681" xr:uid="{00000000-0005-0000-0000-0000195D0000}"/>
    <cellStyle name="60% - Accent4 16" xfId="47682" xr:uid="{00000000-0005-0000-0000-00001A5D0000}"/>
    <cellStyle name="60% - Accent4 2" xfId="5560" xr:uid="{00000000-0005-0000-0000-00001B5D0000}"/>
    <cellStyle name="60% - Accent4 2 2" xfId="5561" xr:uid="{00000000-0005-0000-0000-00001C5D0000}"/>
    <cellStyle name="60% - Accent4 2 2 2" xfId="17740" xr:uid="{00000000-0005-0000-0000-00001D5D0000}"/>
    <cellStyle name="60% - Accent4 2 2 2 2" xfId="17741" xr:uid="{00000000-0005-0000-0000-00001E5D0000}"/>
    <cellStyle name="60% - Accent4 2 2 2 3" xfId="17742" xr:uid="{00000000-0005-0000-0000-00001F5D0000}"/>
    <cellStyle name="60% - Accent4 2 2 2_AVA DVA EL" xfId="17743" xr:uid="{00000000-0005-0000-0000-0000205D0000}"/>
    <cellStyle name="60% - Accent4 2 2 3" xfId="17744" xr:uid="{00000000-0005-0000-0000-0000215D0000}"/>
    <cellStyle name="60% - Accent4 2 2 3 2" xfId="17745" xr:uid="{00000000-0005-0000-0000-0000225D0000}"/>
    <cellStyle name="60% - Accent4 2 2 3 3" xfId="17746" xr:uid="{00000000-0005-0000-0000-0000235D0000}"/>
    <cellStyle name="60% - Accent4 2 2 3_AVA DVA EL" xfId="17747" xr:uid="{00000000-0005-0000-0000-0000245D0000}"/>
    <cellStyle name="60% - Accent4 2 2 4" xfId="17748" xr:uid="{00000000-0005-0000-0000-0000255D0000}"/>
    <cellStyle name="60% - Accent4 2 2 4 2" xfId="17749" xr:uid="{00000000-0005-0000-0000-0000265D0000}"/>
    <cellStyle name="60% - Accent4 2 2 4 3" xfId="17750" xr:uid="{00000000-0005-0000-0000-0000275D0000}"/>
    <cellStyle name="60% - Accent4 2 2 4_AVA DVA EL" xfId="17751" xr:uid="{00000000-0005-0000-0000-0000285D0000}"/>
    <cellStyle name="60% - Accent4 2 2 5" xfId="17752" xr:uid="{00000000-0005-0000-0000-0000295D0000}"/>
    <cellStyle name="60% - Accent4 2 2 5 2" xfId="17753" xr:uid="{00000000-0005-0000-0000-00002A5D0000}"/>
    <cellStyle name="60% - Accent4 2 2 5 3" xfId="17754" xr:uid="{00000000-0005-0000-0000-00002B5D0000}"/>
    <cellStyle name="60% - Accent4 2 2 5_AVA DVA EL" xfId="17755" xr:uid="{00000000-0005-0000-0000-00002C5D0000}"/>
    <cellStyle name="60% - Accent4 2 2 6" xfId="17756" xr:uid="{00000000-0005-0000-0000-00002D5D0000}"/>
    <cellStyle name="60% - Accent4 2 2 6 2" xfId="17757" xr:uid="{00000000-0005-0000-0000-00002E5D0000}"/>
    <cellStyle name="60% - Accent4 2 2 6 3" xfId="17758" xr:uid="{00000000-0005-0000-0000-00002F5D0000}"/>
    <cellStyle name="60% - Accent4 2 2 6_AVA DVA EL" xfId="17759" xr:uid="{00000000-0005-0000-0000-0000305D0000}"/>
    <cellStyle name="60% - Accent4 2 2 7" xfId="17760" xr:uid="{00000000-0005-0000-0000-0000315D0000}"/>
    <cellStyle name="60% - Accent4 2 2 8" xfId="47683" xr:uid="{00000000-0005-0000-0000-0000325D0000}"/>
    <cellStyle name="60% - Accent4 2 2_A01" xfId="35711" xr:uid="{00000000-0005-0000-0000-0000335D0000}"/>
    <cellStyle name="60% - Accent4 2 3" xfId="17761" xr:uid="{00000000-0005-0000-0000-0000345D0000}"/>
    <cellStyle name="60% - Accent4 2 3 2" xfId="17762" xr:uid="{00000000-0005-0000-0000-0000355D0000}"/>
    <cellStyle name="60% - Accent4 2 3 2 2" xfId="17763" xr:uid="{00000000-0005-0000-0000-0000365D0000}"/>
    <cellStyle name="60% - Accent4 2 3 2 3" xfId="17764" xr:uid="{00000000-0005-0000-0000-0000375D0000}"/>
    <cellStyle name="60% - Accent4 2 3 2 4" xfId="47684" xr:uid="{00000000-0005-0000-0000-0000385D0000}"/>
    <cellStyle name="60% - Accent4 2 3 2_AVA DVA EL" xfId="17765" xr:uid="{00000000-0005-0000-0000-0000395D0000}"/>
    <cellStyle name="60% - Accent4 2 3 3" xfId="17766" xr:uid="{00000000-0005-0000-0000-00003A5D0000}"/>
    <cellStyle name="60% - Accent4 2 3 3 2" xfId="47685" xr:uid="{00000000-0005-0000-0000-00003B5D0000}"/>
    <cellStyle name="60% - Accent4 2 3 4" xfId="17767" xr:uid="{00000000-0005-0000-0000-00003C5D0000}"/>
    <cellStyle name="60% - Accent4 2 3 4 2" xfId="47686" xr:uid="{00000000-0005-0000-0000-00003D5D0000}"/>
    <cellStyle name="60% - Accent4 2 3 5" xfId="47687" xr:uid="{00000000-0005-0000-0000-00003E5D0000}"/>
    <cellStyle name="60% - Accent4 2 3 6" xfId="47688" xr:uid="{00000000-0005-0000-0000-00003F5D0000}"/>
    <cellStyle name="60% - Accent4 2 3_AVA DVA EL" xfId="17768" xr:uid="{00000000-0005-0000-0000-0000405D0000}"/>
    <cellStyle name="60% - Accent4 2 4" xfId="17769" xr:uid="{00000000-0005-0000-0000-0000415D0000}"/>
    <cellStyle name="60% - Accent4 2 4 2" xfId="17770" xr:uid="{00000000-0005-0000-0000-0000425D0000}"/>
    <cellStyle name="60% - Accent4 2 4 3" xfId="17771" xr:uid="{00000000-0005-0000-0000-0000435D0000}"/>
    <cellStyle name="60% - Accent4 2 4 4" xfId="47689" xr:uid="{00000000-0005-0000-0000-0000445D0000}"/>
    <cellStyle name="60% - Accent4 2 4_AVA DVA EL" xfId="17772" xr:uid="{00000000-0005-0000-0000-0000455D0000}"/>
    <cellStyle name="60% - Accent4 2 5" xfId="17773" xr:uid="{00000000-0005-0000-0000-0000465D0000}"/>
    <cellStyle name="60% - Accent4 2 5 2" xfId="17774" xr:uid="{00000000-0005-0000-0000-0000475D0000}"/>
    <cellStyle name="60% - Accent4 2 5 3" xfId="17775" xr:uid="{00000000-0005-0000-0000-0000485D0000}"/>
    <cellStyle name="60% - Accent4 2 5_AVA DVA EL" xfId="17776" xr:uid="{00000000-0005-0000-0000-0000495D0000}"/>
    <cellStyle name="60% - Accent4 2 6" xfId="17777" xr:uid="{00000000-0005-0000-0000-00004A5D0000}"/>
    <cellStyle name="60% - Accent4 2 6 2" xfId="17778" xr:uid="{00000000-0005-0000-0000-00004B5D0000}"/>
    <cellStyle name="60% - Accent4 2 6 3" xfId="17779" xr:uid="{00000000-0005-0000-0000-00004C5D0000}"/>
    <cellStyle name="60% - Accent4 2 6_AVA DVA EL" xfId="17780" xr:uid="{00000000-0005-0000-0000-00004D5D0000}"/>
    <cellStyle name="60% - Accent4 2 7" xfId="17781" xr:uid="{00000000-0005-0000-0000-00004E5D0000}"/>
    <cellStyle name="60% - Accent4 2 7 2" xfId="17782" xr:uid="{00000000-0005-0000-0000-00004F5D0000}"/>
    <cellStyle name="60% - Accent4 2 7 3" xfId="17783" xr:uid="{00000000-0005-0000-0000-0000505D0000}"/>
    <cellStyle name="60% - Accent4 2 7_AVA DVA EL" xfId="17784" xr:uid="{00000000-0005-0000-0000-0000515D0000}"/>
    <cellStyle name="60% - Accent4 2 8" xfId="17785" xr:uid="{00000000-0005-0000-0000-0000525D0000}"/>
    <cellStyle name="60% - Accent4 2 9" xfId="47690" xr:uid="{00000000-0005-0000-0000-0000535D0000}"/>
    <cellStyle name="60% - Accent4 2_4 manuell" xfId="54510" xr:uid="{C8CAB23F-C382-4DDD-8AA7-DBD08146E063}"/>
    <cellStyle name="60% - Accent4 3" xfId="5562" xr:uid="{00000000-0005-0000-0000-0000555D0000}"/>
    <cellStyle name="60% - Accent4 3 2" xfId="17786" xr:uid="{00000000-0005-0000-0000-0000565D0000}"/>
    <cellStyle name="60% - Accent4 3 2 2" xfId="17787" xr:uid="{00000000-0005-0000-0000-0000575D0000}"/>
    <cellStyle name="60% - Accent4 3 2 3" xfId="17788" xr:uid="{00000000-0005-0000-0000-0000585D0000}"/>
    <cellStyle name="60% - Accent4 3 2_AVA DVA EL" xfId="17789" xr:uid="{00000000-0005-0000-0000-0000595D0000}"/>
    <cellStyle name="60% - Accent4 3 3" xfId="17790" xr:uid="{00000000-0005-0000-0000-00005A5D0000}"/>
    <cellStyle name="60% - Accent4 3 4" xfId="47691" xr:uid="{00000000-0005-0000-0000-00005B5D0000}"/>
    <cellStyle name="60% - Accent4 3_4 manuell" xfId="54511" xr:uid="{ADE5FCD2-350F-44D0-9F10-105716DFE0AF}"/>
    <cellStyle name="60% - Accent4 4" xfId="5563" xr:uid="{00000000-0005-0000-0000-00005D5D0000}"/>
    <cellStyle name="60% - Accent4 4 2" xfId="17791" xr:uid="{00000000-0005-0000-0000-00005E5D0000}"/>
    <cellStyle name="60% - Accent4 4 2 2" xfId="17792" xr:uid="{00000000-0005-0000-0000-00005F5D0000}"/>
    <cellStyle name="60% - Accent4 4 2 3" xfId="17793" xr:uid="{00000000-0005-0000-0000-0000605D0000}"/>
    <cellStyle name="60% - Accent4 4 2_AVA DVA EL" xfId="17794" xr:uid="{00000000-0005-0000-0000-0000615D0000}"/>
    <cellStyle name="60% - Accent4 4 3" xfId="17795" xr:uid="{00000000-0005-0000-0000-0000625D0000}"/>
    <cellStyle name="60% - Accent4 4 3 2" xfId="17796" xr:uid="{00000000-0005-0000-0000-0000635D0000}"/>
    <cellStyle name="60% - Accent4 4 3 3" xfId="17797" xr:uid="{00000000-0005-0000-0000-0000645D0000}"/>
    <cellStyle name="60% - Accent4 4 3_AVA DVA EL" xfId="17798" xr:uid="{00000000-0005-0000-0000-0000655D0000}"/>
    <cellStyle name="60% - Accent4 4 4" xfId="17799" xr:uid="{00000000-0005-0000-0000-0000665D0000}"/>
    <cellStyle name="60% - Accent4 4 4 2" xfId="17800" xr:uid="{00000000-0005-0000-0000-0000675D0000}"/>
    <cellStyle name="60% - Accent4 4 4 3" xfId="17801" xr:uid="{00000000-0005-0000-0000-0000685D0000}"/>
    <cellStyle name="60% - Accent4 4 4_AVA DVA EL" xfId="17802" xr:uid="{00000000-0005-0000-0000-0000695D0000}"/>
    <cellStyle name="60% - Accent4 4 5" xfId="17803" xr:uid="{00000000-0005-0000-0000-00006A5D0000}"/>
    <cellStyle name="60% - Accent4 4_A01" xfId="35712" xr:uid="{00000000-0005-0000-0000-00006B5D0000}"/>
    <cellStyle name="60% - Accent4 5" xfId="5564" xr:uid="{00000000-0005-0000-0000-00006C5D0000}"/>
    <cellStyle name="60% - Accent4 5 2" xfId="17804" xr:uid="{00000000-0005-0000-0000-00006D5D0000}"/>
    <cellStyle name="60% - Accent4 5 2 2" xfId="17805" xr:uid="{00000000-0005-0000-0000-00006E5D0000}"/>
    <cellStyle name="60% - Accent4 5 2 3" xfId="17806" xr:uid="{00000000-0005-0000-0000-00006F5D0000}"/>
    <cellStyle name="60% - Accent4 5 2_AVA DVA EL" xfId="17807" xr:uid="{00000000-0005-0000-0000-0000705D0000}"/>
    <cellStyle name="60% - Accent4 5 3" xfId="17808" xr:uid="{00000000-0005-0000-0000-0000715D0000}"/>
    <cellStyle name="60% - Accent4 5_A01" xfId="35713" xr:uid="{00000000-0005-0000-0000-0000725D0000}"/>
    <cellStyle name="60% - Accent4 6" xfId="5565" xr:uid="{00000000-0005-0000-0000-0000735D0000}"/>
    <cellStyle name="60% - Accent4 6 2" xfId="17809" xr:uid="{00000000-0005-0000-0000-0000745D0000}"/>
    <cellStyle name="60% - Accent4 6 2 2" xfId="17810" xr:uid="{00000000-0005-0000-0000-0000755D0000}"/>
    <cellStyle name="60% - Accent4 6 2 3" xfId="17811" xr:uid="{00000000-0005-0000-0000-0000765D0000}"/>
    <cellStyle name="60% - Accent4 6 2_AVA DVA EL" xfId="17812" xr:uid="{00000000-0005-0000-0000-0000775D0000}"/>
    <cellStyle name="60% - Accent4 6 3" xfId="17813" xr:uid="{00000000-0005-0000-0000-0000785D0000}"/>
    <cellStyle name="60% - Accent4 6_A01" xfId="35714" xr:uid="{00000000-0005-0000-0000-0000795D0000}"/>
    <cellStyle name="60% - Accent4 7" xfId="5566" xr:uid="{00000000-0005-0000-0000-00007A5D0000}"/>
    <cellStyle name="60% - Accent4 7 2" xfId="17814" xr:uid="{00000000-0005-0000-0000-00007B5D0000}"/>
    <cellStyle name="60% - Accent4 7 2 2" xfId="17815" xr:uid="{00000000-0005-0000-0000-00007C5D0000}"/>
    <cellStyle name="60% - Accent4 7 2 3" xfId="17816" xr:uid="{00000000-0005-0000-0000-00007D5D0000}"/>
    <cellStyle name="60% - Accent4 7 2_AVA DVA EL" xfId="17817" xr:uid="{00000000-0005-0000-0000-00007E5D0000}"/>
    <cellStyle name="60% - Accent4 7 3" xfId="17818" xr:uid="{00000000-0005-0000-0000-00007F5D0000}"/>
    <cellStyle name="60% - Accent4 7_A01" xfId="35715" xr:uid="{00000000-0005-0000-0000-0000805D0000}"/>
    <cellStyle name="60% - Accent4 8" xfId="5567" xr:uid="{00000000-0005-0000-0000-0000815D0000}"/>
    <cellStyle name="60% - Accent4 8 2" xfId="17819" xr:uid="{00000000-0005-0000-0000-0000825D0000}"/>
    <cellStyle name="60% - Accent4 8 2 2" xfId="17820" xr:uid="{00000000-0005-0000-0000-0000835D0000}"/>
    <cellStyle name="60% - Accent4 8 2 3" xfId="17821" xr:uid="{00000000-0005-0000-0000-0000845D0000}"/>
    <cellStyle name="60% - Accent4 8 2_AVA DVA EL" xfId="17822" xr:uid="{00000000-0005-0000-0000-0000855D0000}"/>
    <cellStyle name="60% - Accent4 8 3" xfId="17823" xr:uid="{00000000-0005-0000-0000-0000865D0000}"/>
    <cellStyle name="60% - Accent4 8_A01" xfId="35716" xr:uid="{00000000-0005-0000-0000-0000875D0000}"/>
    <cellStyle name="60% - Accent4 9" xfId="5568" xr:uid="{00000000-0005-0000-0000-0000885D0000}"/>
    <cellStyle name="60% - Accent4 9 2" xfId="17824" xr:uid="{00000000-0005-0000-0000-0000895D0000}"/>
    <cellStyle name="60% - Accent4 9 2 2" xfId="17825" xr:uid="{00000000-0005-0000-0000-00008A5D0000}"/>
    <cellStyle name="60% - Accent4 9 2 3" xfId="17826" xr:uid="{00000000-0005-0000-0000-00008B5D0000}"/>
    <cellStyle name="60% - Accent4 9 2_AVA DVA EL" xfId="17827" xr:uid="{00000000-0005-0000-0000-00008C5D0000}"/>
    <cellStyle name="60% - Accent4 9 3" xfId="17828" xr:uid="{00000000-0005-0000-0000-00008D5D0000}"/>
    <cellStyle name="60% - Accent4 9_A01" xfId="35717" xr:uid="{00000000-0005-0000-0000-00008E5D0000}"/>
    <cellStyle name="60% - Accent4_4Q16" xfId="17829" xr:uid="{00000000-0005-0000-0000-00008F5D0000}"/>
    <cellStyle name="60% - Accent5" xfId="5569" xr:uid="{00000000-0005-0000-0000-0000905D0000}"/>
    <cellStyle name="60% - Accent5 10" xfId="5570" xr:uid="{00000000-0005-0000-0000-0000915D0000}"/>
    <cellStyle name="60% - Accent5 11" xfId="5571" xr:uid="{00000000-0005-0000-0000-0000925D0000}"/>
    <cellStyle name="60% - Accent5 2" xfId="5572" xr:uid="{00000000-0005-0000-0000-0000935D0000}"/>
    <cellStyle name="60% - Accent5 2 2" xfId="5573" xr:uid="{00000000-0005-0000-0000-0000945D0000}"/>
    <cellStyle name="60% - Accent5 2 2 2" xfId="17830" xr:uid="{00000000-0005-0000-0000-0000955D0000}"/>
    <cellStyle name="60% - Accent5 2 2 2 2" xfId="17831" xr:uid="{00000000-0005-0000-0000-0000965D0000}"/>
    <cellStyle name="60% - Accent5 2 2 2 3" xfId="17832" xr:uid="{00000000-0005-0000-0000-0000975D0000}"/>
    <cellStyle name="60% - Accent5 2 2 2_AVA DVA EL" xfId="17833" xr:uid="{00000000-0005-0000-0000-0000985D0000}"/>
    <cellStyle name="60% - Accent5 2 2 3" xfId="17834" xr:uid="{00000000-0005-0000-0000-0000995D0000}"/>
    <cellStyle name="60% - Accent5 2 2 3 2" xfId="17835" xr:uid="{00000000-0005-0000-0000-00009A5D0000}"/>
    <cellStyle name="60% - Accent5 2 2 3 3" xfId="17836" xr:uid="{00000000-0005-0000-0000-00009B5D0000}"/>
    <cellStyle name="60% - Accent5 2 2 3_AVA DVA EL" xfId="17837" xr:uid="{00000000-0005-0000-0000-00009C5D0000}"/>
    <cellStyle name="60% - Accent5 2 2 4" xfId="17838" xr:uid="{00000000-0005-0000-0000-00009D5D0000}"/>
    <cellStyle name="60% - Accent5 2 2 4 2" xfId="17839" xr:uid="{00000000-0005-0000-0000-00009E5D0000}"/>
    <cellStyle name="60% - Accent5 2 2 4 3" xfId="17840" xr:uid="{00000000-0005-0000-0000-00009F5D0000}"/>
    <cellStyle name="60% - Accent5 2 2 4_AVA DVA EL" xfId="17841" xr:uid="{00000000-0005-0000-0000-0000A05D0000}"/>
    <cellStyle name="60% - Accent5 2 2 5" xfId="17842" xr:uid="{00000000-0005-0000-0000-0000A15D0000}"/>
    <cellStyle name="60% - Accent5 2 2 5 2" xfId="17843" xr:uid="{00000000-0005-0000-0000-0000A25D0000}"/>
    <cellStyle name="60% - Accent5 2 2 5 3" xfId="17844" xr:uid="{00000000-0005-0000-0000-0000A35D0000}"/>
    <cellStyle name="60% - Accent5 2 2 5_AVA DVA EL" xfId="17845" xr:uid="{00000000-0005-0000-0000-0000A45D0000}"/>
    <cellStyle name="60% - Accent5 2 2 6" xfId="17846" xr:uid="{00000000-0005-0000-0000-0000A55D0000}"/>
    <cellStyle name="60% - Accent5 2 2 6 2" xfId="17847" xr:uid="{00000000-0005-0000-0000-0000A65D0000}"/>
    <cellStyle name="60% - Accent5 2 2 6 3" xfId="17848" xr:uid="{00000000-0005-0000-0000-0000A75D0000}"/>
    <cellStyle name="60% - Accent5 2 2 6_AVA DVA EL" xfId="17849" xr:uid="{00000000-0005-0000-0000-0000A85D0000}"/>
    <cellStyle name="60% - Accent5 2 2 7" xfId="17850" xr:uid="{00000000-0005-0000-0000-0000A95D0000}"/>
    <cellStyle name="60% - Accent5 2 2 8" xfId="47692" xr:uid="{00000000-0005-0000-0000-0000AA5D0000}"/>
    <cellStyle name="60% - Accent5 2 2_A01" xfId="35718" xr:uid="{00000000-0005-0000-0000-0000AB5D0000}"/>
    <cellStyle name="60% - Accent5 2 3" xfId="17851" xr:uid="{00000000-0005-0000-0000-0000AC5D0000}"/>
    <cellStyle name="60% - Accent5 2 3 2" xfId="17852" xr:uid="{00000000-0005-0000-0000-0000AD5D0000}"/>
    <cellStyle name="60% - Accent5 2 3 3" xfId="17853" xr:uid="{00000000-0005-0000-0000-0000AE5D0000}"/>
    <cellStyle name="60% - Accent5 2 3_AVA DVA EL" xfId="17854" xr:uid="{00000000-0005-0000-0000-0000AF5D0000}"/>
    <cellStyle name="60% - Accent5 2 4" xfId="17855" xr:uid="{00000000-0005-0000-0000-0000B05D0000}"/>
    <cellStyle name="60% - Accent5 2 4 2" xfId="17856" xr:uid="{00000000-0005-0000-0000-0000B15D0000}"/>
    <cellStyle name="60% - Accent5 2 4 3" xfId="17857" xr:uid="{00000000-0005-0000-0000-0000B25D0000}"/>
    <cellStyle name="60% - Accent5 2 4_AVA DVA EL" xfId="17858" xr:uid="{00000000-0005-0000-0000-0000B35D0000}"/>
    <cellStyle name="60% - Accent5 2 5" xfId="17859" xr:uid="{00000000-0005-0000-0000-0000B45D0000}"/>
    <cellStyle name="60% - Accent5 2 5 2" xfId="17860" xr:uid="{00000000-0005-0000-0000-0000B55D0000}"/>
    <cellStyle name="60% - Accent5 2 5 3" xfId="17861" xr:uid="{00000000-0005-0000-0000-0000B65D0000}"/>
    <cellStyle name="60% - Accent5 2 5_AVA DVA EL" xfId="17862" xr:uid="{00000000-0005-0000-0000-0000B75D0000}"/>
    <cellStyle name="60% - Accent5 2 6" xfId="17863" xr:uid="{00000000-0005-0000-0000-0000B85D0000}"/>
    <cellStyle name="60% - Accent5 2 6 2" xfId="17864" xr:uid="{00000000-0005-0000-0000-0000B95D0000}"/>
    <cellStyle name="60% - Accent5 2 6 3" xfId="17865" xr:uid="{00000000-0005-0000-0000-0000BA5D0000}"/>
    <cellStyle name="60% - Accent5 2 6_AVA DVA EL" xfId="17866" xr:uid="{00000000-0005-0000-0000-0000BB5D0000}"/>
    <cellStyle name="60% - Accent5 2 7" xfId="17867" xr:uid="{00000000-0005-0000-0000-0000BC5D0000}"/>
    <cellStyle name="60% - Accent5 2 7 2" xfId="17868" xr:uid="{00000000-0005-0000-0000-0000BD5D0000}"/>
    <cellStyle name="60% - Accent5 2 7 3" xfId="17869" xr:uid="{00000000-0005-0000-0000-0000BE5D0000}"/>
    <cellStyle name="60% - Accent5 2 7_AVA DVA EL" xfId="17870" xr:uid="{00000000-0005-0000-0000-0000BF5D0000}"/>
    <cellStyle name="60% - Accent5 2 8" xfId="17871" xr:uid="{00000000-0005-0000-0000-0000C05D0000}"/>
    <cellStyle name="60% - Accent5 2 9" xfId="47693" xr:uid="{00000000-0005-0000-0000-0000C15D0000}"/>
    <cellStyle name="60% - Accent5 2_4 manuell" xfId="54512" xr:uid="{B1064026-8232-400C-B0AC-9B481E3AF955}"/>
    <cellStyle name="60% - Accent5 3" xfId="5574" xr:uid="{00000000-0005-0000-0000-0000C35D0000}"/>
    <cellStyle name="60% - Accent5 3 2" xfId="17872" xr:uid="{00000000-0005-0000-0000-0000C45D0000}"/>
    <cellStyle name="60% - Accent5 3 2 2" xfId="17873" xr:uid="{00000000-0005-0000-0000-0000C55D0000}"/>
    <cellStyle name="60% - Accent5 3 2 3" xfId="17874" xr:uid="{00000000-0005-0000-0000-0000C65D0000}"/>
    <cellStyle name="60% - Accent5 3 2_AVA DVA EL" xfId="17875" xr:uid="{00000000-0005-0000-0000-0000C75D0000}"/>
    <cellStyle name="60% - Accent5 3 3" xfId="17876" xr:uid="{00000000-0005-0000-0000-0000C85D0000}"/>
    <cellStyle name="60% - Accent5 3 4" xfId="47694" xr:uid="{00000000-0005-0000-0000-0000C95D0000}"/>
    <cellStyle name="60% - Accent5 3_4 manuell" xfId="54513" xr:uid="{E4EEFCDE-6F25-4E3A-8E5F-C531A74D1330}"/>
    <cellStyle name="60% - Accent5 4" xfId="5575" xr:uid="{00000000-0005-0000-0000-0000CB5D0000}"/>
    <cellStyle name="60% - Accent5 4 2" xfId="17877" xr:uid="{00000000-0005-0000-0000-0000CC5D0000}"/>
    <cellStyle name="60% - Accent5 4 2 2" xfId="17878" xr:uid="{00000000-0005-0000-0000-0000CD5D0000}"/>
    <cellStyle name="60% - Accent5 4 2 3" xfId="17879" xr:uid="{00000000-0005-0000-0000-0000CE5D0000}"/>
    <cellStyle name="60% - Accent5 4 2_AVA DVA EL" xfId="17880" xr:uid="{00000000-0005-0000-0000-0000CF5D0000}"/>
    <cellStyle name="60% - Accent5 4 3" xfId="17881" xr:uid="{00000000-0005-0000-0000-0000D05D0000}"/>
    <cellStyle name="60% - Accent5 4 3 2" xfId="17882" xr:uid="{00000000-0005-0000-0000-0000D15D0000}"/>
    <cellStyle name="60% - Accent5 4 3 3" xfId="17883" xr:uid="{00000000-0005-0000-0000-0000D25D0000}"/>
    <cellStyle name="60% - Accent5 4 3_AVA DVA EL" xfId="17884" xr:uid="{00000000-0005-0000-0000-0000D35D0000}"/>
    <cellStyle name="60% - Accent5 4 4" xfId="17885" xr:uid="{00000000-0005-0000-0000-0000D45D0000}"/>
    <cellStyle name="60% - Accent5 4 4 2" xfId="17886" xr:uid="{00000000-0005-0000-0000-0000D55D0000}"/>
    <cellStyle name="60% - Accent5 4 4 3" xfId="17887" xr:uid="{00000000-0005-0000-0000-0000D65D0000}"/>
    <cellStyle name="60% - Accent5 4 4_AVA DVA EL" xfId="17888" xr:uid="{00000000-0005-0000-0000-0000D75D0000}"/>
    <cellStyle name="60% - Accent5 4 5" xfId="17889" xr:uid="{00000000-0005-0000-0000-0000D85D0000}"/>
    <cellStyle name="60% - Accent5 4_A01" xfId="35719" xr:uid="{00000000-0005-0000-0000-0000D95D0000}"/>
    <cellStyle name="60% - Accent5 5" xfId="5576" xr:uid="{00000000-0005-0000-0000-0000DA5D0000}"/>
    <cellStyle name="60% - Accent5 5 2" xfId="17890" xr:uid="{00000000-0005-0000-0000-0000DB5D0000}"/>
    <cellStyle name="60% - Accent5 5 2 2" xfId="17891" xr:uid="{00000000-0005-0000-0000-0000DC5D0000}"/>
    <cellStyle name="60% - Accent5 5 2 3" xfId="17892" xr:uid="{00000000-0005-0000-0000-0000DD5D0000}"/>
    <cellStyle name="60% - Accent5 5 2_AVA DVA EL" xfId="17893" xr:uid="{00000000-0005-0000-0000-0000DE5D0000}"/>
    <cellStyle name="60% - Accent5 5 3" xfId="17894" xr:uid="{00000000-0005-0000-0000-0000DF5D0000}"/>
    <cellStyle name="60% - Accent5 5_A01" xfId="35720" xr:uid="{00000000-0005-0000-0000-0000E05D0000}"/>
    <cellStyle name="60% - Accent5 6" xfId="5577" xr:uid="{00000000-0005-0000-0000-0000E15D0000}"/>
    <cellStyle name="60% - Accent5 6 2" xfId="17895" xr:uid="{00000000-0005-0000-0000-0000E25D0000}"/>
    <cellStyle name="60% - Accent5 6 2 2" xfId="17896" xr:uid="{00000000-0005-0000-0000-0000E35D0000}"/>
    <cellStyle name="60% - Accent5 6 2 3" xfId="17897" xr:uid="{00000000-0005-0000-0000-0000E45D0000}"/>
    <cellStyle name="60% - Accent5 6 2_AVA DVA EL" xfId="17898" xr:uid="{00000000-0005-0000-0000-0000E55D0000}"/>
    <cellStyle name="60% - Accent5 6 3" xfId="17899" xr:uid="{00000000-0005-0000-0000-0000E65D0000}"/>
    <cellStyle name="60% - Accent5 6_A01" xfId="35721" xr:uid="{00000000-0005-0000-0000-0000E75D0000}"/>
    <cellStyle name="60% - Accent5 7" xfId="5578" xr:uid="{00000000-0005-0000-0000-0000E85D0000}"/>
    <cellStyle name="60% - Accent5 7 2" xfId="17900" xr:uid="{00000000-0005-0000-0000-0000E95D0000}"/>
    <cellStyle name="60% - Accent5 7_A01" xfId="35722" xr:uid="{00000000-0005-0000-0000-0000EA5D0000}"/>
    <cellStyle name="60% - Accent5 8" xfId="5579" xr:uid="{00000000-0005-0000-0000-0000EB5D0000}"/>
    <cellStyle name="60% - Accent5 8 2" xfId="17901" xr:uid="{00000000-0005-0000-0000-0000EC5D0000}"/>
    <cellStyle name="60% - Accent5 8_A01" xfId="35723" xr:uid="{00000000-0005-0000-0000-0000ED5D0000}"/>
    <cellStyle name="60% - Accent5 9" xfId="5580" xr:uid="{00000000-0005-0000-0000-0000EE5D0000}"/>
    <cellStyle name="60% - Accent5 9 2" xfId="17902" xr:uid="{00000000-0005-0000-0000-0000EF5D0000}"/>
    <cellStyle name="60% - Accent5 9_A01" xfId="35724" xr:uid="{00000000-0005-0000-0000-0000F05D0000}"/>
    <cellStyle name="60% - Accent5_4Q16" xfId="17903" xr:uid="{00000000-0005-0000-0000-0000F15D0000}"/>
    <cellStyle name="60% - Accent6" xfId="5581" xr:uid="{00000000-0005-0000-0000-0000F25D0000}"/>
    <cellStyle name="60% - Accent6 10" xfId="5582" xr:uid="{00000000-0005-0000-0000-0000F35D0000}"/>
    <cellStyle name="60% - Accent6 10 2" xfId="17904" xr:uid="{00000000-0005-0000-0000-0000F45D0000}"/>
    <cellStyle name="60% - Accent6 10 3" xfId="17905" xr:uid="{00000000-0005-0000-0000-0000F55D0000}"/>
    <cellStyle name="60% - Accent6 10_AVA DVA EL" xfId="17906" xr:uid="{00000000-0005-0000-0000-0000F65D0000}"/>
    <cellStyle name="60% - Accent6 11" xfId="5583" xr:uid="{00000000-0005-0000-0000-0000F75D0000}"/>
    <cellStyle name="60% - Accent6 11 2" xfId="17907" xr:uid="{00000000-0005-0000-0000-0000F85D0000}"/>
    <cellStyle name="60% - Accent6 11 3" xfId="17908" xr:uid="{00000000-0005-0000-0000-0000F95D0000}"/>
    <cellStyle name="60% - Accent6 11_AVA DVA EL" xfId="17909" xr:uid="{00000000-0005-0000-0000-0000FA5D0000}"/>
    <cellStyle name="60% - Accent6 12" xfId="17910" xr:uid="{00000000-0005-0000-0000-0000FB5D0000}"/>
    <cellStyle name="60% - Accent6 12 2" xfId="17911" xr:uid="{00000000-0005-0000-0000-0000FC5D0000}"/>
    <cellStyle name="60% - Accent6 12 3" xfId="17912" xr:uid="{00000000-0005-0000-0000-0000FD5D0000}"/>
    <cellStyle name="60% - Accent6 12_AVA DVA EL" xfId="17913" xr:uid="{00000000-0005-0000-0000-0000FE5D0000}"/>
    <cellStyle name="60% - Accent6 13" xfId="17914" xr:uid="{00000000-0005-0000-0000-0000FF5D0000}"/>
    <cellStyle name="60% - Accent6 13 2" xfId="17915" xr:uid="{00000000-0005-0000-0000-0000005E0000}"/>
    <cellStyle name="60% - Accent6 13 3" xfId="17916" xr:uid="{00000000-0005-0000-0000-0000015E0000}"/>
    <cellStyle name="60% - Accent6 13_AVA DVA EL" xfId="17917" xr:uid="{00000000-0005-0000-0000-0000025E0000}"/>
    <cellStyle name="60% - Accent6 14" xfId="39892" xr:uid="{00000000-0005-0000-0000-0000035E0000}"/>
    <cellStyle name="60% - Accent6 15" xfId="47695" xr:uid="{00000000-0005-0000-0000-0000045E0000}"/>
    <cellStyle name="60% - Accent6 16" xfId="47696" xr:uid="{00000000-0005-0000-0000-0000055E0000}"/>
    <cellStyle name="60% - Accent6 2" xfId="5584" xr:uid="{00000000-0005-0000-0000-0000065E0000}"/>
    <cellStyle name="60% - Accent6 2 2" xfId="5585" xr:uid="{00000000-0005-0000-0000-0000075E0000}"/>
    <cellStyle name="60% - Accent6 2 2 2" xfId="17918" xr:uid="{00000000-0005-0000-0000-0000085E0000}"/>
    <cellStyle name="60% - Accent6 2 2 2 2" xfId="17919" xr:uid="{00000000-0005-0000-0000-0000095E0000}"/>
    <cellStyle name="60% - Accent6 2 2 2 3" xfId="17920" xr:uid="{00000000-0005-0000-0000-00000A5E0000}"/>
    <cellStyle name="60% - Accent6 2 2 2_AVA DVA EL" xfId="17921" xr:uid="{00000000-0005-0000-0000-00000B5E0000}"/>
    <cellStyle name="60% - Accent6 2 2 3" xfId="17922" xr:uid="{00000000-0005-0000-0000-00000C5E0000}"/>
    <cellStyle name="60% - Accent6 2 2 3 2" xfId="17923" xr:uid="{00000000-0005-0000-0000-00000D5E0000}"/>
    <cellStyle name="60% - Accent6 2 2 3 3" xfId="17924" xr:uid="{00000000-0005-0000-0000-00000E5E0000}"/>
    <cellStyle name="60% - Accent6 2 2 3_AVA DVA EL" xfId="17925" xr:uid="{00000000-0005-0000-0000-00000F5E0000}"/>
    <cellStyle name="60% - Accent6 2 2 4" xfId="17926" xr:uid="{00000000-0005-0000-0000-0000105E0000}"/>
    <cellStyle name="60% - Accent6 2 2 4 2" xfId="17927" xr:uid="{00000000-0005-0000-0000-0000115E0000}"/>
    <cellStyle name="60% - Accent6 2 2 4 3" xfId="17928" xr:uid="{00000000-0005-0000-0000-0000125E0000}"/>
    <cellStyle name="60% - Accent6 2 2 4_AVA DVA EL" xfId="17929" xr:uid="{00000000-0005-0000-0000-0000135E0000}"/>
    <cellStyle name="60% - Accent6 2 2 5" xfId="17930" xr:uid="{00000000-0005-0000-0000-0000145E0000}"/>
    <cellStyle name="60% - Accent6 2 2 5 2" xfId="17931" xr:uid="{00000000-0005-0000-0000-0000155E0000}"/>
    <cellStyle name="60% - Accent6 2 2 5 3" xfId="17932" xr:uid="{00000000-0005-0000-0000-0000165E0000}"/>
    <cellStyle name="60% - Accent6 2 2 5_AVA DVA EL" xfId="17933" xr:uid="{00000000-0005-0000-0000-0000175E0000}"/>
    <cellStyle name="60% - Accent6 2 2 6" xfId="17934" xr:uid="{00000000-0005-0000-0000-0000185E0000}"/>
    <cellStyle name="60% - Accent6 2 2 6 2" xfId="17935" xr:uid="{00000000-0005-0000-0000-0000195E0000}"/>
    <cellStyle name="60% - Accent6 2 2 6 3" xfId="17936" xr:uid="{00000000-0005-0000-0000-00001A5E0000}"/>
    <cellStyle name="60% - Accent6 2 2 6_AVA DVA EL" xfId="17937" xr:uid="{00000000-0005-0000-0000-00001B5E0000}"/>
    <cellStyle name="60% - Accent6 2 2 7" xfId="17938" xr:uid="{00000000-0005-0000-0000-00001C5E0000}"/>
    <cellStyle name="60% - Accent6 2 2 8" xfId="47697" xr:uid="{00000000-0005-0000-0000-00001D5E0000}"/>
    <cellStyle name="60% - Accent6 2 2_A01" xfId="35725" xr:uid="{00000000-0005-0000-0000-00001E5E0000}"/>
    <cellStyle name="60% - Accent6 2 3" xfId="17939" xr:uid="{00000000-0005-0000-0000-00001F5E0000}"/>
    <cellStyle name="60% - Accent6 2 3 2" xfId="17940" xr:uid="{00000000-0005-0000-0000-0000205E0000}"/>
    <cellStyle name="60% - Accent6 2 3 2 2" xfId="17941" xr:uid="{00000000-0005-0000-0000-0000215E0000}"/>
    <cellStyle name="60% - Accent6 2 3 2 3" xfId="17942" xr:uid="{00000000-0005-0000-0000-0000225E0000}"/>
    <cellStyle name="60% - Accent6 2 3 2 4" xfId="47698" xr:uid="{00000000-0005-0000-0000-0000235E0000}"/>
    <cellStyle name="60% - Accent6 2 3 2_AVA DVA EL" xfId="17943" xr:uid="{00000000-0005-0000-0000-0000245E0000}"/>
    <cellStyle name="60% - Accent6 2 3 3" xfId="17944" xr:uid="{00000000-0005-0000-0000-0000255E0000}"/>
    <cellStyle name="60% - Accent6 2 3 3 2" xfId="47699" xr:uid="{00000000-0005-0000-0000-0000265E0000}"/>
    <cellStyle name="60% - Accent6 2 3 4" xfId="17945" xr:uid="{00000000-0005-0000-0000-0000275E0000}"/>
    <cellStyle name="60% - Accent6 2 3 4 2" xfId="47700" xr:uid="{00000000-0005-0000-0000-0000285E0000}"/>
    <cellStyle name="60% - Accent6 2 3 5" xfId="47701" xr:uid="{00000000-0005-0000-0000-0000295E0000}"/>
    <cellStyle name="60% - Accent6 2 3 6" xfId="47702" xr:uid="{00000000-0005-0000-0000-00002A5E0000}"/>
    <cellStyle name="60% - Accent6 2 3_AVA DVA EL" xfId="17946" xr:uid="{00000000-0005-0000-0000-00002B5E0000}"/>
    <cellStyle name="60% - Accent6 2 4" xfId="17947" xr:uid="{00000000-0005-0000-0000-00002C5E0000}"/>
    <cellStyle name="60% - Accent6 2 4 2" xfId="17948" xr:uid="{00000000-0005-0000-0000-00002D5E0000}"/>
    <cellStyle name="60% - Accent6 2 4 3" xfId="17949" xr:uid="{00000000-0005-0000-0000-00002E5E0000}"/>
    <cellStyle name="60% - Accent6 2 4 4" xfId="47703" xr:uid="{00000000-0005-0000-0000-00002F5E0000}"/>
    <cellStyle name="60% - Accent6 2 4_AVA DVA EL" xfId="17950" xr:uid="{00000000-0005-0000-0000-0000305E0000}"/>
    <cellStyle name="60% - Accent6 2 5" xfId="17951" xr:uid="{00000000-0005-0000-0000-0000315E0000}"/>
    <cellStyle name="60% - Accent6 2 5 2" xfId="17952" xr:uid="{00000000-0005-0000-0000-0000325E0000}"/>
    <cellStyle name="60% - Accent6 2 5 3" xfId="17953" xr:uid="{00000000-0005-0000-0000-0000335E0000}"/>
    <cellStyle name="60% - Accent6 2 5_AVA DVA EL" xfId="17954" xr:uid="{00000000-0005-0000-0000-0000345E0000}"/>
    <cellStyle name="60% - Accent6 2 6" xfId="17955" xr:uid="{00000000-0005-0000-0000-0000355E0000}"/>
    <cellStyle name="60% - Accent6 2 6 2" xfId="17956" xr:uid="{00000000-0005-0000-0000-0000365E0000}"/>
    <cellStyle name="60% - Accent6 2 6 3" xfId="17957" xr:uid="{00000000-0005-0000-0000-0000375E0000}"/>
    <cellStyle name="60% - Accent6 2 6_AVA DVA EL" xfId="17958" xr:uid="{00000000-0005-0000-0000-0000385E0000}"/>
    <cellStyle name="60% - Accent6 2 7" xfId="17959" xr:uid="{00000000-0005-0000-0000-0000395E0000}"/>
    <cellStyle name="60% - Accent6 2 7 2" xfId="17960" xr:uid="{00000000-0005-0000-0000-00003A5E0000}"/>
    <cellStyle name="60% - Accent6 2 7 3" xfId="17961" xr:uid="{00000000-0005-0000-0000-00003B5E0000}"/>
    <cellStyle name="60% - Accent6 2 7_AVA DVA EL" xfId="17962" xr:uid="{00000000-0005-0000-0000-00003C5E0000}"/>
    <cellStyle name="60% - Accent6 2 8" xfId="17963" xr:uid="{00000000-0005-0000-0000-00003D5E0000}"/>
    <cellStyle name="60% - Accent6 2 9" xfId="47704" xr:uid="{00000000-0005-0000-0000-00003E5E0000}"/>
    <cellStyle name="60% - Accent6 2_4 manuell" xfId="54514" xr:uid="{66926E78-507E-455D-841B-FF220FF496E2}"/>
    <cellStyle name="60% - Accent6 3" xfId="5586" xr:uid="{00000000-0005-0000-0000-0000405E0000}"/>
    <cellStyle name="60% - Accent6 3 2" xfId="17964" xr:uid="{00000000-0005-0000-0000-0000415E0000}"/>
    <cellStyle name="60% - Accent6 3 2 2" xfId="17965" xr:uid="{00000000-0005-0000-0000-0000425E0000}"/>
    <cellStyle name="60% - Accent6 3 2 3" xfId="17966" xr:uid="{00000000-0005-0000-0000-0000435E0000}"/>
    <cellStyle name="60% - Accent6 3 2_AVA DVA EL" xfId="17967" xr:uid="{00000000-0005-0000-0000-0000445E0000}"/>
    <cellStyle name="60% - Accent6 3 3" xfId="17968" xr:uid="{00000000-0005-0000-0000-0000455E0000}"/>
    <cellStyle name="60% - Accent6 3 4" xfId="47705" xr:uid="{00000000-0005-0000-0000-0000465E0000}"/>
    <cellStyle name="60% - Accent6 3_4 manuell" xfId="54515" xr:uid="{C5BEFB7A-505F-4119-BF22-A791D6FA9063}"/>
    <cellStyle name="60% - Accent6 4" xfId="5587" xr:uid="{00000000-0005-0000-0000-0000485E0000}"/>
    <cellStyle name="60% - Accent6 4 2" xfId="17969" xr:uid="{00000000-0005-0000-0000-0000495E0000}"/>
    <cellStyle name="60% - Accent6 4 2 2" xfId="17970" xr:uid="{00000000-0005-0000-0000-00004A5E0000}"/>
    <cellStyle name="60% - Accent6 4 2 3" xfId="17971" xr:uid="{00000000-0005-0000-0000-00004B5E0000}"/>
    <cellStyle name="60% - Accent6 4 2_AVA DVA EL" xfId="17972" xr:uid="{00000000-0005-0000-0000-00004C5E0000}"/>
    <cellStyle name="60% - Accent6 4 3" xfId="17973" xr:uid="{00000000-0005-0000-0000-00004D5E0000}"/>
    <cellStyle name="60% - Accent6 4 3 2" xfId="17974" xr:uid="{00000000-0005-0000-0000-00004E5E0000}"/>
    <cellStyle name="60% - Accent6 4 3 3" xfId="17975" xr:uid="{00000000-0005-0000-0000-00004F5E0000}"/>
    <cellStyle name="60% - Accent6 4 3_AVA DVA EL" xfId="17976" xr:uid="{00000000-0005-0000-0000-0000505E0000}"/>
    <cellStyle name="60% - Accent6 4 4" xfId="17977" xr:uid="{00000000-0005-0000-0000-0000515E0000}"/>
    <cellStyle name="60% - Accent6 4 4 2" xfId="17978" xr:uid="{00000000-0005-0000-0000-0000525E0000}"/>
    <cellStyle name="60% - Accent6 4 4 3" xfId="17979" xr:uid="{00000000-0005-0000-0000-0000535E0000}"/>
    <cellStyle name="60% - Accent6 4 4_AVA DVA EL" xfId="17980" xr:uid="{00000000-0005-0000-0000-0000545E0000}"/>
    <cellStyle name="60% - Accent6 4 5" xfId="17981" xr:uid="{00000000-0005-0000-0000-0000555E0000}"/>
    <cellStyle name="60% - Accent6 4_A01" xfId="35726" xr:uid="{00000000-0005-0000-0000-0000565E0000}"/>
    <cellStyle name="60% - Accent6 5" xfId="5588" xr:uid="{00000000-0005-0000-0000-0000575E0000}"/>
    <cellStyle name="60% - Accent6 5 2" xfId="17982" xr:uid="{00000000-0005-0000-0000-0000585E0000}"/>
    <cellStyle name="60% - Accent6 5 2 2" xfId="17983" xr:uid="{00000000-0005-0000-0000-0000595E0000}"/>
    <cellStyle name="60% - Accent6 5 2 3" xfId="17984" xr:uid="{00000000-0005-0000-0000-00005A5E0000}"/>
    <cellStyle name="60% - Accent6 5 2_AVA DVA EL" xfId="17985" xr:uid="{00000000-0005-0000-0000-00005B5E0000}"/>
    <cellStyle name="60% - Accent6 5 3" xfId="17986" xr:uid="{00000000-0005-0000-0000-00005C5E0000}"/>
    <cellStyle name="60% - Accent6 5_A01" xfId="35727" xr:uid="{00000000-0005-0000-0000-00005D5E0000}"/>
    <cellStyle name="60% - Accent6 6" xfId="5589" xr:uid="{00000000-0005-0000-0000-00005E5E0000}"/>
    <cellStyle name="60% - Accent6 6 2" xfId="17987" xr:uid="{00000000-0005-0000-0000-00005F5E0000}"/>
    <cellStyle name="60% - Accent6 6 2 2" xfId="17988" xr:uid="{00000000-0005-0000-0000-0000605E0000}"/>
    <cellStyle name="60% - Accent6 6 2 3" xfId="17989" xr:uid="{00000000-0005-0000-0000-0000615E0000}"/>
    <cellStyle name="60% - Accent6 6 2_AVA DVA EL" xfId="17990" xr:uid="{00000000-0005-0000-0000-0000625E0000}"/>
    <cellStyle name="60% - Accent6 6 3" xfId="17991" xr:uid="{00000000-0005-0000-0000-0000635E0000}"/>
    <cellStyle name="60% - Accent6 6_A01" xfId="35728" xr:uid="{00000000-0005-0000-0000-0000645E0000}"/>
    <cellStyle name="60% - Accent6 7" xfId="5590" xr:uid="{00000000-0005-0000-0000-0000655E0000}"/>
    <cellStyle name="60% - Accent6 7 2" xfId="17992" xr:uid="{00000000-0005-0000-0000-0000665E0000}"/>
    <cellStyle name="60% - Accent6 7 2 2" xfId="17993" xr:uid="{00000000-0005-0000-0000-0000675E0000}"/>
    <cellStyle name="60% - Accent6 7 2 3" xfId="17994" xr:uid="{00000000-0005-0000-0000-0000685E0000}"/>
    <cellStyle name="60% - Accent6 7 2_AVA DVA EL" xfId="17995" xr:uid="{00000000-0005-0000-0000-0000695E0000}"/>
    <cellStyle name="60% - Accent6 7 3" xfId="17996" xr:uid="{00000000-0005-0000-0000-00006A5E0000}"/>
    <cellStyle name="60% - Accent6 7_A01" xfId="35729" xr:uid="{00000000-0005-0000-0000-00006B5E0000}"/>
    <cellStyle name="60% - Accent6 8" xfId="5591" xr:uid="{00000000-0005-0000-0000-00006C5E0000}"/>
    <cellStyle name="60% - Accent6 8 2" xfId="17997" xr:uid="{00000000-0005-0000-0000-00006D5E0000}"/>
    <cellStyle name="60% - Accent6 8 2 2" xfId="17998" xr:uid="{00000000-0005-0000-0000-00006E5E0000}"/>
    <cellStyle name="60% - Accent6 8 2 3" xfId="17999" xr:uid="{00000000-0005-0000-0000-00006F5E0000}"/>
    <cellStyle name="60% - Accent6 8 2_AVA DVA EL" xfId="18000" xr:uid="{00000000-0005-0000-0000-0000705E0000}"/>
    <cellStyle name="60% - Accent6 8 3" xfId="18001" xr:uid="{00000000-0005-0000-0000-0000715E0000}"/>
    <cellStyle name="60% - Accent6 8_A01" xfId="35730" xr:uid="{00000000-0005-0000-0000-0000725E0000}"/>
    <cellStyle name="60% - Accent6 9" xfId="5592" xr:uid="{00000000-0005-0000-0000-0000735E0000}"/>
    <cellStyle name="60% - Accent6 9 2" xfId="18002" xr:uid="{00000000-0005-0000-0000-0000745E0000}"/>
    <cellStyle name="60% - Accent6 9 2 2" xfId="18003" xr:uid="{00000000-0005-0000-0000-0000755E0000}"/>
    <cellStyle name="60% - Accent6 9 2 3" xfId="18004" xr:uid="{00000000-0005-0000-0000-0000765E0000}"/>
    <cellStyle name="60% - Accent6 9 2_AVA DVA EL" xfId="18005" xr:uid="{00000000-0005-0000-0000-0000775E0000}"/>
    <cellStyle name="60% - Accent6 9 3" xfId="18006" xr:uid="{00000000-0005-0000-0000-0000785E0000}"/>
    <cellStyle name="60% - Accent6 9_A01" xfId="35731" xr:uid="{00000000-0005-0000-0000-0000795E0000}"/>
    <cellStyle name="60% - Accent6_4Q16" xfId="18007" xr:uid="{00000000-0005-0000-0000-00007A5E0000}"/>
    <cellStyle name="60% - akcent 1" xfId="18008" xr:uid="{00000000-0005-0000-0000-00007B5E0000}"/>
    <cellStyle name="60% - akcent 1 2" xfId="18009" xr:uid="{00000000-0005-0000-0000-00007C5E0000}"/>
    <cellStyle name="60% - akcent 1 3" xfId="18010" xr:uid="{00000000-0005-0000-0000-00007D5E0000}"/>
    <cellStyle name="60% - akcent 1_AVA DVA EL" xfId="18011" xr:uid="{00000000-0005-0000-0000-00007E5E0000}"/>
    <cellStyle name="60% - akcent 2" xfId="18012" xr:uid="{00000000-0005-0000-0000-00007F5E0000}"/>
    <cellStyle name="60% - akcent 2 2" xfId="18013" xr:uid="{00000000-0005-0000-0000-0000805E0000}"/>
    <cellStyle name="60% - akcent 2 3" xfId="18014" xr:uid="{00000000-0005-0000-0000-0000815E0000}"/>
    <cellStyle name="60% - akcent 2_AVA DVA EL" xfId="18015" xr:uid="{00000000-0005-0000-0000-0000825E0000}"/>
    <cellStyle name="60% - akcent 3" xfId="18016" xr:uid="{00000000-0005-0000-0000-0000835E0000}"/>
    <cellStyle name="60% - akcent 3 2" xfId="18017" xr:uid="{00000000-0005-0000-0000-0000845E0000}"/>
    <cellStyle name="60% - akcent 3 3" xfId="18018" xr:uid="{00000000-0005-0000-0000-0000855E0000}"/>
    <cellStyle name="60% - akcent 3_AVA DVA EL" xfId="18019" xr:uid="{00000000-0005-0000-0000-0000865E0000}"/>
    <cellStyle name="60% - akcent 4" xfId="18020" xr:uid="{00000000-0005-0000-0000-0000875E0000}"/>
    <cellStyle name="60% - akcent 4 2" xfId="18021" xr:uid="{00000000-0005-0000-0000-0000885E0000}"/>
    <cellStyle name="60% - akcent 4 3" xfId="18022" xr:uid="{00000000-0005-0000-0000-0000895E0000}"/>
    <cellStyle name="60% - akcent 4_AVA DVA EL" xfId="18023" xr:uid="{00000000-0005-0000-0000-00008A5E0000}"/>
    <cellStyle name="60% - akcent 5" xfId="18024" xr:uid="{00000000-0005-0000-0000-00008B5E0000}"/>
    <cellStyle name="60% - akcent 5 2" xfId="18025" xr:uid="{00000000-0005-0000-0000-00008C5E0000}"/>
    <cellStyle name="60% - akcent 5 3" xfId="18026" xr:uid="{00000000-0005-0000-0000-00008D5E0000}"/>
    <cellStyle name="60% - akcent 5_AVA DVA EL" xfId="18027" xr:uid="{00000000-0005-0000-0000-00008E5E0000}"/>
    <cellStyle name="60% - akcent 6" xfId="18028" xr:uid="{00000000-0005-0000-0000-00008F5E0000}"/>
    <cellStyle name="60% - akcent 6 2" xfId="18029" xr:uid="{00000000-0005-0000-0000-0000905E0000}"/>
    <cellStyle name="60% - akcent 6 3" xfId="18030" xr:uid="{00000000-0005-0000-0000-0000915E0000}"/>
    <cellStyle name="60% - akcent 6_AVA DVA EL" xfId="18031" xr:uid="{00000000-0005-0000-0000-0000925E0000}"/>
    <cellStyle name="60% - Énfasis1" xfId="5593" xr:uid="{00000000-0005-0000-0000-0000935E0000}"/>
    <cellStyle name="60% - Énfasis1 2" xfId="18032" xr:uid="{00000000-0005-0000-0000-0000945E0000}"/>
    <cellStyle name="60% - Énfasis1 3" xfId="47706" xr:uid="{00000000-0005-0000-0000-0000955E0000}"/>
    <cellStyle name="60% - Énfasis1_4 manuell" xfId="54516" xr:uid="{9F6DE8BB-4F23-4E90-95BE-51C1385A0F23}"/>
    <cellStyle name="60% - Énfasis2" xfId="5594" xr:uid="{00000000-0005-0000-0000-0000975E0000}"/>
    <cellStyle name="60% - Énfasis2 2" xfId="18033" xr:uid="{00000000-0005-0000-0000-0000985E0000}"/>
    <cellStyle name="60% - Énfasis2 3" xfId="47707" xr:uid="{00000000-0005-0000-0000-0000995E0000}"/>
    <cellStyle name="60% - Énfasis2_4 manuell" xfId="54517" xr:uid="{E917F0F2-CFF8-4A87-842A-871B6B5BA265}"/>
    <cellStyle name="60% - Énfasis3" xfId="5595" xr:uid="{00000000-0005-0000-0000-00009B5E0000}"/>
    <cellStyle name="60% - Énfasis3 2" xfId="18034" xr:uid="{00000000-0005-0000-0000-00009C5E0000}"/>
    <cellStyle name="60% - Énfasis3 3" xfId="47708" xr:uid="{00000000-0005-0000-0000-00009D5E0000}"/>
    <cellStyle name="60% - Énfasis3_4 manuell" xfId="54518" xr:uid="{4EC28D69-0A70-421C-8361-6E45973F788F}"/>
    <cellStyle name="60% - Énfasis4" xfId="5596" xr:uid="{00000000-0005-0000-0000-00009F5E0000}"/>
    <cellStyle name="60% - Énfasis4 2" xfId="18035" xr:uid="{00000000-0005-0000-0000-0000A05E0000}"/>
    <cellStyle name="60% - Énfasis4 3" xfId="47709" xr:uid="{00000000-0005-0000-0000-0000A15E0000}"/>
    <cellStyle name="60% - Énfasis4_4 manuell" xfId="54519" xr:uid="{24EA01D5-0DE2-4C93-99F6-ECB48A74BCC6}"/>
    <cellStyle name="60% - Énfasis5" xfId="5597" xr:uid="{00000000-0005-0000-0000-0000A35E0000}"/>
    <cellStyle name="60% - Énfasis5 2" xfId="18036" xr:uid="{00000000-0005-0000-0000-0000A45E0000}"/>
    <cellStyle name="60% - Énfasis5 3" xfId="47710" xr:uid="{00000000-0005-0000-0000-0000A55E0000}"/>
    <cellStyle name="60% - Énfasis5_4 manuell" xfId="54520" xr:uid="{4B2D5F98-EB14-4627-A71F-FF762206818F}"/>
    <cellStyle name="60% - Énfasis6" xfId="5598" xr:uid="{00000000-0005-0000-0000-0000A75E0000}"/>
    <cellStyle name="60% - Énfasis6 2" xfId="18037" xr:uid="{00000000-0005-0000-0000-0000A85E0000}"/>
    <cellStyle name="60% - Énfasis6 3" xfId="47711" xr:uid="{00000000-0005-0000-0000-0000A95E0000}"/>
    <cellStyle name="60% - Énfasis6_4 manuell" xfId="54521" xr:uid="{4EB2A8D4-0084-4E19-BCA9-1C5CF292CA19}"/>
    <cellStyle name="60% – paryškinimas 1" xfId="5599" xr:uid="{00000000-0005-0000-0000-0000AB5E0000}"/>
    <cellStyle name="60% – paryškinimas 1 2" xfId="18038" xr:uid="{00000000-0005-0000-0000-0000AC5E0000}"/>
    <cellStyle name="60% – paryškinimas 1_A01" xfId="35732" xr:uid="{00000000-0005-0000-0000-0000AD5E0000}"/>
    <cellStyle name="60% – paryškinimas 2" xfId="5600" xr:uid="{00000000-0005-0000-0000-0000AE5E0000}"/>
    <cellStyle name="60% – paryškinimas 2 2" xfId="18039" xr:uid="{00000000-0005-0000-0000-0000AF5E0000}"/>
    <cellStyle name="60% – paryškinimas 2_A01" xfId="35733" xr:uid="{00000000-0005-0000-0000-0000B05E0000}"/>
    <cellStyle name="60% – paryškinimas 3" xfId="5601" xr:uid="{00000000-0005-0000-0000-0000B15E0000}"/>
    <cellStyle name="60% – paryškinimas 3 2" xfId="18040" xr:uid="{00000000-0005-0000-0000-0000B25E0000}"/>
    <cellStyle name="60% – paryškinimas 3_A01" xfId="35734" xr:uid="{00000000-0005-0000-0000-0000B35E0000}"/>
    <cellStyle name="60% – paryškinimas 4" xfId="5602" xr:uid="{00000000-0005-0000-0000-0000B45E0000}"/>
    <cellStyle name="60% – paryškinimas 4 2" xfId="18041" xr:uid="{00000000-0005-0000-0000-0000B55E0000}"/>
    <cellStyle name="60% – paryškinimas 4_A01" xfId="35735" xr:uid="{00000000-0005-0000-0000-0000B65E0000}"/>
    <cellStyle name="60% – paryškinimas 5" xfId="5603" xr:uid="{00000000-0005-0000-0000-0000B75E0000}"/>
    <cellStyle name="60% – paryškinimas 5 2" xfId="18042" xr:uid="{00000000-0005-0000-0000-0000B85E0000}"/>
    <cellStyle name="60% – paryškinimas 5_A01" xfId="35736" xr:uid="{00000000-0005-0000-0000-0000B95E0000}"/>
    <cellStyle name="60% – paryškinimas 6" xfId="5604" xr:uid="{00000000-0005-0000-0000-0000BA5E0000}"/>
    <cellStyle name="60% – paryškinimas 6 2" xfId="18043" xr:uid="{00000000-0005-0000-0000-0000BB5E0000}"/>
    <cellStyle name="60% – paryškinimas 6_A01" xfId="35737" xr:uid="{00000000-0005-0000-0000-0000BC5E0000}"/>
    <cellStyle name="60% - uthevingsfarge 1" xfId="36179" xr:uid="{00000000-0005-0000-0000-0000BD5E0000}"/>
    <cellStyle name="60% - uthevingsfarge 1 2" xfId="5605" xr:uid="{00000000-0005-0000-0000-0000BE5E0000}"/>
    <cellStyle name="60% - uthevingsfarge 1 2 2" xfId="18044" xr:uid="{00000000-0005-0000-0000-0000BF5E0000}"/>
    <cellStyle name="60% - uthevingsfarge 1 2 2 2" xfId="18045" xr:uid="{00000000-0005-0000-0000-0000C05E0000}"/>
    <cellStyle name="60% - uthevingsfarge 1 2 2 3" xfId="18046" xr:uid="{00000000-0005-0000-0000-0000C15E0000}"/>
    <cellStyle name="60% - uthevingsfarge 1 2 2 4" xfId="39893" xr:uid="{00000000-0005-0000-0000-0000C25E0000}"/>
    <cellStyle name="60% - uthevingsfarge 1 2 2_AVA DVA EL" xfId="18047" xr:uid="{00000000-0005-0000-0000-0000C35E0000}"/>
    <cellStyle name="60% - uthevingsfarge 1 2 3" xfId="18048" xr:uid="{00000000-0005-0000-0000-0000C45E0000}"/>
    <cellStyle name="60% - uthevingsfarge 1 2 3 2" xfId="39894" xr:uid="{00000000-0005-0000-0000-0000C55E0000}"/>
    <cellStyle name="60% - uthevingsfarge 1 2 4" xfId="47712" xr:uid="{00000000-0005-0000-0000-0000C65E0000}"/>
    <cellStyle name="60% - uthevingsfarge 1 2 5" xfId="47713" xr:uid="{00000000-0005-0000-0000-0000C75E0000}"/>
    <cellStyle name="60% - uthevingsfarge 1 2 6" xfId="47714" xr:uid="{00000000-0005-0000-0000-0000C85E0000}"/>
    <cellStyle name="60% - uthevingsfarge 1 2_A01" xfId="35738" xr:uid="{00000000-0005-0000-0000-0000C95E0000}"/>
    <cellStyle name="60% - uthevingsfarge 1 3" xfId="18049" xr:uid="{00000000-0005-0000-0000-0000CA5E0000}"/>
    <cellStyle name="60% - uthevingsfarge 1 3 2" xfId="18050" xr:uid="{00000000-0005-0000-0000-0000CB5E0000}"/>
    <cellStyle name="60% - uthevingsfarge 1 3 3" xfId="18051" xr:uid="{00000000-0005-0000-0000-0000CC5E0000}"/>
    <cellStyle name="60% - uthevingsfarge 1 3 4" xfId="39895" xr:uid="{00000000-0005-0000-0000-0000CD5E0000}"/>
    <cellStyle name="60% - uthevingsfarge 1 3_AVA DVA EL" xfId="18052" xr:uid="{00000000-0005-0000-0000-0000CE5E0000}"/>
    <cellStyle name="60% - uthevingsfarge 1 4" xfId="18053" xr:uid="{00000000-0005-0000-0000-0000CF5E0000}"/>
    <cellStyle name="60% - uthevingsfarge 1 4 2" xfId="39896" xr:uid="{00000000-0005-0000-0000-0000D05E0000}"/>
    <cellStyle name="60% - uthevingsfarge 1 5" xfId="18054" xr:uid="{00000000-0005-0000-0000-0000D15E0000}"/>
    <cellStyle name="60% - uthevingsfarge 1 6" xfId="47715" xr:uid="{00000000-0005-0000-0000-0000D25E0000}"/>
    <cellStyle name="60% - uthevingsfarge 1_4 manuell" xfId="54522" xr:uid="{E52C80A9-1453-4DF5-98BB-C873EB406DEC}"/>
    <cellStyle name="60% - uthevingsfarge 2" xfId="36180" xr:uid="{00000000-0005-0000-0000-0000D45E0000}"/>
    <cellStyle name="60% - uthevingsfarge 2 2" xfId="5606" xr:uid="{00000000-0005-0000-0000-0000D55E0000}"/>
    <cellStyle name="60% - uthevingsfarge 2 2 2" xfId="18055" xr:uid="{00000000-0005-0000-0000-0000D65E0000}"/>
    <cellStyle name="60% - uthevingsfarge 2 2 2 2" xfId="18056" xr:uid="{00000000-0005-0000-0000-0000D75E0000}"/>
    <cellStyle name="60% - uthevingsfarge 2 2 2 3" xfId="18057" xr:uid="{00000000-0005-0000-0000-0000D85E0000}"/>
    <cellStyle name="60% - uthevingsfarge 2 2 2 4" xfId="39897" xr:uid="{00000000-0005-0000-0000-0000D95E0000}"/>
    <cellStyle name="60% - uthevingsfarge 2 2 2_AVA DVA EL" xfId="18058" xr:uid="{00000000-0005-0000-0000-0000DA5E0000}"/>
    <cellStyle name="60% - uthevingsfarge 2 2 3" xfId="18059" xr:uid="{00000000-0005-0000-0000-0000DB5E0000}"/>
    <cellStyle name="60% - uthevingsfarge 2 2 3 2" xfId="39898" xr:uid="{00000000-0005-0000-0000-0000DC5E0000}"/>
    <cellStyle name="60% - uthevingsfarge 2 2 4" xfId="47716" xr:uid="{00000000-0005-0000-0000-0000DD5E0000}"/>
    <cellStyle name="60% - uthevingsfarge 2 2 5" xfId="47717" xr:uid="{00000000-0005-0000-0000-0000DE5E0000}"/>
    <cellStyle name="60% - uthevingsfarge 2 2 6" xfId="47718" xr:uid="{00000000-0005-0000-0000-0000DF5E0000}"/>
    <cellStyle name="60% - uthevingsfarge 2 2_A01" xfId="35739" xr:uid="{00000000-0005-0000-0000-0000E05E0000}"/>
    <cellStyle name="60% - uthevingsfarge 2 3" xfId="18060" xr:uid="{00000000-0005-0000-0000-0000E15E0000}"/>
    <cellStyle name="60% - uthevingsfarge 2 3 2" xfId="18061" xr:uid="{00000000-0005-0000-0000-0000E25E0000}"/>
    <cellStyle name="60% - uthevingsfarge 2 3 3" xfId="18062" xr:uid="{00000000-0005-0000-0000-0000E35E0000}"/>
    <cellStyle name="60% - uthevingsfarge 2 3 4" xfId="39899" xr:uid="{00000000-0005-0000-0000-0000E45E0000}"/>
    <cellStyle name="60% - uthevingsfarge 2 3_AVA DVA EL" xfId="18063" xr:uid="{00000000-0005-0000-0000-0000E55E0000}"/>
    <cellStyle name="60% - uthevingsfarge 2 4" xfId="18064" xr:uid="{00000000-0005-0000-0000-0000E65E0000}"/>
    <cellStyle name="60% - uthevingsfarge 2 4 2" xfId="39900" xr:uid="{00000000-0005-0000-0000-0000E75E0000}"/>
    <cellStyle name="60% - uthevingsfarge 2 5" xfId="18065" xr:uid="{00000000-0005-0000-0000-0000E85E0000}"/>
    <cellStyle name="60% - uthevingsfarge 2 6" xfId="47719" xr:uid="{00000000-0005-0000-0000-0000E95E0000}"/>
    <cellStyle name="60% - uthevingsfarge 2_4 manuell" xfId="54523" xr:uid="{BAFAF66B-C8BD-41F3-BDD7-4B8E9FF21C54}"/>
    <cellStyle name="60% - uthevingsfarge 3" xfId="36181" xr:uid="{00000000-0005-0000-0000-0000EB5E0000}"/>
    <cellStyle name="60% - uthevingsfarge 3 2" xfId="5607" xr:uid="{00000000-0005-0000-0000-0000EC5E0000}"/>
    <cellStyle name="60% - uthevingsfarge 3 2 2" xfId="18066" xr:uid="{00000000-0005-0000-0000-0000ED5E0000}"/>
    <cellStyle name="60% - uthevingsfarge 3 2 2 2" xfId="18067" xr:uid="{00000000-0005-0000-0000-0000EE5E0000}"/>
    <cellStyle name="60% - uthevingsfarge 3 2 2 3" xfId="18068" xr:uid="{00000000-0005-0000-0000-0000EF5E0000}"/>
    <cellStyle name="60% - uthevingsfarge 3 2 2 4" xfId="39901" xr:uid="{00000000-0005-0000-0000-0000F05E0000}"/>
    <cellStyle name="60% - uthevingsfarge 3 2 2_AVA DVA EL" xfId="18069" xr:uid="{00000000-0005-0000-0000-0000F15E0000}"/>
    <cellStyle name="60% - uthevingsfarge 3 2 3" xfId="18070" xr:uid="{00000000-0005-0000-0000-0000F25E0000}"/>
    <cellStyle name="60% - uthevingsfarge 3 2 3 2" xfId="39902" xr:uid="{00000000-0005-0000-0000-0000F35E0000}"/>
    <cellStyle name="60% - uthevingsfarge 3 2 4" xfId="47720" xr:uid="{00000000-0005-0000-0000-0000F45E0000}"/>
    <cellStyle name="60% - uthevingsfarge 3 2 5" xfId="47721" xr:uid="{00000000-0005-0000-0000-0000F55E0000}"/>
    <cellStyle name="60% - uthevingsfarge 3 2 6" xfId="47722" xr:uid="{00000000-0005-0000-0000-0000F65E0000}"/>
    <cellStyle name="60% - uthevingsfarge 3 2_A01" xfId="35740" xr:uid="{00000000-0005-0000-0000-0000F75E0000}"/>
    <cellStyle name="60% - uthevingsfarge 3 3" xfId="18071" xr:uid="{00000000-0005-0000-0000-0000F85E0000}"/>
    <cellStyle name="60% - uthevingsfarge 3 3 2" xfId="18072" xr:uid="{00000000-0005-0000-0000-0000F95E0000}"/>
    <cellStyle name="60% - uthevingsfarge 3 3 3" xfId="18073" xr:uid="{00000000-0005-0000-0000-0000FA5E0000}"/>
    <cellStyle name="60% - uthevingsfarge 3 3 4" xfId="39903" xr:uid="{00000000-0005-0000-0000-0000FB5E0000}"/>
    <cellStyle name="60% - uthevingsfarge 3 3_AVA DVA EL" xfId="18074" xr:uid="{00000000-0005-0000-0000-0000FC5E0000}"/>
    <cellStyle name="60% - uthevingsfarge 3 4" xfId="18075" xr:uid="{00000000-0005-0000-0000-0000FD5E0000}"/>
    <cellStyle name="60% - uthevingsfarge 3 4 2" xfId="39904" xr:uid="{00000000-0005-0000-0000-0000FE5E0000}"/>
    <cellStyle name="60% - uthevingsfarge 3 5" xfId="18076" xr:uid="{00000000-0005-0000-0000-0000FF5E0000}"/>
    <cellStyle name="60% - uthevingsfarge 3 6" xfId="47723" xr:uid="{00000000-0005-0000-0000-0000005F0000}"/>
    <cellStyle name="60% - uthevingsfarge 3_4 manuell" xfId="54524" xr:uid="{E85E8BDA-4760-41E8-AED7-C6E6545AA296}"/>
    <cellStyle name="60% - uthevingsfarge 4" xfId="36182" xr:uid="{00000000-0005-0000-0000-0000025F0000}"/>
    <cellStyle name="60% - uthevingsfarge 4 2" xfId="5608" xr:uid="{00000000-0005-0000-0000-0000035F0000}"/>
    <cellStyle name="60% - uthevingsfarge 4 2 2" xfId="18077" xr:uid="{00000000-0005-0000-0000-0000045F0000}"/>
    <cellStyle name="60% - uthevingsfarge 4 2 2 2" xfId="18078" xr:uid="{00000000-0005-0000-0000-0000055F0000}"/>
    <cellStyle name="60% - uthevingsfarge 4 2 2 3" xfId="18079" xr:uid="{00000000-0005-0000-0000-0000065F0000}"/>
    <cellStyle name="60% - uthevingsfarge 4 2 2 4" xfId="39905" xr:uid="{00000000-0005-0000-0000-0000075F0000}"/>
    <cellStyle name="60% - uthevingsfarge 4 2 2_AVA DVA EL" xfId="18080" xr:uid="{00000000-0005-0000-0000-0000085F0000}"/>
    <cellStyle name="60% - uthevingsfarge 4 2 3" xfId="18081" xr:uid="{00000000-0005-0000-0000-0000095F0000}"/>
    <cellStyle name="60% - uthevingsfarge 4 2 3 2" xfId="39906" xr:uid="{00000000-0005-0000-0000-00000A5F0000}"/>
    <cellStyle name="60% - uthevingsfarge 4 2 4" xfId="47724" xr:uid="{00000000-0005-0000-0000-00000B5F0000}"/>
    <cellStyle name="60% - uthevingsfarge 4 2 5" xfId="47725" xr:uid="{00000000-0005-0000-0000-00000C5F0000}"/>
    <cellStyle name="60% - uthevingsfarge 4 2 6" xfId="47726" xr:uid="{00000000-0005-0000-0000-00000D5F0000}"/>
    <cellStyle name="60% - uthevingsfarge 4 2_A01" xfId="35741" xr:uid="{00000000-0005-0000-0000-00000E5F0000}"/>
    <cellStyle name="60% - uthevingsfarge 4 3" xfId="18082" xr:uid="{00000000-0005-0000-0000-00000F5F0000}"/>
    <cellStyle name="60% - uthevingsfarge 4 3 2" xfId="18083" xr:uid="{00000000-0005-0000-0000-0000105F0000}"/>
    <cellStyle name="60% - uthevingsfarge 4 3 3" xfId="18084" xr:uid="{00000000-0005-0000-0000-0000115F0000}"/>
    <cellStyle name="60% - uthevingsfarge 4 3 4" xfId="39907" xr:uid="{00000000-0005-0000-0000-0000125F0000}"/>
    <cellStyle name="60% - uthevingsfarge 4 3_AVA DVA EL" xfId="18085" xr:uid="{00000000-0005-0000-0000-0000135F0000}"/>
    <cellStyle name="60% - uthevingsfarge 4 4" xfId="18086" xr:uid="{00000000-0005-0000-0000-0000145F0000}"/>
    <cellStyle name="60% - uthevingsfarge 4 4 2" xfId="39908" xr:uid="{00000000-0005-0000-0000-0000155F0000}"/>
    <cellStyle name="60% - uthevingsfarge 4 5" xfId="18087" xr:uid="{00000000-0005-0000-0000-0000165F0000}"/>
    <cellStyle name="60% - uthevingsfarge 4 6" xfId="47727" xr:uid="{00000000-0005-0000-0000-0000175F0000}"/>
    <cellStyle name="60% - uthevingsfarge 4_4 manuell" xfId="54525" xr:uid="{9D288E9A-21E5-48BE-8306-20FD216B6CE3}"/>
    <cellStyle name="60% - uthevingsfarge 5" xfId="36183" xr:uid="{00000000-0005-0000-0000-0000195F0000}"/>
    <cellStyle name="60% - uthevingsfarge 5 2" xfId="5609" xr:uid="{00000000-0005-0000-0000-00001A5F0000}"/>
    <cellStyle name="60% - uthevingsfarge 5 2 2" xfId="18088" xr:uid="{00000000-0005-0000-0000-00001B5F0000}"/>
    <cellStyle name="60% - uthevingsfarge 5 2 2 2" xfId="18089" xr:uid="{00000000-0005-0000-0000-00001C5F0000}"/>
    <cellStyle name="60% - uthevingsfarge 5 2 2 3" xfId="18090" xr:uid="{00000000-0005-0000-0000-00001D5F0000}"/>
    <cellStyle name="60% - uthevingsfarge 5 2 2 4" xfId="39909" xr:uid="{00000000-0005-0000-0000-00001E5F0000}"/>
    <cellStyle name="60% - uthevingsfarge 5 2 2_AVA DVA EL" xfId="18091" xr:uid="{00000000-0005-0000-0000-00001F5F0000}"/>
    <cellStyle name="60% - uthevingsfarge 5 2 3" xfId="18092" xr:uid="{00000000-0005-0000-0000-0000205F0000}"/>
    <cellStyle name="60% - uthevingsfarge 5 2 3 2" xfId="39910" xr:uid="{00000000-0005-0000-0000-0000215F0000}"/>
    <cellStyle name="60% - uthevingsfarge 5 2 4" xfId="47728" xr:uid="{00000000-0005-0000-0000-0000225F0000}"/>
    <cellStyle name="60% - uthevingsfarge 5 2 5" xfId="47729" xr:uid="{00000000-0005-0000-0000-0000235F0000}"/>
    <cellStyle name="60% - uthevingsfarge 5 2 6" xfId="47730" xr:uid="{00000000-0005-0000-0000-0000245F0000}"/>
    <cellStyle name="60% - uthevingsfarge 5 2_A01" xfId="35742" xr:uid="{00000000-0005-0000-0000-0000255F0000}"/>
    <cellStyle name="60% - uthevingsfarge 5 3" xfId="18093" xr:uid="{00000000-0005-0000-0000-0000265F0000}"/>
    <cellStyle name="60% - uthevingsfarge 5 3 2" xfId="18094" xr:uid="{00000000-0005-0000-0000-0000275F0000}"/>
    <cellStyle name="60% - uthevingsfarge 5 3 3" xfId="18095" xr:uid="{00000000-0005-0000-0000-0000285F0000}"/>
    <cellStyle name="60% - uthevingsfarge 5 3 4" xfId="39911" xr:uid="{00000000-0005-0000-0000-0000295F0000}"/>
    <cellStyle name="60% - uthevingsfarge 5 3_AVA DVA EL" xfId="18096" xr:uid="{00000000-0005-0000-0000-00002A5F0000}"/>
    <cellStyle name="60% - uthevingsfarge 5 4" xfId="18097" xr:uid="{00000000-0005-0000-0000-00002B5F0000}"/>
    <cellStyle name="60% - uthevingsfarge 5 4 2" xfId="39912" xr:uid="{00000000-0005-0000-0000-00002C5F0000}"/>
    <cellStyle name="60% - uthevingsfarge 5 5" xfId="18098" xr:uid="{00000000-0005-0000-0000-00002D5F0000}"/>
    <cellStyle name="60% - uthevingsfarge 5 6" xfId="47731" xr:uid="{00000000-0005-0000-0000-00002E5F0000}"/>
    <cellStyle name="60% - uthevingsfarge 5_4 manuell" xfId="54526" xr:uid="{A51AFD17-34C3-4194-A3DC-CB2F2E6DA4AF}"/>
    <cellStyle name="60% - uthevingsfarge 6" xfId="36184" xr:uid="{00000000-0005-0000-0000-0000305F0000}"/>
    <cellStyle name="60% - uthevingsfarge 6 2" xfId="5610" xr:uid="{00000000-0005-0000-0000-0000315F0000}"/>
    <cellStyle name="60% - uthevingsfarge 6 2 2" xfId="18099" xr:uid="{00000000-0005-0000-0000-0000325F0000}"/>
    <cellStyle name="60% - uthevingsfarge 6 2 2 2" xfId="18100" xr:uid="{00000000-0005-0000-0000-0000335F0000}"/>
    <cellStyle name="60% - uthevingsfarge 6 2 2 3" xfId="18101" xr:uid="{00000000-0005-0000-0000-0000345F0000}"/>
    <cellStyle name="60% - uthevingsfarge 6 2 2 4" xfId="39913" xr:uid="{00000000-0005-0000-0000-0000355F0000}"/>
    <cellStyle name="60% - uthevingsfarge 6 2 2_AVA DVA EL" xfId="18102" xr:uid="{00000000-0005-0000-0000-0000365F0000}"/>
    <cellStyle name="60% - uthevingsfarge 6 2 3" xfId="18103" xr:uid="{00000000-0005-0000-0000-0000375F0000}"/>
    <cellStyle name="60% - uthevingsfarge 6 2 3 2" xfId="39914" xr:uid="{00000000-0005-0000-0000-0000385F0000}"/>
    <cellStyle name="60% - uthevingsfarge 6 2 4" xfId="47732" xr:uid="{00000000-0005-0000-0000-0000395F0000}"/>
    <cellStyle name="60% - uthevingsfarge 6 2 5" xfId="47733" xr:uid="{00000000-0005-0000-0000-00003A5F0000}"/>
    <cellStyle name="60% - uthevingsfarge 6 2 6" xfId="47734" xr:uid="{00000000-0005-0000-0000-00003B5F0000}"/>
    <cellStyle name="60% - uthevingsfarge 6 2_A01" xfId="35743" xr:uid="{00000000-0005-0000-0000-00003C5F0000}"/>
    <cellStyle name="60% - uthevingsfarge 6 3" xfId="18104" xr:uid="{00000000-0005-0000-0000-00003D5F0000}"/>
    <cellStyle name="60% - uthevingsfarge 6 3 2" xfId="18105" xr:uid="{00000000-0005-0000-0000-00003E5F0000}"/>
    <cellStyle name="60% - uthevingsfarge 6 3 3" xfId="18106" xr:uid="{00000000-0005-0000-0000-00003F5F0000}"/>
    <cellStyle name="60% - uthevingsfarge 6 3 4" xfId="39915" xr:uid="{00000000-0005-0000-0000-0000405F0000}"/>
    <cellStyle name="60% - uthevingsfarge 6 3_AVA DVA EL" xfId="18107" xr:uid="{00000000-0005-0000-0000-0000415F0000}"/>
    <cellStyle name="60% - uthevingsfarge 6 4" xfId="18108" xr:uid="{00000000-0005-0000-0000-0000425F0000}"/>
    <cellStyle name="60% - uthevingsfarge 6 4 2" xfId="39916" xr:uid="{00000000-0005-0000-0000-0000435F0000}"/>
    <cellStyle name="60% - uthevingsfarge 6 5" xfId="18109" xr:uid="{00000000-0005-0000-0000-0000445F0000}"/>
    <cellStyle name="60% - uthevingsfarge 6 6" xfId="47735" xr:uid="{00000000-0005-0000-0000-0000455F0000}"/>
    <cellStyle name="60% - uthevingsfarge 6_4 manuell" xfId="54527" xr:uid="{49F06D79-F557-40AF-89C2-B5A68194FD63}"/>
    <cellStyle name="60% - Акцент1" xfId="18110" xr:uid="{00000000-0005-0000-0000-0000475F0000}"/>
    <cellStyle name="60% - Акцент1 2" xfId="18111" xr:uid="{00000000-0005-0000-0000-0000485F0000}"/>
    <cellStyle name="60% - Акцент1 3" xfId="18112" xr:uid="{00000000-0005-0000-0000-0000495F0000}"/>
    <cellStyle name="60% - Акцент1_AVA DVA EL" xfId="18113" xr:uid="{00000000-0005-0000-0000-00004A5F0000}"/>
    <cellStyle name="60% - Акцент2" xfId="18114" xr:uid="{00000000-0005-0000-0000-00004B5F0000}"/>
    <cellStyle name="60% - Акцент2 2" xfId="18115" xr:uid="{00000000-0005-0000-0000-00004C5F0000}"/>
    <cellStyle name="60% - Акцент2 3" xfId="18116" xr:uid="{00000000-0005-0000-0000-00004D5F0000}"/>
    <cellStyle name="60% - Акцент2_AVA DVA EL" xfId="18117" xr:uid="{00000000-0005-0000-0000-00004E5F0000}"/>
    <cellStyle name="60% - Акцент3" xfId="18118" xr:uid="{00000000-0005-0000-0000-00004F5F0000}"/>
    <cellStyle name="60% - Акцент3 2" xfId="18119" xr:uid="{00000000-0005-0000-0000-0000505F0000}"/>
    <cellStyle name="60% - Акцент3 3" xfId="18120" xr:uid="{00000000-0005-0000-0000-0000515F0000}"/>
    <cellStyle name="60% - Акцент3_AVA DVA EL" xfId="18121" xr:uid="{00000000-0005-0000-0000-0000525F0000}"/>
    <cellStyle name="60% - Акцент4" xfId="18122" xr:uid="{00000000-0005-0000-0000-0000535F0000}"/>
    <cellStyle name="60% - Акцент4 2" xfId="18123" xr:uid="{00000000-0005-0000-0000-0000545F0000}"/>
    <cellStyle name="60% - Акцент4 3" xfId="18124" xr:uid="{00000000-0005-0000-0000-0000555F0000}"/>
    <cellStyle name="60% - Акцент4_AVA DVA EL" xfId="18125" xr:uid="{00000000-0005-0000-0000-0000565F0000}"/>
    <cellStyle name="60% - Акцент5" xfId="18126" xr:uid="{00000000-0005-0000-0000-0000575F0000}"/>
    <cellStyle name="60% - Акцент5 2" xfId="18127" xr:uid="{00000000-0005-0000-0000-0000585F0000}"/>
    <cellStyle name="60% - Акцент5 3" xfId="18128" xr:uid="{00000000-0005-0000-0000-0000595F0000}"/>
    <cellStyle name="60% - Акцент5_AVA DVA EL" xfId="18129" xr:uid="{00000000-0005-0000-0000-00005A5F0000}"/>
    <cellStyle name="60% - Акцент6" xfId="18130" xr:uid="{00000000-0005-0000-0000-00005B5F0000}"/>
    <cellStyle name="60% - Акцент6 2" xfId="18131" xr:uid="{00000000-0005-0000-0000-00005C5F0000}"/>
    <cellStyle name="60% - Акцент6 3" xfId="18132" xr:uid="{00000000-0005-0000-0000-00005D5F0000}"/>
    <cellStyle name="60% - Акцент6_AVA DVA EL" xfId="18133" xr:uid="{00000000-0005-0000-0000-00005E5F0000}"/>
    <cellStyle name="Accent1" xfId="5611" xr:uid="{00000000-0005-0000-0000-00005F5F0000}"/>
    <cellStyle name="Accent1 10" xfId="5612" xr:uid="{00000000-0005-0000-0000-0000605F0000}"/>
    <cellStyle name="Accent1 10 2" xfId="18134" xr:uid="{00000000-0005-0000-0000-0000615F0000}"/>
    <cellStyle name="Accent1 10 3" xfId="18135" xr:uid="{00000000-0005-0000-0000-0000625F0000}"/>
    <cellStyle name="Accent1 10_AVA DVA EL" xfId="18136" xr:uid="{00000000-0005-0000-0000-0000635F0000}"/>
    <cellStyle name="Accent1 11" xfId="5613" xr:uid="{00000000-0005-0000-0000-0000645F0000}"/>
    <cellStyle name="Accent1 11 2" xfId="18137" xr:uid="{00000000-0005-0000-0000-0000655F0000}"/>
    <cellStyle name="Accent1 11 3" xfId="18138" xr:uid="{00000000-0005-0000-0000-0000665F0000}"/>
    <cellStyle name="Accent1 11_AVA DVA EL" xfId="18139" xr:uid="{00000000-0005-0000-0000-0000675F0000}"/>
    <cellStyle name="Accent1 12" xfId="18140" xr:uid="{00000000-0005-0000-0000-0000685F0000}"/>
    <cellStyle name="Accent1 12 2" xfId="18141" xr:uid="{00000000-0005-0000-0000-0000695F0000}"/>
    <cellStyle name="Accent1 12 3" xfId="18142" xr:uid="{00000000-0005-0000-0000-00006A5F0000}"/>
    <cellStyle name="Accent1 12_AVA DVA EL" xfId="18143" xr:uid="{00000000-0005-0000-0000-00006B5F0000}"/>
    <cellStyle name="Accent1 13" xfId="18144" xr:uid="{00000000-0005-0000-0000-00006C5F0000}"/>
    <cellStyle name="Accent1 13 2" xfId="18145" xr:uid="{00000000-0005-0000-0000-00006D5F0000}"/>
    <cellStyle name="Accent1 13 3" xfId="18146" xr:uid="{00000000-0005-0000-0000-00006E5F0000}"/>
    <cellStyle name="Accent1 13_AVA DVA EL" xfId="18147" xr:uid="{00000000-0005-0000-0000-00006F5F0000}"/>
    <cellStyle name="Accent1 14" xfId="39917" xr:uid="{00000000-0005-0000-0000-0000705F0000}"/>
    <cellStyle name="Accent1 15" xfId="47736" xr:uid="{00000000-0005-0000-0000-0000715F0000}"/>
    <cellStyle name="Accent1 16" xfId="47737" xr:uid="{00000000-0005-0000-0000-0000725F0000}"/>
    <cellStyle name="Accent1 2" xfId="5614" xr:uid="{00000000-0005-0000-0000-0000735F0000}"/>
    <cellStyle name="Accent1 2 2" xfId="5615" xr:uid="{00000000-0005-0000-0000-0000745F0000}"/>
    <cellStyle name="Accent1 2 2 2" xfId="18148" xr:uid="{00000000-0005-0000-0000-0000755F0000}"/>
    <cellStyle name="Accent1 2 2 2 2" xfId="18149" xr:uid="{00000000-0005-0000-0000-0000765F0000}"/>
    <cellStyle name="Accent1 2 2 2 3" xfId="18150" xr:uid="{00000000-0005-0000-0000-0000775F0000}"/>
    <cellStyle name="Accent1 2 2 2_AVA DVA EL" xfId="18151" xr:uid="{00000000-0005-0000-0000-0000785F0000}"/>
    <cellStyle name="Accent1 2 2 3" xfId="18152" xr:uid="{00000000-0005-0000-0000-0000795F0000}"/>
    <cellStyle name="Accent1 2 2 3 2" xfId="18153" xr:uid="{00000000-0005-0000-0000-00007A5F0000}"/>
    <cellStyle name="Accent1 2 2 3 3" xfId="18154" xr:uid="{00000000-0005-0000-0000-00007B5F0000}"/>
    <cellStyle name="Accent1 2 2 3_AVA DVA EL" xfId="18155" xr:uid="{00000000-0005-0000-0000-00007C5F0000}"/>
    <cellStyle name="Accent1 2 2 4" xfId="18156" xr:uid="{00000000-0005-0000-0000-00007D5F0000}"/>
    <cellStyle name="Accent1 2 2 4 2" xfId="18157" xr:uid="{00000000-0005-0000-0000-00007E5F0000}"/>
    <cellStyle name="Accent1 2 2 4 3" xfId="18158" xr:uid="{00000000-0005-0000-0000-00007F5F0000}"/>
    <cellStyle name="Accent1 2 2 4_AVA DVA EL" xfId="18159" xr:uid="{00000000-0005-0000-0000-0000805F0000}"/>
    <cellStyle name="Accent1 2 2 5" xfId="18160" xr:uid="{00000000-0005-0000-0000-0000815F0000}"/>
    <cellStyle name="Accent1 2 2 5 2" xfId="18161" xr:uid="{00000000-0005-0000-0000-0000825F0000}"/>
    <cellStyle name="Accent1 2 2 5 3" xfId="18162" xr:uid="{00000000-0005-0000-0000-0000835F0000}"/>
    <cellStyle name="Accent1 2 2 5_AVA DVA EL" xfId="18163" xr:uid="{00000000-0005-0000-0000-0000845F0000}"/>
    <cellStyle name="Accent1 2 2 6" xfId="18164" xr:uid="{00000000-0005-0000-0000-0000855F0000}"/>
    <cellStyle name="Accent1 2 2 6 2" xfId="18165" xr:uid="{00000000-0005-0000-0000-0000865F0000}"/>
    <cellStyle name="Accent1 2 2 6 3" xfId="18166" xr:uid="{00000000-0005-0000-0000-0000875F0000}"/>
    <cellStyle name="Accent1 2 2 6_AVA DVA EL" xfId="18167" xr:uid="{00000000-0005-0000-0000-0000885F0000}"/>
    <cellStyle name="Accent1 2 2 7" xfId="18168" xr:uid="{00000000-0005-0000-0000-0000895F0000}"/>
    <cellStyle name="Accent1 2 2 8" xfId="47738" xr:uid="{00000000-0005-0000-0000-00008A5F0000}"/>
    <cellStyle name="Accent1 2 2_A01" xfId="35744" xr:uid="{00000000-0005-0000-0000-00008B5F0000}"/>
    <cellStyle name="Accent1 2 3" xfId="18169" xr:uid="{00000000-0005-0000-0000-00008C5F0000}"/>
    <cellStyle name="Accent1 2 3 2" xfId="18170" xr:uid="{00000000-0005-0000-0000-00008D5F0000}"/>
    <cellStyle name="Accent1 2 3 2 2" xfId="18171" xr:uid="{00000000-0005-0000-0000-00008E5F0000}"/>
    <cellStyle name="Accent1 2 3 2 3" xfId="18172" xr:uid="{00000000-0005-0000-0000-00008F5F0000}"/>
    <cellStyle name="Accent1 2 3 2 4" xfId="47739" xr:uid="{00000000-0005-0000-0000-0000905F0000}"/>
    <cellStyle name="Accent1 2 3 2_AVA DVA EL" xfId="18173" xr:uid="{00000000-0005-0000-0000-0000915F0000}"/>
    <cellStyle name="Accent1 2 3 3" xfId="18174" xr:uid="{00000000-0005-0000-0000-0000925F0000}"/>
    <cellStyle name="Accent1 2 3 3 2" xfId="47740" xr:uid="{00000000-0005-0000-0000-0000935F0000}"/>
    <cellStyle name="Accent1 2 3 4" xfId="18175" xr:uid="{00000000-0005-0000-0000-0000945F0000}"/>
    <cellStyle name="Accent1 2 3 4 2" xfId="47741" xr:uid="{00000000-0005-0000-0000-0000955F0000}"/>
    <cellStyle name="Accent1 2 3 5" xfId="47742" xr:uid="{00000000-0005-0000-0000-0000965F0000}"/>
    <cellStyle name="Accent1 2 3 6" xfId="47743" xr:uid="{00000000-0005-0000-0000-0000975F0000}"/>
    <cellStyle name="Accent1 2 3_AVA DVA EL" xfId="18176" xr:uid="{00000000-0005-0000-0000-0000985F0000}"/>
    <cellStyle name="Accent1 2 4" xfId="18177" xr:uid="{00000000-0005-0000-0000-0000995F0000}"/>
    <cellStyle name="Accent1 2 4 2" xfId="18178" xr:uid="{00000000-0005-0000-0000-00009A5F0000}"/>
    <cellStyle name="Accent1 2 4 3" xfId="18179" xr:uid="{00000000-0005-0000-0000-00009B5F0000}"/>
    <cellStyle name="Accent1 2 4 4" xfId="47744" xr:uid="{00000000-0005-0000-0000-00009C5F0000}"/>
    <cellStyle name="Accent1 2 4_AVA DVA EL" xfId="18180" xr:uid="{00000000-0005-0000-0000-00009D5F0000}"/>
    <cellStyle name="Accent1 2 5" xfId="18181" xr:uid="{00000000-0005-0000-0000-00009E5F0000}"/>
    <cellStyle name="Accent1 2 5 2" xfId="18182" xr:uid="{00000000-0005-0000-0000-00009F5F0000}"/>
    <cellStyle name="Accent1 2 5 3" xfId="18183" xr:uid="{00000000-0005-0000-0000-0000A05F0000}"/>
    <cellStyle name="Accent1 2 5_AVA DVA EL" xfId="18184" xr:uid="{00000000-0005-0000-0000-0000A15F0000}"/>
    <cellStyle name="Accent1 2 6" xfId="18185" xr:uid="{00000000-0005-0000-0000-0000A25F0000}"/>
    <cellStyle name="Accent1 2 6 2" xfId="18186" xr:uid="{00000000-0005-0000-0000-0000A35F0000}"/>
    <cellStyle name="Accent1 2 6 3" xfId="18187" xr:uid="{00000000-0005-0000-0000-0000A45F0000}"/>
    <cellStyle name="Accent1 2 6_AVA DVA EL" xfId="18188" xr:uid="{00000000-0005-0000-0000-0000A55F0000}"/>
    <cellStyle name="Accent1 2 7" xfId="18189" xr:uid="{00000000-0005-0000-0000-0000A65F0000}"/>
    <cellStyle name="Accent1 2 7 2" xfId="18190" xr:uid="{00000000-0005-0000-0000-0000A75F0000}"/>
    <cellStyle name="Accent1 2 7 3" xfId="18191" xr:uid="{00000000-0005-0000-0000-0000A85F0000}"/>
    <cellStyle name="Accent1 2 7_AVA DVA EL" xfId="18192" xr:uid="{00000000-0005-0000-0000-0000A95F0000}"/>
    <cellStyle name="Accent1 2 8" xfId="18193" xr:uid="{00000000-0005-0000-0000-0000AA5F0000}"/>
    <cellStyle name="Accent1 2 9" xfId="47745" xr:uid="{00000000-0005-0000-0000-0000AB5F0000}"/>
    <cellStyle name="Accent1 2_4 manuell" xfId="54528" xr:uid="{2A0F7650-A86A-4489-8C9B-45F3132ACE9F}"/>
    <cellStyle name="Accent1 3" xfId="5616" xr:uid="{00000000-0005-0000-0000-0000AD5F0000}"/>
    <cellStyle name="Accent1 3 2" xfId="18194" xr:uid="{00000000-0005-0000-0000-0000AE5F0000}"/>
    <cellStyle name="Accent1 3 2 2" xfId="18195" xr:uid="{00000000-0005-0000-0000-0000AF5F0000}"/>
    <cellStyle name="Accent1 3 2 3" xfId="18196" xr:uid="{00000000-0005-0000-0000-0000B05F0000}"/>
    <cellStyle name="Accent1 3 2_AVA DVA EL" xfId="18197" xr:uid="{00000000-0005-0000-0000-0000B15F0000}"/>
    <cellStyle name="Accent1 3 3" xfId="18198" xr:uid="{00000000-0005-0000-0000-0000B25F0000}"/>
    <cellStyle name="Accent1 3 4" xfId="47746" xr:uid="{00000000-0005-0000-0000-0000B35F0000}"/>
    <cellStyle name="Accent1 3_A01" xfId="35745" xr:uid="{00000000-0005-0000-0000-0000B45F0000}"/>
    <cellStyle name="Accent1 4" xfId="5617" xr:uid="{00000000-0005-0000-0000-0000B55F0000}"/>
    <cellStyle name="Accent1 4 2" xfId="18199" xr:uid="{00000000-0005-0000-0000-0000B65F0000}"/>
    <cellStyle name="Accent1 4 2 2" xfId="18200" xr:uid="{00000000-0005-0000-0000-0000B75F0000}"/>
    <cellStyle name="Accent1 4 2 3" xfId="18201" xr:uid="{00000000-0005-0000-0000-0000B85F0000}"/>
    <cellStyle name="Accent1 4 2_AVA DVA EL" xfId="18202" xr:uid="{00000000-0005-0000-0000-0000B95F0000}"/>
    <cellStyle name="Accent1 4 3" xfId="18203" xr:uid="{00000000-0005-0000-0000-0000BA5F0000}"/>
    <cellStyle name="Accent1 4 3 2" xfId="18204" xr:uid="{00000000-0005-0000-0000-0000BB5F0000}"/>
    <cellStyle name="Accent1 4 3 3" xfId="18205" xr:uid="{00000000-0005-0000-0000-0000BC5F0000}"/>
    <cellStyle name="Accent1 4 3_AVA DVA EL" xfId="18206" xr:uid="{00000000-0005-0000-0000-0000BD5F0000}"/>
    <cellStyle name="Accent1 4 4" xfId="18207" xr:uid="{00000000-0005-0000-0000-0000BE5F0000}"/>
    <cellStyle name="Accent1 4 4 2" xfId="18208" xr:uid="{00000000-0005-0000-0000-0000BF5F0000}"/>
    <cellStyle name="Accent1 4 4 3" xfId="18209" xr:uid="{00000000-0005-0000-0000-0000C05F0000}"/>
    <cellStyle name="Accent1 4 4_AVA DVA EL" xfId="18210" xr:uid="{00000000-0005-0000-0000-0000C15F0000}"/>
    <cellStyle name="Accent1 4 5" xfId="18211" xr:uid="{00000000-0005-0000-0000-0000C25F0000}"/>
    <cellStyle name="Accent1 4_A01" xfId="35746" xr:uid="{00000000-0005-0000-0000-0000C35F0000}"/>
    <cellStyle name="Accent1 5" xfId="5618" xr:uid="{00000000-0005-0000-0000-0000C45F0000}"/>
    <cellStyle name="Accent1 5 2" xfId="18212" xr:uid="{00000000-0005-0000-0000-0000C55F0000}"/>
    <cellStyle name="Accent1 5 2 2" xfId="18213" xr:uid="{00000000-0005-0000-0000-0000C65F0000}"/>
    <cellStyle name="Accent1 5 2 3" xfId="18214" xr:uid="{00000000-0005-0000-0000-0000C75F0000}"/>
    <cellStyle name="Accent1 5 2_AVA DVA EL" xfId="18215" xr:uid="{00000000-0005-0000-0000-0000C85F0000}"/>
    <cellStyle name="Accent1 5 3" xfId="18216" xr:uid="{00000000-0005-0000-0000-0000C95F0000}"/>
    <cellStyle name="Accent1 5_A01" xfId="35747" xr:uid="{00000000-0005-0000-0000-0000CA5F0000}"/>
    <cellStyle name="Accent1 6" xfId="5619" xr:uid="{00000000-0005-0000-0000-0000CB5F0000}"/>
    <cellStyle name="Accent1 6 2" xfId="18217" xr:uid="{00000000-0005-0000-0000-0000CC5F0000}"/>
    <cellStyle name="Accent1 6 2 2" xfId="18218" xr:uid="{00000000-0005-0000-0000-0000CD5F0000}"/>
    <cellStyle name="Accent1 6 2 3" xfId="18219" xr:uid="{00000000-0005-0000-0000-0000CE5F0000}"/>
    <cellStyle name="Accent1 6 2_AVA DVA EL" xfId="18220" xr:uid="{00000000-0005-0000-0000-0000CF5F0000}"/>
    <cellStyle name="Accent1 6 3" xfId="18221" xr:uid="{00000000-0005-0000-0000-0000D05F0000}"/>
    <cellStyle name="Accent1 6_A01" xfId="35748" xr:uid="{00000000-0005-0000-0000-0000D15F0000}"/>
    <cellStyle name="Accent1 7" xfId="5620" xr:uid="{00000000-0005-0000-0000-0000D25F0000}"/>
    <cellStyle name="Accent1 7 2" xfId="18222" xr:uid="{00000000-0005-0000-0000-0000D35F0000}"/>
    <cellStyle name="Accent1 7 2 2" xfId="18223" xr:uid="{00000000-0005-0000-0000-0000D45F0000}"/>
    <cellStyle name="Accent1 7 2 3" xfId="18224" xr:uid="{00000000-0005-0000-0000-0000D55F0000}"/>
    <cellStyle name="Accent1 7 2_AVA DVA EL" xfId="18225" xr:uid="{00000000-0005-0000-0000-0000D65F0000}"/>
    <cellStyle name="Accent1 7 3" xfId="18226" xr:uid="{00000000-0005-0000-0000-0000D75F0000}"/>
    <cellStyle name="Accent1 7_A01" xfId="35749" xr:uid="{00000000-0005-0000-0000-0000D85F0000}"/>
    <cellStyle name="Accent1 8" xfId="5621" xr:uid="{00000000-0005-0000-0000-0000D95F0000}"/>
    <cellStyle name="Accent1 8 2" xfId="18227" xr:uid="{00000000-0005-0000-0000-0000DA5F0000}"/>
    <cellStyle name="Accent1 8 2 2" xfId="18228" xr:uid="{00000000-0005-0000-0000-0000DB5F0000}"/>
    <cellStyle name="Accent1 8 2 3" xfId="18229" xr:uid="{00000000-0005-0000-0000-0000DC5F0000}"/>
    <cellStyle name="Accent1 8 2_AVA DVA EL" xfId="18230" xr:uid="{00000000-0005-0000-0000-0000DD5F0000}"/>
    <cellStyle name="Accent1 8 3" xfId="18231" xr:uid="{00000000-0005-0000-0000-0000DE5F0000}"/>
    <cellStyle name="Accent1 8_A01" xfId="35750" xr:uid="{00000000-0005-0000-0000-0000DF5F0000}"/>
    <cellStyle name="Accent1 9" xfId="5622" xr:uid="{00000000-0005-0000-0000-0000E05F0000}"/>
    <cellStyle name="Accent1 9 2" xfId="18232" xr:uid="{00000000-0005-0000-0000-0000E15F0000}"/>
    <cellStyle name="Accent1 9 2 2" xfId="18233" xr:uid="{00000000-0005-0000-0000-0000E25F0000}"/>
    <cellStyle name="Accent1 9 2 3" xfId="18234" xr:uid="{00000000-0005-0000-0000-0000E35F0000}"/>
    <cellStyle name="Accent1 9 2_AVA DVA EL" xfId="18235" xr:uid="{00000000-0005-0000-0000-0000E45F0000}"/>
    <cellStyle name="Accent1 9 3" xfId="18236" xr:uid="{00000000-0005-0000-0000-0000E55F0000}"/>
    <cellStyle name="Accent1 9_A01" xfId="35751" xr:uid="{00000000-0005-0000-0000-0000E65F0000}"/>
    <cellStyle name="Accent1_4Q16" xfId="18237" xr:uid="{00000000-0005-0000-0000-0000E75F0000}"/>
    <cellStyle name="Accent2" xfId="5623" xr:uid="{00000000-0005-0000-0000-0000E85F0000}"/>
    <cellStyle name="Accent2 10" xfId="5624" xr:uid="{00000000-0005-0000-0000-0000E95F0000}"/>
    <cellStyle name="Accent2 10 2" xfId="18238" xr:uid="{00000000-0005-0000-0000-0000EA5F0000}"/>
    <cellStyle name="Accent2 10 3" xfId="18239" xr:uid="{00000000-0005-0000-0000-0000EB5F0000}"/>
    <cellStyle name="Accent2 10_AVA DVA EL" xfId="18240" xr:uid="{00000000-0005-0000-0000-0000EC5F0000}"/>
    <cellStyle name="Accent2 11" xfId="5625" xr:uid="{00000000-0005-0000-0000-0000ED5F0000}"/>
    <cellStyle name="Accent2 11 2" xfId="18241" xr:uid="{00000000-0005-0000-0000-0000EE5F0000}"/>
    <cellStyle name="Accent2 11 3" xfId="18242" xr:uid="{00000000-0005-0000-0000-0000EF5F0000}"/>
    <cellStyle name="Accent2 11_AVA DVA EL" xfId="18243" xr:uid="{00000000-0005-0000-0000-0000F05F0000}"/>
    <cellStyle name="Accent2 12" xfId="18244" xr:uid="{00000000-0005-0000-0000-0000F15F0000}"/>
    <cellStyle name="Accent2 12 2" xfId="18245" xr:uid="{00000000-0005-0000-0000-0000F25F0000}"/>
    <cellStyle name="Accent2 12 3" xfId="18246" xr:uid="{00000000-0005-0000-0000-0000F35F0000}"/>
    <cellStyle name="Accent2 12_AVA DVA EL" xfId="18247" xr:uid="{00000000-0005-0000-0000-0000F45F0000}"/>
    <cellStyle name="Accent2 13" xfId="18248" xr:uid="{00000000-0005-0000-0000-0000F55F0000}"/>
    <cellStyle name="Accent2 13 2" xfId="18249" xr:uid="{00000000-0005-0000-0000-0000F65F0000}"/>
    <cellStyle name="Accent2 13 3" xfId="18250" xr:uid="{00000000-0005-0000-0000-0000F75F0000}"/>
    <cellStyle name="Accent2 13_AVA DVA EL" xfId="18251" xr:uid="{00000000-0005-0000-0000-0000F85F0000}"/>
    <cellStyle name="Accent2 14" xfId="39918" xr:uid="{00000000-0005-0000-0000-0000F95F0000}"/>
    <cellStyle name="Accent2 15" xfId="47747" xr:uid="{00000000-0005-0000-0000-0000FA5F0000}"/>
    <cellStyle name="Accent2 16" xfId="47748" xr:uid="{00000000-0005-0000-0000-0000FB5F0000}"/>
    <cellStyle name="Accent2 2" xfId="5626" xr:uid="{00000000-0005-0000-0000-0000FC5F0000}"/>
    <cellStyle name="Accent2 2 2" xfId="5627" xr:uid="{00000000-0005-0000-0000-0000FD5F0000}"/>
    <cellStyle name="Accent2 2 2 2" xfId="18252" xr:uid="{00000000-0005-0000-0000-0000FE5F0000}"/>
    <cellStyle name="Accent2 2 2 2 2" xfId="18253" xr:uid="{00000000-0005-0000-0000-0000FF5F0000}"/>
    <cellStyle name="Accent2 2 2 2 3" xfId="18254" xr:uid="{00000000-0005-0000-0000-000000600000}"/>
    <cellStyle name="Accent2 2 2 2_AVA DVA EL" xfId="18255" xr:uid="{00000000-0005-0000-0000-000001600000}"/>
    <cellStyle name="Accent2 2 2 3" xfId="18256" xr:uid="{00000000-0005-0000-0000-000002600000}"/>
    <cellStyle name="Accent2 2 2 4" xfId="47749" xr:uid="{00000000-0005-0000-0000-000003600000}"/>
    <cellStyle name="Accent2 2 2_A01" xfId="35752" xr:uid="{00000000-0005-0000-0000-000004600000}"/>
    <cellStyle name="Accent2 2 3" xfId="18257" xr:uid="{00000000-0005-0000-0000-000005600000}"/>
    <cellStyle name="Accent2 2 3 2" xfId="18258" xr:uid="{00000000-0005-0000-0000-000006600000}"/>
    <cellStyle name="Accent2 2 3 2 2" xfId="18259" xr:uid="{00000000-0005-0000-0000-000007600000}"/>
    <cellStyle name="Accent2 2 3 2 3" xfId="18260" xr:uid="{00000000-0005-0000-0000-000008600000}"/>
    <cellStyle name="Accent2 2 3 2_AVA DVA EL" xfId="18261" xr:uid="{00000000-0005-0000-0000-000009600000}"/>
    <cellStyle name="Accent2 2 3 3" xfId="18262" xr:uid="{00000000-0005-0000-0000-00000A600000}"/>
    <cellStyle name="Accent2 2 3 4" xfId="18263" xr:uid="{00000000-0005-0000-0000-00000B600000}"/>
    <cellStyle name="Accent2 2 3_AVA DVA EL" xfId="18264" xr:uid="{00000000-0005-0000-0000-00000C600000}"/>
    <cellStyle name="Accent2 2 4" xfId="18265" xr:uid="{00000000-0005-0000-0000-00000D600000}"/>
    <cellStyle name="Accent2 2 4 2" xfId="18266" xr:uid="{00000000-0005-0000-0000-00000E600000}"/>
    <cellStyle name="Accent2 2 4 3" xfId="18267" xr:uid="{00000000-0005-0000-0000-00000F600000}"/>
    <cellStyle name="Accent2 2 4_AVA DVA EL" xfId="18268" xr:uid="{00000000-0005-0000-0000-000010600000}"/>
    <cellStyle name="Accent2 2 5" xfId="18269" xr:uid="{00000000-0005-0000-0000-000011600000}"/>
    <cellStyle name="Accent2 2 5 2" xfId="18270" xr:uid="{00000000-0005-0000-0000-000012600000}"/>
    <cellStyle name="Accent2 2 5 3" xfId="18271" xr:uid="{00000000-0005-0000-0000-000013600000}"/>
    <cellStyle name="Accent2 2 5_AVA DVA EL" xfId="18272" xr:uid="{00000000-0005-0000-0000-000014600000}"/>
    <cellStyle name="Accent2 2 6" xfId="18273" xr:uid="{00000000-0005-0000-0000-000015600000}"/>
    <cellStyle name="Accent2 2 6 2" xfId="18274" xr:uid="{00000000-0005-0000-0000-000016600000}"/>
    <cellStyle name="Accent2 2 6 3" xfId="18275" xr:uid="{00000000-0005-0000-0000-000017600000}"/>
    <cellStyle name="Accent2 2 6_AVA DVA EL" xfId="18276" xr:uid="{00000000-0005-0000-0000-000018600000}"/>
    <cellStyle name="Accent2 2 7" xfId="18277" xr:uid="{00000000-0005-0000-0000-000019600000}"/>
    <cellStyle name="Accent2 2 7 2" xfId="18278" xr:uid="{00000000-0005-0000-0000-00001A600000}"/>
    <cellStyle name="Accent2 2 7 3" xfId="18279" xr:uid="{00000000-0005-0000-0000-00001B600000}"/>
    <cellStyle name="Accent2 2 7_AVA DVA EL" xfId="18280" xr:uid="{00000000-0005-0000-0000-00001C600000}"/>
    <cellStyle name="Accent2 2 8" xfId="18281" xr:uid="{00000000-0005-0000-0000-00001D600000}"/>
    <cellStyle name="Accent2 2 9" xfId="47750" xr:uid="{00000000-0005-0000-0000-00001E600000}"/>
    <cellStyle name="Accent2 2_4 manuell" xfId="54529" xr:uid="{272AF2F2-A91C-44F2-BAC8-563F481206B3}"/>
    <cellStyle name="Accent2 3" xfId="5628" xr:uid="{00000000-0005-0000-0000-000020600000}"/>
    <cellStyle name="Accent2 3 2" xfId="18282" xr:uid="{00000000-0005-0000-0000-000021600000}"/>
    <cellStyle name="Accent2 3 2 2" xfId="18283" xr:uid="{00000000-0005-0000-0000-000022600000}"/>
    <cellStyle name="Accent2 3 2 3" xfId="18284" xr:uid="{00000000-0005-0000-0000-000023600000}"/>
    <cellStyle name="Accent2 3 2_AVA DVA EL" xfId="18285" xr:uid="{00000000-0005-0000-0000-000024600000}"/>
    <cellStyle name="Accent2 3 3" xfId="18286" xr:uid="{00000000-0005-0000-0000-000025600000}"/>
    <cellStyle name="Accent2 3 4" xfId="47751" xr:uid="{00000000-0005-0000-0000-000026600000}"/>
    <cellStyle name="Accent2 3_A01" xfId="35753" xr:uid="{00000000-0005-0000-0000-000027600000}"/>
    <cellStyle name="Accent2 4" xfId="5629" xr:uid="{00000000-0005-0000-0000-000028600000}"/>
    <cellStyle name="Accent2 4 2" xfId="18287" xr:uid="{00000000-0005-0000-0000-000029600000}"/>
    <cellStyle name="Accent2 4 2 2" xfId="18288" xr:uid="{00000000-0005-0000-0000-00002A600000}"/>
    <cellStyle name="Accent2 4 2 3" xfId="18289" xr:uid="{00000000-0005-0000-0000-00002B600000}"/>
    <cellStyle name="Accent2 4 2_AVA DVA EL" xfId="18290" xr:uid="{00000000-0005-0000-0000-00002C600000}"/>
    <cellStyle name="Accent2 4 3" xfId="18291" xr:uid="{00000000-0005-0000-0000-00002D600000}"/>
    <cellStyle name="Accent2 4 3 2" xfId="18292" xr:uid="{00000000-0005-0000-0000-00002E600000}"/>
    <cellStyle name="Accent2 4 3 3" xfId="18293" xr:uid="{00000000-0005-0000-0000-00002F600000}"/>
    <cellStyle name="Accent2 4 3_AVA DVA EL" xfId="18294" xr:uid="{00000000-0005-0000-0000-000030600000}"/>
    <cellStyle name="Accent2 4 4" xfId="18295" xr:uid="{00000000-0005-0000-0000-000031600000}"/>
    <cellStyle name="Accent2 4 4 2" xfId="18296" xr:uid="{00000000-0005-0000-0000-000032600000}"/>
    <cellStyle name="Accent2 4 4 3" xfId="18297" xr:uid="{00000000-0005-0000-0000-000033600000}"/>
    <cellStyle name="Accent2 4 4_AVA DVA EL" xfId="18298" xr:uid="{00000000-0005-0000-0000-000034600000}"/>
    <cellStyle name="Accent2 4 5" xfId="18299" xr:uid="{00000000-0005-0000-0000-000035600000}"/>
    <cellStyle name="Accent2 4_A01" xfId="35754" xr:uid="{00000000-0005-0000-0000-000036600000}"/>
    <cellStyle name="Accent2 5" xfId="5630" xr:uid="{00000000-0005-0000-0000-000037600000}"/>
    <cellStyle name="Accent2 5 2" xfId="18300" xr:uid="{00000000-0005-0000-0000-000038600000}"/>
    <cellStyle name="Accent2 5 2 2" xfId="18301" xr:uid="{00000000-0005-0000-0000-000039600000}"/>
    <cellStyle name="Accent2 5 2 3" xfId="18302" xr:uid="{00000000-0005-0000-0000-00003A600000}"/>
    <cellStyle name="Accent2 5 2_AVA DVA EL" xfId="18303" xr:uid="{00000000-0005-0000-0000-00003B600000}"/>
    <cellStyle name="Accent2 5 3" xfId="18304" xr:uid="{00000000-0005-0000-0000-00003C600000}"/>
    <cellStyle name="Accent2 5_A01" xfId="35755" xr:uid="{00000000-0005-0000-0000-00003D600000}"/>
    <cellStyle name="Accent2 6" xfId="5631" xr:uid="{00000000-0005-0000-0000-00003E600000}"/>
    <cellStyle name="Accent2 6 2" xfId="18305" xr:uid="{00000000-0005-0000-0000-00003F600000}"/>
    <cellStyle name="Accent2 6 2 2" xfId="18306" xr:uid="{00000000-0005-0000-0000-000040600000}"/>
    <cellStyle name="Accent2 6 2 3" xfId="18307" xr:uid="{00000000-0005-0000-0000-000041600000}"/>
    <cellStyle name="Accent2 6 2_AVA DVA EL" xfId="18308" xr:uid="{00000000-0005-0000-0000-000042600000}"/>
    <cellStyle name="Accent2 6 3" xfId="18309" xr:uid="{00000000-0005-0000-0000-000043600000}"/>
    <cellStyle name="Accent2 6_A01" xfId="35756" xr:uid="{00000000-0005-0000-0000-000044600000}"/>
    <cellStyle name="Accent2 7" xfId="5632" xr:uid="{00000000-0005-0000-0000-000045600000}"/>
    <cellStyle name="Accent2 7 2" xfId="18310" xr:uid="{00000000-0005-0000-0000-000046600000}"/>
    <cellStyle name="Accent2 7 2 2" xfId="18311" xr:uid="{00000000-0005-0000-0000-000047600000}"/>
    <cellStyle name="Accent2 7 2 3" xfId="18312" xr:uid="{00000000-0005-0000-0000-000048600000}"/>
    <cellStyle name="Accent2 7 2_AVA DVA EL" xfId="18313" xr:uid="{00000000-0005-0000-0000-000049600000}"/>
    <cellStyle name="Accent2 7 3" xfId="18314" xr:uid="{00000000-0005-0000-0000-00004A600000}"/>
    <cellStyle name="Accent2 7_A01" xfId="35757" xr:uid="{00000000-0005-0000-0000-00004B600000}"/>
    <cellStyle name="Accent2 8" xfId="5633" xr:uid="{00000000-0005-0000-0000-00004C600000}"/>
    <cellStyle name="Accent2 8 2" xfId="18315" xr:uid="{00000000-0005-0000-0000-00004D600000}"/>
    <cellStyle name="Accent2 8 2 2" xfId="18316" xr:uid="{00000000-0005-0000-0000-00004E600000}"/>
    <cellStyle name="Accent2 8 2 3" xfId="18317" xr:uid="{00000000-0005-0000-0000-00004F600000}"/>
    <cellStyle name="Accent2 8 2_AVA DVA EL" xfId="18318" xr:uid="{00000000-0005-0000-0000-000050600000}"/>
    <cellStyle name="Accent2 8 3" xfId="18319" xr:uid="{00000000-0005-0000-0000-000051600000}"/>
    <cellStyle name="Accent2 8_A01" xfId="35758" xr:uid="{00000000-0005-0000-0000-000052600000}"/>
    <cellStyle name="Accent2 9" xfId="5634" xr:uid="{00000000-0005-0000-0000-000053600000}"/>
    <cellStyle name="Accent2 9 2" xfId="18320" xr:uid="{00000000-0005-0000-0000-000054600000}"/>
    <cellStyle name="Accent2 9 2 2" xfId="18321" xr:uid="{00000000-0005-0000-0000-000055600000}"/>
    <cellStyle name="Accent2 9 2 3" xfId="18322" xr:uid="{00000000-0005-0000-0000-000056600000}"/>
    <cellStyle name="Accent2 9 2_AVA DVA EL" xfId="18323" xr:uid="{00000000-0005-0000-0000-000057600000}"/>
    <cellStyle name="Accent2 9 3" xfId="18324" xr:uid="{00000000-0005-0000-0000-000058600000}"/>
    <cellStyle name="Accent2 9_A01" xfId="35759" xr:uid="{00000000-0005-0000-0000-000059600000}"/>
    <cellStyle name="Accent2_4Q16" xfId="18325" xr:uid="{00000000-0005-0000-0000-00005A600000}"/>
    <cellStyle name="Accent3" xfId="5635" xr:uid="{00000000-0005-0000-0000-00005B600000}"/>
    <cellStyle name="Accent3 10" xfId="5636" xr:uid="{00000000-0005-0000-0000-00005C600000}"/>
    <cellStyle name="Accent3 10 2" xfId="18326" xr:uid="{00000000-0005-0000-0000-00005D600000}"/>
    <cellStyle name="Accent3 10 3" xfId="18327" xr:uid="{00000000-0005-0000-0000-00005E600000}"/>
    <cellStyle name="Accent3 10_AVA DVA EL" xfId="18328" xr:uid="{00000000-0005-0000-0000-00005F600000}"/>
    <cellStyle name="Accent3 11" xfId="5637" xr:uid="{00000000-0005-0000-0000-000060600000}"/>
    <cellStyle name="Accent3 11 2" xfId="18329" xr:uid="{00000000-0005-0000-0000-000061600000}"/>
    <cellStyle name="Accent3 11 3" xfId="18330" xr:uid="{00000000-0005-0000-0000-000062600000}"/>
    <cellStyle name="Accent3 11_AVA DVA EL" xfId="18331" xr:uid="{00000000-0005-0000-0000-000063600000}"/>
    <cellStyle name="Accent3 12" xfId="18332" xr:uid="{00000000-0005-0000-0000-000064600000}"/>
    <cellStyle name="Accent3 12 2" xfId="18333" xr:uid="{00000000-0005-0000-0000-000065600000}"/>
    <cellStyle name="Accent3 12 3" xfId="18334" xr:uid="{00000000-0005-0000-0000-000066600000}"/>
    <cellStyle name="Accent3 12_AVA DVA EL" xfId="18335" xr:uid="{00000000-0005-0000-0000-000067600000}"/>
    <cellStyle name="Accent3 13" xfId="18336" xr:uid="{00000000-0005-0000-0000-000068600000}"/>
    <cellStyle name="Accent3 13 2" xfId="18337" xr:uid="{00000000-0005-0000-0000-000069600000}"/>
    <cellStyle name="Accent3 13 3" xfId="18338" xr:uid="{00000000-0005-0000-0000-00006A600000}"/>
    <cellStyle name="Accent3 13_AVA DVA EL" xfId="18339" xr:uid="{00000000-0005-0000-0000-00006B600000}"/>
    <cellStyle name="Accent3 14" xfId="39919" xr:uid="{00000000-0005-0000-0000-00006C600000}"/>
    <cellStyle name="Accent3 15" xfId="47752" xr:uid="{00000000-0005-0000-0000-00006D600000}"/>
    <cellStyle name="Accent3 16" xfId="47753" xr:uid="{00000000-0005-0000-0000-00006E600000}"/>
    <cellStyle name="Accent3 2" xfId="5638" xr:uid="{00000000-0005-0000-0000-00006F600000}"/>
    <cellStyle name="Accent3 2 2" xfId="5639" xr:uid="{00000000-0005-0000-0000-000070600000}"/>
    <cellStyle name="Accent3 2 2 2" xfId="18340" xr:uid="{00000000-0005-0000-0000-000071600000}"/>
    <cellStyle name="Accent3 2 2 2 2" xfId="18341" xr:uid="{00000000-0005-0000-0000-000072600000}"/>
    <cellStyle name="Accent3 2 2 2 3" xfId="18342" xr:uid="{00000000-0005-0000-0000-000073600000}"/>
    <cellStyle name="Accent3 2 2 2_AVA DVA EL" xfId="18343" xr:uid="{00000000-0005-0000-0000-000074600000}"/>
    <cellStyle name="Accent3 2 2 3" xfId="18344" xr:uid="{00000000-0005-0000-0000-000075600000}"/>
    <cellStyle name="Accent3 2 2 3 2" xfId="18345" xr:uid="{00000000-0005-0000-0000-000076600000}"/>
    <cellStyle name="Accent3 2 2 3 3" xfId="18346" xr:uid="{00000000-0005-0000-0000-000077600000}"/>
    <cellStyle name="Accent3 2 2 3_AVA DVA EL" xfId="18347" xr:uid="{00000000-0005-0000-0000-000078600000}"/>
    <cellStyle name="Accent3 2 2 4" xfId="18348" xr:uid="{00000000-0005-0000-0000-000079600000}"/>
    <cellStyle name="Accent3 2 2 4 2" xfId="18349" xr:uid="{00000000-0005-0000-0000-00007A600000}"/>
    <cellStyle name="Accent3 2 2 4 3" xfId="18350" xr:uid="{00000000-0005-0000-0000-00007B600000}"/>
    <cellStyle name="Accent3 2 2 4_AVA DVA EL" xfId="18351" xr:uid="{00000000-0005-0000-0000-00007C600000}"/>
    <cellStyle name="Accent3 2 2 5" xfId="18352" xr:uid="{00000000-0005-0000-0000-00007D600000}"/>
    <cellStyle name="Accent3 2 2 5 2" xfId="18353" xr:uid="{00000000-0005-0000-0000-00007E600000}"/>
    <cellStyle name="Accent3 2 2 5 3" xfId="18354" xr:uid="{00000000-0005-0000-0000-00007F600000}"/>
    <cellStyle name="Accent3 2 2 5_AVA DVA EL" xfId="18355" xr:uid="{00000000-0005-0000-0000-000080600000}"/>
    <cellStyle name="Accent3 2 2 6" xfId="18356" xr:uid="{00000000-0005-0000-0000-000081600000}"/>
    <cellStyle name="Accent3 2 2 6 2" xfId="18357" xr:uid="{00000000-0005-0000-0000-000082600000}"/>
    <cellStyle name="Accent3 2 2 6 3" xfId="18358" xr:uid="{00000000-0005-0000-0000-000083600000}"/>
    <cellStyle name="Accent3 2 2 6_AVA DVA EL" xfId="18359" xr:uid="{00000000-0005-0000-0000-000084600000}"/>
    <cellStyle name="Accent3 2 2 7" xfId="18360" xr:uid="{00000000-0005-0000-0000-000085600000}"/>
    <cellStyle name="Accent3 2 2 8" xfId="47754" xr:uid="{00000000-0005-0000-0000-000086600000}"/>
    <cellStyle name="Accent3 2 2_A01" xfId="35760" xr:uid="{00000000-0005-0000-0000-000087600000}"/>
    <cellStyle name="Accent3 2 3" xfId="18361" xr:uid="{00000000-0005-0000-0000-000088600000}"/>
    <cellStyle name="Accent3 2 3 2" xfId="18362" xr:uid="{00000000-0005-0000-0000-000089600000}"/>
    <cellStyle name="Accent3 2 3 2 2" xfId="18363" xr:uid="{00000000-0005-0000-0000-00008A600000}"/>
    <cellStyle name="Accent3 2 3 2 3" xfId="18364" xr:uid="{00000000-0005-0000-0000-00008B600000}"/>
    <cellStyle name="Accent3 2 3 2_AVA DVA EL" xfId="18365" xr:uid="{00000000-0005-0000-0000-00008C600000}"/>
    <cellStyle name="Accent3 2 3 3" xfId="18366" xr:uid="{00000000-0005-0000-0000-00008D600000}"/>
    <cellStyle name="Accent3 2 3 4" xfId="18367" xr:uid="{00000000-0005-0000-0000-00008E600000}"/>
    <cellStyle name="Accent3 2 3_AVA DVA EL" xfId="18368" xr:uid="{00000000-0005-0000-0000-00008F600000}"/>
    <cellStyle name="Accent3 2 4" xfId="18369" xr:uid="{00000000-0005-0000-0000-000090600000}"/>
    <cellStyle name="Accent3 2 4 2" xfId="18370" xr:uid="{00000000-0005-0000-0000-000091600000}"/>
    <cellStyle name="Accent3 2 4 3" xfId="18371" xr:uid="{00000000-0005-0000-0000-000092600000}"/>
    <cellStyle name="Accent3 2 4_AVA DVA EL" xfId="18372" xr:uid="{00000000-0005-0000-0000-000093600000}"/>
    <cellStyle name="Accent3 2 5" xfId="18373" xr:uid="{00000000-0005-0000-0000-000094600000}"/>
    <cellStyle name="Accent3 2 5 2" xfId="18374" xr:uid="{00000000-0005-0000-0000-000095600000}"/>
    <cellStyle name="Accent3 2 5 3" xfId="18375" xr:uid="{00000000-0005-0000-0000-000096600000}"/>
    <cellStyle name="Accent3 2 5_AVA DVA EL" xfId="18376" xr:uid="{00000000-0005-0000-0000-000097600000}"/>
    <cellStyle name="Accent3 2 6" xfId="18377" xr:uid="{00000000-0005-0000-0000-000098600000}"/>
    <cellStyle name="Accent3 2 6 2" xfId="18378" xr:uid="{00000000-0005-0000-0000-000099600000}"/>
    <cellStyle name="Accent3 2 6 3" xfId="18379" xr:uid="{00000000-0005-0000-0000-00009A600000}"/>
    <cellStyle name="Accent3 2 6_AVA DVA EL" xfId="18380" xr:uid="{00000000-0005-0000-0000-00009B600000}"/>
    <cellStyle name="Accent3 2 7" xfId="18381" xr:uid="{00000000-0005-0000-0000-00009C600000}"/>
    <cellStyle name="Accent3 2 7 2" xfId="18382" xr:uid="{00000000-0005-0000-0000-00009D600000}"/>
    <cellStyle name="Accent3 2 7 3" xfId="18383" xr:uid="{00000000-0005-0000-0000-00009E600000}"/>
    <cellStyle name="Accent3 2 7_AVA DVA EL" xfId="18384" xr:uid="{00000000-0005-0000-0000-00009F600000}"/>
    <cellStyle name="Accent3 2 8" xfId="18385" xr:uid="{00000000-0005-0000-0000-0000A0600000}"/>
    <cellStyle name="Accent3 2 9" xfId="47755" xr:uid="{00000000-0005-0000-0000-0000A1600000}"/>
    <cellStyle name="Accent3 2_4 manuell" xfId="54530" xr:uid="{D8C79C67-8F6E-4F41-90E5-6C3B838B22DD}"/>
    <cellStyle name="Accent3 3" xfId="5640" xr:uid="{00000000-0005-0000-0000-0000A3600000}"/>
    <cellStyle name="Accent3 3 2" xfId="18386" xr:uid="{00000000-0005-0000-0000-0000A4600000}"/>
    <cellStyle name="Accent3 3 2 2" xfId="18387" xr:uid="{00000000-0005-0000-0000-0000A5600000}"/>
    <cellStyle name="Accent3 3 2 3" xfId="18388" xr:uid="{00000000-0005-0000-0000-0000A6600000}"/>
    <cellStyle name="Accent3 3 2_AVA DVA EL" xfId="18389" xr:uid="{00000000-0005-0000-0000-0000A7600000}"/>
    <cellStyle name="Accent3 3 3" xfId="18390" xr:uid="{00000000-0005-0000-0000-0000A8600000}"/>
    <cellStyle name="Accent3 3 4" xfId="47756" xr:uid="{00000000-0005-0000-0000-0000A9600000}"/>
    <cellStyle name="Accent3 3_A01" xfId="35761" xr:uid="{00000000-0005-0000-0000-0000AA600000}"/>
    <cellStyle name="Accent3 4" xfId="5641" xr:uid="{00000000-0005-0000-0000-0000AB600000}"/>
    <cellStyle name="Accent3 4 2" xfId="18391" xr:uid="{00000000-0005-0000-0000-0000AC600000}"/>
    <cellStyle name="Accent3 4 2 2" xfId="18392" xr:uid="{00000000-0005-0000-0000-0000AD600000}"/>
    <cellStyle name="Accent3 4 2 3" xfId="18393" xr:uid="{00000000-0005-0000-0000-0000AE600000}"/>
    <cellStyle name="Accent3 4 2_AVA DVA EL" xfId="18394" xr:uid="{00000000-0005-0000-0000-0000AF600000}"/>
    <cellStyle name="Accent3 4 3" xfId="18395" xr:uid="{00000000-0005-0000-0000-0000B0600000}"/>
    <cellStyle name="Accent3 4 3 2" xfId="18396" xr:uid="{00000000-0005-0000-0000-0000B1600000}"/>
    <cellStyle name="Accent3 4 3 3" xfId="18397" xr:uid="{00000000-0005-0000-0000-0000B2600000}"/>
    <cellStyle name="Accent3 4 3_AVA DVA EL" xfId="18398" xr:uid="{00000000-0005-0000-0000-0000B3600000}"/>
    <cellStyle name="Accent3 4 4" xfId="18399" xr:uid="{00000000-0005-0000-0000-0000B4600000}"/>
    <cellStyle name="Accent3 4 4 2" xfId="18400" xr:uid="{00000000-0005-0000-0000-0000B5600000}"/>
    <cellStyle name="Accent3 4 4 3" xfId="18401" xr:uid="{00000000-0005-0000-0000-0000B6600000}"/>
    <cellStyle name="Accent3 4 4_AVA DVA EL" xfId="18402" xr:uid="{00000000-0005-0000-0000-0000B7600000}"/>
    <cellStyle name="Accent3 4 5" xfId="18403" xr:uid="{00000000-0005-0000-0000-0000B8600000}"/>
    <cellStyle name="Accent3 4_A01" xfId="35762" xr:uid="{00000000-0005-0000-0000-0000B9600000}"/>
    <cellStyle name="Accent3 5" xfId="5642" xr:uid="{00000000-0005-0000-0000-0000BA600000}"/>
    <cellStyle name="Accent3 5 2" xfId="18404" xr:uid="{00000000-0005-0000-0000-0000BB600000}"/>
    <cellStyle name="Accent3 5 2 2" xfId="18405" xr:uid="{00000000-0005-0000-0000-0000BC600000}"/>
    <cellStyle name="Accent3 5 2 3" xfId="18406" xr:uid="{00000000-0005-0000-0000-0000BD600000}"/>
    <cellStyle name="Accent3 5 2_AVA DVA EL" xfId="18407" xr:uid="{00000000-0005-0000-0000-0000BE600000}"/>
    <cellStyle name="Accent3 5 3" xfId="18408" xr:uid="{00000000-0005-0000-0000-0000BF600000}"/>
    <cellStyle name="Accent3 5_A01" xfId="35763" xr:uid="{00000000-0005-0000-0000-0000C0600000}"/>
    <cellStyle name="Accent3 6" xfId="5643" xr:uid="{00000000-0005-0000-0000-0000C1600000}"/>
    <cellStyle name="Accent3 6 2" xfId="18409" xr:uid="{00000000-0005-0000-0000-0000C2600000}"/>
    <cellStyle name="Accent3 6 2 2" xfId="18410" xr:uid="{00000000-0005-0000-0000-0000C3600000}"/>
    <cellStyle name="Accent3 6 2 3" xfId="18411" xr:uid="{00000000-0005-0000-0000-0000C4600000}"/>
    <cellStyle name="Accent3 6 2_AVA DVA EL" xfId="18412" xr:uid="{00000000-0005-0000-0000-0000C5600000}"/>
    <cellStyle name="Accent3 6 3" xfId="18413" xr:uid="{00000000-0005-0000-0000-0000C6600000}"/>
    <cellStyle name="Accent3 6_A01" xfId="35764" xr:uid="{00000000-0005-0000-0000-0000C7600000}"/>
    <cellStyle name="Accent3 7" xfId="5644" xr:uid="{00000000-0005-0000-0000-0000C8600000}"/>
    <cellStyle name="Accent3 7 2" xfId="18414" xr:uid="{00000000-0005-0000-0000-0000C9600000}"/>
    <cellStyle name="Accent3 7 2 2" xfId="18415" xr:uid="{00000000-0005-0000-0000-0000CA600000}"/>
    <cellStyle name="Accent3 7 2 3" xfId="18416" xr:uid="{00000000-0005-0000-0000-0000CB600000}"/>
    <cellStyle name="Accent3 7 2_AVA DVA EL" xfId="18417" xr:uid="{00000000-0005-0000-0000-0000CC600000}"/>
    <cellStyle name="Accent3 7 3" xfId="18418" xr:uid="{00000000-0005-0000-0000-0000CD600000}"/>
    <cellStyle name="Accent3 7_A01" xfId="35765" xr:uid="{00000000-0005-0000-0000-0000CE600000}"/>
    <cellStyle name="Accent3 8" xfId="5645" xr:uid="{00000000-0005-0000-0000-0000CF600000}"/>
    <cellStyle name="Accent3 8 2" xfId="18419" xr:uid="{00000000-0005-0000-0000-0000D0600000}"/>
    <cellStyle name="Accent3 8 2 2" xfId="18420" xr:uid="{00000000-0005-0000-0000-0000D1600000}"/>
    <cellStyle name="Accent3 8 2 3" xfId="18421" xr:uid="{00000000-0005-0000-0000-0000D2600000}"/>
    <cellStyle name="Accent3 8 2_AVA DVA EL" xfId="18422" xr:uid="{00000000-0005-0000-0000-0000D3600000}"/>
    <cellStyle name="Accent3 8 3" xfId="18423" xr:uid="{00000000-0005-0000-0000-0000D4600000}"/>
    <cellStyle name="Accent3 8_A01" xfId="35766" xr:uid="{00000000-0005-0000-0000-0000D5600000}"/>
    <cellStyle name="Accent3 9" xfId="5646" xr:uid="{00000000-0005-0000-0000-0000D6600000}"/>
    <cellStyle name="Accent3 9 2" xfId="18424" xr:uid="{00000000-0005-0000-0000-0000D7600000}"/>
    <cellStyle name="Accent3 9 2 2" xfId="18425" xr:uid="{00000000-0005-0000-0000-0000D8600000}"/>
    <cellStyle name="Accent3 9 2 3" xfId="18426" xr:uid="{00000000-0005-0000-0000-0000D9600000}"/>
    <cellStyle name="Accent3 9 2_AVA DVA EL" xfId="18427" xr:uid="{00000000-0005-0000-0000-0000DA600000}"/>
    <cellStyle name="Accent3 9 3" xfId="18428" xr:uid="{00000000-0005-0000-0000-0000DB600000}"/>
    <cellStyle name="Accent3 9_A01" xfId="35767" xr:uid="{00000000-0005-0000-0000-0000DC600000}"/>
    <cellStyle name="Accent3_4Q16" xfId="18429" xr:uid="{00000000-0005-0000-0000-0000DD600000}"/>
    <cellStyle name="Accent4" xfId="5647" xr:uid="{00000000-0005-0000-0000-0000DE600000}"/>
    <cellStyle name="Accent4 10" xfId="5648" xr:uid="{00000000-0005-0000-0000-0000DF600000}"/>
    <cellStyle name="Accent4 10 2" xfId="18430" xr:uid="{00000000-0005-0000-0000-0000E0600000}"/>
    <cellStyle name="Accent4 10 3" xfId="18431" xr:uid="{00000000-0005-0000-0000-0000E1600000}"/>
    <cellStyle name="Accent4 10_AVA DVA EL" xfId="18432" xr:uid="{00000000-0005-0000-0000-0000E2600000}"/>
    <cellStyle name="Accent4 11" xfId="5649" xr:uid="{00000000-0005-0000-0000-0000E3600000}"/>
    <cellStyle name="Accent4 11 2" xfId="18433" xr:uid="{00000000-0005-0000-0000-0000E4600000}"/>
    <cellStyle name="Accent4 11 3" xfId="18434" xr:uid="{00000000-0005-0000-0000-0000E5600000}"/>
    <cellStyle name="Accent4 11_AVA DVA EL" xfId="18435" xr:uid="{00000000-0005-0000-0000-0000E6600000}"/>
    <cellStyle name="Accent4 12" xfId="18436" xr:uid="{00000000-0005-0000-0000-0000E7600000}"/>
    <cellStyle name="Accent4 12 2" xfId="18437" xr:uid="{00000000-0005-0000-0000-0000E8600000}"/>
    <cellStyle name="Accent4 12 3" xfId="18438" xr:uid="{00000000-0005-0000-0000-0000E9600000}"/>
    <cellStyle name="Accent4 12_AVA DVA EL" xfId="18439" xr:uid="{00000000-0005-0000-0000-0000EA600000}"/>
    <cellStyle name="Accent4 13" xfId="18440" xr:uid="{00000000-0005-0000-0000-0000EB600000}"/>
    <cellStyle name="Accent4 13 2" xfId="18441" xr:uid="{00000000-0005-0000-0000-0000EC600000}"/>
    <cellStyle name="Accent4 13 3" xfId="18442" xr:uid="{00000000-0005-0000-0000-0000ED600000}"/>
    <cellStyle name="Accent4 13_AVA DVA EL" xfId="18443" xr:uid="{00000000-0005-0000-0000-0000EE600000}"/>
    <cellStyle name="Accent4 14" xfId="39920" xr:uid="{00000000-0005-0000-0000-0000EF600000}"/>
    <cellStyle name="Accent4 15" xfId="47757" xr:uid="{00000000-0005-0000-0000-0000F0600000}"/>
    <cellStyle name="Accent4 16" xfId="47758" xr:uid="{00000000-0005-0000-0000-0000F1600000}"/>
    <cellStyle name="Accent4 2" xfId="5650" xr:uid="{00000000-0005-0000-0000-0000F2600000}"/>
    <cellStyle name="Accent4 2 2" xfId="5651" xr:uid="{00000000-0005-0000-0000-0000F3600000}"/>
    <cellStyle name="Accent4 2 2 2" xfId="18444" xr:uid="{00000000-0005-0000-0000-0000F4600000}"/>
    <cellStyle name="Accent4 2 2 2 2" xfId="18445" xr:uid="{00000000-0005-0000-0000-0000F5600000}"/>
    <cellStyle name="Accent4 2 2 2 3" xfId="18446" xr:uid="{00000000-0005-0000-0000-0000F6600000}"/>
    <cellStyle name="Accent4 2 2 2_AVA DVA EL" xfId="18447" xr:uid="{00000000-0005-0000-0000-0000F7600000}"/>
    <cellStyle name="Accent4 2 2 3" xfId="18448" xr:uid="{00000000-0005-0000-0000-0000F8600000}"/>
    <cellStyle name="Accent4 2 2 4" xfId="47759" xr:uid="{00000000-0005-0000-0000-0000F9600000}"/>
    <cellStyle name="Accent4 2 2_A01" xfId="35768" xr:uid="{00000000-0005-0000-0000-0000FA600000}"/>
    <cellStyle name="Accent4 2 3" xfId="18449" xr:uid="{00000000-0005-0000-0000-0000FB600000}"/>
    <cellStyle name="Accent4 2 3 2" xfId="18450" xr:uid="{00000000-0005-0000-0000-0000FC600000}"/>
    <cellStyle name="Accent4 2 3 2 2" xfId="18451" xr:uid="{00000000-0005-0000-0000-0000FD600000}"/>
    <cellStyle name="Accent4 2 3 2 3" xfId="18452" xr:uid="{00000000-0005-0000-0000-0000FE600000}"/>
    <cellStyle name="Accent4 2 3 2 4" xfId="47760" xr:uid="{00000000-0005-0000-0000-0000FF600000}"/>
    <cellStyle name="Accent4 2 3 2_AVA DVA EL" xfId="18453" xr:uid="{00000000-0005-0000-0000-000000610000}"/>
    <cellStyle name="Accent4 2 3 3" xfId="18454" xr:uid="{00000000-0005-0000-0000-000001610000}"/>
    <cellStyle name="Accent4 2 3 3 2" xfId="47761" xr:uid="{00000000-0005-0000-0000-000002610000}"/>
    <cellStyle name="Accent4 2 3 4" xfId="18455" xr:uid="{00000000-0005-0000-0000-000003610000}"/>
    <cellStyle name="Accent4 2 3 4 2" xfId="47762" xr:uid="{00000000-0005-0000-0000-000004610000}"/>
    <cellStyle name="Accent4 2 3 5" xfId="47763" xr:uid="{00000000-0005-0000-0000-000005610000}"/>
    <cellStyle name="Accent4 2 3 6" xfId="47764" xr:uid="{00000000-0005-0000-0000-000006610000}"/>
    <cellStyle name="Accent4 2 3_AVA DVA EL" xfId="18456" xr:uid="{00000000-0005-0000-0000-000007610000}"/>
    <cellStyle name="Accent4 2 4" xfId="18457" xr:uid="{00000000-0005-0000-0000-000008610000}"/>
    <cellStyle name="Accent4 2 4 2" xfId="18458" xr:uid="{00000000-0005-0000-0000-000009610000}"/>
    <cellStyle name="Accent4 2 4 3" xfId="18459" xr:uid="{00000000-0005-0000-0000-00000A610000}"/>
    <cellStyle name="Accent4 2 4 4" xfId="47765" xr:uid="{00000000-0005-0000-0000-00000B610000}"/>
    <cellStyle name="Accent4 2 4_AVA DVA EL" xfId="18460" xr:uid="{00000000-0005-0000-0000-00000C610000}"/>
    <cellStyle name="Accent4 2 5" xfId="18461" xr:uid="{00000000-0005-0000-0000-00000D610000}"/>
    <cellStyle name="Accent4 2 5 2" xfId="18462" xr:uid="{00000000-0005-0000-0000-00000E610000}"/>
    <cellStyle name="Accent4 2 5 3" xfId="18463" xr:uid="{00000000-0005-0000-0000-00000F610000}"/>
    <cellStyle name="Accent4 2 5_AVA DVA EL" xfId="18464" xr:uid="{00000000-0005-0000-0000-000010610000}"/>
    <cellStyle name="Accent4 2 6" xfId="18465" xr:uid="{00000000-0005-0000-0000-000011610000}"/>
    <cellStyle name="Accent4 2 6 2" xfId="18466" xr:uid="{00000000-0005-0000-0000-000012610000}"/>
    <cellStyle name="Accent4 2 6 3" xfId="18467" xr:uid="{00000000-0005-0000-0000-000013610000}"/>
    <cellStyle name="Accent4 2 6_AVA DVA EL" xfId="18468" xr:uid="{00000000-0005-0000-0000-000014610000}"/>
    <cellStyle name="Accent4 2 7" xfId="18469" xr:uid="{00000000-0005-0000-0000-000015610000}"/>
    <cellStyle name="Accent4 2 7 2" xfId="18470" xr:uid="{00000000-0005-0000-0000-000016610000}"/>
    <cellStyle name="Accent4 2 7 3" xfId="18471" xr:uid="{00000000-0005-0000-0000-000017610000}"/>
    <cellStyle name="Accent4 2 7_AVA DVA EL" xfId="18472" xr:uid="{00000000-0005-0000-0000-000018610000}"/>
    <cellStyle name="Accent4 2 8" xfId="18473" xr:uid="{00000000-0005-0000-0000-000019610000}"/>
    <cellStyle name="Accent4 2 9" xfId="47766" xr:uid="{00000000-0005-0000-0000-00001A610000}"/>
    <cellStyle name="Accent4 2_4 manuell" xfId="54531" xr:uid="{5CCDE43A-A4F0-4351-B394-C2629ADDAEE8}"/>
    <cellStyle name="Accent4 3" xfId="5652" xr:uid="{00000000-0005-0000-0000-00001C610000}"/>
    <cellStyle name="Accent4 3 2" xfId="18474" xr:uid="{00000000-0005-0000-0000-00001D610000}"/>
    <cellStyle name="Accent4 3 2 2" xfId="18475" xr:uid="{00000000-0005-0000-0000-00001E610000}"/>
    <cellStyle name="Accent4 3 2 3" xfId="18476" xr:uid="{00000000-0005-0000-0000-00001F610000}"/>
    <cellStyle name="Accent4 3 2_AVA DVA EL" xfId="18477" xr:uid="{00000000-0005-0000-0000-000020610000}"/>
    <cellStyle name="Accent4 3 3" xfId="18478" xr:uid="{00000000-0005-0000-0000-000021610000}"/>
    <cellStyle name="Accent4 3 4" xfId="47767" xr:uid="{00000000-0005-0000-0000-000022610000}"/>
    <cellStyle name="Accent4 3_A01" xfId="35769" xr:uid="{00000000-0005-0000-0000-000023610000}"/>
    <cellStyle name="Accent4 4" xfId="5653" xr:uid="{00000000-0005-0000-0000-000024610000}"/>
    <cellStyle name="Accent4 4 2" xfId="18479" xr:uid="{00000000-0005-0000-0000-000025610000}"/>
    <cellStyle name="Accent4 4 2 2" xfId="18480" xr:uid="{00000000-0005-0000-0000-000026610000}"/>
    <cellStyle name="Accent4 4 2 3" xfId="18481" xr:uid="{00000000-0005-0000-0000-000027610000}"/>
    <cellStyle name="Accent4 4 2_AVA DVA EL" xfId="18482" xr:uid="{00000000-0005-0000-0000-000028610000}"/>
    <cellStyle name="Accent4 4 3" xfId="18483" xr:uid="{00000000-0005-0000-0000-000029610000}"/>
    <cellStyle name="Accent4 4 3 2" xfId="18484" xr:uid="{00000000-0005-0000-0000-00002A610000}"/>
    <cellStyle name="Accent4 4 3 3" xfId="18485" xr:uid="{00000000-0005-0000-0000-00002B610000}"/>
    <cellStyle name="Accent4 4 3_AVA DVA EL" xfId="18486" xr:uid="{00000000-0005-0000-0000-00002C610000}"/>
    <cellStyle name="Accent4 4 4" xfId="18487" xr:uid="{00000000-0005-0000-0000-00002D610000}"/>
    <cellStyle name="Accent4 4 4 2" xfId="18488" xr:uid="{00000000-0005-0000-0000-00002E610000}"/>
    <cellStyle name="Accent4 4 4 3" xfId="18489" xr:uid="{00000000-0005-0000-0000-00002F610000}"/>
    <cellStyle name="Accent4 4 4_AVA DVA EL" xfId="18490" xr:uid="{00000000-0005-0000-0000-000030610000}"/>
    <cellStyle name="Accent4 4 5" xfId="18491" xr:uid="{00000000-0005-0000-0000-000031610000}"/>
    <cellStyle name="Accent4 4_A01" xfId="35770" xr:uid="{00000000-0005-0000-0000-000032610000}"/>
    <cellStyle name="Accent4 5" xfId="5654" xr:uid="{00000000-0005-0000-0000-000033610000}"/>
    <cellStyle name="Accent4 5 2" xfId="18492" xr:uid="{00000000-0005-0000-0000-000034610000}"/>
    <cellStyle name="Accent4 5 2 2" xfId="18493" xr:uid="{00000000-0005-0000-0000-000035610000}"/>
    <cellStyle name="Accent4 5 2 3" xfId="18494" xr:uid="{00000000-0005-0000-0000-000036610000}"/>
    <cellStyle name="Accent4 5 2_AVA DVA EL" xfId="18495" xr:uid="{00000000-0005-0000-0000-000037610000}"/>
    <cellStyle name="Accent4 5 3" xfId="18496" xr:uid="{00000000-0005-0000-0000-000038610000}"/>
    <cellStyle name="Accent4 5_A01" xfId="35771" xr:uid="{00000000-0005-0000-0000-000039610000}"/>
    <cellStyle name="Accent4 6" xfId="5655" xr:uid="{00000000-0005-0000-0000-00003A610000}"/>
    <cellStyle name="Accent4 6 2" xfId="18497" xr:uid="{00000000-0005-0000-0000-00003B610000}"/>
    <cellStyle name="Accent4 6 2 2" xfId="18498" xr:uid="{00000000-0005-0000-0000-00003C610000}"/>
    <cellStyle name="Accent4 6 2 3" xfId="18499" xr:uid="{00000000-0005-0000-0000-00003D610000}"/>
    <cellStyle name="Accent4 6 2_AVA DVA EL" xfId="18500" xr:uid="{00000000-0005-0000-0000-00003E610000}"/>
    <cellStyle name="Accent4 6 3" xfId="18501" xr:uid="{00000000-0005-0000-0000-00003F610000}"/>
    <cellStyle name="Accent4 6_A01" xfId="35772" xr:uid="{00000000-0005-0000-0000-000040610000}"/>
    <cellStyle name="Accent4 7" xfId="5656" xr:uid="{00000000-0005-0000-0000-000041610000}"/>
    <cellStyle name="Accent4 7 2" xfId="18502" xr:uid="{00000000-0005-0000-0000-000042610000}"/>
    <cellStyle name="Accent4 7 2 2" xfId="18503" xr:uid="{00000000-0005-0000-0000-000043610000}"/>
    <cellStyle name="Accent4 7 2 3" xfId="18504" xr:uid="{00000000-0005-0000-0000-000044610000}"/>
    <cellStyle name="Accent4 7 2_AVA DVA EL" xfId="18505" xr:uid="{00000000-0005-0000-0000-000045610000}"/>
    <cellStyle name="Accent4 7 3" xfId="18506" xr:uid="{00000000-0005-0000-0000-000046610000}"/>
    <cellStyle name="Accent4 7_A01" xfId="35773" xr:uid="{00000000-0005-0000-0000-000047610000}"/>
    <cellStyle name="Accent4 8" xfId="5657" xr:uid="{00000000-0005-0000-0000-000048610000}"/>
    <cellStyle name="Accent4 8 2" xfId="18507" xr:uid="{00000000-0005-0000-0000-000049610000}"/>
    <cellStyle name="Accent4 8 2 2" xfId="18508" xr:uid="{00000000-0005-0000-0000-00004A610000}"/>
    <cellStyle name="Accent4 8 2 3" xfId="18509" xr:uid="{00000000-0005-0000-0000-00004B610000}"/>
    <cellStyle name="Accent4 8 2_AVA DVA EL" xfId="18510" xr:uid="{00000000-0005-0000-0000-00004C610000}"/>
    <cellStyle name="Accent4 8 3" xfId="18511" xr:uid="{00000000-0005-0000-0000-00004D610000}"/>
    <cellStyle name="Accent4 8_A01" xfId="35774" xr:uid="{00000000-0005-0000-0000-00004E610000}"/>
    <cellStyle name="Accent4 9" xfId="5658" xr:uid="{00000000-0005-0000-0000-00004F610000}"/>
    <cellStyle name="Accent4 9 2" xfId="18512" xr:uid="{00000000-0005-0000-0000-000050610000}"/>
    <cellStyle name="Accent4 9 2 2" xfId="18513" xr:uid="{00000000-0005-0000-0000-000051610000}"/>
    <cellStyle name="Accent4 9 2 3" xfId="18514" xr:uid="{00000000-0005-0000-0000-000052610000}"/>
    <cellStyle name="Accent4 9 2_AVA DVA EL" xfId="18515" xr:uid="{00000000-0005-0000-0000-000053610000}"/>
    <cellStyle name="Accent4 9 3" xfId="18516" xr:uid="{00000000-0005-0000-0000-000054610000}"/>
    <cellStyle name="Accent4 9_A01" xfId="35775" xr:uid="{00000000-0005-0000-0000-000055610000}"/>
    <cellStyle name="Accent4_4Q16" xfId="18517" xr:uid="{00000000-0005-0000-0000-000056610000}"/>
    <cellStyle name="Accent5" xfId="5659" xr:uid="{00000000-0005-0000-0000-000057610000}"/>
    <cellStyle name="Accent5 10" xfId="5660" xr:uid="{00000000-0005-0000-0000-000058610000}"/>
    <cellStyle name="Accent5 10 2" xfId="18518" xr:uid="{00000000-0005-0000-0000-000059610000}"/>
    <cellStyle name="Accent5 10 3" xfId="18519" xr:uid="{00000000-0005-0000-0000-00005A610000}"/>
    <cellStyle name="Accent5 10_AVA DVA EL" xfId="18520" xr:uid="{00000000-0005-0000-0000-00005B610000}"/>
    <cellStyle name="Accent5 11" xfId="5661" xr:uid="{00000000-0005-0000-0000-00005C610000}"/>
    <cellStyle name="Accent5 11 2" xfId="18521" xr:uid="{00000000-0005-0000-0000-00005D610000}"/>
    <cellStyle name="Accent5 11 3" xfId="18522" xr:uid="{00000000-0005-0000-0000-00005E610000}"/>
    <cellStyle name="Accent5 11_AVA DVA EL" xfId="18523" xr:uid="{00000000-0005-0000-0000-00005F610000}"/>
    <cellStyle name="Accent5 12" xfId="18524" xr:uid="{00000000-0005-0000-0000-000060610000}"/>
    <cellStyle name="Accent5 12 2" xfId="18525" xr:uid="{00000000-0005-0000-0000-000061610000}"/>
    <cellStyle name="Accent5 12 3" xfId="18526" xr:uid="{00000000-0005-0000-0000-000062610000}"/>
    <cellStyle name="Accent5 12_AVA DVA EL" xfId="18527" xr:uid="{00000000-0005-0000-0000-000063610000}"/>
    <cellStyle name="Accent5 13" xfId="18528" xr:uid="{00000000-0005-0000-0000-000064610000}"/>
    <cellStyle name="Accent5 13 2" xfId="18529" xr:uid="{00000000-0005-0000-0000-000065610000}"/>
    <cellStyle name="Accent5 13 3" xfId="18530" xr:uid="{00000000-0005-0000-0000-000066610000}"/>
    <cellStyle name="Accent5 13_AVA DVA EL" xfId="18531" xr:uid="{00000000-0005-0000-0000-000067610000}"/>
    <cellStyle name="Accent5 14" xfId="39921" xr:uid="{00000000-0005-0000-0000-000068610000}"/>
    <cellStyle name="Accent5 15" xfId="47768" xr:uid="{00000000-0005-0000-0000-000069610000}"/>
    <cellStyle name="Accent5 16" xfId="47769" xr:uid="{00000000-0005-0000-0000-00006A610000}"/>
    <cellStyle name="Accent5 2" xfId="5662" xr:uid="{00000000-0005-0000-0000-00006B610000}"/>
    <cellStyle name="Accent5 2 2" xfId="5663" xr:uid="{00000000-0005-0000-0000-00006C610000}"/>
    <cellStyle name="Accent5 2 2 2" xfId="18532" xr:uid="{00000000-0005-0000-0000-00006D610000}"/>
    <cellStyle name="Accent5 2 2 2 2" xfId="18533" xr:uid="{00000000-0005-0000-0000-00006E610000}"/>
    <cellStyle name="Accent5 2 2 2 3" xfId="18534" xr:uid="{00000000-0005-0000-0000-00006F610000}"/>
    <cellStyle name="Accent5 2 2 2_AVA DVA EL" xfId="18535" xr:uid="{00000000-0005-0000-0000-000070610000}"/>
    <cellStyle name="Accent5 2 2 3" xfId="18536" xr:uid="{00000000-0005-0000-0000-000071610000}"/>
    <cellStyle name="Accent5 2 2 4" xfId="47770" xr:uid="{00000000-0005-0000-0000-000072610000}"/>
    <cellStyle name="Accent5 2 2_A01" xfId="35776" xr:uid="{00000000-0005-0000-0000-000073610000}"/>
    <cellStyle name="Accent5 2 3" xfId="18537" xr:uid="{00000000-0005-0000-0000-000074610000}"/>
    <cellStyle name="Accent5 2 3 2" xfId="18538" xr:uid="{00000000-0005-0000-0000-000075610000}"/>
    <cellStyle name="Accent5 2 3 2 2" xfId="18539" xr:uid="{00000000-0005-0000-0000-000076610000}"/>
    <cellStyle name="Accent5 2 3 2 3" xfId="18540" xr:uid="{00000000-0005-0000-0000-000077610000}"/>
    <cellStyle name="Accent5 2 3 2_AVA DVA EL" xfId="18541" xr:uid="{00000000-0005-0000-0000-000078610000}"/>
    <cellStyle name="Accent5 2 3 3" xfId="18542" xr:uid="{00000000-0005-0000-0000-000079610000}"/>
    <cellStyle name="Accent5 2 3 4" xfId="18543" xr:uid="{00000000-0005-0000-0000-00007A610000}"/>
    <cellStyle name="Accent5 2 3_AVA DVA EL" xfId="18544" xr:uid="{00000000-0005-0000-0000-00007B610000}"/>
    <cellStyle name="Accent5 2 4" xfId="18545" xr:uid="{00000000-0005-0000-0000-00007C610000}"/>
    <cellStyle name="Accent5 2 4 2" xfId="18546" xr:uid="{00000000-0005-0000-0000-00007D610000}"/>
    <cellStyle name="Accent5 2 4 3" xfId="18547" xr:uid="{00000000-0005-0000-0000-00007E610000}"/>
    <cellStyle name="Accent5 2 4_AVA DVA EL" xfId="18548" xr:uid="{00000000-0005-0000-0000-00007F610000}"/>
    <cellStyle name="Accent5 2 5" xfId="18549" xr:uid="{00000000-0005-0000-0000-000080610000}"/>
    <cellStyle name="Accent5 2 6" xfId="47771" xr:uid="{00000000-0005-0000-0000-000081610000}"/>
    <cellStyle name="Accent5 2_4 manuell" xfId="54532" xr:uid="{9254BDCB-69E1-47DC-8473-836FBDD18457}"/>
    <cellStyle name="Accent5 3" xfId="5664" xr:uid="{00000000-0005-0000-0000-000083610000}"/>
    <cellStyle name="Accent5 3 2" xfId="18550" xr:uid="{00000000-0005-0000-0000-000084610000}"/>
    <cellStyle name="Accent5 3 2 2" xfId="18551" xr:uid="{00000000-0005-0000-0000-000085610000}"/>
    <cellStyle name="Accent5 3 2 3" xfId="18552" xr:uid="{00000000-0005-0000-0000-000086610000}"/>
    <cellStyle name="Accent5 3 2_AVA DVA EL" xfId="18553" xr:uid="{00000000-0005-0000-0000-000087610000}"/>
    <cellStyle name="Accent5 3 3" xfId="18554" xr:uid="{00000000-0005-0000-0000-000088610000}"/>
    <cellStyle name="Accent5 3 4" xfId="47772" xr:uid="{00000000-0005-0000-0000-000089610000}"/>
    <cellStyle name="Accent5 3_A01" xfId="35777" xr:uid="{00000000-0005-0000-0000-00008A610000}"/>
    <cellStyle name="Accent5 4" xfId="5665" xr:uid="{00000000-0005-0000-0000-00008B610000}"/>
    <cellStyle name="Accent5 4 2" xfId="18555" xr:uid="{00000000-0005-0000-0000-00008C610000}"/>
    <cellStyle name="Accent5 4 2 2" xfId="18556" xr:uid="{00000000-0005-0000-0000-00008D610000}"/>
    <cellStyle name="Accent5 4 2 3" xfId="18557" xr:uid="{00000000-0005-0000-0000-00008E610000}"/>
    <cellStyle name="Accent5 4 2_AVA DVA EL" xfId="18558" xr:uid="{00000000-0005-0000-0000-00008F610000}"/>
    <cellStyle name="Accent5 4 3" xfId="18559" xr:uid="{00000000-0005-0000-0000-000090610000}"/>
    <cellStyle name="Accent5 4 3 2" xfId="18560" xr:uid="{00000000-0005-0000-0000-000091610000}"/>
    <cellStyle name="Accent5 4 3 3" xfId="18561" xr:uid="{00000000-0005-0000-0000-000092610000}"/>
    <cellStyle name="Accent5 4 3_AVA DVA EL" xfId="18562" xr:uid="{00000000-0005-0000-0000-000093610000}"/>
    <cellStyle name="Accent5 4 4" xfId="18563" xr:uid="{00000000-0005-0000-0000-000094610000}"/>
    <cellStyle name="Accent5 4 4 2" xfId="18564" xr:uid="{00000000-0005-0000-0000-000095610000}"/>
    <cellStyle name="Accent5 4 4 3" xfId="18565" xr:uid="{00000000-0005-0000-0000-000096610000}"/>
    <cellStyle name="Accent5 4 4_AVA DVA EL" xfId="18566" xr:uid="{00000000-0005-0000-0000-000097610000}"/>
    <cellStyle name="Accent5 4 5" xfId="18567" xr:uid="{00000000-0005-0000-0000-000098610000}"/>
    <cellStyle name="Accent5 4_A01" xfId="35778" xr:uid="{00000000-0005-0000-0000-000099610000}"/>
    <cellStyle name="Accent5 5" xfId="5666" xr:uid="{00000000-0005-0000-0000-00009A610000}"/>
    <cellStyle name="Accent5 5 2" xfId="18568" xr:uid="{00000000-0005-0000-0000-00009B610000}"/>
    <cellStyle name="Accent5 5 2 2" xfId="18569" xr:uid="{00000000-0005-0000-0000-00009C610000}"/>
    <cellStyle name="Accent5 5 2 3" xfId="18570" xr:uid="{00000000-0005-0000-0000-00009D610000}"/>
    <cellStyle name="Accent5 5 2_AVA DVA EL" xfId="18571" xr:uid="{00000000-0005-0000-0000-00009E610000}"/>
    <cellStyle name="Accent5 5 3" xfId="18572" xr:uid="{00000000-0005-0000-0000-00009F610000}"/>
    <cellStyle name="Accent5 5_A01" xfId="35779" xr:uid="{00000000-0005-0000-0000-0000A0610000}"/>
    <cellStyle name="Accent5 6" xfId="5667" xr:uid="{00000000-0005-0000-0000-0000A1610000}"/>
    <cellStyle name="Accent5 6 2" xfId="18573" xr:uid="{00000000-0005-0000-0000-0000A2610000}"/>
    <cellStyle name="Accent5 6 2 2" xfId="18574" xr:uid="{00000000-0005-0000-0000-0000A3610000}"/>
    <cellStyle name="Accent5 6 2 3" xfId="18575" xr:uid="{00000000-0005-0000-0000-0000A4610000}"/>
    <cellStyle name="Accent5 6 2_AVA DVA EL" xfId="18576" xr:uid="{00000000-0005-0000-0000-0000A5610000}"/>
    <cellStyle name="Accent5 6 3" xfId="18577" xr:uid="{00000000-0005-0000-0000-0000A6610000}"/>
    <cellStyle name="Accent5 6_A01" xfId="35780" xr:uid="{00000000-0005-0000-0000-0000A7610000}"/>
    <cellStyle name="Accent5 7" xfId="5668" xr:uid="{00000000-0005-0000-0000-0000A8610000}"/>
    <cellStyle name="Accent5 7 2" xfId="18578" xr:uid="{00000000-0005-0000-0000-0000A9610000}"/>
    <cellStyle name="Accent5 7 2 2" xfId="18579" xr:uid="{00000000-0005-0000-0000-0000AA610000}"/>
    <cellStyle name="Accent5 7 2 3" xfId="18580" xr:uid="{00000000-0005-0000-0000-0000AB610000}"/>
    <cellStyle name="Accent5 7 2_AVA DVA EL" xfId="18581" xr:uid="{00000000-0005-0000-0000-0000AC610000}"/>
    <cellStyle name="Accent5 7 3" xfId="18582" xr:uid="{00000000-0005-0000-0000-0000AD610000}"/>
    <cellStyle name="Accent5 7_A01" xfId="35781" xr:uid="{00000000-0005-0000-0000-0000AE610000}"/>
    <cellStyle name="Accent5 8" xfId="5669" xr:uid="{00000000-0005-0000-0000-0000AF610000}"/>
    <cellStyle name="Accent5 8 2" xfId="18583" xr:uid="{00000000-0005-0000-0000-0000B0610000}"/>
    <cellStyle name="Accent5 8 2 2" xfId="18584" xr:uid="{00000000-0005-0000-0000-0000B1610000}"/>
    <cellStyle name="Accent5 8 2 3" xfId="18585" xr:uid="{00000000-0005-0000-0000-0000B2610000}"/>
    <cellStyle name="Accent5 8 2_AVA DVA EL" xfId="18586" xr:uid="{00000000-0005-0000-0000-0000B3610000}"/>
    <cellStyle name="Accent5 8 3" xfId="18587" xr:uid="{00000000-0005-0000-0000-0000B4610000}"/>
    <cellStyle name="Accent5 8_A01" xfId="35782" xr:uid="{00000000-0005-0000-0000-0000B5610000}"/>
    <cellStyle name="Accent5 9" xfId="5670" xr:uid="{00000000-0005-0000-0000-0000B6610000}"/>
    <cellStyle name="Accent5 9 2" xfId="18588" xr:uid="{00000000-0005-0000-0000-0000B7610000}"/>
    <cellStyle name="Accent5 9 2 2" xfId="18589" xr:uid="{00000000-0005-0000-0000-0000B8610000}"/>
    <cellStyle name="Accent5 9 2 3" xfId="18590" xr:uid="{00000000-0005-0000-0000-0000B9610000}"/>
    <cellStyle name="Accent5 9 2_AVA DVA EL" xfId="18591" xr:uid="{00000000-0005-0000-0000-0000BA610000}"/>
    <cellStyle name="Accent5 9 3" xfId="18592" xr:uid="{00000000-0005-0000-0000-0000BB610000}"/>
    <cellStyle name="Accent5 9_A01" xfId="35783" xr:uid="{00000000-0005-0000-0000-0000BC610000}"/>
    <cellStyle name="Accent5_4Q16" xfId="18593" xr:uid="{00000000-0005-0000-0000-0000BD610000}"/>
    <cellStyle name="Accent6" xfId="5671" xr:uid="{00000000-0005-0000-0000-0000BE610000}"/>
    <cellStyle name="Accent6 10" xfId="5672" xr:uid="{00000000-0005-0000-0000-0000BF610000}"/>
    <cellStyle name="Accent6 10 2" xfId="18594" xr:uid="{00000000-0005-0000-0000-0000C0610000}"/>
    <cellStyle name="Accent6 10 3" xfId="18595" xr:uid="{00000000-0005-0000-0000-0000C1610000}"/>
    <cellStyle name="Accent6 10_AVA DVA EL" xfId="18596" xr:uid="{00000000-0005-0000-0000-0000C2610000}"/>
    <cellStyle name="Accent6 11" xfId="5673" xr:uid="{00000000-0005-0000-0000-0000C3610000}"/>
    <cellStyle name="Accent6 11 2" xfId="18597" xr:uid="{00000000-0005-0000-0000-0000C4610000}"/>
    <cellStyle name="Accent6 11 3" xfId="18598" xr:uid="{00000000-0005-0000-0000-0000C5610000}"/>
    <cellStyle name="Accent6 11_AVA DVA EL" xfId="18599" xr:uid="{00000000-0005-0000-0000-0000C6610000}"/>
    <cellStyle name="Accent6 12" xfId="18600" xr:uid="{00000000-0005-0000-0000-0000C7610000}"/>
    <cellStyle name="Accent6 12 2" xfId="18601" xr:uid="{00000000-0005-0000-0000-0000C8610000}"/>
    <cellStyle name="Accent6 12 3" xfId="18602" xr:uid="{00000000-0005-0000-0000-0000C9610000}"/>
    <cellStyle name="Accent6 12_AVA DVA EL" xfId="18603" xr:uid="{00000000-0005-0000-0000-0000CA610000}"/>
    <cellStyle name="Accent6 13" xfId="18604" xr:uid="{00000000-0005-0000-0000-0000CB610000}"/>
    <cellStyle name="Accent6 13 2" xfId="18605" xr:uid="{00000000-0005-0000-0000-0000CC610000}"/>
    <cellStyle name="Accent6 13 3" xfId="18606" xr:uid="{00000000-0005-0000-0000-0000CD610000}"/>
    <cellStyle name="Accent6 13_AVA DVA EL" xfId="18607" xr:uid="{00000000-0005-0000-0000-0000CE610000}"/>
    <cellStyle name="Accent6 14" xfId="39922" xr:uid="{00000000-0005-0000-0000-0000CF610000}"/>
    <cellStyle name="Accent6 15" xfId="47773" xr:uid="{00000000-0005-0000-0000-0000D0610000}"/>
    <cellStyle name="Accent6 16" xfId="47774" xr:uid="{00000000-0005-0000-0000-0000D1610000}"/>
    <cellStyle name="Accent6 2" xfId="5674" xr:uid="{00000000-0005-0000-0000-0000D2610000}"/>
    <cellStyle name="Accent6 2 2" xfId="5675" xr:uid="{00000000-0005-0000-0000-0000D3610000}"/>
    <cellStyle name="Accent6 2 2 2" xfId="18608" xr:uid="{00000000-0005-0000-0000-0000D4610000}"/>
    <cellStyle name="Accent6 2 2 2 2" xfId="18609" xr:uid="{00000000-0005-0000-0000-0000D5610000}"/>
    <cellStyle name="Accent6 2 2 2 3" xfId="18610" xr:uid="{00000000-0005-0000-0000-0000D6610000}"/>
    <cellStyle name="Accent6 2 2 2_AVA DVA EL" xfId="18611" xr:uid="{00000000-0005-0000-0000-0000D7610000}"/>
    <cellStyle name="Accent6 2 2 3" xfId="18612" xr:uid="{00000000-0005-0000-0000-0000D8610000}"/>
    <cellStyle name="Accent6 2 2 3 2" xfId="18613" xr:uid="{00000000-0005-0000-0000-0000D9610000}"/>
    <cellStyle name="Accent6 2 2 3 3" xfId="18614" xr:uid="{00000000-0005-0000-0000-0000DA610000}"/>
    <cellStyle name="Accent6 2 2 3_AVA DVA EL" xfId="18615" xr:uid="{00000000-0005-0000-0000-0000DB610000}"/>
    <cellStyle name="Accent6 2 2 4" xfId="18616" xr:uid="{00000000-0005-0000-0000-0000DC610000}"/>
    <cellStyle name="Accent6 2 2 4 2" xfId="18617" xr:uid="{00000000-0005-0000-0000-0000DD610000}"/>
    <cellStyle name="Accent6 2 2 4 3" xfId="18618" xr:uid="{00000000-0005-0000-0000-0000DE610000}"/>
    <cellStyle name="Accent6 2 2 4_AVA DVA EL" xfId="18619" xr:uid="{00000000-0005-0000-0000-0000DF610000}"/>
    <cellStyle name="Accent6 2 2 5" xfId="18620" xr:uid="{00000000-0005-0000-0000-0000E0610000}"/>
    <cellStyle name="Accent6 2 2 5 2" xfId="18621" xr:uid="{00000000-0005-0000-0000-0000E1610000}"/>
    <cellStyle name="Accent6 2 2 5 3" xfId="18622" xr:uid="{00000000-0005-0000-0000-0000E2610000}"/>
    <cellStyle name="Accent6 2 2 5_AVA DVA EL" xfId="18623" xr:uid="{00000000-0005-0000-0000-0000E3610000}"/>
    <cellStyle name="Accent6 2 2 6" xfId="18624" xr:uid="{00000000-0005-0000-0000-0000E4610000}"/>
    <cellStyle name="Accent6 2 2 6 2" xfId="18625" xr:uid="{00000000-0005-0000-0000-0000E5610000}"/>
    <cellStyle name="Accent6 2 2 6 3" xfId="18626" xr:uid="{00000000-0005-0000-0000-0000E6610000}"/>
    <cellStyle name="Accent6 2 2 6_AVA DVA EL" xfId="18627" xr:uid="{00000000-0005-0000-0000-0000E7610000}"/>
    <cellStyle name="Accent6 2 2 7" xfId="18628" xr:uid="{00000000-0005-0000-0000-0000E8610000}"/>
    <cellStyle name="Accent6 2 2 8" xfId="47775" xr:uid="{00000000-0005-0000-0000-0000E9610000}"/>
    <cellStyle name="Accent6 2 2_A01" xfId="35784" xr:uid="{00000000-0005-0000-0000-0000EA610000}"/>
    <cellStyle name="Accent6 2 3" xfId="18629" xr:uid="{00000000-0005-0000-0000-0000EB610000}"/>
    <cellStyle name="Accent6 2 3 2" xfId="18630" xr:uid="{00000000-0005-0000-0000-0000EC610000}"/>
    <cellStyle name="Accent6 2 3 2 2" xfId="18631" xr:uid="{00000000-0005-0000-0000-0000ED610000}"/>
    <cellStyle name="Accent6 2 3 2 3" xfId="18632" xr:uid="{00000000-0005-0000-0000-0000EE610000}"/>
    <cellStyle name="Accent6 2 3 2_AVA DVA EL" xfId="18633" xr:uid="{00000000-0005-0000-0000-0000EF610000}"/>
    <cellStyle name="Accent6 2 3 3" xfId="18634" xr:uid="{00000000-0005-0000-0000-0000F0610000}"/>
    <cellStyle name="Accent6 2 3 4" xfId="18635" xr:uid="{00000000-0005-0000-0000-0000F1610000}"/>
    <cellStyle name="Accent6 2 3_AVA DVA EL" xfId="18636" xr:uid="{00000000-0005-0000-0000-0000F2610000}"/>
    <cellStyle name="Accent6 2 4" xfId="18637" xr:uid="{00000000-0005-0000-0000-0000F3610000}"/>
    <cellStyle name="Accent6 2 4 2" xfId="18638" xr:uid="{00000000-0005-0000-0000-0000F4610000}"/>
    <cellStyle name="Accent6 2 4 3" xfId="18639" xr:uid="{00000000-0005-0000-0000-0000F5610000}"/>
    <cellStyle name="Accent6 2 4_AVA DVA EL" xfId="18640" xr:uid="{00000000-0005-0000-0000-0000F6610000}"/>
    <cellStyle name="Accent6 2 5" xfId="18641" xr:uid="{00000000-0005-0000-0000-0000F7610000}"/>
    <cellStyle name="Accent6 2 5 2" xfId="18642" xr:uid="{00000000-0005-0000-0000-0000F8610000}"/>
    <cellStyle name="Accent6 2 5 3" xfId="18643" xr:uid="{00000000-0005-0000-0000-0000F9610000}"/>
    <cellStyle name="Accent6 2 5_AVA DVA EL" xfId="18644" xr:uid="{00000000-0005-0000-0000-0000FA610000}"/>
    <cellStyle name="Accent6 2 6" xfId="18645" xr:uid="{00000000-0005-0000-0000-0000FB610000}"/>
    <cellStyle name="Accent6 2 6 2" xfId="18646" xr:uid="{00000000-0005-0000-0000-0000FC610000}"/>
    <cellStyle name="Accent6 2 6 3" xfId="18647" xr:uid="{00000000-0005-0000-0000-0000FD610000}"/>
    <cellStyle name="Accent6 2 6_AVA DVA EL" xfId="18648" xr:uid="{00000000-0005-0000-0000-0000FE610000}"/>
    <cellStyle name="Accent6 2 7" xfId="18649" xr:uid="{00000000-0005-0000-0000-0000FF610000}"/>
    <cellStyle name="Accent6 2 7 2" xfId="18650" xr:uid="{00000000-0005-0000-0000-000000620000}"/>
    <cellStyle name="Accent6 2 7 3" xfId="18651" xr:uid="{00000000-0005-0000-0000-000001620000}"/>
    <cellStyle name="Accent6 2 7_AVA DVA EL" xfId="18652" xr:uid="{00000000-0005-0000-0000-000002620000}"/>
    <cellStyle name="Accent6 2 8" xfId="18653" xr:uid="{00000000-0005-0000-0000-000003620000}"/>
    <cellStyle name="Accent6 2 9" xfId="47776" xr:uid="{00000000-0005-0000-0000-000004620000}"/>
    <cellStyle name="Accent6 2_4 manuell" xfId="54533" xr:uid="{3B02C1C0-AAC4-444B-8D10-DC798D6330EA}"/>
    <cellStyle name="Accent6 3" xfId="5676" xr:uid="{00000000-0005-0000-0000-000006620000}"/>
    <cellStyle name="Accent6 3 2" xfId="18654" xr:uid="{00000000-0005-0000-0000-000007620000}"/>
    <cellStyle name="Accent6 3 2 2" xfId="18655" xr:uid="{00000000-0005-0000-0000-000008620000}"/>
    <cellStyle name="Accent6 3 2 3" xfId="18656" xr:uid="{00000000-0005-0000-0000-000009620000}"/>
    <cellStyle name="Accent6 3 2_AVA DVA EL" xfId="18657" xr:uid="{00000000-0005-0000-0000-00000A620000}"/>
    <cellStyle name="Accent6 3 3" xfId="18658" xr:uid="{00000000-0005-0000-0000-00000B620000}"/>
    <cellStyle name="Accent6 3 4" xfId="47777" xr:uid="{00000000-0005-0000-0000-00000C620000}"/>
    <cellStyle name="Accent6 3_A01" xfId="35785" xr:uid="{00000000-0005-0000-0000-00000D620000}"/>
    <cellStyle name="Accent6 4" xfId="5677" xr:uid="{00000000-0005-0000-0000-00000E620000}"/>
    <cellStyle name="Accent6 4 2" xfId="18659" xr:uid="{00000000-0005-0000-0000-00000F620000}"/>
    <cellStyle name="Accent6 4 2 2" xfId="18660" xr:uid="{00000000-0005-0000-0000-000010620000}"/>
    <cellStyle name="Accent6 4 2 3" xfId="18661" xr:uid="{00000000-0005-0000-0000-000011620000}"/>
    <cellStyle name="Accent6 4 2_AVA DVA EL" xfId="18662" xr:uid="{00000000-0005-0000-0000-000012620000}"/>
    <cellStyle name="Accent6 4 3" xfId="18663" xr:uid="{00000000-0005-0000-0000-000013620000}"/>
    <cellStyle name="Accent6 4 3 2" xfId="18664" xr:uid="{00000000-0005-0000-0000-000014620000}"/>
    <cellStyle name="Accent6 4 3 3" xfId="18665" xr:uid="{00000000-0005-0000-0000-000015620000}"/>
    <cellStyle name="Accent6 4 3_AVA DVA EL" xfId="18666" xr:uid="{00000000-0005-0000-0000-000016620000}"/>
    <cellStyle name="Accent6 4 4" xfId="18667" xr:uid="{00000000-0005-0000-0000-000017620000}"/>
    <cellStyle name="Accent6 4 4 2" xfId="18668" xr:uid="{00000000-0005-0000-0000-000018620000}"/>
    <cellStyle name="Accent6 4 4 3" xfId="18669" xr:uid="{00000000-0005-0000-0000-000019620000}"/>
    <cellStyle name="Accent6 4 4_AVA DVA EL" xfId="18670" xr:uid="{00000000-0005-0000-0000-00001A620000}"/>
    <cellStyle name="Accent6 4 5" xfId="18671" xr:uid="{00000000-0005-0000-0000-00001B620000}"/>
    <cellStyle name="Accent6 4_A01" xfId="35786" xr:uid="{00000000-0005-0000-0000-00001C620000}"/>
    <cellStyle name="Accent6 5" xfId="5678" xr:uid="{00000000-0005-0000-0000-00001D620000}"/>
    <cellStyle name="Accent6 5 2" xfId="18672" xr:uid="{00000000-0005-0000-0000-00001E620000}"/>
    <cellStyle name="Accent6 5 2 2" xfId="18673" xr:uid="{00000000-0005-0000-0000-00001F620000}"/>
    <cellStyle name="Accent6 5 2 3" xfId="18674" xr:uid="{00000000-0005-0000-0000-000020620000}"/>
    <cellStyle name="Accent6 5 2_AVA DVA EL" xfId="18675" xr:uid="{00000000-0005-0000-0000-000021620000}"/>
    <cellStyle name="Accent6 5 3" xfId="18676" xr:uid="{00000000-0005-0000-0000-000022620000}"/>
    <cellStyle name="Accent6 5_A01" xfId="35787" xr:uid="{00000000-0005-0000-0000-000023620000}"/>
    <cellStyle name="Accent6 6" xfId="5679" xr:uid="{00000000-0005-0000-0000-000024620000}"/>
    <cellStyle name="Accent6 6 2" xfId="18677" xr:uid="{00000000-0005-0000-0000-000025620000}"/>
    <cellStyle name="Accent6 6 2 2" xfId="18678" xr:uid="{00000000-0005-0000-0000-000026620000}"/>
    <cellStyle name="Accent6 6 2 3" xfId="18679" xr:uid="{00000000-0005-0000-0000-000027620000}"/>
    <cellStyle name="Accent6 6 2_AVA DVA EL" xfId="18680" xr:uid="{00000000-0005-0000-0000-000028620000}"/>
    <cellStyle name="Accent6 6 3" xfId="18681" xr:uid="{00000000-0005-0000-0000-000029620000}"/>
    <cellStyle name="Accent6 6_A01" xfId="35788" xr:uid="{00000000-0005-0000-0000-00002A620000}"/>
    <cellStyle name="Accent6 7" xfId="5680" xr:uid="{00000000-0005-0000-0000-00002B620000}"/>
    <cellStyle name="Accent6 7 2" xfId="18682" xr:uid="{00000000-0005-0000-0000-00002C620000}"/>
    <cellStyle name="Accent6 7 2 2" xfId="18683" xr:uid="{00000000-0005-0000-0000-00002D620000}"/>
    <cellStyle name="Accent6 7 2 3" xfId="18684" xr:uid="{00000000-0005-0000-0000-00002E620000}"/>
    <cellStyle name="Accent6 7 2_AVA DVA EL" xfId="18685" xr:uid="{00000000-0005-0000-0000-00002F620000}"/>
    <cellStyle name="Accent6 7 3" xfId="18686" xr:uid="{00000000-0005-0000-0000-000030620000}"/>
    <cellStyle name="Accent6 7_A01" xfId="35789" xr:uid="{00000000-0005-0000-0000-000031620000}"/>
    <cellStyle name="Accent6 8" xfId="5681" xr:uid="{00000000-0005-0000-0000-000032620000}"/>
    <cellStyle name="Accent6 8 2" xfId="18687" xr:uid="{00000000-0005-0000-0000-000033620000}"/>
    <cellStyle name="Accent6 8 2 2" xfId="18688" xr:uid="{00000000-0005-0000-0000-000034620000}"/>
    <cellStyle name="Accent6 8 2 3" xfId="18689" xr:uid="{00000000-0005-0000-0000-000035620000}"/>
    <cellStyle name="Accent6 8 2_AVA DVA EL" xfId="18690" xr:uid="{00000000-0005-0000-0000-000036620000}"/>
    <cellStyle name="Accent6 8 3" xfId="18691" xr:uid="{00000000-0005-0000-0000-000037620000}"/>
    <cellStyle name="Accent6 8_A01" xfId="35790" xr:uid="{00000000-0005-0000-0000-000038620000}"/>
    <cellStyle name="Accent6 9" xfId="5682" xr:uid="{00000000-0005-0000-0000-000039620000}"/>
    <cellStyle name="Accent6 9 2" xfId="18692" xr:uid="{00000000-0005-0000-0000-00003A620000}"/>
    <cellStyle name="Accent6 9 2 2" xfId="18693" xr:uid="{00000000-0005-0000-0000-00003B620000}"/>
    <cellStyle name="Accent6 9 2 3" xfId="18694" xr:uid="{00000000-0005-0000-0000-00003C620000}"/>
    <cellStyle name="Accent6 9 2_AVA DVA EL" xfId="18695" xr:uid="{00000000-0005-0000-0000-00003D620000}"/>
    <cellStyle name="Accent6 9 3" xfId="18696" xr:uid="{00000000-0005-0000-0000-00003E620000}"/>
    <cellStyle name="Accent6 9_A01" xfId="35791" xr:uid="{00000000-0005-0000-0000-00003F620000}"/>
    <cellStyle name="Accent6_4Q16" xfId="18697" xr:uid="{00000000-0005-0000-0000-000040620000}"/>
    <cellStyle name="Actual data" xfId="5683" xr:uid="{00000000-0005-0000-0000-000041620000}"/>
    <cellStyle name="Actual data 2" xfId="5684" xr:uid="{00000000-0005-0000-0000-000042620000}"/>
    <cellStyle name="Actual data 2 2" xfId="18698" xr:uid="{00000000-0005-0000-0000-000043620000}"/>
    <cellStyle name="Actual data 2 2 2" xfId="47778" xr:uid="{00000000-0005-0000-0000-000044620000}"/>
    <cellStyle name="Actual data 2_A01" xfId="35792" xr:uid="{00000000-0005-0000-0000-000045620000}"/>
    <cellStyle name="Actual data 3" xfId="18699" xr:uid="{00000000-0005-0000-0000-000046620000}"/>
    <cellStyle name="Actual data 3 2" xfId="18700" xr:uid="{00000000-0005-0000-0000-000047620000}"/>
    <cellStyle name="Actual data 3 2 2" xfId="18701" xr:uid="{00000000-0005-0000-0000-000048620000}"/>
    <cellStyle name="Actual data 3 2 3" xfId="18702" xr:uid="{00000000-0005-0000-0000-000049620000}"/>
    <cellStyle name="Actual data 3 2_AVA DVA EL" xfId="18703" xr:uid="{00000000-0005-0000-0000-00004A620000}"/>
    <cellStyle name="Actual data 3 3" xfId="18704" xr:uid="{00000000-0005-0000-0000-00004B620000}"/>
    <cellStyle name="Actual data 3 4" xfId="18705" xr:uid="{00000000-0005-0000-0000-00004C620000}"/>
    <cellStyle name="Actual data 3_Adjustment-BalanceSheet" xfId="18706" xr:uid="{00000000-0005-0000-0000-00004D620000}"/>
    <cellStyle name="Actual data 4" xfId="18707" xr:uid="{00000000-0005-0000-0000-00004E620000}"/>
    <cellStyle name="Actual data_A01" xfId="12470" xr:uid="{00000000-0005-0000-0000-00004F620000}"/>
    <cellStyle name="Actual year" xfId="5685" xr:uid="{00000000-0005-0000-0000-000050620000}"/>
    <cellStyle name="Actual year 10" xfId="36731" xr:uid="{00000000-0005-0000-0000-000051620000}"/>
    <cellStyle name="Actual year 2" xfId="5686" xr:uid="{00000000-0005-0000-0000-000052620000}"/>
    <cellStyle name="Actual year 2 2" xfId="5687" xr:uid="{00000000-0005-0000-0000-000053620000}"/>
    <cellStyle name="Actual year 2 2 2" xfId="5688" xr:uid="{00000000-0005-0000-0000-000054620000}"/>
    <cellStyle name="Actual year 2 2 3" xfId="5689" xr:uid="{00000000-0005-0000-0000-000055620000}"/>
    <cellStyle name="Actual year 2 2 4" xfId="5690" xr:uid="{00000000-0005-0000-0000-000056620000}"/>
    <cellStyle name="Actual year 2 2 5" xfId="5691" xr:uid="{00000000-0005-0000-0000-000057620000}"/>
    <cellStyle name="Actual year 2 2 6" xfId="5692" xr:uid="{00000000-0005-0000-0000-000058620000}"/>
    <cellStyle name="Actual year 2 2 7" xfId="5693" xr:uid="{00000000-0005-0000-0000-000059620000}"/>
    <cellStyle name="Actual year 2 2 8" xfId="36610" xr:uid="{00000000-0005-0000-0000-00005A620000}"/>
    <cellStyle name="Actual year 2 2_7. Other MTM adjustments" xfId="47779" xr:uid="{00000000-0005-0000-0000-00005B620000}"/>
    <cellStyle name="Actual year 2 3" xfId="5694" xr:uid="{00000000-0005-0000-0000-00005C620000}"/>
    <cellStyle name="Actual year 2 3 2" xfId="5695" xr:uid="{00000000-0005-0000-0000-00005D620000}"/>
    <cellStyle name="Actual year 2 3 3" xfId="5696" xr:uid="{00000000-0005-0000-0000-00005E620000}"/>
    <cellStyle name="Actual year 2 3 4" xfId="5697" xr:uid="{00000000-0005-0000-0000-00005F620000}"/>
    <cellStyle name="Actual year 2 3 5" xfId="5698" xr:uid="{00000000-0005-0000-0000-000060620000}"/>
    <cellStyle name="Actual year 2 3 6" xfId="5699" xr:uid="{00000000-0005-0000-0000-000061620000}"/>
    <cellStyle name="Actual year 2 3 7" xfId="5700" xr:uid="{00000000-0005-0000-0000-000062620000}"/>
    <cellStyle name="Actual year 2 3 8" xfId="36394" xr:uid="{00000000-0005-0000-0000-000063620000}"/>
    <cellStyle name="Actual year 2 3 9" xfId="36598" xr:uid="{00000000-0005-0000-0000-000064620000}"/>
    <cellStyle name="Actual year 2 3_CR4_19" xfId="5701" xr:uid="{00000000-0005-0000-0000-000065620000}"/>
    <cellStyle name="Actual year 2 4" xfId="5702" xr:uid="{00000000-0005-0000-0000-000066620000}"/>
    <cellStyle name="Actual year 2 4 2" xfId="5703" xr:uid="{00000000-0005-0000-0000-000067620000}"/>
    <cellStyle name="Actual year 2 4 3" xfId="5704" xr:uid="{00000000-0005-0000-0000-000068620000}"/>
    <cellStyle name="Actual year 2 4 4" xfId="5705" xr:uid="{00000000-0005-0000-0000-000069620000}"/>
    <cellStyle name="Actual year 2 4 5" xfId="5706" xr:uid="{00000000-0005-0000-0000-00006A620000}"/>
    <cellStyle name="Actual year 2 4 6" xfId="5707" xr:uid="{00000000-0005-0000-0000-00006B620000}"/>
    <cellStyle name="Actual year 2 4 7" xfId="5708" xr:uid="{00000000-0005-0000-0000-00006C620000}"/>
    <cellStyle name="Actual year 2 4_CR4_19" xfId="5709" xr:uid="{00000000-0005-0000-0000-00006D620000}"/>
    <cellStyle name="Actual year 2 5" xfId="5710" xr:uid="{00000000-0005-0000-0000-00006E620000}"/>
    <cellStyle name="Actual year 2 5 2" xfId="5711" xr:uid="{00000000-0005-0000-0000-00006F620000}"/>
    <cellStyle name="Actual year 2 5 3" xfId="5712" xr:uid="{00000000-0005-0000-0000-000070620000}"/>
    <cellStyle name="Actual year 2 5 4" xfId="5713" xr:uid="{00000000-0005-0000-0000-000071620000}"/>
    <cellStyle name="Actual year 2 5 5" xfId="5714" xr:uid="{00000000-0005-0000-0000-000072620000}"/>
    <cellStyle name="Actual year 2 5 6" xfId="5715" xr:uid="{00000000-0005-0000-0000-000073620000}"/>
    <cellStyle name="Actual year 2 5 7" xfId="5716" xr:uid="{00000000-0005-0000-0000-000074620000}"/>
    <cellStyle name="Actual year 2 5_CR4_19" xfId="5717" xr:uid="{00000000-0005-0000-0000-000075620000}"/>
    <cellStyle name="Actual year 2 6" xfId="5718" xr:uid="{00000000-0005-0000-0000-000076620000}"/>
    <cellStyle name="Actual year 2 6 2" xfId="5719" xr:uid="{00000000-0005-0000-0000-000077620000}"/>
    <cellStyle name="Actual year 2 6 3" xfId="5720" xr:uid="{00000000-0005-0000-0000-000078620000}"/>
    <cellStyle name="Actual year 2 6 4" xfId="5721" xr:uid="{00000000-0005-0000-0000-000079620000}"/>
    <cellStyle name="Actual year 2 6 5" xfId="5722" xr:uid="{00000000-0005-0000-0000-00007A620000}"/>
    <cellStyle name="Actual year 2 6 6" xfId="5723" xr:uid="{00000000-0005-0000-0000-00007B620000}"/>
    <cellStyle name="Actual year 2 6 7" xfId="5724" xr:uid="{00000000-0005-0000-0000-00007C620000}"/>
    <cellStyle name="Actual year 2 6_CR4_19" xfId="5725" xr:uid="{00000000-0005-0000-0000-00007D620000}"/>
    <cellStyle name="Actual year 2 7" xfId="5726" xr:uid="{00000000-0005-0000-0000-00007E620000}"/>
    <cellStyle name="Actual year 2 7 2" xfId="5727" xr:uid="{00000000-0005-0000-0000-00007F620000}"/>
    <cellStyle name="Actual year 2 7 3" xfId="5728" xr:uid="{00000000-0005-0000-0000-000080620000}"/>
    <cellStyle name="Actual year 2 7 4" xfId="5729" xr:uid="{00000000-0005-0000-0000-000081620000}"/>
    <cellStyle name="Actual year 2 7 5" xfId="5730" xr:uid="{00000000-0005-0000-0000-000082620000}"/>
    <cellStyle name="Actual year 2 7 6" xfId="5731" xr:uid="{00000000-0005-0000-0000-000083620000}"/>
    <cellStyle name="Actual year 2 7_CR4_19" xfId="5732" xr:uid="{00000000-0005-0000-0000-000084620000}"/>
    <cellStyle name="Actual year 2 8" xfId="35981" xr:uid="{00000000-0005-0000-0000-000085620000}"/>
    <cellStyle name="Actual year 2 9" xfId="36732" xr:uid="{00000000-0005-0000-0000-000086620000}"/>
    <cellStyle name="Actual year 2_7. Other MTM adjustments" xfId="47780" xr:uid="{00000000-0005-0000-0000-000087620000}"/>
    <cellStyle name="Actual year 3" xfId="5733" xr:uid="{00000000-0005-0000-0000-000088620000}"/>
    <cellStyle name="Actual year 3 2" xfId="5734" xr:uid="{00000000-0005-0000-0000-000089620000}"/>
    <cellStyle name="Actual year 3 2 2" xfId="18708" xr:uid="{00000000-0005-0000-0000-00008A620000}"/>
    <cellStyle name="Actual year 3 2 2 2" xfId="47781" xr:uid="{00000000-0005-0000-0000-00008B620000}"/>
    <cellStyle name="Actual year 3 2 3" xfId="18709" xr:uid="{00000000-0005-0000-0000-00008C620000}"/>
    <cellStyle name="Actual year 3 2_7. Other MTM adjustments" xfId="47782" xr:uid="{00000000-0005-0000-0000-00008D620000}"/>
    <cellStyle name="Actual year 3 3" xfId="5735" xr:uid="{00000000-0005-0000-0000-00008E620000}"/>
    <cellStyle name="Actual year 3 3 2" xfId="47783" xr:uid="{00000000-0005-0000-0000-00008F620000}"/>
    <cellStyle name="Actual year 3 3_CC1" xfId="54534" xr:uid="{D0AF3D0B-1145-4740-A2F1-3179BEA81F32}"/>
    <cellStyle name="Actual year 3 4" xfId="5736" xr:uid="{00000000-0005-0000-0000-000090620000}"/>
    <cellStyle name="Actual year 3 5" xfId="5737" xr:uid="{00000000-0005-0000-0000-000091620000}"/>
    <cellStyle name="Actual year 3 6" xfId="5738" xr:uid="{00000000-0005-0000-0000-000092620000}"/>
    <cellStyle name="Actual year 3 7" xfId="5739" xr:uid="{00000000-0005-0000-0000-000093620000}"/>
    <cellStyle name="Actual year 3 8" xfId="36609" xr:uid="{00000000-0005-0000-0000-000094620000}"/>
    <cellStyle name="Actual year 3_7. Other MTM adjustments" xfId="47784" xr:uid="{00000000-0005-0000-0000-000095620000}"/>
    <cellStyle name="Actual year 4" xfId="5740" xr:uid="{00000000-0005-0000-0000-000096620000}"/>
    <cellStyle name="Actual year 4 2" xfId="5741" xr:uid="{00000000-0005-0000-0000-000097620000}"/>
    <cellStyle name="Actual year 4 3" xfId="5742" xr:uid="{00000000-0005-0000-0000-000098620000}"/>
    <cellStyle name="Actual year 4 4" xfId="5743" xr:uid="{00000000-0005-0000-0000-000099620000}"/>
    <cellStyle name="Actual year 4 5" xfId="5744" xr:uid="{00000000-0005-0000-0000-00009A620000}"/>
    <cellStyle name="Actual year 4 6" xfId="5745" xr:uid="{00000000-0005-0000-0000-00009B620000}"/>
    <cellStyle name="Actual year 4 7" xfId="5746" xr:uid="{00000000-0005-0000-0000-00009C620000}"/>
    <cellStyle name="Actual year 4 8" xfId="36393" xr:uid="{00000000-0005-0000-0000-00009D620000}"/>
    <cellStyle name="Actual year 4 9" xfId="36597" xr:uid="{00000000-0005-0000-0000-00009E620000}"/>
    <cellStyle name="Actual year 4_7. Other MTM adjustments" xfId="47785" xr:uid="{00000000-0005-0000-0000-00009F620000}"/>
    <cellStyle name="Actual year 5" xfId="5747" xr:uid="{00000000-0005-0000-0000-0000A0620000}"/>
    <cellStyle name="Actual year 5 2" xfId="5748" xr:uid="{00000000-0005-0000-0000-0000A1620000}"/>
    <cellStyle name="Actual year 5 3" xfId="5749" xr:uid="{00000000-0005-0000-0000-0000A2620000}"/>
    <cellStyle name="Actual year 5 4" xfId="5750" xr:uid="{00000000-0005-0000-0000-0000A3620000}"/>
    <cellStyle name="Actual year 5 5" xfId="5751" xr:uid="{00000000-0005-0000-0000-0000A4620000}"/>
    <cellStyle name="Actual year 5 6" xfId="5752" xr:uid="{00000000-0005-0000-0000-0000A5620000}"/>
    <cellStyle name="Actual year 5 7" xfId="5753" xr:uid="{00000000-0005-0000-0000-0000A6620000}"/>
    <cellStyle name="Actual year 5_CR4_19" xfId="5754" xr:uid="{00000000-0005-0000-0000-0000A7620000}"/>
    <cellStyle name="Actual year 6" xfId="5755" xr:uid="{00000000-0005-0000-0000-0000A8620000}"/>
    <cellStyle name="Actual year 6 2" xfId="5756" xr:uid="{00000000-0005-0000-0000-0000A9620000}"/>
    <cellStyle name="Actual year 6 3" xfId="5757" xr:uid="{00000000-0005-0000-0000-0000AA620000}"/>
    <cellStyle name="Actual year 6 4" xfId="5758" xr:uid="{00000000-0005-0000-0000-0000AB620000}"/>
    <cellStyle name="Actual year 6 5" xfId="5759" xr:uid="{00000000-0005-0000-0000-0000AC620000}"/>
    <cellStyle name="Actual year 6 6" xfId="5760" xr:uid="{00000000-0005-0000-0000-0000AD620000}"/>
    <cellStyle name="Actual year 6 7" xfId="5761" xr:uid="{00000000-0005-0000-0000-0000AE620000}"/>
    <cellStyle name="Actual year 6_CR4_19" xfId="5762" xr:uid="{00000000-0005-0000-0000-0000AF620000}"/>
    <cellStyle name="Actual year 7" xfId="5763" xr:uid="{00000000-0005-0000-0000-0000B0620000}"/>
    <cellStyle name="Actual year 7 2" xfId="5764" xr:uid="{00000000-0005-0000-0000-0000B1620000}"/>
    <cellStyle name="Actual year 7 3" xfId="5765" xr:uid="{00000000-0005-0000-0000-0000B2620000}"/>
    <cellStyle name="Actual year 7 4" xfId="5766" xr:uid="{00000000-0005-0000-0000-0000B3620000}"/>
    <cellStyle name="Actual year 7 5" xfId="5767" xr:uid="{00000000-0005-0000-0000-0000B4620000}"/>
    <cellStyle name="Actual year 7 6" xfId="5768" xr:uid="{00000000-0005-0000-0000-0000B5620000}"/>
    <cellStyle name="Actual year 7 7" xfId="5769" xr:uid="{00000000-0005-0000-0000-0000B6620000}"/>
    <cellStyle name="Actual year 7_CR4_19" xfId="5770" xr:uid="{00000000-0005-0000-0000-0000B7620000}"/>
    <cellStyle name="Actual year 8" xfId="5771" xr:uid="{00000000-0005-0000-0000-0000B8620000}"/>
    <cellStyle name="Actual year 8 2" xfId="5772" xr:uid="{00000000-0005-0000-0000-0000B9620000}"/>
    <cellStyle name="Actual year 8 3" xfId="5773" xr:uid="{00000000-0005-0000-0000-0000BA620000}"/>
    <cellStyle name="Actual year 8 4" xfId="5774" xr:uid="{00000000-0005-0000-0000-0000BB620000}"/>
    <cellStyle name="Actual year 8 5" xfId="5775" xr:uid="{00000000-0005-0000-0000-0000BC620000}"/>
    <cellStyle name="Actual year 8 6" xfId="5776" xr:uid="{00000000-0005-0000-0000-0000BD620000}"/>
    <cellStyle name="Actual year 8_CR4_19" xfId="5777" xr:uid="{00000000-0005-0000-0000-0000BE620000}"/>
    <cellStyle name="Actual year 9" xfId="35982" xr:uid="{00000000-0005-0000-0000-0000BF620000}"/>
    <cellStyle name="Actual year_1" xfId="47786" xr:uid="{00000000-0005-0000-0000-0000C0620000}"/>
    <cellStyle name="Actuals Cells" xfId="5778" xr:uid="{00000000-0005-0000-0000-0000C1620000}"/>
    <cellStyle name="Actuals Cells 2" xfId="5779" xr:uid="{00000000-0005-0000-0000-0000C2620000}"/>
    <cellStyle name="Actuals Cells 2 2" xfId="18710" xr:uid="{00000000-0005-0000-0000-0000C3620000}"/>
    <cellStyle name="Actuals Cells 2 2 2" xfId="47787" xr:uid="{00000000-0005-0000-0000-0000C4620000}"/>
    <cellStyle name="Actuals Cells 2 2 2 2" xfId="47788" xr:uid="{00000000-0005-0000-0000-0000C5620000}"/>
    <cellStyle name="Actuals Cells 2 2 3" xfId="47789" xr:uid="{00000000-0005-0000-0000-0000C6620000}"/>
    <cellStyle name="Actuals Cells 2 2 4" xfId="47790" xr:uid="{00000000-0005-0000-0000-0000C7620000}"/>
    <cellStyle name="Actuals Cells 2 2 5" xfId="47791" xr:uid="{00000000-0005-0000-0000-0000C8620000}"/>
    <cellStyle name="Actuals Cells 2 3" xfId="47792" xr:uid="{00000000-0005-0000-0000-0000C9620000}"/>
    <cellStyle name="Actuals Cells 2 3 2" xfId="47793" xr:uid="{00000000-0005-0000-0000-0000CA620000}"/>
    <cellStyle name="Actuals Cells 2 4" xfId="47794" xr:uid="{00000000-0005-0000-0000-0000CB620000}"/>
    <cellStyle name="Actuals Cells 2 5" xfId="47795" xr:uid="{00000000-0005-0000-0000-0000CC620000}"/>
    <cellStyle name="Actuals Cells 2_AVA DVA EL" xfId="18711" xr:uid="{00000000-0005-0000-0000-0000CD620000}"/>
    <cellStyle name="Actuals Cells 3" xfId="18712" xr:uid="{00000000-0005-0000-0000-0000CE620000}"/>
    <cellStyle name="Actuals Cells 3 2" xfId="18713" xr:uid="{00000000-0005-0000-0000-0000CF620000}"/>
    <cellStyle name="Actuals Cells 3 2 2" xfId="18714" xr:uid="{00000000-0005-0000-0000-0000D0620000}"/>
    <cellStyle name="Actuals Cells 3 2 3" xfId="18715" xr:uid="{00000000-0005-0000-0000-0000D1620000}"/>
    <cellStyle name="Actuals Cells 3 2_AVA DVA EL" xfId="18716" xr:uid="{00000000-0005-0000-0000-0000D2620000}"/>
    <cellStyle name="Actuals Cells 3 3" xfId="18717" xr:uid="{00000000-0005-0000-0000-0000D3620000}"/>
    <cellStyle name="Actuals Cells 3 3 2" xfId="47796" xr:uid="{00000000-0005-0000-0000-0000D4620000}"/>
    <cellStyle name="Actuals Cells 3 4" xfId="18718" xr:uid="{00000000-0005-0000-0000-0000D5620000}"/>
    <cellStyle name="Actuals Cells 3 4 2" xfId="47797" xr:uid="{00000000-0005-0000-0000-0000D6620000}"/>
    <cellStyle name="Actuals Cells 3_AVA DVA EL" xfId="18719" xr:uid="{00000000-0005-0000-0000-0000D7620000}"/>
    <cellStyle name="Actuals Cells 4" xfId="18720" xr:uid="{00000000-0005-0000-0000-0000D8620000}"/>
    <cellStyle name="Actuals Cells 4 2" xfId="47798" xr:uid="{00000000-0005-0000-0000-0000D9620000}"/>
    <cellStyle name="Actuals Cells 5" xfId="47799" xr:uid="{00000000-0005-0000-0000-0000DA620000}"/>
    <cellStyle name="Actuals Cells 6" xfId="47800" xr:uid="{00000000-0005-0000-0000-0000DB620000}"/>
    <cellStyle name="Actuals Cells_1" xfId="47801" xr:uid="{00000000-0005-0000-0000-0000DC620000}"/>
    <cellStyle name="Advarselstekst" xfId="18721" xr:uid="{00000000-0005-0000-0000-0000DD620000}"/>
    <cellStyle name="Advarselstekst 2" xfId="18722" xr:uid="{00000000-0005-0000-0000-0000DE620000}"/>
    <cellStyle name="Advarselstekst 3" xfId="18723" xr:uid="{00000000-0005-0000-0000-0000DF620000}"/>
    <cellStyle name="Advarselstekst_AVA DVA EL" xfId="18724" xr:uid="{00000000-0005-0000-0000-0000E0620000}"/>
    <cellStyle name="AFE" xfId="5780" xr:uid="{00000000-0005-0000-0000-0000E1620000}"/>
    <cellStyle name="AFE 2" xfId="18725" xr:uid="{00000000-0005-0000-0000-0000E2620000}"/>
    <cellStyle name="AFE 2 2" xfId="18726" xr:uid="{00000000-0005-0000-0000-0000E3620000}"/>
    <cellStyle name="AFE 2 2 2" xfId="18727" xr:uid="{00000000-0005-0000-0000-0000E4620000}"/>
    <cellStyle name="AFE 2 2 2 2" xfId="39925" xr:uid="{00000000-0005-0000-0000-0000E5620000}"/>
    <cellStyle name="AFE 2 2 3" xfId="18728" xr:uid="{00000000-0005-0000-0000-0000E6620000}"/>
    <cellStyle name="AFE 2 2 4" xfId="39924" xr:uid="{00000000-0005-0000-0000-0000E7620000}"/>
    <cellStyle name="AFE 2 2_AVA DVA EL" xfId="18729" xr:uid="{00000000-0005-0000-0000-0000E8620000}"/>
    <cellStyle name="AFE 2 3" xfId="18730" xr:uid="{00000000-0005-0000-0000-0000E9620000}"/>
    <cellStyle name="AFE 2 3 2" xfId="39926" xr:uid="{00000000-0005-0000-0000-0000EA620000}"/>
    <cellStyle name="AFE 2 4" xfId="18731" xr:uid="{00000000-0005-0000-0000-0000EB620000}"/>
    <cellStyle name="AFE 2 5" xfId="39923" xr:uid="{00000000-0005-0000-0000-0000EC620000}"/>
    <cellStyle name="AFE 2_AVA DVA EL" xfId="18732" xr:uid="{00000000-0005-0000-0000-0000ED620000}"/>
    <cellStyle name="AFE 3" xfId="18733" xr:uid="{00000000-0005-0000-0000-0000EE620000}"/>
    <cellStyle name="AFE 3 2" xfId="18734" xr:uid="{00000000-0005-0000-0000-0000EF620000}"/>
    <cellStyle name="AFE 3 2 2" xfId="39928" xr:uid="{00000000-0005-0000-0000-0000F0620000}"/>
    <cellStyle name="AFE 3 3" xfId="18735" xr:uid="{00000000-0005-0000-0000-0000F1620000}"/>
    <cellStyle name="AFE 3 4" xfId="39927" xr:uid="{00000000-0005-0000-0000-0000F2620000}"/>
    <cellStyle name="AFE 3_AVA DVA EL" xfId="18736" xr:uid="{00000000-0005-0000-0000-0000F3620000}"/>
    <cellStyle name="AFE 4" xfId="18737" xr:uid="{00000000-0005-0000-0000-0000F4620000}"/>
    <cellStyle name="AFE 4 2" xfId="18738" xr:uid="{00000000-0005-0000-0000-0000F5620000}"/>
    <cellStyle name="AFE 4 3" xfId="18739" xr:uid="{00000000-0005-0000-0000-0000F6620000}"/>
    <cellStyle name="AFE 4 4" xfId="39929" xr:uid="{00000000-0005-0000-0000-0000F7620000}"/>
    <cellStyle name="AFE 4_AVA DVA EL" xfId="18740" xr:uid="{00000000-0005-0000-0000-0000F8620000}"/>
    <cellStyle name="AFE 5" xfId="18741" xr:uid="{00000000-0005-0000-0000-0000F9620000}"/>
    <cellStyle name="AFE 5 2" xfId="18742" xr:uid="{00000000-0005-0000-0000-0000FA620000}"/>
    <cellStyle name="AFE 5 3" xfId="18743" xr:uid="{00000000-0005-0000-0000-0000FB620000}"/>
    <cellStyle name="AFE 5_AVA DVA EL" xfId="18744" xr:uid="{00000000-0005-0000-0000-0000FC620000}"/>
    <cellStyle name="AFE 6" xfId="18745" xr:uid="{00000000-0005-0000-0000-0000FD620000}"/>
    <cellStyle name="AFE_A01" xfId="35793" xr:uid="{00000000-0005-0000-0000-0000FE620000}"/>
    <cellStyle name="Aiškinamasis tekstas" xfId="5781" xr:uid="{00000000-0005-0000-0000-0000FF620000}"/>
    <cellStyle name="Aiškinamasis tekstas 2" xfId="18746" xr:uid="{00000000-0005-0000-0000-000000630000}"/>
    <cellStyle name="Aiškinamasis tekstas_A01" xfId="35794" xr:uid="{00000000-0005-0000-0000-000001630000}"/>
    <cellStyle name="Akcent 1" xfId="18747" xr:uid="{00000000-0005-0000-0000-000002630000}"/>
    <cellStyle name="Akcent 1 2" xfId="18748" xr:uid="{00000000-0005-0000-0000-000003630000}"/>
    <cellStyle name="Akcent 1 3" xfId="18749" xr:uid="{00000000-0005-0000-0000-000004630000}"/>
    <cellStyle name="Akcent 1_AVA DVA EL" xfId="18750" xr:uid="{00000000-0005-0000-0000-000005630000}"/>
    <cellStyle name="Akcent 2" xfId="18751" xr:uid="{00000000-0005-0000-0000-000006630000}"/>
    <cellStyle name="Akcent 2 2" xfId="18752" xr:uid="{00000000-0005-0000-0000-000007630000}"/>
    <cellStyle name="Akcent 2 3" xfId="18753" xr:uid="{00000000-0005-0000-0000-000008630000}"/>
    <cellStyle name="Akcent 2_AVA DVA EL" xfId="18754" xr:uid="{00000000-0005-0000-0000-000009630000}"/>
    <cellStyle name="Akcent 3" xfId="18755" xr:uid="{00000000-0005-0000-0000-00000A630000}"/>
    <cellStyle name="Akcent 3 2" xfId="18756" xr:uid="{00000000-0005-0000-0000-00000B630000}"/>
    <cellStyle name="Akcent 3 3" xfId="18757" xr:uid="{00000000-0005-0000-0000-00000C630000}"/>
    <cellStyle name="Akcent 3_AVA DVA EL" xfId="18758" xr:uid="{00000000-0005-0000-0000-00000D630000}"/>
    <cellStyle name="Akcent 4" xfId="18759" xr:uid="{00000000-0005-0000-0000-00000E630000}"/>
    <cellStyle name="Akcent 4 2" xfId="18760" xr:uid="{00000000-0005-0000-0000-00000F630000}"/>
    <cellStyle name="Akcent 4 3" xfId="18761" xr:uid="{00000000-0005-0000-0000-000010630000}"/>
    <cellStyle name="Akcent 4_AVA DVA EL" xfId="18762" xr:uid="{00000000-0005-0000-0000-000011630000}"/>
    <cellStyle name="Akcent 5" xfId="18763" xr:uid="{00000000-0005-0000-0000-000012630000}"/>
    <cellStyle name="Akcent 5 2" xfId="18764" xr:uid="{00000000-0005-0000-0000-000013630000}"/>
    <cellStyle name="Akcent 5 3" xfId="18765" xr:uid="{00000000-0005-0000-0000-000014630000}"/>
    <cellStyle name="Akcent 5_AVA DVA EL" xfId="18766" xr:uid="{00000000-0005-0000-0000-000015630000}"/>
    <cellStyle name="Akcent 6" xfId="18767" xr:uid="{00000000-0005-0000-0000-000016630000}"/>
    <cellStyle name="Akcent 6 2" xfId="18768" xr:uid="{00000000-0005-0000-0000-000017630000}"/>
    <cellStyle name="Akcent 6 3" xfId="18769" xr:uid="{00000000-0005-0000-0000-000018630000}"/>
    <cellStyle name="Akcent 6_AVA DVA EL" xfId="18770" xr:uid="{00000000-0005-0000-0000-000019630000}"/>
    <cellStyle name="annee semestre" xfId="47802" xr:uid="{00000000-0005-0000-0000-00001A630000}"/>
    <cellStyle name="Arial 10" xfId="18771" xr:uid="{00000000-0005-0000-0000-00001B630000}"/>
    <cellStyle name="Arial 10 2" xfId="18772" xr:uid="{00000000-0005-0000-0000-00001C630000}"/>
    <cellStyle name="Arial 10 2 2" xfId="47803" xr:uid="{00000000-0005-0000-0000-00001D630000}"/>
    <cellStyle name="Arial 10 3" xfId="18773" xr:uid="{00000000-0005-0000-0000-00001E630000}"/>
    <cellStyle name="Arial 10 3 2" xfId="47804" xr:uid="{00000000-0005-0000-0000-00001F630000}"/>
    <cellStyle name="Arial 10_AVA DVA EL" xfId="18774" xr:uid="{00000000-0005-0000-0000-000020630000}"/>
    <cellStyle name="Arial 12" xfId="18775" xr:uid="{00000000-0005-0000-0000-000021630000}"/>
    <cellStyle name="Arial 12 2" xfId="18776" xr:uid="{00000000-0005-0000-0000-000022630000}"/>
    <cellStyle name="Arial 12 3" xfId="18777" xr:uid="{00000000-0005-0000-0000-000023630000}"/>
    <cellStyle name="Arial 12_AVA DVA EL" xfId="18778" xr:uid="{00000000-0005-0000-0000-000024630000}"/>
    <cellStyle name="Bad" xfId="5782" xr:uid="{00000000-0005-0000-0000-000025630000}"/>
    <cellStyle name="Bad 10" xfId="5783" xr:uid="{00000000-0005-0000-0000-000026630000}"/>
    <cellStyle name="Bad 10 2" xfId="18779" xr:uid="{00000000-0005-0000-0000-000027630000}"/>
    <cellStyle name="Bad 10 3" xfId="18780" xr:uid="{00000000-0005-0000-0000-000028630000}"/>
    <cellStyle name="Bad 10_AVA DVA EL" xfId="18781" xr:uid="{00000000-0005-0000-0000-000029630000}"/>
    <cellStyle name="Bad 11" xfId="5784" xr:uid="{00000000-0005-0000-0000-00002A630000}"/>
    <cellStyle name="Bad 11 2" xfId="18782" xr:uid="{00000000-0005-0000-0000-00002B630000}"/>
    <cellStyle name="Bad 11 3" xfId="18783" xr:uid="{00000000-0005-0000-0000-00002C630000}"/>
    <cellStyle name="Bad 11_AVA DVA EL" xfId="18784" xr:uid="{00000000-0005-0000-0000-00002D630000}"/>
    <cellStyle name="Bad 12" xfId="18785" xr:uid="{00000000-0005-0000-0000-00002E630000}"/>
    <cellStyle name="Bad 12 2" xfId="18786" xr:uid="{00000000-0005-0000-0000-00002F630000}"/>
    <cellStyle name="Bad 12 3" xfId="18787" xr:uid="{00000000-0005-0000-0000-000030630000}"/>
    <cellStyle name="Bad 12_AVA DVA EL" xfId="18788" xr:uid="{00000000-0005-0000-0000-000031630000}"/>
    <cellStyle name="Bad 13" xfId="18789" xr:uid="{00000000-0005-0000-0000-000032630000}"/>
    <cellStyle name="Bad 13 2" xfId="18790" xr:uid="{00000000-0005-0000-0000-000033630000}"/>
    <cellStyle name="Bad 13 3" xfId="18791" xr:uid="{00000000-0005-0000-0000-000034630000}"/>
    <cellStyle name="Bad 13_AVA DVA EL" xfId="18792" xr:uid="{00000000-0005-0000-0000-000035630000}"/>
    <cellStyle name="Bad 14" xfId="47805" xr:uid="{00000000-0005-0000-0000-000036630000}"/>
    <cellStyle name="Bad 15" xfId="47806" xr:uid="{00000000-0005-0000-0000-000037630000}"/>
    <cellStyle name="Bad 16" xfId="47807" xr:uid="{00000000-0005-0000-0000-000038630000}"/>
    <cellStyle name="Bad 2" xfId="5785" xr:uid="{00000000-0005-0000-0000-000039630000}"/>
    <cellStyle name="Bad 2 2" xfId="5786" xr:uid="{00000000-0005-0000-0000-00003A630000}"/>
    <cellStyle name="Bad 2 2 2" xfId="18793" xr:uid="{00000000-0005-0000-0000-00003B630000}"/>
    <cellStyle name="Bad 2 2 2 2" xfId="18794" xr:uid="{00000000-0005-0000-0000-00003C630000}"/>
    <cellStyle name="Bad 2 2 2 3" xfId="18795" xr:uid="{00000000-0005-0000-0000-00003D630000}"/>
    <cellStyle name="Bad 2 2 2_AVA DVA EL" xfId="18796" xr:uid="{00000000-0005-0000-0000-00003E630000}"/>
    <cellStyle name="Bad 2 2 3" xfId="18797" xr:uid="{00000000-0005-0000-0000-00003F630000}"/>
    <cellStyle name="Bad 2 2 3 2" xfId="18798" xr:uid="{00000000-0005-0000-0000-000040630000}"/>
    <cellStyle name="Bad 2 2 3 3" xfId="18799" xr:uid="{00000000-0005-0000-0000-000041630000}"/>
    <cellStyle name="Bad 2 2 3_AVA DVA EL" xfId="18800" xr:uid="{00000000-0005-0000-0000-000042630000}"/>
    <cellStyle name="Bad 2 2 4" xfId="18801" xr:uid="{00000000-0005-0000-0000-000043630000}"/>
    <cellStyle name="Bad 2 2 4 2" xfId="18802" xr:uid="{00000000-0005-0000-0000-000044630000}"/>
    <cellStyle name="Bad 2 2 4 3" xfId="18803" xr:uid="{00000000-0005-0000-0000-000045630000}"/>
    <cellStyle name="Bad 2 2 4_AVA DVA EL" xfId="18804" xr:uid="{00000000-0005-0000-0000-000046630000}"/>
    <cellStyle name="Bad 2 2 5" xfId="18805" xr:uid="{00000000-0005-0000-0000-000047630000}"/>
    <cellStyle name="Bad 2 2 5 2" xfId="18806" xr:uid="{00000000-0005-0000-0000-000048630000}"/>
    <cellStyle name="Bad 2 2 5 3" xfId="18807" xr:uid="{00000000-0005-0000-0000-000049630000}"/>
    <cellStyle name="Bad 2 2 5_AVA DVA EL" xfId="18808" xr:uid="{00000000-0005-0000-0000-00004A630000}"/>
    <cellStyle name="Bad 2 2 6" xfId="18809" xr:uid="{00000000-0005-0000-0000-00004B630000}"/>
    <cellStyle name="Bad 2 2 6 2" xfId="18810" xr:uid="{00000000-0005-0000-0000-00004C630000}"/>
    <cellStyle name="Bad 2 2 6 3" xfId="18811" xr:uid="{00000000-0005-0000-0000-00004D630000}"/>
    <cellStyle name="Bad 2 2 6_AVA DVA EL" xfId="18812" xr:uid="{00000000-0005-0000-0000-00004E630000}"/>
    <cellStyle name="Bad 2 2 7" xfId="18813" xr:uid="{00000000-0005-0000-0000-00004F630000}"/>
    <cellStyle name="Bad 2 2 8" xfId="47808" xr:uid="{00000000-0005-0000-0000-000050630000}"/>
    <cellStyle name="Bad 2 2_A01" xfId="35795" xr:uid="{00000000-0005-0000-0000-000051630000}"/>
    <cellStyle name="Bad 2 3" xfId="18814" xr:uid="{00000000-0005-0000-0000-000052630000}"/>
    <cellStyle name="Bad 2 3 2" xfId="18815" xr:uid="{00000000-0005-0000-0000-000053630000}"/>
    <cellStyle name="Bad 2 3 2 2" xfId="18816" xr:uid="{00000000-0005-0000-0000-000054630000}"/>
    <cellStyle name="Bad 2 3 2 3" xfId="18817" xr:uid="{00000000-0005-0000-0000-000055630000}"/>
    <cellStyle name="Bad 2 3 2_AVA DVA EL" xfId="18818" xr:uid="{00000000-0005-0000-0000-000056630000}"/>
    <cellStyle name="Bad 2 3 3" xfId="18819" xr:uid="{00000000-0005-0000-0000-000057630000}"/>
    <cellStyle name="Bad 2 3 4" xfId="18820" xr:uid="{00000000-0005-0000-0000-000058630000}"/>
    <cellStyle name="Bad 2 3_AVA DVA EL" xfId="18821" xr:uid="{00000000-0005-0000-0000-000059630000}"/>
    <cellStyle name="Bad 2 4" xfId="18822" xr:uid="{00000000-0005-0000-0000-00005A630000}"/>
    <cellStyle name="Bad 2 4 2" xfId="18823" xr:uid="{00000000-0005-0000-0000-00005B630000}"/>
    <cellStyle name="Bad 2 4 3" xfId="18824" xr:uid="{00000000-0005-0000-0000-00005C630000}"/>
    <cellStyle name="Bad 2 4_AVA DVA EL" xfId="18825" xr:uid="{00000000-0005-0000-0000-00005D630000}"/>
    <cellStyle name="Bad 2 5" xfId="18826" xr:uid="{00000000-0005-0000-0000-00005E630000}"/>
    <cellStyle name="Bad 2 5 2" xfId="18827" xr:uid="{00000000-0005-0000-0000-00005F630000}"/>
    <cellStyle name="Bad 2 5 3" xfId="18828" xr:uid="{00000000-0005-0000-0000-000060630000}"/>
    <cellStyle name="Bad 2 5_AVA DVA EL" xfId="18829" xr:uid="{00000000-0005-0000-0000-000061630000}"/>
    <cellStyle name="Bad 2 6" xfId="18830" xr:uid="{00000000-0005-0000-0000-000062630000}"/>
    <cellStyle name="Bad 2 6 2" xfId="18831" xr:uid="{00000000-0005-0000-0000-000063630000}"/>
    <cellStyle name="Bad 2 6 3" xfId="18832" xr:uid="{00000000-0005-0000-0000-000064630000}"/>
    <cellStyle name="Bad 2 6_AVA DVA EL" xfId="18833" xr:uid="{00000000-0005-0000-0000-000065630000}"/>
    <cellStyle name="Bad 2 7" xfId="18834" xr:uid="{00000000-0005-0000-0000-000066630000}"/>
    <cellStyle name="Bad 2 7 2" xfId="18835" xr:uid="{00000000-0005-0000-0000-000067630000}"/>
    <cellStyle name="Bad 2 7 3" xfId="18836" xr:uid="{00000000-0005-0000-0000-000068630000}"/>
    <cellStyle name="Bad 2 7_AVA DVA EL" xfId="18837" xr:uid="{00000000-0005-0000-0000-000069630000}"/>
    <cellStyle name="Bad 2 8" xfId="18838" xr:uid="{00000000-0005-0000-0000-00006A630000}"/>
    <cellStyle name="Bad 2 9" xfId="47809" xr:uid="{00000000-0005-0000-0000-00006B630000}"/>
    <cellStyle name="Bad 2_4 manuell" xfId="54535" xr:uid="{C91445AC-462F-4EAC-999A-BB6DB1E54323}"/>
    <cellStyle name="Bad 3" xfId="5787" xr:uid="{00000000-0005-0000-0000-00006D630000}"/>
    <cellStyle name="Bad 3 2" xfId="18839" xr:uid="{00000000-0005-0000-0000-00006E630000}"/>
    <cellStyle name="Bad 3 2 2" xfId="18840" xr:uid="{00000000-0005-0000-0000-00006F630000}"/>
    <cellStyle name="Bad 3 2 3" xfId="18841" xr:uid="{00000000-0005-0000-0000-000070630000}"/>
    <cellStyle name="Bad 3 2_AVA DVA EL" xfId="18842" xr:uid="{00000000-0005-0000-0000-000071630000}"/>
    <cellStyle name="Bad 3 3" xfId="18843" xr:uid="{00000000-0005-0000-0000-000072630000}"/>
    <cellStyle name="Bad 3 4" xfId="47810" xr:uid="{00000000-0005-0000-0000-000073630000}"/>
    <cellStyle name="Bad 3_4 manuell" xfId="54536" xr:uid="{98DA55D8-3255-4C5B-B20B-29036ED7F3A3}"/>
    <cellStyle name="Bad 4" xfId="5788" xr:uid="{00000000-0005-0000-0000-000075630000}"/>
    <cellStyle name="Bad 4 2" xfId="18844" xr:uid="{00000000-0005-0000-0000-000076630000}"/>
    <cellStyle name="Bad 4 2 2" xfId="18845" xr:uid="{00000000-0005-0000-0000-000077630000}"/>
    <cellStyle name="Bad 4 2 3" xfId="18846" xr:uid="{00000000-0005-0000-0000-000078630000}"/>
    <cellStyle name="Bad 4 2_AVA DVA EL" xfId="18847" xr:uid="{00000000-0005-0000-0000-000079630000}"/>
    <cellStyle name="Bad 4 3" xfId="18848" xr:uid="{00000000-0005-0000-0000-00007A630000}"/>
    <cellStyle name="Bad 4 3 2" xfId="18849" xr:uid="{00000000-0005-0000-0000-00007B630000}"/>
    <cellStyle name="Bad 4 3 3" xfId="18850" xr:uid="{00000000-0005-0000-0000-00007C630000}"/>
    <cellStyle name="Bad 4 3_AVA DVA EL" xfId="18851" xr:uid="{00000000-0005-0000-0000-00007D630000}"/>
    <cellStyle name="Bad 4 4" xfId="18852" xr:uid="{00000000-0005-0000-0000-00007E630000}"/>
    <cellStyle name="Bad 4 4 2" xfId="18853" xr:uid="{00000000-0005-0000-0000-00007F630000}"/>
    <cellStyle name="Bad 4 4 3" xfId="18854" xr:uid="{00000000-0005-0000-0000-000080630000}"/>
    <cellStyle name="Bad 4 4_AVA DVA EL" xfId="18855" xr:uid="{00000000-0005-0000-0000-000081630000}"/>
    <cellStyle name="Bad 4 5" xfId="18856" xr:uid="{00000000-0005-0000-0000-000082630000}"/>
    <cellStyle name="Bad 4_A01" xfId="35796" xr:uid="{00000000-0005-0000-0000-000083630000}"/>
    <cellStyle name="Bad 5" xfId="5789" xr:uid="{00000000-0005-0000-0000-000084630000}"/>
    <cellStyle name="Bad 5 2" xfId="18857" xr:uid="{00000000-0005-0000-0000-000085630000}"/>
    <cellStyle name="Bad 5 2 2" xfId="18858" xr:uid="{00000000-0005-0000-0000-000086630000}"/>
    <cellStyle name="Bad 5 2 3" xfId="18859" xr:uid="{00000000-0005-0000-0000-000087630000}"/>
    <cellStyle name="Bad 5 2_AVA DVA EL" xfId="18860" xr:uid="{00000000-0005-0000-0000-000088630000}"/>
    <cellStyle name="Bad 5 3" xfId="18861" xr:uid="{00000000-0005-0000-0000-000089630000}"/>
    <cellStyle name="Bad 5_A01" xfId="35797" xr:uid="{00000000-0005-0000-0000-00008A630000}"/>
    <cellStyle name="Bad 6" xfId="5790" xr:uid="{00000000-0005-0000-0000-00008B630000}"/>
    <cellStyle name="Bad 6 2" xfId="18862" xr:uid="{00000000-0005-0000-0000-00008C630000}"/>
    <cellStyle name="Bad 6 2 2" xfId="18863" xr:uid="{00000000-0005-0000-0000-00008D630000}"/>
    <cellStyle name="Bad 6 2 3" xfId="18864" xr:uid="{00000000-0005-0000-0000-00008E630000}"/>
    <cellStyle name="Bad 6 2_AVA DVA EL" xfId="18865" xr:uid="{00000000-0005-0000-0000-00008F630000}"/>
    <cellStyle name="Bad 6 3" xfId="18866" xr:uid="{00000000-0005-0000-0000-000090630000}"/>
    <cellStyle name="Bad 6_A01" xfId="35798" xr:uid="{00000000-0005-0000-0000-000091630000}"/>
    <cellStyle name="Bad 7" xfId="5791" xr:uid="{00000000-0005-0000-0000-000092630000}"/>
    <cellStyle name="Bad 7 2" xfId="18867" xr:uid="{00000000-0005-0000-0000-000093630000}"/>
    <cellStyle name="Bad 7 2 2" xfId="18868" xr:uid="{00000000-0005-0000-0000-000094630000}"/>
    <cellStyle name="Bad 7 2 3" xfId="18869" xr:uid="{00000000-0005-0000-0000-000095630000}"/>
    <cellStyle name="Bad 7 2_AVA DVA EL" xfId="18870" xr:uid="{00000000-0005-0000-0000-000096630000}"/>
    <cellStyle name="Bad 7 3" xfId="18871" xr:uid="{00000000-0005-0000-0000-000097630000}"/>
    <cellStyle name="Bad 7_A01" xfId="35799" xr:uid="{00000000-0005-0000-0000-000098630000}"/>
    <cellStyle name="Bad 8" xfId="5792" xr:uid="{00000000-0005-0000-0000-000099630000}"/>
    <cellStyle name="Bad 8 2" xfId="18872" xr:uid="{00000000-0005-0000-0000-00009A630000}"/>
    <cellStyle name="Bad 8 2 2" xfId="18873" xr:uid="{00000000-0005-0000-0000-00009B630000}"/>
    <cellStyle name="Bad 8 2 3" xfId="18874" xr:uid="{00000000-0005-0000-0000-00009C630000}"/>
    <cellStyle name="Bad 8 2_AVA DVA EL" xfId="18875" xr:uid="{00000000-0005-0000-0000-00009D630000}"/>
    <cellStyle name="Bad 8 3" xfId="18876" xr:uid="{00000000-0005-0000-0000-00009E630000}"/>
    <cellStyle name="Bad 8_A01" xfId="35800" xr:uid="{00000000-0005-0000-0000-00009F630000}"/>
    <cellStyle name="Bad 9" xfId="5793" xr:uid="{00000000-0005-0000-0000-0000A0630000}"/>
    <cellStyle name="Bad 9 2" xfId="18877" xr:uid="{00000000-0005-0000-0000-0000A1630000}"/>
    <cellStyle name="Bad 9 2 2" xfId="18878" xr:uid="{00000000-0005-0000-0000-0000A2630000}"/>
    <cellStyle name="Bad 9 2 3" xfId="18879" xr:uid="{00000000-0005-0000-0000-0000A3630000}"/>
    <cellStyle name="Bad 9 2_AVA DVA EL" xfId="18880" xr:uid="{00000000-0005-0000-0000-0000A4630000}"/>
    <cellStyle name="Bad 9 3" xfId="18881" xr:uid="{00000000-0005-0000-0000-0000A5630000}"/>
    <cellStyle name="Bad 9_A01" xfId="35801" xr:uid="{00000000-0005-0000-0000-0000A6630000}"/>
    <cellStyle name="Bad_4Q16" xfId="18882" xr:uid="{00000000-0005-0000-0000-0000A7630000}"/>
    <cellStyle name="Bemærk!" xfId="18883" xr:uid="{00000000-0005-0000-0000-0000A8630000}"/>
    <cellStyle name="Bemærk! 2" xfId="18884" xr:uid="{00000000-0005-0000-0000-0000A9630000}"/>
    <cellStyle name="Bemærk! 3" xfId="18885" xr:uid="{00000000-0005-0000-0000-0000AA630000}"/>
    <cellStyle name="Bemærk!_AVA DVA EL" xfId="18886" xr:uid="{00000000-0005-0000-0000-0000AB630000}"/>
    <cellStyle name="Benyttet hyperkobling 2" xfId="39930" xr:uid="{00000000-0005-0000-0000-0000AC630000}"/>
    <cellStyle name="Beregning" xfId="36185" xr:uid="{00000000-0005-0000-0000-0000AD630000}"/>
    <cellStyle name="Beregning 2" xfId="5794" xr:uid="{00000000-0005-0000-0000-0000AE630000}"/>
    <cellStyle name="Beregning 2 2" xfId="5795" xr:uid="{00000000-0005-0000-0000-0000AF630000}"/>
    <cellStyle name="Beregning 2 2 10" xfId="5796" xr:uid="{00000000-0005-0000-0000-0000B0630000}"/>
    <cellStyle name="Beregning 2 2 11" xfId="5797" xr:uid="{00000000-0005-0000-0000-0000B1630000}"/>
    <cellStyle name="Beregning 2 2 12" xfId="36611" xr:uid="{00000000-0005-0000-0000-0000B2630000}"/>
    <cellStyle name="Beregning 2 2 13" xfId="39931" xr:uid="{00000000-0005-0000-0000-0000B3630000}"/>
    <cellStyle name="Beregning 2 2 2" xfId="5798" xr:uid="{00000000-0005-0000-0000-0000B4630000}"/>
    <cellStyle name="Beregning 2 2 3" xfId="5799" xr:uid="{00000000-0005-0000-0000-0000B5630000}"/>
    <cellStyle name="Beregning 2 2 4" xfId="5800" xr:uid="{00000000-0005-0000-0000-0000B6630000}"/>
    <cellStyle name="Beregning 2 2 5" xfId="5801" xr:uid="{00000000-0005-0000-0000-0000B7630000}"/>
    <cellStyle name="Beregning 2 2 6" xfId="5802" xr:uid="{00000000-0005-0000-0000-0000B8630000}"/>
    <cellStyle name="Beregning 2 2 7" xfId="5803" xr:uid="{00000000-0005-0000-0000-0000B9630000}"/>
    <cellStyle name="Beregning 2 2 8" xfId="5804" xr:uid="{00000000-0005-0000-0000-0000BA630000}"/>
    <cellStyle name="Beregning 2 2 9" xfId="5805" xr:uid="{00000000-0005-0000-0000-0000BB630000}"/>
    <cellStyle name="Beregning 2 2_AVA DVA EL" xfId="18887" xr:uid="{00000000-0005-0000-0000-0000BC630000}"/>
    <cellStyle name="Beregning 2 3" xfId="5806" xr:uid="{00000000-0005-0000-0000-0000BD630000}"/>
    <cellStyle name="Beregning 2 3 10" xfId="5807" xr:uid="{00000000-0005-0000-0000-0000BE630000}"/>
    <cellStyle name="Beregning 2 3 11" xfId="5808" xr:uid="{00000000-0005-0000-0000-0000BF630000}"/>
    <cellStyle name="Beregning 2 3 12" xfId="36395" xr:uid="{00000000-0005-0000-0000-0000C0630000}"/>
    <cellStyle name="Beregning 2 3 13" xfId="36599" xr:uid="{00000000-0005-0000-0000-0000C1630000}"/>
    <cellStyle name="Beregning 2 3 14" xfId="39932" xr:uid="{00000000-0005-0000-0000-0000C2630000}"/>
    <cellStyle name="Beregning 2 3 2" xfId="5809" xr:uid="{00000000-0005-0000-0000-0000C3630000}"/>
    <cellStyle name="Beregning 2 3 3" xfId="5810" xr:uid="{00000000-0005-0000-0000-0000C4630000}"/>
    <cellStyle name="Beregning 2 3 4" xfId="5811" xr:uid="{00000000-0005-0000-0000-0000C5630000}"/>
    <cellStyle name="Beregning 2 3 5" xfId="5812" xr:uid="{00000000-0005-0000-0000-0000C6630000}"/>
    <cellStyle name="Beregning 2 3 6" xfId="5813" xr:uid="{00000000-0005-0000-0000-0000C7630000}"/>
    <cellStyle name="Beregning 2 3 7" xfId="5814" xr:uid="{00000000-0005-0000-0000-0000C8630000}"/>
    <cellStyle name="Beregning 2 3 8" xfId="5815" xr:uid="{00000000-0005-0000-0000-0000C9630000}"/>
    <cellStyle name="Beregning 2 3 9" xfId="5816" xr:uid="{00000000-0005-0000-0000-0000CA630000}"/>
    <cellStyle name="Beregning 2 3_AVA DVA EL" xfId="18888" xr:uid="{00000000-0005-0000-0000-0000CB630000}"/>
    <cellStyle name="Beregning 2 4" xfId="5817" xr:uid="{00000000-0005-0000-0000-0000CC630000}"/>
    <cellStyle name="Beregning 2 4 10" xfId="5818" xr:uid="{00000000-0005-0000-0000-0000CD630000}"/>
    <cellStyle name="Beregning 2 4 11" xfId="5819" xr:uid="{00000000-0005-0000-0000-0000CE630000}"/>
    <cellStyle name="Beregning 2 4 2" xfId="5820" xr:uid="{00000000-0005-0000-0000-0000CF630000}"/>
    <cellStyle name="Beregning 2 4 3" xfId="5821" xr:uid="{00000000-0005-0000-0000-0000D0630000}"/>
    <cellStyle name="Beregning 2 4 4" xfId="5822" xr:uid="{00000000-0005-0000-0000-0000D1630000}"/>
    <cellStyle name="Beregning 2 4 5" xfId="5823" xr:uid="{00000000-0005-0000-0000-0000D2630000}"/>
    <cellStyle name="Beregning 2 4 6" xfId="5824" xr:uid="{00000000-0005-0000-0000-0000D3630000}"/>
    <cellStyle name="Beregning 2 4 7" xfId="5825" xr:uid="{00000000-0005-0000-0000-0000D4630000}"/>
    <cellStyle name="Beregning 2 4 8" xfId="5826" xr:uid="{00000000-0005-0000-0000-0000D5630000}"/>
    <cellStyle name="Beregning 2 4 9" xfId="5827" xr:uid="{00000000-0005-0000-0000-0000D6630000}"/>
    <cellStyle name="Beregning 2 4_CR4_19" xfId="5828" xr:uid="{00000000-0005-0000-0000-0000D7630000}"/>
    <cellStyle name="Beregning 2 5" xfId="5829" xr:uid="{00000000-0005-0000-0000-0000D8630000}"/>
    <cellStyle name="Beregning 2 5 10" xfId="5830" xr:uid="{00000000-0005-0000-0000-0000D9630000}"/>
    <cellStyle name="Beregning 2 5 11" xfId="5831" xr:uid="{00000000-0005-0000-0000-0000DA630000}"/>
    <cellStyle name="Beregning 2 5 2" xfId="5832" xr:uid="{00000000-0005-0000-0000-0000DB630000}"/>
    <cellStyle name="Beregning 2 5 3" xfId="5833" xr:uid="{00000000-0005-0000-0000-0000DC630000}"/>
    <cellStyle name="Beregning 2 5 4" xfId="5834" xr:uid="{00000000-0005-0000-0000-0000DD630000}"/>
    <cellStyle name="Beregning 2 5 5" xfId="5835" xr:uid="{00000000-0005-0000-0000-0000DE630000}"/>
    <cellStyle name="Beregning 2 5 6" xfId="5836" xr:uid="{00000000-0005-0000-0000-0000DF630000}"/>
    <cellStyle name="Beregning 2 5 7" xfId="5837" xr:uid="{00000000-0005-0000-0000-0000E0630000}"/>
    <cellStyle name="Beregning 2 5 8" xfId="5838" xr:uid="{00000000-0005-0000-0000-0000E1630000}"/>
    <cellStyle name="Beregning 2 5 9" xfId="5839" xr:uid="{00000000-0005-0000-0000-0000E2630000}"/>
    <cellStyle name="Beregning 2 5_CR4_19" xfId="5840" xr:uid="{00000000-0005-0000-0000-0000E3630000}"/>
    <cellStyle name="Beregning 2 6" xfId="5841" xr:uid="{00000000-0005-0000-0000-0000E4630000}"/>
    <cellStyle name="Beregning 2 6 10" xfId="5842" xr:uid="{00000000-0005-0000-0000-0000E5630000}"/>
    <cellStyle name="Beregning 2 6 11" xfId="5843" xr:uid="{00000000-0005-0000-0000-0000E6630000}"/>
    <cellStyle name="Beregning 2 6 2" xfId="5844" xr:uid="{00000000-0005-0000-0000-0000E7630000}"/>
    <cellStyle name="Beregning 2 6 3" xfId="5845" xr:uid="{00000000-0005-0000-0000-0000E8630000}"/>
    <cellStyle name="Beregning 2 6 4" xfId="5846" xr:uid="{00000000-0005-0000-0000-0000E9630000}"/>
    <cellStyle name="Beregning 2 6 5" xfId="5847" xr:uid="{00000000-0005-0000-0000-0000EA630000}"/>
    <cellStyle name="Beregning 2 6 6" xfId="5848" xr:uid="{00000000-0005-0000-0000-0000EB630000}"/>
    <cellStyle name="Beregning 2 6 7" xfId="5849" xr:uid="{00000000-0005-0000-0000-0000EC630000}"/>
    <cellStyle name="Beregning 2 6 8" xfId="5850" xr:uid="{00000000-0005-0000-0000-0000ED630000}"/>
    <cellStyle name="Beregning 2 6 9" xfId="5851" xr:uid="{00000000-0005-0000-0000-0000EE630000}"/>
    <cellStyle name="Beregning 2 6_CR4_19" xfId="5852" xr:uid="{00000000-0005-0000-0000-0000EF630000}"/>
    <cellStyle name="Beregning 2 7" xfId="5853" xr:uid="{00000000-0005-0000-0000-0000F0630000}"/>
    <cellStyle name="Beregning 2 7 10" xfId="5854" xr:uid="{00000000-0005-0000-0000-0000F1630000}"/>
    <cellStyle name="Beregning 2 7 2" xfId="5855" xr:uid="{00000000-0005-0000-0000-0000F2630000}"/>
    <cellStyle name="Beregning 2 7 3" xfId="5856" xr:uid="{00000000-0005-0000-0000-0000F3630000}"/>
    <cellStyle name="Beregning 2 7 4" xfId="5857" xr:uid="{00000000-0005-0000-0000-0000F4630000}"/>
    <cellStyle name="Beregning 2 7 5" xfId="5858" xr:uid="{00000000-0005-0000-0000-0000F5630000}"/>
    <cellStyle name="Beregning 2 7 6" xfId="5859" xr:uid="{00000000-0005-0000-0000-0000F6630000}"/>
    <cellStyle name="Beregning 2 7 7" xfId="5860" xr:uid="{00000000-0005-0000-0000-0000F7630000}"/>
    <cellStyle name="Beregning 2 7 8" xfId="5861" xr:uid="{00000000-0005-0000-0000-0000F8630000}"/>
    <cellStyle name="Beregning 2 7 9" xfId="5862" xr:uid="{00000000-0005-0000-0000-0000F9630000}"/>
    <cellStyle name="Beregning 2 7_CR4_19" xfId="5863" xr:uid="{00000000-0005-0000-0000-0000FA630000}"/>
    <cellStyle name="Beregning 2 8" xfId="35980" xr:uid="{00000000-0005-0000-0000-0000FB630000}"/>
    <cellStyle name="Beregning 2 9" xfId="36733" xr:uid="{00000000-0005-0000-0000-0000FC630000}"/>
    <cellStyle name="Beregning 2_A01" xfId="12471" xr:uid="{00000000-0005-0000-0000-0000FD630000}"/>
    <cellStyle name="Beregning 3" xfId="12472" xr:uid="{00000000-0005-0000-0000-0000FE630000}"/>
    <cellStyle name="Beregning 3 2" xfId="18889" xr:uid="{00000000-0005-0000-0000-0000FF630000}"/>
    <cellStyle name="Beregning 3 2 2" xfId="47811" xr:uid="{00000000-0005-0000-0000-000000640000}"/>
    <cellStyle name="Beregning 3 3" xfId="39933" xr:uid="{00000000-0005-0000-0000-000001640000}"/>
    <cellStyle name="Beregning 3_A02" xfId="54557" xr:uid="{97FCC55F-CC86-4E03-BF7F-67C6A1B1EBA9}"/>
    <cellStyle name="Beregning 4" xfId="18890" xr:uid="{00000000-0005-0000-0000-000003640000}"/>
    <cellStyle name="Beregning 4 2" xfId="18891" xr:uid="{00000000-0005-0000-0000-000004640000}"/>
    <cellStyle name="Beregning 4 3" xfId="18892" xr:uid="{00000000-0005-0000-0000-000005640000}"/>
    <cellStyle name="Beregning 4 4" xfId="39934" xr:uid="{00000000-0005-0000-0000-000006640000}"/>
    <cellStyle name="Beregning 4_AVA DVA EL" xfId="18893" xr:uid="{00000000-0005-0000-0000-000007640000}"/>
    <cellStyle name="Beregning 5" xfId="18894" xr:uid="{00000000-0005-0000-0000-000008640000}"/>
    <cellStyle name="Beregning 6" xfId="18895" xr:uid="{00000000-0005-0000-0000-000009640000}"/>
    <cellStyle name="Beregning 7" xfId="47812" xr:uid="{00000000-0005-0000-0000-00000A640000}"/>
    <cellStyle name="Beregning_4 manuell" xfId="54537" xr:uid="{4BB4D964-76FE-441D-9F03-0846CAA23F50}"/>
    <cellStyle name="Bevitel" xfId="5864" xr:uid="{00000000-0005-0000-0000-00000C640000}"/>
    <cellStyle name="Bevitel 2" xfId="5865" xr:uid="{00000000-0005-0000-0000-00000D640000}"/>
    <cellStyle name="Bevitel 2 10" xfId="5866" xr:uid="{00000000-0005-0000-0000-00000E640000}"/>
    <cellStyle name="Bevitel 2 11" xfId="5867" xr:uid="{00000000-0005-0000-0000-00000F640000}"/>
    <cellStyle name="Bevitel 2 12" xfId="36612" xr:uid="{00000000-0005-0000-0000-000010640000}"/>
    <cellStyle name="Bevitel 2 2" xfId="5868" xr:uid="{00000000-0005-0000-0000-000011640000}"/>
    <cellStyle name="Bevitel 2 3" xfId="5869" xr:uid="{00000000-0005-0000-0000-000012640000}"/>
    <cellStyle name="Bevitel 2 4" xfId="5870" xr:uid="{00000000-0005-0000-0000-000013640000}"/>
    <cellStyle name="Bevitel 2 5" xfId="5871" xr:uid="{00000000-0005-0000-0000-000014640000}"/>
    <cellStyle name="Bevitel 2 6" xfId="5872" xr:uid="{00000000-0005-0000-0000-000015640000}"/>
    <cellStyle name="Bevitel 2 7" xfId="5873" xr:uid="{00000000-0005-0000-0000-000016640000}"/>
    <cellStyle name="Bevitel 2 8" xfId="5874" xr:uid="{00000000-0005-0000-0000-000017640000}"/>
    <cellStyle name="Bevitel 2 9" xfId="5875" xr:uid="{00000000-0005-0000-0000-000018640000}"/>
    <cellStyle name="Bevitel 2_CC1" xfId="54538" xr:uid="{3B1C6E18-0180-420B-834B-2D0471BA2AA7}"/>
    <cellStyle name="Bevitel 3" xfId="5876" xr:uid="{00000000-0005-0000-0000-00001A640000}"/>
    <cellStyle name="Bevitel 3 10" xfId="5877" xr:uid="{00000000-0005-0000-0000-00001B640000}"/>
    <cellStyle name="Bevitel 3 11" xfId="5878" xr:uid="{00000000-0005-0000-0000-00001C640000}"/>
    <cellStyle name="Bevitel 3 12" xfId="36396" xr:uid="{00000000-0005-0000-0000-00001D640000}"/>
    <cellStyle name="Bevitel 3 13" xfId="36600" xr:uid="{00000000-0005-0000-0000-00001E640000}"/>
    <cellStyle name="Bevitel 3 2" xfId="5879" xr:uid="{00000000-0005-0000-0000-00001F640000}"/>
    <cellStyle name="Bevitel 3 3" xfId="5880" xr:uid="{00000000-0005-0000-0000-000020640000}"/>
    <cellStyle name="Bevitel 3 4" xfId="5881" xr:uid="{00000000-0005-0000-0000-000021640000}"/>
    <cellStyle name="Bevitel 3 5" xfId="5882" xr:uid="{00000000-0005-0000-0000-000022640000}"/>
    <cellStyle name="Bevitel 3 6" xfId="5883" xr:uid="{00000000-0005-0000-0000-000023640000}"/>
    <cellStyle name="Bevitel 3 7" xfId="5884" xr:uid="{00000000-0005-0000-0000-000024640000}"/>
    <cellStyle name="Bevitel 3 8" xfId="5885" xr:uid="{00000000-0005-0000-0000-000025640000}"/>
    <cellStyle name="Bevitel 3 9" xfId="5886" xr:uid="{00000000-0005-0000-0000-000026640000}"/>
    <cellStyle name="Bevitel 3_CR4_19" xfId="5887" xr:uid="{00000000-0005-0000-0000-000027640000}"/>
    <cellStyle name="Bevitel 4" xfId="5888" xr:uid="{00000000-0005-0000-0000-000028640000}"/>
    <cellStyle name="Bevitel 4 10" xfId="5889" xr:uid="{00000000-0005-0000-0000-000029640000}"/>
    <cellStyle name="Bevitel 4 11" xfId="5890" xr:uid="{00000000-0005-0000-0000-00002A640000}"/>
    <cellStyle name="Bevitel 4 2" xfId="5891" xr:uid="{00000000-0005-0000-0000-00002B640000}"/>
    <cellStyle name="Bevitel 4 3" xfId="5892" xr:uid="{00000000-0005-0000-0000-00002C640000}"/>
    <cellStyle name="Bevitel 4 4" xfId="5893" xr:uid="{00000000-0005-0000-0000-00002D640000}"/>
    <cellStyle name="Bevitel 4 5" xfId="5894" xr:uid="{00000000-0005-0000-0000-00002E640000}"/>
    <cellStyle name="Bevitel 4 6" xfId="5895" xr:uid="{00000000-0005-0000-0000-00002F640000}"/>
    <cellStyle name="Bevitel 4 7" xfId="5896" xr:uid="{00000000-0005-0000-0000-000030640000}"/>
    <cellStyle name="Bevitel 4 8" xfId="5897" xr:uid="{00000000-0005-0000-0000-000031640000}"/>
    <cellStyle name="Bevitel 4 9" xfId="5898" xr:uid="{00000000-0005-0000-0000-000032640000}"/>
    <cellStyle name="Bevitel 4_CR4_19" xfId="5899" xr:uid="{00000000-0005-0000-0000-000033640000}"/>
    <cellStyle name="Bevitel 5" xfId="5900" xr:uid="{00000000-0005-0000-0000-000034640000}"/>
    <cellStyle name="Bevitel 5 10" xfId="5901" xr:uid="{00000000-0005-0000-0000-000035640000}"/>
    <cellStyle name="Bevitel 5 11" xfId="5902" xr:uid="{00000000-0005-0000-0000-000036640000}"/>
    <cellStyle name="Bevitel 5 2" xfId="5903" xr:uid="{00000000-0005-0000-0000-000037640000}"/>
    <cellStyle name="Bevitel 5 3" xfId="5904" xr:uid="{00000000-0005-0000-0000-000038640000}"/>
    <cellStyle name="Bevitel 5 4" xfId="5905" xr:uid="{00000000-0005-0000-0000-000039640000}"/>
    <cellStyle name="Bevitel 5 5" xfId="5906" xr:uid="{00000000-0005-0000-0000-00003A640000}"/>
    <cellStyle name="Bevitel 5 6" xfId="5907" xr:uid="{00000000-0005-0000-0000-00003B640000}"/>
    <cellStyle name="Bevitel 5 7" xfId="5908" xr:uid="{00000000-0005-0000-0000-00003C640000}"/>
    <cellStyle name="Bevitel 5 8" xfId="5909" xr:uid="{00000000-0005-0000-0000-00003D640000}"/>
    <cellStyle name="Bevitel 5 9" xfId="5910" xr:uid="{00000000-0005-0000-0000-00003E640000}"/>
    <cellStyle name="Bevitel 5_CR4_19" xfId="5911" xr:uid="{00000000-0005-0000-0000-00003F640000}"/>
    <cellStyle name="Bevitel 6" xfId="5912" xr:uid="{00000000-0005-0000-0000-000040640000}"/>
    <cellStyle name="Bevitel 6 10" xfId="5913" xr:uid="{00000000-0005-0000-0000-000041640000}"/>
    <cellStyle name="Bevitel 6 11" xfId="5914" xr:uid="{00000000-0005-0000-0000-000042640000}"/>
    <cellStyle name="Bevitel 6 2" xfId="5915" xr:uid="{00000000-0005-0000-0000-000043640000}"/>
    <cellStyle name="Bevitel 6 3" xfId="5916" xr:uid="{00000000-0005-0000-0000-000044640000}"/>
    <cellStyle name="Bevitel 6 4" xfId="5917" xr:uid="{00000000-0005-0000-0000-000045640000}"/>
    <cellStyle name="Bevitel 6 5" xfId="5918" xr:uid="{00000000-0005-0000-0000-000046640000}"/>
    <cellStyle name="Bevitel 6 6" xfId="5919" xr:uid="{00000000-0005-0000-0000-000047640000}"/>
    <cellStyle name="Bevitel 6 7" xfId="5920" xr:uid="{00000000-0005-0000-0000-000048640000}"/>
    <cellStyle name="Bevitel 6 8" xfId="5921" xr:uid="{00000000-0005-0000-0000-000049640000}"/>
    <cellStyle name="Bevitel 6 9" xfId="5922" xr:uid="{00000000-0005-0000-0000-00004A640000}"/>
    <cellStyle name="Bevitel 6_CR4_19" xfId="5923" xr:uid="{00000000-0005-0000-0000-00004B640000}"/>
    <cellStyle name="Bevitel 7" xfId="5924" xr:uid="{00000000-0005-0000-0000-00004C640000}"/>
    <cellStyle name="Bevitel 7 10" xfId="5925" xr:uid="{00000000-0005-0000-0000-00004D640000}"/>
    <cellStyle name="Bevitel 7 2" xfId="5926" xr:uid="{00000000-0005-0000-0000-00004E640000}"/>
    <cellStyle name="Bevitel 7 3" xfId="5927" xr:uid="{00000000-0005-0000-0000-00004F640000}"/>
    <cellStyle name="Bevitel 7 4" xfId="5928" xr:uid="{00000000-0005-0000-0000-000050640000}"/>
    <cellStyle name="Bevitel 7 5" xfId="5929" xr:uid="{00000000-0005-0000-0000-000051640000}"/>
    <cellStyle name="Bevitel 7 6" xfId="5930" xr:uid="{00000000-0005-0000-0000-000052640000}"/>
    <cellStyle name="Bevitel 7 7" xfId="5931" xr:uid="{00000000-0005-0000-0000-000053640000}"/>
    <cellStyle name="Bevitel 7 8" xfId="5932" xr:uid="{00000000-0005-0000-0000-000054640000}"/>
    <cellStyle name="Bevitel 7 9" xfId="5933" xr:uid="{00000000-0005-0000-0000-000055640000}"/>
    <cellStyle name="Bevitel 7_CR4_19" xfId="5934" xr:uid="{00000000-0005-0000-0000-000056640000}"/>
    <cellStyle name="Bevitel 8" xfId="35979" xr:uid="{00000000-0005-0000-0000-000057640000}"/>
    <cellStyle name="Bevitel_4 manuell" xfId="54539" xr:uid="{279D4C93-079F-4AB6-AABD-9060A9F09047}"/>
    <cellStyle name="BLACK" xfId="18896" xr:uid="{00000000-0005-0000-0000-000059640000}"/>
    <cellStyle name="BLACK 2" xfId="18897" xr:uid="{00000000-0005-0000-0000-00005A640000}"/>
    <cellStyle name="BLACK 3" xfId="18898" xr:uid="{00000000-0005-0000-0000-00005B640000}"/>
    <cellStyle name="BLACK_AVA DVA EL" xfId="18899" xr:uid="{00000000-0005-0000-0000-00005C640000}"/>
    <cellStyle name="Blank" xfId="5935" xr:uid="{00000000-0005-0000-0000-00005D640000}"/>
    <cellStyle name="Blank 2" xfId="5936" xr:uid="{00000000-0005-0000-0000-00005E640000}"/>
    <cellStyle name="Blank 2 2" xfId="18900" xr:uid="{00000000-0005-0000-0000-00005F640000}"/>
    <cellStyle name="Blank 2 3" xfId="18901" xr:uid="{00000000-0005-0000-0000-000060640000}"/>
    <cellStyle name="Blank 2_AVA DVA EL" xfId="18902" xr:uid="{00000000-0005-0000-0000-000061640000}"/>
    <cellStyle name="Blank 3" xfId="18903" xr:uid="{00000000-0005-0000-0000-000062640000}"/>
    <cellStyle name="Blank_Adj_Operating_expenses" xfId="47813" xr:uid="{00000000-0005-0000-0000-000063640000}"/>
    <cellStyle name="BlanketOverskrift" xfId="18904" xr:uid="{00000000-0005-0000-0000-000064640000}"/>
    <cellStyle name="BlanketOverskrift 2" xfId="18905" xr:uid="{00000000-0005-0000-0000-000065640000}"/>
    <cellStyle name="BlanketOverskrift 3" xfId="18906" xr:uid="{00000000-0005-0000-0000-000066640000}"/>
    <cellStyle name="BlanketOverskrift_AVA DVA EL" xfId="18907" xr:uid="{00000000-0005-0000-0000-000067640000}"/>
    <cellStyle name="Blankettnamn" xfId="5937" xr:uid="{00000000-0005-0000-0000-000068640000}"/>
    <cellStyle name="Blankettnamn 2" xfId="18908" xr:uid="{00000000-0005-0000-0000-000069640000}"/>
    <cellStyle name="Blankettnamn_A01" xfId="35802" xr:uid="{00000000-0005-0000-0000-00006A640000}"/>
    <cellStyle name="Blogas" xfId="5938" xr:uid="{00000000-0005-0000-0000-00006B640000}"/>
    <cellStyle name="Blogas 2" xfId="18909" xr:uid="{00000000-0005-0000-0000-00006C640000}"/>
    <cellStyle name="Blogas_A01" xfId="35803" xr:uid="{00000000-0005-0000-0000-00006D640000}"/>
    <cellStyle name="Body_$Dollars" xfId="18910" xr:uid="{00000000-0005-0000-0000-00006E640000}"/>
    <cellStyle name="Border Heavy" xfId="18911" xr:uid="{00000000-0005-0000-0000-00006F640000}"/>
    <cellStyle name="Border Heavy 2" xfId="18912" xr:uid="{00000000-0005-0000-0000-000070640000}"/>
    <cellStyle name="Border Heavy 3" xfId="18913" xr:uid="{00000000-0005-0000-0000-000071640000}"/>
    <cellStyle name="Border Heavy_AVA DVA EL" xfId="18914" xr:uid="{00000000-0005-0000-0000-000072640000}"/>
    <cellStyle name="Border Thin" xfId="18915" xr:uid="{00000000-0005-0000-0000-000073640000}"/>
    <cellStyle name="Border Thin 2" xfId="18916" xr:uid="{00000000-0005-0000-0000-000074640000}"/>
    <cellStyle name="Border Thin 3" xfId="18917" xr:uid="{00000000-0005-0000-0000-000075640000}"/>
    <cellStyle name="Border Thin_AVA DVA EL" xfId="18918" xr:uid="{00000000-0005-0000-0000-000076640000}"/>
    <cellStyle name="Brand Align Left Text" xfId="5939" xr:uid="{00000000-0005-0000-0000-000077640000}"/>
    <cellStyle name="Brand Default" xfId="5940" xr:uid="{00000000-0005-0000-0000-000078640000}"/>
    <cellStyle name="Brand Percent" xfId="5941" xr:uid="{00000000-0005-0000-0000-000079640000}"/>
    <cellStyle name="Brand Source" xfId="5942" xr:uid="{00000000-0005-0000-0000-00007A640000}"/>
    <cellStyle name="Brand Subtitle with Underline" xfId="5943" xr:uid="{00000000-0005-0000-0000-00007B640000}"/>
    <cellStyle name="Brand Subtitle without Underline" xfId="5944" xr:uid="{00000000-0005-0000-0000-00007C640000}"/>
    <cellStyle name="Brand Title" xfId="5945" xr:uid="{00000000-0005-0000-0000-00007D640000}"/>
    <cellStyle name="British Pound" xfId="18919" xr:uid="{00000000-0005-0000-0000-00007E640000}"/>
    <cellStyle name="British Pound 2" xfId="18920" xr:uid="{00000000-0005-0000-0000-00007F640000}"/>
    <cellStyle name="British Pound 3" xfId="18921" xr:uid="{00000000-0005-0000-0000-000080640000}"/>
    <cellStyle name="British Pound_AVA DVA EL" xfId="18922" xr:uid="{00000000-0005-0000-0000-000081640000}"/>
    <cellStyle name="Buena" xfId="5946" xr:uid="{00000000-0005-0000-0000-000082640000}"/>
    <cellStyle name="Buena 2" xfId="18923" xr:uid="{00000000-0005-0000-0000-000083640000}"/>
    <cellStyle name="Buena 3" xfId="47814" xr:uid="{00000000-0005-0000-0000-000084640000}"/>
    <cellStyle name="Buena_4 manuell" xfId="54540" xr:uid="{B098E34E-1778-4674-8019-B0FF01CE257C}"/>
    <cellStyle name="Calc Cells" xfId="5947" xr:uid="{00000000-0005-0000-0000-000086640000}"/>
    <cellStyle name="Calc Cells 2" xfId="5948" xr:uid="{00000000-0005-0000-0000-000087640000}"/>
    <cellStyle name="Calc Cells 2 2" xfId="18924" xr:uid="{00000000-0005-0000-0000-000088640000}"/>
    <cellStyle name="Calc Cells 2 2 2" xfId="47815" xr:uid="{00000000-0005-0000-0000-000089640000}"/>
    <cellStyle name="Calc Cells 2_AVA DVA EL" xfId="18925" xr:uid="{00000000-0005-0000-0000-00008A640000}"/>
    <cellStyle name="Calc Cells 3" xfId="18926" xr:uid="{00000000-0005-0000-0000-00008B640000}"/>
    <cellStyle name="Calc Cells 3 2" xfId="18927" xr:uid="{00000000-0005-0000-0000-00008C640000}"/>
    <cellStyle name="Calc Cells 3 2 2" xfId="18928" xr:uid="{00000000-0005-0000-0000-00008D640000}"/>
    <cellStyle name="Calc Cells 3 2 3" xfId="18929" xr:uid="{00000000-0005-0000-0000-00008E640000}"/>
    <cellStyle name="Calc Cells 3 2_AVA DVA EL" xfId="18930" xr:uid="{00000000-0005-0000-0000-00008F640000}"/>
    <cellStyle name="Calc Cells 3 3" xfId="18931" xr:uid="{00000000-0005-0000-0000-000090640000}"/>
    <cellStyle name="Calc Cells 3 4" xfId="18932" xr:uid="{00000000-0005-0000-0000-000091640000}"/>
    <cellStyle name="Calc Cells 3_AVA DVA EL" xfId="18933" xr:uid="{00000000-0005-0000-0000-000092640000}"/>
    <cellStyle name="Calc Cells 4" xfId="18934" xr:uid="{00000000-0005-0000-0000-000093640000}"/>
    <cellStyle name="Calc Cells_AVA DVA EL" xfId="18935" xr:uid="{00000000-0005-0000-0000-000094640000}"/>
    <cellStyle name="Calc Currency (0)" xfId="5949" xr:uid="{00000000-0005-0000-0000-000095640000}"/>
    <cellStyle name="Calc Currency (2)" xfId="5950" xr:uid="{00000000-0005-0000-0000-000096640000}"/>
    <cellStyle name="Calc Percent (0)" xfId="5951" xr:uid="{00000000-0005-0000-0000-000097640000}"/>
    <cellStyle name="Calc Percent (1)" xfId="5952" xr:uid="{00000000-0005-0000-0000-000098640000}"/>
    <cellStyle name="Calc Percent (2)" xfId="5953" xr:uid="{00000000-0005-0000-0000-000099640000}"/>
    <cellStyle name="Calc Units (0)" xfId="5954" xr:uid="{00000000-0005-0000-0000-00009A640000}"/>
    <cellStyle name="Calc Units (1)" xfId="5955" xr:uid="{00000000-0005-0000-0000-00009B640000}"/>
    <cellStyle name="Calc Units (2)" xfId="5956" xr:uid="{00000000-0005-0000-0000-00009C640000}"/>
    <cellStyle name="CalComma0" xfId="18936" xr:uid="{00000000-0005-0000-0000-00009D640000}"/>
    <cellStyle name="CalComma0 10" xfId="18937" xr:uid="{00000000-0005-0000-0000-00009E640000}"/>
    <cellStyle name="CalComma0 11" xfId="18938" xr:uid="{00000000-0005-0000-0000-00009F640000}"/>
    <cellStyle name="CalComma0 2" xfId="18939" xr:uid="{00000000-0005-0000-0000-0000A0640000}"/>
    <cellStyle name="CalComma0 2 2" xfId="18940" xr:uid="{00000000-0005-0000-0000-0000A1640000}"/>
    <cellStyle name="CalComma0 2 3" xfId="18941" xr:uid="{00000000-0005-0000-0000-0000A2640000}"/>
    <cellStyle name="CalComma0 2_AVA DVA EL" xfId="18942" xr:uid="{00000000-0005-0000-0000-0000A3640000}"/>
    <cellStyle name="CalComma0 3" xfId="18943" xr:uid="{00000000-0005-0000-0000-0000A4640000}"/>
    <cellStyle name="CalComma0 3 2" xfId="18944" xr:uid="{00000000-0005-0000-0000-0000A5640000}"/>
    <cellStyle name="CalComma0 3 3" xfId="18945" xr:uid="{00000000-0005-0000-0000-0000A6640000}"/>
    <cellStyle name="CalComma0 3_AVA DVA EL" xfId="18946" xr:uid="{00000000-0005-0000-0000-0000A7640000}"/>
    <cellStyle name="CalComma0 4" xfId="18947" xr:uid="{00000000-0005-0000-0000-0000A8640000}"/>
    <cellStyle name="CalComma0 4 2" xfId="18948" xr:uid="{00000000-0005-0000-0000-0000A9640000}"/>
    <cellStyle name="CalComma0 4 3" xfId="18949" xr:uid="{00000000-0005-0000-0000-0000AA640000}"/>
    <cellStyle name="CalComma0 4_AVA DVA EL" xfId="18950" xr:uid="{00000000-0005-0000-0000-0000AB640000}"/>
    <cellStyle name="CalComma0 5" xfId="18951" xr:uid="{00000000-0005-0000-0000-0000AC640000}"/>
    <cellStyle name="CalComma0 5 2" xfId="18952" xr:uid="{00000000-0005-0000-0000-0000AD640000}"/>
    <cellStyle name="CalComma0 5 3" xfId="18953" xr:uid="{00000000-0005-0000-0000-0000AE640000}"/>
    <cellStyle name="CalComma0 5_AVA DVA EL" xfId="18954" xr:uid="{00000000-0005-0000-0000-0000AF640000}"/>
    <cellStyle name="CalComma0 6" xfId="18955" xr:uid="{00000000-0005-0000-0000-0000B0640000}"/>
    <cellStyle name="CalComma0 6 2" xfId="18956" xr:uid="{00000000-0005-0000-0000-0000B1640000}"/>
    <cellStyle name="CalComma0 6 3" xfId="18957" xr:uid="{00000000-0005-0000-0000-0000B2640000}"/>
    <cellStyle name="CalComma0 6_AVA DVA EL" xfId="18958" xr:uid="{00000000-0005-0000-0000-0000B3640000}"/>
    <cellStyle name="CalComma0 7" xfId="18959" xr:uid="{00000000-0005-0000-0000-0000B4640000}"/>
    <cellStyle name="CalComma0 7 2" xfId="18960" xr:uid="{00000000-0005-0000-0000-0000B5640000}"/>
    <cellStyle name="CalComma0 7 3" xfId="18961" xr:uid="{00000000-0005-0000-0000-0000B6640000}"/>
    <cellStyle name="CalComma0 7_AVA DVA EL" xfId="18962" xr:uid="{00000000-0005-0000-0000-0000B7640000}"/>
    <cellStyle name="CalComma0 8" xfId="18963" xr:uid="{00000000-0005-0000-0000-0000B8640000}"/>
    <cellStyle name="CalComma0 8 2" xfId="18964" xr:uid="{00000000-0005-0000-0000-0000B9640000}"/>
    <cellStyle name="CalComma0 8 3" xfId="18965" xr:uid="{00000000-0005-0000-0000-0000BA640000}"/>
    <cellStyle name="CalComma0 8_AVA DVA EL" xfId="18966" xr:uid="{00000000-0005-0000-0000-0000BB640000}"/>
    <cellStyle name="CalComma0 9" xfId="18967" xr:uid="{00000000-0005-0000-0000-0000BC640000}"/>
    <cellStyle name="CalComma0 9 2" xfId="18968" xr:uid="{00000000-0005-0000-0000-0000BD640000}"/>
    <cellStyle name="CalComma0 9 3" xfId="18969" xr:uid="{00000000-0005-0000-0000-0000BE640000}"/>
    <cellStyle name="CalComma0 9_AVA DVA EL" xfId="18970" xr:uid="{00000000-0005-0000-0000-0000BF640000}"/>
    <cellStyle name="CalComma0_AVA DVA EL" xfId="18971" xr:uid="{00000000-0005-0000-0000-0000C0640000}"/>
    <cellStyle name="Calculated fields but INTRA-reports (internal version)" xfId="18972" xr:uid="{00000000-0005-0000-0000-0000C1640000}"/>
    <cellStyle name="Calculated fields but INTRA-reports (internal version) 2" xfId="18973" xr:uid="{00000000-0005-0000-0000-0000C2640000}"/>
    <cellStyle name="Calculated fields but INTRA-reports (internal version) 3" xfId="18974" xr:uid="{00000000-0005-0000-0000-0000C3640000}"/>
    <cellStyle name="Calculated fields but INTRA-reports (internal version)_AVA DVA EL" xfId="18975" xr:uid="{00000000-0005-0000-0000-0000C4640000}"/>
    <cellStyle name="Calculated fields within a report (internal version)" xfId="18976" xr:uid="{00000000-0005-0000-0000-0000C5640000}"/>
    <cellStyle name="Calculated fields within a report (internal version) 2" xfId="18977" xr:uid="{00000000-0005-0000-0000-0000C6640000}"/>
    <cellStyle name="Calculated fields within a report (internal version) 3" xfId="18978" xr:uid="{00000000-0005-0000-0000-0000C7640000}"/>
    <cellStyle name="Calculated fields within a report (internal version)_AVA DVA EL" xfId="18979" xr:uid="{00000000-0005-0000-0000-0000C8640000}"/>
    <cellStyle name="Calculated fields within a report, not used in XBRL (internal version)" xfId="18980" xr:uid="{00000000-0005-0000-0000-0000C9640000}"/>
    <cellStyle name="Calculated fields within a report, not used in XBRL (internal version) 2" xfId="18981" xr:uid="{00000000-0005-0000-0000-0000CA640000}"/>
    <cellStyle name="Calculated fields within a report, not used in XBRL (internal version) 3" xfId="18982" xr:uid="{00000000-0005-0000-0000-0000CB640000}"/>
    <cellStyle name="Calculated fields within a report, not used in XBRL (internal version)_AVA DVA EL" xfId="18983" xr:uid="{00000000-0005-0000-0000-0000CC640000}"/>
    <cellStyle name="Calculation" xfId="5957" xr:uid="{00000000-0005-0000-0000-0000CD640000}"/>
    <cellStyle name="Calculation 10" xfId="5958" xr:uid="{00000000-0005-0000-0000-0000CE640000}"/>
    <cellStyle name="Calculation 11" xfId="39935" xr:uid="{00000000-0005-0000-0000-0000CF640000}"/>
    <cellStyle name="Calculation 2" xfId="5959" xr:uid="{00000000-0005-0000-0000-0000D0640000}"/>
    <cellStyle name="Calculation 2 10" xfId="35978" xr:uid="{00000000-0005-0000-0000-0000D1640000}"/>
    <cellStyle name="Calculation 2 2" xfId="5960" xr:uid="{00000000-0005-0000-0000-0000D2640000}"/>
    <cellStyle name="Calculation 2 2 2" xfId="18984" xr:uid="{00000000-0005-0000-0000-0000D3640000}"/>
    <cellStyle name="Calculation 2 2 2 2" xfId="18985" xr:uid="{00000000-0005-0000-0000-0000D4640000}"/>
    <cellStyle name="Calculation 2 2 2 3" xfId="18986" xr:uid="{00000000-0005-0000-0000-0000D5640000}"/>
    <cellStyle name="Calculation 2 2 2_AVA DVA EL" xfId="18987" xr:uid="{00000000-0005-0000-0000-0000D6640000}"/>
    <cellStyle name="Calculation 2 2 3" xfId="18988" xr:uid="{00000000-0005-0000-0000-0000D7640000}"/>
    <cellStyle name="Calculation 2 2 3 2" xfId="18989" xr:uid="{00000000-0005-0000-0000-0000D8640000}"/>
    <cellStyle name="Calculation 2 2 3 3" xfId="18990" xr:uid="{00000000-0005-0000-0000-0000D9640000}"/>
    <cellStyle name="Calculation 2 2 3_AVA DVA EL" xfId="18991" xr:uid="{00000000-0005-0000-0000-0000DA640000}"/>
    <cellStyle name="Calculation 2 2 4" xfId="18992" xr:uid="{00000000-0005-0000-0000-0000DB640000}"/>
    <cellStyle name="Calculation 2 2 4 2" xfId="18993" xr:uid="{00000000-0005-0000-0000-0000DC640000}"/>
    <cellStyle name="Calculation 2 2 4 3" xfId="18994" xr:uid="{00000000-0005-0000-0000-0000DD640000}"/>
    <cellStyle name="Calculation 2 2 4_AVA DVA EL" xfId="18995" xr:uid="{00000000-0005-0000-0000-0000DE640000}"/>
    <cellStyle name="Calculation 2 2 5" xfId="18996" xr:uid="{00000000-0005-0000-0000-0000DF640000}"/>
    <cellStyle name="Calculation 2 2 5 2" xfId="18997" xr:uid="{00000000-0005-0000-0000-0000E0640000}"/>
    <cellStyle name="Calculation 2 2 5 3" xfId="18998" xr:uid="{00000000-0005-0000-0000-0000E1640000}"/>
    <cellStyle name="Calculation 2 2 5_AVA DVA EL" xfId="18999" xr:uid="{00000000-0005-0000-0000-0000E2640000}"/>
    <cellStyle name="Calculation 2 2 6" xfId="19000" xr:uid="{00000000-0005-0000-0000-0000E3640000}"/>
    <cellStyle name="Calculation 2 2 6 2" xfId="19001" xr:uid="{00000000-0005-0000-0000-0000E4640000}"/>
    <cellStyle name="Calculation 2 2 6 3" xfId="19002" xr:uid="{00000000-0005-0000-0000-0000E5640000}"/>
    <cellStyle name="Calculation 2 2 6_AVA DVA EL" xfId="19003" xr:uid="{00000000-0005-0000-0000-0000E6640000}"/>
    <cellStyle name="Calculation 2 2 7" xfId="19004" xr:uid="{00000000-0005-0000-0000-0000E7640000}"/>
    <cellStyle name="Calculation 2 2_A01" xfId="35804" xr:uid="{00000000-0005-0000-0000-0000E8640000}"/>
    <cellStyle name="Calculation 2 3" xfId="5961" xr:uid="{00000000-0005-0000-0000-0000E9640000}"/>
    <cellStyle name="Calculation 2 3 10" xfId="5962" xr:uid="{00000000-0005-0000-0000-0000EA640000}"/>
    <cellStyle name="Calculation 2 3 11" xfId="5963" xr:uid="{00000000-0005-0000-0000-0000EB640000}"/>
    <cellStyle name="Calculation 2 3 12" xfId="36613" xr:uid="{00000000-0005-0000-0000-0000EC640000}"/>
    <cellStyle name="Calculation 2 3 2" xfId="5964" xr:uid="{00000000-0005-0000-0000-0000ED640000}"/>
    <cellStyle name="Calculation 2 3 2 2" xfId="19005" xr:uid="{00000000-0005-0000-0000-0000EE640000}"/>
    <cellStyle name="Calculation 2 3 2 3" xfId="19006" xr:uid="{00000000-0005-0000-0000-0000EF640000}"/>
    <cellStyle name="Calculation 2 3 2_AVA DVA EL" xfId="19007" xr:uid="{00000000-0005-0000-0000-0000F0640000}"/>
    <cellStyle name="Calculation 2 3 3" xfId="5965" xr:uid="{00000000-0005-0000-0000-0000F1640000}"/>
    <cellStyle name="Calculation 2 3 4" xfId="5966" xr:uid="{00000000-0005-0000-0000-0000F2640000}"/>
    <cellStyle name="Calculation 2 3 5" xfId="5967" xr:uid="{00000000-0005-0000-0000-0000F3640000}"/>
    <cellStyle name="Calculation 2 3 6" xfId="5968" xr:uid="{00000000-0005-0000-0000-0000F4640000}"/>
    <cellStyle name="Calculation 2 3 7" xfId="5969" xr:uid="{00000000-0005-0000-0000-0000F5640000}"/>
    <cellStyle name="Calculation 2 3 8" xfId="5970" xr:uid="{00000000-0005-0000-0000-0000F6640000}"/>
    <cellStyle name="Calculation 2 3 9" xfId="5971" xr:uid="{00000000-0005-0000-0000-0000F7640000}"/>
    <cellStyle name="Calculation 2 3_AVA DVA EL" xfId="19008" xr:uid="{00000000-0005-0000-0000-0000F8640000}"/>
    <cellStyle name="Calculation 2 4" xfId="5972" xr:uid="{00000000-0005-0000-0000-0000F9640000}"/>
    <cellStyle name="Calculation 2 4 10" xfId="5973" xr:uid="{00000000-0005-0000-0000-0000FA640000}"/>
    <cellStyle name="Calculation 2 4 11" xfId="5974" xr:uid="{00000000-0005-0000-0000-0000FB640000}"/>
    <cellStyle name="Calculation 2 4 12" xfId="36398" xr:uid="{00000000-0005-0000-0000-0000FC640000}"/>
    <cellStyle name="Calculation 2 4 13" xfId="36602" xr:uid="{00000000-0005-0000-0000-0000FD640000}"/>
    <cellStyle name="Calculation 2 4 2" xfId="5975" xr:uid="{00000000-0005-0000-0000-0000FE640000}"/>
    <cellStyle name="Calculation 2 4 3" xfId="5976" xr:uid="{00000000-0005-0000-0000-0000FF640000}"/>
    <cellStyle name="Calculation 2 4 4" xfId="5977" xr:uid="{00000000-0005-0000-0000-000000650000}"/>
    <cellStyle name="Calculation 2 4 5" xfId="5978" xr:uid="{00000000-0005-0000-0000-000001650000}"/>
    <cellStyle name="Calculation 2 4 6" xfId="5979" xr:uid="{00000000-0005-0000-0000-000002650000}"/>
    <cellStyle name="Calculation 2 4 7" xfId="5980" xr:uid="{00000000-0005-0000-0000-000003650000}"/>
    <cellStyle name="Calculation 2 4 8" xfId="5981" xr:uid="{00000000-0005-0000-0000-000004650000}"/>
    <cellStyle name="Calculation 2 4 9" xfId="5982" xr:uid="{00000000-0005-0000-0000-000005650000}"/>
    <cellStyle name="Calculation 2 4_AVA DVA EL" xfId="19009" xr:uid="{00000000-0005-0000-0000-000006650000}"/>
    <cellStyle name="Calculation 2 5" xfId="5983" xr:uid="{00000000-0005-0000-0000-000007650000}"/>
    <cellStyle name="Calculation 2 5 10" xfId="5984" xr:uid="{00000000-0005-0000-0000-000008650000}"/>
    <cellStyle name="Calculation 2 5 11" xfId="5985" xr:uid="{00000000-0005-0000-0000-000009650000}"/>
    <cellStyle name="Calculation 2 5 2" xfId="5986" xr:uid="{00000000-0005-0000-0000-00000A650000}"/>
    <cellStyle name="Calculation 2 5 3" xfId="5987" xr:uid="{00000000-0005-0000-0000-00000B650000}"/>
    <cellStyle name="Calculation 2 5 4" xfId="5988" xr:uid="{00000000-0005-0000-0000-00000C650000}"/>
    <cellStyle name="Calculation 2 5 5" xfId="5989" xr:uid="{00000000-0005-0000-0000-00000D650000}"/>
    <cellStyle name="Calculation 2 5 6" xfId="5990" xr:uid="{00000000-0005-0000-0000-00000E650000}"/>
    <cellStyle name="Calculation 2 5 7" xfId="5991" xr:uid="{00000000-0005-0000-0000-00000F650000}"/>
    <cellStyle name="Calculation 2 5 8" xfId="5992" xr:uid="{00000000-0005-0000-0000-000010650000}"/>
    <cellStyle name="Calculation 2 5 9" xfId="5993" xr:uid="{00000000-0005-0000-0000-000011650000}"/>
    <cellStyle name="Calculation 2 5_AVA DVA EL" xfId="19010" xr:uid="{00000000-0005-0000-0000-000012650000}"/>
    <cellStyle name="Calculation 2 6" xfId="5994" xr:uid="{00000000-0005-0000-0000-000013650000}"/>
    <cellStyle name="Calculation 2 6 10" xfId="5995" xr:uid="{00000000-0005-0000-0000-000014650000}"/>
    <cellStyle name="Calculation 2 6 11" xfId="5996" xr:uid="{00000000-0005-0000-0000-000015650000}"/>
    <cellStyle name="Calculation 2 6 2" xfId="5997" xr:uid="{00000000-0005-0000-0000-000016650000}"/>
    <cellStyle name="Calculation 2 6 2 2" xfId="19011" xr:uid="{00000000-0005-0000-0000-000017650000}"/>
    <cellStyle name="Calculation 2 6 2 3" xfId="19012" xr:uid="{00000000-0005-0000-0000-000018650000}"/>
    <cellStyle name="Calculation 2 6 2_AVA DVA EL" xfId="19013" xr:uid="{00000000-0005-0000-0000-000019650000}"/>
    <cellStyle name="Calculation 2 6 3" xfId="5998" xr:uid="{00000000-0005-0000-0000-00001A650000}"/>
    <cellStyle name="Calculation 2 6 3 2" xfId="19014" xr:uid="{00000000-0005-0000-0000-00001B650000}"/>
    <cellStyle name="Calculation 2 6 3 3" xfId="19015" xr:uid="{00000000-0005-0000-0000-00001C650000}"/>
    <cellStyle name="Calculation 2 6 3_AVA DVA EL" xfId="19016" xr:uid="{00000000-0005-0000-0000-00001D650000}"/>
    <cellStyle name="Calculation 2 6 4" xfId="5999" xr:uid="{00000000-0005-0000-0000-00001E650000}"/>
    <cellStyle name="Calculation 2 6 5" xfId="6000" xr:uid="{00000000-0005-0000-0000-00001F650000}"/>
    <cellStyle name="Calculation 2 6 6" xfId="6001" xr:uid="{00000000-0005-0000-0000-000020650000}"/>
    <cellStyle name="Calculation 2 6 7" xfId="6002" xr:uid="{00000000-0005-0000-0000-000021650000}"/>
    <cellStyle name="Calculation 2 6 8" xfId="6003" xr:uid="{00000000-0005-0000-0000-000022650000}"/>
    <cellStyle name="Calculation 2 6 9" xfId="6004" xr:uid="{00000000-0005-0000-0000-000023650000}"/>
    <cellStyle name="Calculation 2 6_AVA DVA EL" xfId="19017" xr:uid="{00000000-0005-0000-0000-000024650000}"/>
    <cellStyle name="Calculation 2 7" xfId="6005" xr:uid="{00000000-0005-0000-0000-000025650000}"/>
    <cellStyle name="Calculation 2 7 10" xfId="6006" xr:uid="{00000000-0005-0000-0000-000026650000}"/>
    <cellStyle name="Calculation 2 7 11" xfId="6007" xr:uid="{00000000-0005-0000-0000-000027650000}"/>
    <cellStyle name="Calculation 2 7 2" xfId="6008" xr:uid="{00000000-0005-0000-0000-000028650000}"/>
    <cellStyle name="Calculation 2 7 3" xfId="6009" xr:uid="{00000000-0005-0000-0000-000029650000}"/>
    <cellStyle name="Calculation 2 7 4" xfId="6010" xr:uid="{00000000-0005-0000-0000-00002A650000}"/>
    <cellStyle name="Calculation 2 7 5" xfId="6011" xr:uid="{00000000-0005-0000-0000-00002B650000}"/>
    <cellStyle name="Calculation 2 7 6" xfId="6012" xr:uid="{00000000-0005-0000-0000-00002C650000}"/>
    <cellStyle name="Calculation 2 7 7" xfId="6013" xr:uid="{00000000-0005-0000-0000-00002D650000}"/>
    <cellStyle name="Calculation 2 7 8" xfId="6014" xr:uid="{00000000-0005-0000-0000-00002E650000}"/>
    <cellStyle name="Calculation 2 7 9" xfId="6015" xr:uid="{00000000-0005-0000-0000-00002F650000}"/>
    <cellStyle name="Calculation 2 7_AVA DVA EL" xfId="19018" xr:uid="{00000000-0005-0000-0000-000030650000}"/>
    <cellStyle name="Calculation 2 8" xfId="6016" xr:uid="{00000000-0005-0000-0000-000031650000}"/>
    <cellStyle name="Calculation 2 8 10" xfId="6017" xr:uid="{00000000-0005-0000-0000-000032650000}"/>
    <cellStyle name="Calculation 2 8 2" xfId="6018" xr:uid="{00000000-0005-0000-0000-000033650000}"/>
    <cellStyle name="Calculation 2 8 3" xfId="6019" xr:uid="{00000000-0005-0000-0000-000034650000}"/>
    <cellStyle name="Calculation 2 8 4" xfId="6020" xr:uid="{00000000-0005-0000-0000-000035650000}"/>
    <cellStyle name="Calculation 2 8 5" xfId="6021" xr:uid="{00000000-0005-0000-0000-000036650000}"/>
    <cellStyle name="Calculation 2 8 6" xfId="6022" xr:uid="{00000000-0005-0000-0000-000037650000}"/>
    <cellStyle name="Calculation 2 8 7" xfId="6023" xr:uid="{00000000-0005-0000-0000-000038650000}"/>
    <cellStyle name="Calculation 2 8 8" xfId="6024" xr:uid="{00000000-0005-0000-0000-000039650000}"/>
    <cellStyle name="Calculation 2 8 9" xfId="6025" xr:uid="{00000000-0005-0000-0000-00003A650000}"/>
    <cellStyle name="Calculation 2 8_AVA DVA EL" xfId="19019" xr:uid="{00000000-0005-0000-0000-00003B650000}"/>
    <cellStyle name="Calculation 2 9" xfId="19020" xr:uid="{00000000-0005-0000-0000-00003C650000}"/>
    <cellStyle name="Calculation 2_4 manuell" xfId="54541" xr:uid="{9DCF9A9E-9ADA-4A68-A351-FE0557FDB2DB}"/>
    <cellStyle name="Calculation 3" xfId="6026" xr:uid="{00000000-0005-0000-0000-00003E650000}"/>
    <cellStyle name="Calculation 3 2" xfId="19021" xr:uid="{00000000-0005-0000-0000-00003F650000}"/>
    <cellStyle name="Calculation 3 2 2" xfId="19022" xr:uid="{00000000-0005-0000-0000-000040650000}"/>
    <cellStyle name="Calculation 3 2 3" xfId="19023" xr:uid="{00000000-0005-0000-0000-000041650000}"/>
    <cellStyle name="Calculation 3 2_AVA DVA EL" xfId="19024" xr:uid="{00000000-0005-0000-0000-000042650000}"/>
    <cellStyle name="Calculation 3 3" xfId="19025" xr:uid="{00000000-0005-0000-0000-000043650000}"/>
    <cellStyle name="Calculation 3 4" xfId="19026" xr:uid="{00000000-0005-0000-0000-000044650000}"/>
    <cellStyle name="Calculation 3 5" xfId="47816" xr:uid="{00000000-0005-0000-0000-000045650000}"/>
    <cellStyle name="Calculation 3_4 manuell" xfId="54542" xr:uid="{C9672BE1-D831-4A00-8C78-D560D4A085A8}"/>
    <cellStyle name="Calculation 4" xfId="6027" xr:uid="{00000000-0005-0000-0000-000047650000}"/>
    <cellStyle name="Calculation 4 2" xfId="19027" xr:uid="{00000000-0005-0000-0000-000048650000}"/>
    <cellStyle name="Calculation 4 2 2" xfId="19028" xr:uid="{00000000-0005-0000-0000-000049650000}"/>
    <cellStyle name="Calculation 4 2 3" xfId="19029" xr:uid="{00000000-0005-0000-0000-00004A650000}"/>
    <cellStyle name="Calculation 4 2_AVA DVA EL" xfId="19030" xr:uid="{00000000-0005-0000-0000-00004B650000}"/>
    <cellStyle name="Calculation 4 3" xfId="19031" xr:uid="{00000000-0005-0000-0000-00004C650000}"/>
    <cellStyle name="Calculation 4 3 2" xfId="19032" xr:uid="{00000000-0005-0000-0000-00004D650000}"/>
    <cellStyle name="Calculation 4 3 3" xfId="19033" xr:uid="{00000000-0005-0000-0000-00004E650000}"/>
    <cellStyle name="Calculation 4 3_AVA DVA EL" xfId="19034" xr:uid="{00000000-0005-0000-0000-00004F650000}"/>
    <cellStyle name="Calculation 4 4" xfId="19035" xr:uid="{00000000-0005-0000-0000-000050650000}"/>
    <cellStyle name="Calculation 4 4 2" xfId="19036" xr:uid="{00000000-0005-0000-0000-000051650000}"/>
    <cellStyle name="Calculation 4 4 3" xfId="19037" xr:uid="{00000000-0005-0000-0000-000052650000}"/>
    <cellStyle name="Calculation 4 4_AVA DVA EL" xfId="19038" xr:uid="{00000000-0005-0000-0000-000053650000}"/>
    <cellStyle name="Calculation 4 5" xfId="19039" xr:uid="{00000000-0005-0000-0000-000054650000}"/>
    <cellStyle name="Calculation 4 6" xfId="19040" xr:uid="{00000000-0005-0000-0000-000055650000}"/>
    <cellStyle name="Calculation 4_AVA DVA EL" xfId="19041" xr:uid="{00000000-0005-0000-0000-000056650000}"/>
    <cellStyle name="Calculation 5" xfId="6028" xr:uid="{00000000-0005-0000-0000-000057650000}"/>
    <cellStyle name="Calculation 5 2" xfId="19042" xr:uid="{00000000-0005-0000-0000-000058650000}"/>
    <cellStyle name="Calculation 5 3" xfId="19043" xr:uid="{00000000-0005-0000-0000-000059650000}"/>
    <cellStyle name="Calculation 5_AVA DVA EL" xfId="19044" xr:uid="{00000000-0005-0000-0000-00005A650000}"/>
    <cellStyle name="Calculation 6" xfId="6029" xr:uid="{00000000-0005-0000-0000-00005B650000}"/>
    <cellStyle name="Calculation 6 2" xfId="19045" xr:uid="{00000000-0005-0000-0000-00005C650000}"/>
    <cellStyle name="Calculation 6 3" xfId="19046" xr:uid="{00000000-0005-0000-0000-00005D650000}"/>
    <cellStyle name="Calculation 6_AVA DVA EL" xfId="19047" xr:uid="{00000000-0005-0000-0000-00005E650000}"/>
    <cellStyle name="Calculation 7" xfId="6030" xr:uid="{00000000-0005-0000-0000-00005F650000}"/>
    <cellStyle name="Calculation 8" xfId="6031" xr:uid="{00000000-0005-0000-0000-000060650000}"/>
    <cellStyle name="Calculation 9" xfId="6032" xr:uid="{00000000-0005-0000-0000-000061650000}"/>
    <cellStyle name="Calculation_2" xfId="54543" xr:uid="{037AC05F-C62A-405A-9CD1-044C779AD24F}"/>
    <cellStyle name="Cálculo" xfId="6033" xr:uid="{00000000-0005-0000-0000-000063650000}"/>
    <cellStyle name="Cálculo 2" xfId="6034" xr:uid="{00000000-0005-0000-0000-000064650000}"/>
    <cellStyle name="Cálculo 2 10" xfId="6035" xr:uid="{00000000-0005-0000-0000-000065650000}"/>
    <cellStyle name="Cálculo 2 11" xfId="6036" xr:uid="{00000000-0005-0000-0000-000066650000}"/>
    <cellStyle name="Cálculo 2 12" xfId="36614" xr:uid="{00000000-0005-0000-0000-000067650000}"/>
    <cellStyle name="Cálculo 2 2" xfId="6037" xr:uid="{00000000-0005-0000-0000-000068650000}"/>
    <cellStyle name="Cálculo 2 3" xfId="6038" xr:uid="{00000000-0005-0000-0000-000069650000}"/>
    <cellStyle name="Cálculo 2 4" xfId="6039" xr:uid="{00000000-0005-0000-0000-00006A650000}"/>
    <cellStyle name="Cálculo 2 5" xfId="6040" xr:uid="{00000000-0005-0000-0000-00006B650000}"/>
    <cellStyle name="Cálculo 2 6" xfId="6041" xr:uid="{00000000-0005-0000-0000-00006C650000}"/>
    <cellStyle name="Cálculo 2 7" xfId="6042" xr:uid="{00000000-0005-0000-0000-00006D650000}"/>
    <cellStyle name="Cálculo 2 8" xfId="6043" xr:uid="{00000000-0005-0000-0000-00006E650000}"/>
    <cellStyle name="Cálculo 2 9" xfId="6044" xr:uid="{00000000-0005-0000-0000-00006F650000}"/>
    <cellStyle name="Cálculo 2_CC1" xfId="54544" xr:uid="{205DF643-97A4-4673-B5A1-D387B167C144}"/>
    <cellStyle name="Cálculo 3" xfId="6045" xr:uid="{00000000-0005-0000-0000-000071650000}"/>
    <cellStyle name="Cálculo 3 10" xfId="6046" xr:uid="{00000000-0005-0000-0000-000072650000}"/>
    <cellStyle name="Cálculo 3 11" xfId="6047" xr:uid="{00000000-0005-0000-0000-000073650000}"/>
    <cellStyle name="Cálculo 3 12" xfId="36399" xr:uid="{00000000-0005-0000-0000-000074650000}"/>
    <cellStyle name="Cálculo 3 13" xfId="36603" xr:uid="{00000000-0005-0000-0000-000075650000}"/>
    <cellStyle name="Cálculo 3 2" xfId="6048" xr:uid="{00000000-0005-0000-0000-000076650000}"/>
    <cellStyle name="Cálculo 3 3" xfId="6049" xr:uid="{00000000-0005-0000-0000-000077650000}"/>
    <cellStyle name="Cálculo 3 4" xfId="6050" xr:uid="{00000000-0005-0000-0000-000078650000}"/>
    <cellStyle name="Cálculo 3 5" xfId="6051" xr:uid="{00000000-0005-0000-0000-000079650000}"/>
    <cellStyle name="Cálculo 3 6" xfId="6052" xr:uid="{00000000-0005-0000-0000-00007A650000}"/>
    <cellStyle name="Cálculo 3 7" xfId="6053" xr:uid="{00000000-0005-0000-0000-00007B650000}"/>
    <cellStyle name="Cálculo 3 8" xfId="6054" xr:uid="{00000000-0005-0000-0000-00007C650000}"/>
    <cellStyle name="Cálculo 3 9" xfId="6055" xr:uid="{00000000-0005-0000-0000-00007D650000}"/>
    <cellStyle name="Cálculo 3_CR4_19" xfId="6056" xr:uid="{00000000-0005-0000-0000-00007E650000}"/>
    <cellStyle name="Cálculo 4" xfId="6057" xr:uid="{00000000-0005-0000-0000-00007F650000}"/>
    <cellStyle name="Cálculo 4 10" xfId="6058" xr:uid="{00000000-0005-0000-0000-000080650000}"/>
    <cellStyle name="Cálculo 4 11" xfId="6059" xr:uid="{00000000-0005-0000-0000-000081650000}"/>
    <cellStyle name="Cálculo 4 2" xfId="6060" xr:uid="{00000000-0005-0000-0000-000082650000}"/>
    <cellStyle name="Cálculo 4 3" xfId="6061" xr:uid="{00000000-0005-0000-0000-000083650000}"/>
    <cellStyle name="Cálculo 4 4" xfId="6062" xr:uid="{00000000-0005-0000-0000-000084650000}"/>
    <cellStyle name="Cálculo 4 5" xfId="6063" xr:uid="{00000000-0005-0000-0000-000085650000}"/>
    <cellStyle name="Cálculo 4 6" xfId="6064" xr:uid="{00000000-0005-0000-0000-000086650000}"/>
    <cellStyle name="Cálculo 4 7" xfId="6065" xr:uid="{00000000-0005-0000-0000-000087650000}"/>
    <cellStyle name="Cálculo 4 8" xfId="6066" xr:uid="{00000000-0005-0000-0000-000088650000}"/>
    <cellStyle name="Cálculo 4 9" xfId="6067" xr:uid="{00000000-0005-0000-0000-000089650000}"/>
    <cellStyle name="Cálculo 4_CR4_19" xfId="6068" xr:uid="{00000000-0005-0000-0000-00008A650000}"/>
    <cellStyle name="Cálculo 5" xfId="6069" xr:uid="{00000000-0005-0000-0000-00008B650000}"/>
    <cellStyle name="Cálculo 5 10" xfId="6070" xr:uid="{00000000-0005-0000-0000-00008C650000}"/>
    <cellStyle name="Cálculo 5 11" xfId="6071" xr:uid="{00000000-0005-0000-0000-00008D650000}"/>
    <cellStyle name="Cálculo 5 2" xfId="6072" xr:uid="{00000000-0005-0000-0000-00008E650000}"/>
    <cellStyle name="Cálculo 5 3" xfId="6073" xr:uid="{00000000-0005-0000-0000-00008F650000}"/>
    <cellStyle name="Cálculo 5 4" xfId="6074" xr:uid="{00000000-0005-0000-0000-000090650000}"/>
    <cellStyle name="Cálculo 5 5" xfId="6075" xr:uid="{00000000-0005-0000-0000-000091650000}"/>
    <cellStyle name="Cálculo 5 6" xfId="6076" xr:uid="{00000000-0005-0000-0000-000092650000}"/>
    <cellStyle name="Cálculo 5 7" xfId="6077" xr:uid="{00000000-0005-0000-0000-000093650000}"/>
    <cellStyle name="Cálculo 5 8" xfId="6078" xr:uid="{00000000-0005-0000-0000-000094650000}"/>
    <cellStyle name="Cálculo 5 9" xfId="6079" xr:uid="{00000000-0005-0000-0000-000095650000}"/>
    <cellStyle name="Cálculo 5_CR4_19" xfId="6080" xr:uid="{00000000-0005-0000-0000-000096650000}"/>
    <cellStyle name="Cálculo 6" xfId="6081" xr:uid="{00000000-0005-0000-0000-000097650000}"/>
    <cellStyle name="Cálculo 6 10" xfId="6082" xr:uid="{00000000-0005-0000-0000-000098650000}"/>
    <cellStyle name="Cálculo 6 11" xfId="6083" xr:uid="{00000000-0005-0000-0000-000099650000}"/>
    <cellStyle name="Cálculo 6 2" xfId="6084" xr:uid="{00000000-0005-0000-0000-00009A650000}"/>
    <cellStyle name="Cálculo 6 3" xfId="6085" xr:uid="{00000000-0005-0000-0000-00009B650000}"/>
    <cellStyle name="Cálculo 6 4" xfId="6086" xr:uid="{00000000-0005-0000-0000-00009C650000}"/>
    <cellStyle name="Cálculo 6 5" xfId="6087" xr:uid="{00000000-0005-0000-0000-00009D650000}"/>
    <cellStyle name="Cálculo 6 6" xfId="6088" xr:uid="{00000000-0005-0000-0000-00009E650000}"/>
    <cellStyle name="Cálculo 6 7" xfId="6089" xr:uid="{00000000-0005-0000-0000-00009F650000}"/>
    <cellStyle name="Cálculo 6 8" xfId="6090" xr:uid="{00000000-0005-0000-0000-0000A0650000}"/>
    <cellStyle name="Cálculo 6 9" xfId="6091" xr:uid="{00000000-0005-0000-0000-0000A1650000}"/>
    <cellStyle name="Cálculo 6_CR4_19" xfId="6092" xr:uid="{00000000-0005-0000-0000-0000A2650000}"/>
    <cellStyle name="Cálculo 7" xfId="6093" xr:uid="{00000000-0005-0000-0000-0000A3650000}"/>
    <cellStyle name="Cálculo 7 10" xfId="6094" xr:uid="{00000000-0005-0000-0000-0000A4650000}"/>
    <cellStyle name="Cálculo 7 2" xfId="6095" xr:uid="{00000000-0005-0000-0000-0000A5650000}"/>
    <cellStyle name="Cálculo 7 3" xfId="6096" xr:uid="{00000000-0005-0000-0000-0000A6650000}"/>
    <cellStyle name="Cálculo 7 4" xfId="6097" xr:uid="{00000000-0005-0000-0000-0000A7650000}"/>
    <cellStyle name="Cálculo 7 5" xfId="6098" xr:uid="{00000000-0005-0000-0000-0000A8650000}"/>
    <cellStyle name="Cálculo 7 6" xfId="6099" xr:uid="{00000000-0005-0000-0000-0000A9650000}"/>
    <cellStyle name="Cálculo 7 7" xfId="6100" xr:uid="{00000000-0005-0000-0000-0000AA650000}"/>
    <cellStyle name="Cálculo 7 8" xfId="6101" xr:uid="{00000000-0005-0000-0000-0000AB650000}"/>
    <cellStyle name="Cálculo 7 9" xfId="6102" xr:uid="{00000000-0005-0000-0000-0000AC650000}"/>
    <cellStyle name="Cálculo 7_CR4_19" xfId="6103" xr:uid="{00000000-0005-0000-0000-0000AD650000}"/>
    <cellStyle name="Cálculo 8" xfId="35977" xr:uid="{00000000-0005-0000-0000-0000AE650000}"/>
    <cellStyle name="Cálculo_4 manuell" xfId="54545" xr:uid="{8E6F166A-22A0-4B5C-8E9E-C46774E1129D}"/>
    <cellStyle name="Case" xfId="19048" xr:uid="{00000000-0005-0000-0000-0000B0650000}"/>
    <cellStyle name="Case 2" xfId="19049" xr:uid="{00000000-0005-0000-0000-0000B1650000}"/>
    <cellStyle name="Case 2 2" xfId="47817" xr:uid="{00000000-0005-0000-0000-0000B2650000}"/>
    <cellStyle name="Case 3" xfId="19050" xr:uid="{00000000-0005-0000-0000-0000B3650000}"/>
    <cellStyle name="Case_AVA DVA EL" xfId="19051" xr:uid="{00000000-0005-0000-0000-0000B4650000}"/>
    <cellStyle name="Celda de comprobación" xfId="6104" xr:uid="{00000000-0005-0000-0000-0000B5650000}"/>
    <cellStyle name="Celda de comprobación 2" xfId="19052" xr:uid="{00000000-0005-0000-0000-0000B6650000}"/>
    <cellStyle name="Celda de comprobación 3" xfId="47818" xr:uid="{00000000-0005-0000-0000-0000B7650000}"/>
    <cellStyle name="Celda de comprobación_4 manuell" xfId="54546" xr:uid="{FC7F1404-32BC-4BDD-A75A-D0193FF8ACF6}"/>
    <cellStyle name="Celda vinculada" xfId="6105" xr:uid="{00000000-0005-0000-0000-0000B9650000}"/>
    <cellStyle name="Celda vinculada 2" xfId="19053" xr:uid="{00000000-0005-0000-0000-0000BA650000}"/>
    <cellStyle name="Celda vinculada_4 manuell" xfId="54547" xr:uid="{62F60687-82C1-464B-9A47-FA0BC254F95D}"/>
    <cellStyle name="Changed" xfId="6106" xr:uid="{00000000-0005-0000-0000-0000BC650000}"/>
    <cellStyle name="Changed 2" xfId="6107" xr:uid="{00000000-0005-0000-0000-0000BD650000}"/>
    <cellStyle name="Changed 2 10" xfId="6108" xr:uid="{00000000-0005-0000-0000-0000BE650000}"/>
    <cellStyle name="Changed 2 11" xfId="6109" xr:uid="{00000000-0005-0000-0000-0000BF650000}"/>
    <cellStyle name="Changed 2 12" xfId="36615" xr:uid="{00000000-0005-0000-0000-0000C0650000}"/>
    <cellStyle name="Changed 2 2" xfId="6110" xr:uid="{00000000-0005-0000-0000-0000C1650000}"/>
    <cellStyle name="Changed 2 3" xfId="6111" xr:uid="{00000000-0005-0000-0000-0000C2650000}"/>
    <cellStyle name="Changed 2 4" xfId="6112" xr:uid="{00000000-0005-0000-0000-0000C3650000}"/>
    <cellStyle name="Changed 2 5" xfId="6113" xr:uid="{00000000-0005-0000-0000-0000C4650000}"/>
    <cellStyle name="Changed 2 6" xfId="6114" xr:uid="{00000000-0005-0000-0000-0000C5650000}"/>
    <cellStyle name="Changed 2 7" xfId="6115" xr:uid="{00000000-0005-0000-0000-0000C6650000}"/>
    <cellStyle name="Changed 2 8" xfId="6116" xr:uid="{00000000-0005-0000-0000-0000C7650000}"/>
    <cellStyle name="Changed 2 9" xfId="6117" xr:uid="{00000000-0005-0000-0000-0000C8650000}"/>
    <cellStyle name="Changed 2_CC1" xfId="54548" xr:uid="{D0D92248-2D68-4A1A-A8B2-8A4A1850721E}"/>
    <cellStyle name="Changed 3" xfId="6118" xr:uid="{00000000-0005-0000-0000-0000CA650000}"/>
    <cellStyle name="Changed 3 10" xfId="6119" xr:uid="{00000000-0005-0000-0000-0000CB650000}"/>
    <cellStyle name="Changed 3 11" xfId="6120" xr:uid="{00000000-0005-0000-0000-0000CC650000}"/>
    <cellStyle name="Changed 3 12" xfId="36410" xr:uid="{00000000-0005-0000-0000-0000CD650000}"/>
    <cellStyle name="Changed 3 13" xfId="36621" xr:uid="{00000000-0005-0000-0000-0000CE650000}"/>
    <cellStyle name="Changed 3 2" xfId="6121" xr:uid="{00000000-0005-0000-0000-0000CF650000}"/>
    <cellStyle name="Changed 3 3" xfId="6122" xr:uid="{00000000-0005-0000-0000-0000D0650000}"/>
    <cellStyle name="Changed 3 4" xfId="6123" xr:uid="{00000000-0005-0000-0000-0000D1650000}"/>
    <cellStyle name="Changed 3 5" xfId="6124" xr:uid="{00000000-0005-0000-0000-0000D2650000}"/>
    <cellStyle name="Changed 3 6" xfId="6125" xr:uid="{00000000-0005-0000-0000-0000D3650000}"/>
    <cellStyle name="Changed 3 7" xfId="6126" xr:uid="{00000000-0005-0000-0000-0000D4650000}"/>
    <cellStyle name="Changed 3 8" xfId="6127" xr:uid="{00000000-0005-0000-0000-0000D5650000}"/>
    <cellStyle name="Changed 3 9" xfId="6128" xr:uid="{00000000-0005-0000-0000-0000D6650000}"/>
    <cellStyle name="Changed 3_CR4_19" xfId="6129" xr:uid="{00000000-0005-0000-0000-0000D7650000}"/>
    <cellStyle name="Changed 4" xfId="6130" xr:uid="{00000000-0005-0000-0000-0000D8650000}"/>
    <cellStyle name="Changed 4 10" xfId="6131" xr:uid="{00000000-0005-0000-0000-0000D9650000}"/>
    <cellStyle name="Changed 4 11" xfId="6132" xr:uid="{00000000-0005-0000-0000-0000DA650000}"/>
    <cellStyle name="Changed 4 2" xfId="6133" xr:uid="{00000000-0005-0000-0000-0000DB650000}"/>
    <cellStyle name="Changed 4 3" xfId="6134" xr:uid="{00000000-0005-0000-0000-0000DC650000}"/>
    <cellStyle name="Changed 4 4" xfId="6135" xr:uid="{00000000-0005-0000-0000-0000DD650000}"/>
    <cellStyle name="Changed 4 5" xfId="6136" xr:uid="{00000000-0005-0000-0000-0000DE650000}"/>
    <cellStyle name="Changed 4 6" xfId="6137" xr:uid="{00000000-0005-0000-0000-0000DF650000}"/>
    <cellStyle name="Changed 4 7" xfId="6138" xr:uid="{00000000-0005-0000-0000-0000E0650000}"/>
    <cellStyle name="Changed 4 8" xfId="6139" xr:uid="{00000000-0005-0000-0000-0000E1650000}"/>
    <cellStyle name="Changed 4 9" xfId="6140" xr:uid="{00000000-0005-0000-0000-0000E2650000}"/>
    <cellStyle name="Changed 4_CR4_19" xfId="6141" xr:uid="{00000000-0005-0000-0000-0000E3650000}"/>
    <cellStyle name="Changed 5" xfId="6142" xr:uid="{00000000-0005-0000-0000-0000E4650000}"/>
    <cellStyle name="Changed 5 10" xfId="6143" xr:uid="{00000000-0005-0000-0000-0000E5650000}"/>
    <cellStyle name="Changed 5 11" xfId="6144" xr:uid="{00000000-0005-0000-0000-0000E6650000}"/>
    <cellStyle name="Changed 5 2" xfId="6145" xr:uid="{00000000-0005-0000-0000-0000E7650000}"/>
    <cellStyle name="Changed 5 3" xfId="6146" xr:uid="{00000000-0005-0000-0000-0000E8650000}"/>
    <cellStyle name="Changed 5 4" xfId="6147" xr:uid="{00000000-0005-0000-0000-0000E9650000}"/>
    <cellStyle name="Changed 5 5" xfId="6148" xr:uid="{00000000-0005-0000-0000-0000EA650000}"/>
    <cellStyle name="Changed 5 6" xfId="6149" xr:uid="{00000000-0005-0000-0000-0000EB650000}"/>
    <cellStyle name="Changed 5 7" xfId="6150" xr:uid="{00000000-0005-0000-0000-0000EC650000}"/>
    <cellStyle name="Changed 5 8" xfId="6151" xr:uid="{00000000-0005-0000-0000-0000ED650000}"/>
    <cellStyle name="Changed 5 9" xfId="6152" xr:uid="{00000000-0005-0000-0000-0000EE650000}"/>
    <cellStyle name="Changed 5_CR4_19" xfId="6153" xr:uid="{00000000-0005-0000-0000-0000EF650000}"/>
    <cellStyle name="Changed 6" xfId="6154" xr:uid="{00000000-0005-0000-0000-0000F0650000}"/>
    <cellStyle name="Changed 6 10" xfId="6155" xr:uid="{00000000-0005-0000-0000-0000F1650000}"/>
    <cellStyle name="Changed 6 11" xfId="6156" xr:uid="{00000000-0005-0000-0000-0000F2650000}"/>
    <cellStyle name="Changed 6 2" xfId="6157" xr:uid="{00000000-0005-0000-0000-0000F3650000}"/>
    <cellStyle name="Changed 6 3" xfId="6158" xr:uid="{00000000-0005-0000-0000-0000F4650000}"/>
    <cellStyle name="Changed 6 4" xfId="6159" xr:uid="{00000000-0005-0000-0000-0000F5650000}"/>
    <cellStyle name="Changed 6 5" xfId="6160" xr:uid="{00000000-0005-0000-0000-0000F6650000}"/>
    <cellStyle name="Changed 6 6" xfId="6161" xr:uid="{00000000-0005-0000-0000-0000F7650000}"/>
    <cellStyle name="Changed 6 7" xfId="6162" xr:uid="{00000000-0005-0000-0000-0000F8650000}"/>
    <cellStyle name="Changed 6 8" xfId="6163" xr:uid="{00000000-0005-0000-0000-0000F9650000}"/>
    <cellStyle name="Changed 6 9" xfId="6164" xr:uid="{00000000-0005-0000-0000-0000FA650000}"/>
    <cellStyle name="Changed 6_CR4_19" xfId="6165" xr:uid="{00000000-0005-0000-0000-0000FB650000}"/>
    <cellStyle name="Changed 7" xfId="6166" xr:uid="{00000000-0005-0000-0000-0000FC650000}"/>
    <cellStyle name="Changed 7 10" xfId="6167" xr:uid="{00000000-0005-0000-0000-0000FD650000}"/>
    <cellStyle name="Changed 7 2" xfId="6168" xr:uid="{00000000-0005-0000-0000-0000FE650000}"/>
    <cellStyle name="Changed 7 3" xfId="6169" xr:uid="{00000000-0005-0000-0000-0000FF650000}"/>
    <cellStyle name="Changed 7 4" xfId="6170" xr:uid="{00000000-0005-0000-0000-000000660000}"/>
    <cellStyle name="Changed 7 5" xfId="6171" xr:uid="{00000000-0005-0000-0000-000001660000}"/>
    <cellStyle name="Changed 7 6" xfId="6172" xr:uid="{00000000-0005-0000-0000-000002660000}"/>
    <cellStyle name="Changed 7 7" xfId="6173" xr:uid="{00000000-0005-0000-0000-000003660000}"/>
    <cellStyle name="Changed 7 8" xfId="6174" xr:uid="{00000000-0005-0000-0000-000004660000}"/>
    <cellStyle name="Changed 7 9" xfId="6175" xr:uid="{00000000-0005-0000-0000-000005660000}"/>
    <cellStyle name="Changed 7_CR4_19" xfId="6176" xr:uid="{00000000-0005-0000-0000-000006660000}"/>
    <cellStyle name="Changed_4 manuell" xfId="54549" xr:uid="{3424BFCE-393B-4B7F-B505-2DEECAF6DC58}"/>
    <cellStyle name="Check" xfId="19054" xr:uid="{00000000-0005-0000-0000-000008660000}"/>
    <cellStyle name="Check 2" xfId="19055" xr:uid="{00000000-0005-0000-0000-000009660000}"/>
    <cellStyle name="Check 3" xfId="19056" xr:uid="{00000000-0005-0000-0000-00000A660000}"/>
    <cellStyle name="Check Cell" xfId="6177" xr:uid="{00000000-0005-0000-0000-00000B660000}"/>
    <cellStyle name="Check Cell 10" xfId="6178" xr:uid="{00000000-0005-0000-0000-00000C660000}"/>
    <cellStyle name="Check Cell 10 2" xfId="19057" xr:uid="{00000000-0005-0000-0000-00000D660000}"/>
    <cellStyle name="Check Cell 10 3" xfId="19058" xr:uid="{00000000-0005-0000-0000-00000E660000}"/>
    <cellStyle name="Check Cell 10_AVA DVA EL" xfId="19059" xr:uid="{00000000-0005-0000-0000-00000F660000}"/>
    <cellStyle name="Check Cell 11" xfId="6179" xr:uid="{00000000-0005-0000-0000-000010660000}"/>
    <cellStyle name="Check Cell 11 2" xfId="19060" xr:uid="{00000000-0005-0000-0000-000011660000}"/>
    <cellStyle name="Check Cell 11 3" xfId="19061" xr:uid="{00000000-0005-0000-0000-000012660000}"/>
    <cellStyle name="Check Cell 11_AVA DVA EL" xfId="19062" xr:uid="{00000000-0005-0000-0000-000013660000}"/>
    <cellStyle name="Check Cell 12" xfId="19063" xr:uid="{00000000-0005-0000-0000-000014660000}"/>
    <cellStyle name="Check Cell 12 2" xfId="19064" xr:uid="{00000000-0005-0000-0000-000015660000}"/>
    <cellStyle name="Check Cell 12 3" xfId="19065" xr:uid="{00000000-0005-0000-0000-000016660000}"/>
    <cellStyle name="Check Cell 12_AVA DVA EL" xfId="19066" xr:uid="{00000000-0005-0000-0000-000017660000}"/>
    <cellStyle name="Check Cell 13" xfId="19067" xr:uid="{00000000-0005-0000-0000-000018660000}"/>
    <cellStyle name="Check Cell 13 2" xfId="19068" xr:uid="{00000000-0005-0000-0000-000019660000}"/>
    <cellStyle name="Check Cell 13 3" xfId="19069" xr:uid="{00000000-0005-0000-0000-00001A660000}"/>
    <cellStyle name="Check Cell 13_AVA DVA EL" xfId="19070" xr:uid="{00000000-0005-0000-0000-00001B660000}"/>
    <cellStyle name="Check Cell 14" xfId="39936" xr:uid="{00000000-0005-0000-0000-00001C660000}"/>
    <cellStyle name="Check Cell 15" xfId="47819" xr:uid="{00000000-0005-0000-0000-00001D660000}"/>
    <cellStyle name="Check Cell 16" xfId="47820" xr:uid="{00000000-0005-0000-0000-00001E660000}"/>
    <cellStyle name="Check Cell 2" xfId="6180" xr:uid="{00000000-0005-0000-0000-00001F660000}"/>
    <cellStyle name="Check Cell 2 2" xfId="6181" xr:uid="{00000000-0005-0000-0000-000020660000}"/>
    <cellStyle name="Check Cell 2 2 2" xfId="19071" xr:uid="{00000000-0005-0000-0000-000021660000}"/>
    <cellStyle name="Check Cell 2 2 2 2" xfId="19072" xr:uid="{00000000-0005-0000-0000-000022660000}"/>
    <cellStyle name="Check Cell 2 2 2 3" xfId="19073" xr:uid="{00000000-0005-0000-0000-000023660000}"/>
    <cellStyle name="Check Cell 2 2 2_AVA DVA EL" xfId="19074" xr:uid="{00000000-0005-0000-0000-000024660000}"/>
    <cellStyle name="Check Cell 2 2 3" xfId="19075" xr:uid="{00000000-0005-0000-0000-000025660000}"/>
    <cellStyle name="Check Cell 2 2_A01" xfId="35805" xr:uid="{00000000-0005-0000-0000-000026660000}"/>
    <cellStyle name="Check Cell 2 3" xfId="19076" xr:uid="{00000000-0005-0000-0000-000027660000}"/>
    <cellStyle name="Check Cell 2 3 2" xfId="19077" xr:uid="{00000000-0005-0000-0000-000028660000}"/>
    <cellStyle name="Check Cell 2 3 3" xfId="19078" xr:uid="{00000000-0005-0000-0000-000029660000}"/>
    <cellStyle name="Check Cell 2 3_AVA DVA EL" xfId="19079" xr:uid="{00000000-0005-0000-0000-00002A660000}"/>
    <cellStyle name="Check Cell 2 4" xfId="19080" xr:uid="{00000000-0005-0000-0000-00002B660000}"/>
    <cellStyle name="Check Cell 2 4 2" xfId="19081" xr:uid="{00000000-0005-0000-0000-00002C660000}"/>
    <cellStyle name="Check Cell 2 4 3" xfId="19082" xr:uid="{00000000-0005-0000-0000-00002D660000}"/>
    <cellStyle name="Check Cell 2 4_AVA DVA EL" xfId="19083" xr:uid="{00000000-0005-0000-0000-00002E660000}"/>
    <cellStyle name="Check Cell 2 5" xfId="19084" xr:uid="{00000000-0005-0000-0000-00002F660000}"/>
    <cellStyle name="Check Cell 2 6" xfId="47821" xr:uid="{00000000-0005-0000-0000-000030660000}"/>
    <cellStyle name="Check Cell 2_4 manuell" xfId="54550" xr:uid="{8704E2A5-341D-4F45-BC5A-F85CC04BF38C}"/>
    <cellStyle name="Check Cell 3" xfId="6182" xr:uid="{00000000-0005-0000-0000-000032660000}"/>
    <cellStyle name="Check Cell 3 2" xfId="19085" xr:uid="{00000000-0005-0000-0000-000033660000}"/>
    <cellStyle name="Check Cell 3 2 2" xfId="19086" xr:uid="{00000000-0005-0000-0000-000034660000}"/>
    <cellStyle name="Check Cell 3 2 3" xfId="19087" xr:uid="{00000000-0005-0000-0000-000035660000}"/>
    <cellStyle name="Check Cell 3 2_AVA DVA EL" xfId="19088" xr:uid="{00000000-0005-0000-0000-000036660000}"/>
    <cellStyle name="Check Cell 3 3" xfId="19089" xr:uid="{00000000-0005-0000-0000-000037660000}"/>
    <cellStyle name="Check Cell 3_4 manuell" xfId="54551" xr:uid="{75A15986-9167-4820-889C-46C42AA2AD4B}"/>
    <cellStyle name="Check Cell 4" xfId="6183" xr:uid="{00000000-0005-0000-0000-000039660000}"/>
    <cellStyle name="Check Cell 4 2" xfId="19090" xr:uid="{00000000-0005-0000-0000-00003A660000}"/>
    <cellStyle name="Check Cell 4 2 2" xfId="19091" xr:uid="{00000000-0005-0000-0000-00003B660000}"/>
    <cellStyle name="Check Cell 4 2 3" xfId="19092" xr:uid="{00000000-0005-0000-0000-00003C660000}"/>
    <cellStyle name="Check Cell 4 2_AVA DVA EL" xfId="19093" xr:uid="{00000000-0005-0000-0000-00003D660000}"/>
    <cellStyle name="Check Cell 4 3" xfId="19094" xr:uid="{00000000-0005-0000-0000-00003E660000}"/>
    <cellStyle name="Check Cell 4 3 2" xfId="19095" xr:uid="{00000000-0005-0000-0000-00003F660000}"/>
    <cellStyle name="Check Cell 4 3 3" xfId="19096" xr:uid="{00000000-0005-0000-0000-000040660000}"/>
    <cellStyle name="Check Cell 4 3_AVA DVA EL" xfId="19097" xr:uid="{00000000-0005-0000-0000-000041660000}"/>
    <cellStyle name="Check Cell 4 4" xfId="19098" xr:uid="{00000000-0005-0000-0000-000042660000}"/>
    <cellStyle name="Check Cell 4 4 2" xfId="19099" xr:uid="{00000000-0005-0000-0000-000043660000}"/>
    <cellStyle name="Check Cell 4 4 3" xfId="19100" xr:uid="{00000000-0005-0000-0000-000044660000}"/>
    <cellStyle name="Check Cell 4 4_AVA DVA EL" xfId="19101" xr:uid="{00000000-0005-0000-0000-000045660000}"/>
    <cellStyle name="Check Cell 4 5" xfId="19102" xr:uid="{00000000-0005-0000-0000-000046660000}"/>
    <cellStyle name="Check Cell 4_A01" xfId="35806" xr:uid="{00000000-0005-0000-0000-000047660000}"/>
    <cellStyle name="Check Cell 5" xfId="6184" xr:uid="{00000000-0005-0000-0000-000048660000}"/>
    <cellStyle name="Check Cell 5 2" xfId="19103" xr:uid="{00000000-0005-0000-0000-000049660000}"/>
    <cellStyle name="Check Cell 5 2 2" xfId="19104" xr:uid="{00000000-0005-0000-0000-00004A660000}"/>
    <cellStyle name="Check Cell 5 2 3" xfId="19105" xr:uid="{00000000-0005-0000-0000-00004B660000}"/>
    <cellStyle name="Check Cell 5 2_AVA DVA EL" xfId="19106" xr:uid="{00000000-0005-0000-0000-00004C660000}"/>
    <cellStyle name="Check Cell 5 3" xfId="19107" xr:uid="{00000000-0005-0000-0000-00004D660000}"/>
    <cellStyle name="Check Cell 5_A01" xfId="35807" xr:uid="{00000000-0005-0000-0000-00004E660000}"/>
    <cellStyle name="Check Cell 6" xfId="6185" xr:uid="{00000000-0005-0000-0000-00004F660000}"/>
    <cellStyle name="Check Cell 6 2" xfId="19108" xr:uid="{00000000-0005-0000-0000-000050660000}"/>
    <cellStyle name="Check Cell 6 2 2" xfId="19109" xr:uid="{00000000-0005-0000-0000-000051660000}"/>
    <cellStyle name="Check Cell 6 2 3" xfId="19110" xr:uid="{00000000-0005-0000-0000-000052660000}"/>
    <cellStyle name="Check Cell 6 2_AVA DVA EL" xfId="19111" xr:uid="{00000000-0005-0000-0000-000053660000}"/>
    <cellStyle name="Check Cell 6 3" xfId="19112" xr:uid="{00000000-0005-0000-0000-000054660000}"/>
    <cellStyle name="Check Cell 6_A01" xfId="35808" xr:uid="{00000000-0005-0000-0000-000055660000}"/>
    <cellStyle name="Check Cell 7" xfId="6186" xr:uid="{00000000-0005-0000-0000-000056660000}"/>
    <cellStyle name="Check Cell 7 2" xfId="19113" xr:uid="{00000000-0005-0000-0000-000057660000}"/>
    <cellStyle name="Check Cell 7 2 2" xfId="19114" xr:uid="{00000000-0005-0000-0000-000058660000}"/>
    <cellStyle name="Check Cell 7 2 3" xfId="19115" xr:uid="{00000000-0005-0000-0000-000059660000}"/>
    <cellStyle name="Check Cell 7 2_AVA DVA EL" xfId="19116" xr:uid="{00000000-0005-0000-0000-00005A660000}"/>
    <cellStyle name="Check Cell 7 3" xfId="19117" xr:uid="{00000000-0005-0000-0000-00005B660000}"/>
    <cellStyle name="Check Cell 7_A01" xfId="35809" xr:uid="{00000000-0005-0000-0000-00005C660000}"/>
    <cellStyle name="Check Cell 8" xfId="6187" xr:uid="{00000000-0005-0000-0000-00005D660000}"/>
    <cellStyle name="Check Cell 8 2" xfId="19118" xr:uid="{00000000-0005-0000-0000-00005E660000}"/>
    <cellStyle name="Check Cell 8 2 2" xfId="19119" xr:uid="{00000000-0005-0000-0000-00005F660000}"/>
    <cellStyle name="Check Cell 8 2 3" xfId="19120" xr:uid="{00000000-0005-0000-0000-000060660000}"/>
    <cellStyle name="Check Cell 8 2_AVA DVA EL" xfId="19121" xr:uid="{00000000-0005-0000-0000-000061660000}"/>
    <cellStyle name="Check Cell 8 3" xfId="19122" xr:uid="{00000000-0005-0000-0000-000062660000}"/>
    <cellStyle name="Check Cell 8_A01" xfId="35810" xr:uid="{00000000-0005-0000-0000-000063660000}"/>
    <cellStyle name="Check Cell 9" xfId="6188" xr:uid="{00000000-0005-0000-0000-000064660000}"/>
    <cellStyle name="Check Cell 9 2" xfId="19123" xr:uid="{00000000-0005-0000-0000-000065660000}"/>
    <cellStyle name="Check Cell 9 2 2" xfId="19124" xr:uid="{00000000-0005-0000-0000-000066660000}"/>
    <cellStyle name="Check Cell 9 2 3" xfId="19125" xr:uid="{00000000-0005-0000-0000-000067660000}"/>
    <cellStyle name="Check Cell 9 2_AVA DVA EL" xfId="19126" xr:uid="{00000000-0005-0000-0000-000068660000}"/>
    <cellStyle name="Check Cell 9 3" xfId="19127" xr:uid="{00000000-0005-0000-0000-000069660000}"/>
    <cellStyle name="Check Cell 9_A01" xfId="35811" xr:uid="{00000000-0005-0000-0000-00006A660000}"/>
    <cellStyle name="Check Cell_4Q16" xfId="19128" xr:uid="{00000000-0005-0000-0000-00006B660000}"/>
    <cellStyle name="Check_AVA DVA EL" xfId="19129" xr:uid="{00000000-0005-0000-0000-00006C660000}"/>
    <cellStyle name="checkExposure" xfId="6189" xr:uid="{00000000-0005-0000-0000-00006D660000}"/>
    <cellStyle name="Cím" xfId="6190" xr:uid="{00000000-0005-0000-0000-00006E660000}"/>
    <cellStyle name="Cím 2" xfId="19130" xr:uid="{00000000-0005-0000-0000-00006F660000}"/>
    <cellStyle name="Cím_4 manuell" xfId="54552" xr:uid="{A6D6C703-A8DF-420B-AF70-8BB6F25D6CFD}"/>
    <cellStyle name="Címsor 1" xfId="6191" xr:uid="{00000000-0005-0000-0000-000071660000}"/>
    <cellStyle name="Címsor 1 2" xfId="19131" xr:uid="{00000000-0005-0000-0000-000072660000}"/>
    <cellStyle name="Címsor 1_4 manuell" xfId="54553" xr:uid="{D8EAEECE-16B8-4653-862D-DCA47330C731}"/>
    <cellStyle name="Címsor 2" xfId="6192" xr:uid="{00000000-0005-0000-0000-000074660000}"/>
    <cellStyle name="Címsor 2 2" xfId="19132" xr:uid="{00000000-0005-0000-0000-000075660000}"/>
    <cellStyle name="Címsor 2_4 manuell" xfId="54554" xr:uid="{E1C0A6F0-A74E-433E-B509-7F9DE9F216F0}"/>
    <cellStyle name="Címsor 3" xfId="6193" xr:uid="{00000000-0005-0000-0000-000077660000}"/>
    <cellStyle name="Címsor 3 2" xfId="19133" xr:uid="{00000000-0005-0000-0000-000078660000}"/>
    <cellStyle name="Címsor 3_4 manuell" xfId="54555" xr:uid="{80AD1C7F-E9EB-442D-96A4-094C2AE23F29}"/>
    <cellStyle name="Címsor 4" xfId="6194" xr:uid="{00000000-0005-0000-0000-00007A660000}"/>
    <cellStyle name="Címsor 4 2" xfId="19134" xr:uid="{00000000-0005-0000-0000-00007B660000}"/>
    <cellStyle name="Címsor 4_4 manuell" xfId="54556" xr:uid="{0ABD22DB-084E-4211-88AC-5961D0B63C76}"/>
    <cellStyle name="claire" xfId="6195" xr:uid="{00000000-0005-0000-0000-00007D660000}"/>
    <cellStyle name="claire 10" xfId="47822" xr:uid="{00000000-0005-0000-0000-00007E660000}"/>
    <cellStyle name="claire 11" xfId="47823" xr:uid="{00000000-0005-0000-0000-00007F660000}"/>
    <cellStyle name="claire 12" xfId="47824" xr:uid="{00000000-0005-0000-0000-000080660000}"/>
    <cellStyle name="claire 13" xfId="47825" xr:uid="{00000000-0005-0000-0000-000081660000}"/>
    <cellStyle name="claire 2" xfId="6196" xr:uid="{00000000-0005-0000-0000-000082660000}"/>
    <cellStyle name="claire 2 2" xfId="19135" xr:uid="{00000000-0005-0000-0000-000083660000}"/>
    <cellStyle name="claire 2 2 2" xfId="47826" xr:uid="{00000000-0005-0000-0000-000084660000}"/>
    <cellStyle name="claire 2 2 3" xfId="47827" xr:uid="{00000000-0005-0000-0000-000085660000}"/>
    <cellStyle name="claire 2 2_AVA DVA EL" xfId="47828" xr:uid="{00000000-0005-0000-0000-000086660000}"/>
    <cellStyle name="claire 2 3" xfId="47829" xr:uid="{00000000-0005-0000-0000-000087660000}"/>
    <cellStyle name="claire 2_AVA DVA EL" xfId="19136" xr:uid="{00000000-0005-0000-0000-000088660000}"/>
    <cellStyle name="claire 3" xfId="19137" xr:uid="{00000000-0005-0000-0000-000089660000}"/>
    <cellStyle name="claire 3 2" xfId="19138" xr:uid="{00000000-0005-0000-0000-00008A660000}"/>
    <cellStyle name="claire 3 2 2" xfId="19139" xr:uid="{00000000-0005-0000-0000-00008B660000}"/>
    <cellStyle name="claire 3 2 2 2" xfId="47830" xr:uid="{00000000-0005-0000-0000-00008C660000}"/>
    <cellStyle name="claire 3 2 3" xfId="19140" xr:uid="{00000000-0005-0000-0000-00008D660000}"/>
    <cellStyle name="claire 3 2 3 2" xfId="47831" xr:uid="{00000000-0005-0000-0000-00008E660000}"/>
    <cellStyle name="claire 3 2_AVA DVA EL" xfId="19141" xr:uid="{00000000-0005-0000-0000-00008F660000}"/>
    <cellStyle name="claire 3 3" xfId="19142" xr:uid="{00000000-0005-0000-0000-000090660000}"/>
    <cellStyle name="claire 3 3 2" xfId="47832" xr:uid="{00000000-0005-0000-0000-000091660000}"/>
    <cellStyle name="claire 3 3 3" xfId="47833" xr:uid="{00000000-0005-0000-0000-000092660000}"/>
    <cellStyle name="claire 3 3 4" xfId="47834" xr:uid="{00000000-0005-0000-0000-000093660000}"/>
    <cellStyle name="claire 3 3 5" xfId="47835" xr:uid="{00000000-0005-0000-0000-000094660000}"/>
    <cellStyle name="claire 3 3_AVA DVA EL" xfId="47836" xr:uid="{00000000-0005-0000-0000-000095660000}"/>
    <cellStyle name="claire 3 4" xfId="19143" xr:uid="{00000000-0005-0000-0000-000096660000}"/>
    <cellStyle name="claire 3 4 2" xfId="47837" xr:uid="{00000000-0005-0000-0000-000097660000}"/>
    <cellStyle name="claire 3_AVA DVA EL" xfId="19144" xr:uid="{00000000-0005-0000-0000-000098660000}"/>
    <cellStyle name="claire 4" xfId="19145" xr:uid="{00000000-0005-0000-0000-000099660000}"/>
    <cellStyle name="claire 4 2" xfId="19146" xr:uid="{00000000-0005-0000-0000-00009A660000}"/>
    <cellStyle name="claire 4 2 2" xfId="47838" xr:uid="{00000000-0005-0000-0000-00009B660000}"/>
    <cellStyle name="claire 4 2 3" xfId="47839" xr:uid="{00000000-0005-0000-0000-00009C660000}"/>
    <cellStyle name="claire 4 2_AVA DVA EL" xfId="47840" xr:uid="{00000000-0005-0000-0000-00009D660000}"/>
    <cellStyle name="claire 4 3" xfId="19147" xr:uid="{00000000-0005-0000-0000-00009E660000}"/>
    <cellStyle name="claire 4 3 2" xfId="47841" xr:uid="{00000000-0005-0000-0000-00009F660000}"/>
    <cellStyle name="claire 4_AVA DVA EL" xfId="19148" xr:uid="{00000000-0005-0000-0000-0000A0660000}"/>
    <cellStyle name="claire 5" xfId="19149" xr:uid="{00000000-0005-0000-0000-0000A1660000}"/>
    <cellStyle name="claire 5 2" xfId="47842" xr:uid="{00000000-0005-0000-0000-0000A2660000}"/>
    <cellStyle name="claire 5 2 2" xfId="47843" xr:uid="{00000000-0005-0000-0000-0000A3660000}"/>
    <cellStyle name="claire 5 3" xfId="47844" xr:uid="{00000000-0005-0000-0000-0000A4660000}"/>
    <cellStyle name="claire 5 4" xfId="47845" xr:uid="{00000000-0005-0000-0000-0000A5660000}"/>
    <cellStyle name="claire 5 5" xfId="47846" xr:uid="{00000000-0005-0000-0000-0000A6660000}"/>
    <cellStyle name="claire 5 6" xfId="47847" xr:uid="{00000000-0005-0000-0000-0000A7660000}"/>
    <cellStyle name="claire 5_AVA DVA EL" xfId="47848" xr:uid="{00000000-0005-0000-0000-0000A8660000}"/>
    <cellStyle name="claire 6" xfId="47849" xr:uid="{00000000-0005-0000-0000-0000A9660000}"/>
    <cellStyle name="claire 6 2" xfId="47850" xr:uid="{00000000-0005-0000-0000-0000AA660000}"/>
    <cellStyle name="claire 6 2 2" xfId="47851" xr:uid="{00000000-0005-0000-0000-0000AB660000}"/>
    <cellStyle name="claire 6 3" xfId="47852" xr:uid="{00000000-0005-0000-0000-0000AC660000}"/>
    <cellStyle name="claire 7" xfId="47853" xr:uid="{00000000-0005-0000-0000-0000AD660000}"/>
    <cellStyle name="claire 7 2" xfId="47854" xr:uid="{00000000-0005-0000-0000-0000AE660000}"/>
    <cellStyle name="claire 7 3" xfId="47855" xr:uid="{00000000-0005-0000-0000-0000AF660000}"/>
    <cellStyle name="claire 8" xfId="47856" xr:uid="{00000000-0005-0000-0000-0000B0660000}"/>
    <cellStyle name="claire 9" xfId="47857" xr:uid="{00000000-0005-0000-0000-0000B1660000}"/>
    <cellStyle name="claire_1" xfId="47858" xr:uid="{00000000-0005-0000-0000-0000B2660000}"/>
    <cellStyle name="Clear cells (official version)" xfId="19150" xr:uid="{00000000-0005-0000-0000-0000B3660000}"/>
    <cellStyle name="Clear cells (official version) 2" xfId="19151" xr:uid="{00000000-0005-0000-0000-0000B4660000}"/>
    <cellStyle name="Clear cells (official version) 2 2" xfId="19152" xr:uid="{00000000-0005-0000-0000-0000B5660000}"/>
    <cellStyle name="Clear cells (official version) 2 3" xfId="19153" xr:uid="{00000000-0005-0000-0000-0000B6660000}"/>
    <cellStyle name="Clear cells (official version) 2_AVA DVA EL" xfId="19154" xr:uid="{00000000-0005-0000-0000-0000B7660000}"/>
    <cellStyle name="Clear cells (official version) 3" xfId="19155" xr:uid="{00000000-0005-0000-0000-0000B8660000}"/>
    <cellStyle name="Clear cells (official version) 4" xfId="19156" xr:uid="{00000000-0005-0000-0000-0000B9660000}"/>
    <cellStyle name="Clear cells (official version)_AVA DVA EL" xfId="19157" xr:uid="{00000000-0005-0000-0000-0000BA660000}"/>
    <cellStyle name="Clear cells (old version schema A)" xfId="19158" xr:uid="{00000000-0005-0000-0000-0000BB660000}"/>
    <cellStyle name="Clear cells (old version schema A) 2" xfId="19159" xr:uid="{00000000-0005-0000-0000-0000BC660000}"/>
    <cellStyle name="Clear cells (old version schema A) 3" xfId="19160" xr:uid="{00000000-0005-0000-0000-0000BD660000}"/>
    <cellStyle name="Clear cells (old version schema A)_AVA DVA EL" xfId="19161" xr:uid="{00000000-0005-0000-0000-0000BE660000}"/>
    <cellStyle name="Column Title" xfId="19162" xr:uid="{00000000-0005-0000-0000-0000BF660000}"/>
    <cellStyle name="Column Title 2" xfId="19163" xr:uid="{00000000-0005-0000-0000-0000C0660000}"/>
    <cellStyle name="Column Title 3" xfId="19164" xr:uid="{00000000-0005-0000-0000-0000C1660000}"/>
    <cellStyle name="Column Title_AVA DVA EL" xfId="19165" xr:uid="{00000000-0005-0000-0000-0000C2660000}"/>
    <cellStyle name="Comma" xfId="54723" xr:uid="{00000000-0005-0000-0000-0000C3660000}"/>
    <cellStyle name="Comma [0]" xfId="6197" xr:uid="{00000000-0005-0000-0000-0000C4660000}"/>
    <cellStyle name="Comma [0] 2" xfId="6198" xr:uid="{00000000-0005-0000-0000-0000C5660000}"/>
    <cellStyle name="Comma [0] 3" xfId="19166" xr:uid="{00000000-0005-0000-0000-0000C6660000}"/>
    <cellStyle name="Comma [0] 4" xfId="39937" xr:uid="{00000000-0005-0000-0000-0000C7660000}"/>
    <cellStyle name="Comma [0]_Andre korreksjoner" xfId="47859" xr:uid="{00000000-0005-0000-0000-0000C8660000}"/>
    <cellStyle name="Comma [00]" xfId="6199" xr:uid="{00000000-0005-0000-0000-0000C9660000}"/>
    <cellStyle name="Comma [1]" xfId="19167" xr:uid="{00000000-0005-0000-0000-0000CA660000}"/>
    <cellStyle name="Comma [1] 2" xfId="19168" xr:uid="{00000000-0005-0000-0000-0000CB660000}"/>
    <cellStyle name="Comma [1] 2 2" xfId="19169" xr:uid="{00000000-0005-0000-0000-0000CC660000}"/>
    <cellStyle name="Comma [1] 2 3" xfId="19170" xr:uid="{00000000-0005-0000-0000-0000CD660000}"/>
    <cellStyle name="Comma [1] 2_AVA DVA EL" xfId="19171" xr:uid="{00000000-0005-0000-0000-0000CE660000}"/>
    <cellStyle name="Comma [1] 3" xfId="19172" xr:uid="{00000000-0005-0000-0000-0000CF660000}"/>
    <cellStyle name="Comma [1] 4" xfId="19173" xr:uid="{00000000-0005-0000-0000-0000D0660000}"/>
    <cellStyle name="Comma [1]_AVA DVA EL" xfId="19174" xr:uid="{00000000-0005-0000-0000-0000D1660000}"/>
    <cellStyle name="Comma [3]" xfId="19175" xr:uid="{00000000-0005-0000-0000-0000D2660000}"/>
    <cellStyle name="Comma [3] 2" xfId="19176" xr:uid="{00000000-0005-0000-0000-0000D3660000}"/>
    <cellStyle name="Comma [3] 3" xfId="19177" xr:uid="{00000000-0005-0000-0000-0000D4660000}"/>
    <cellStyle name="Comma [3]_AVA DVA EL" xfId="19178" xr:uid="{00000000-0005-0000-0000-0000D5660000}"/>
    <cellStyle name="Comma 0" xfId="19179" xr:uid="{00000000-0005-0000-0000-0000D6660000}"/>
    <cellStyle name="Comma 0 2" xfId="19180" xr:uid="{00000000-0005-0000-0000-0000D7660000}"/>
    <cellStyle name="Comma 0 3" xfId="19181" xr:uid="{00000000-0005-0000-0000-0000D8660000}"/>
    <cellStyle name="Comma 0*" xfId="19182" xr:uid="{00000000-0005-0000-0000-0000D9660000}"/>
    <cellStyle name="Comma 0* 2" xfId="19183" xr:uid="{00000000-0005-0000-0000-0000DA660000}"/>
    <cellStyle name="Comma 0* 3" xfId="19184" xr:uid="{00000000-0005-0000-0000-0000DB660000}"/>
    <cellStyle name="Comma 0*_AVA DVA EL" xfId="19185" xr:uid="{00000000-0005-0000-0000-0000DC660000}"/>
    <cellStyle name="Comma 0_29-04-021" xfId="19186" xr:uid="{00000000-0005-0000-0000-0000DD660000}"/>
    <cellStyle name="Comma 10" xfId="6200" xr:uid="{00000000-0005-0000-0000-0000DE660000}"/>
    <cellStyle name="Comma 10 2" xfId="6201" xr:uid="{00000000-0005-0000-0000-0000DF660000}"/>
    <cellStyle name="Comma 10 2 2" xfId="19187" xr:uid="{00000000-0005-0000-0000-0000E0660000}"/>
    <cellStyle name="Comma 10 2 2 2" xfId="19188" xr:uid="{00000000-0005-0000-0000-0000E1660000}"/>
    <cellStyle name="Comma 10 2 2 3" xfId="19189" xr:uid="{00000000-0005-0000-0000-0000E2660000}"/>
    <cellStyle name="Comma 10 2 2_AVA DVA EL" xfId="19190" xr:uid="{00000000-0005-0000-0000-0000E3660000}"/>
    <cellStyle name="Comma 10 2 3" xfId="19191" xr:uid="{00000000-0005-0000-0000-0000E4660000}"/>
    <cellStyle name="Comma 10 2 4" xfId="19192" xr:uid="{00000000-0005-0000-0000-0000E5660000}"/>
    <cellStyle name="Comma 10 2_AVA DVA EL" xfId="19193" xr:uid="{00000000-0005-0000-0000-0000E6660000}"/>
    <cellStyle name="Comma 10 3" xfId="6202" xr:uid="{00000000-0005-0000-0000-0000E7660000}"/>
    <cellStyle name="Comma 10 3 2" xfId="19194" xr:uid="{00000000-0005-0000-0000-0000E8660000}"/>
    <cellStyle name="Comma 10 3 3" xfId="19195" xr:uid="{00000000-0005-0000-0000-0000E9660000}"/>
    <cellStyle name="Comma 10 3_AVA DVA EL" xfId="19196" xr:uid="{00000000-0005-0000-0000-0000EA660000}"/>
    <cellStyle name="Comma 10 4" xfId="6203" xr:uid="{00000000-0005-0000-0000-0000EB660000}"/>
    <cellStyle name="Comma 10 5" xfId="19197" xr:uid="{00000000-0005-0000-0000-0000EC660000}"/>
    <cellStyle name="Comma 10 6" xfId="47860" xr:uid="{00000000-0005-0000-0000-0000ED660000}"/>
    <cellStyle name="Comma 10_AVA DVA EL" xfId="19198" xr:uid="{00000000-0005-0000-0000-0000EE660000}"/>
    <cellStyle name="Comma 11" xfId="6204" xr:uid="{00000000-0005-0000-0000-0000EF660000}"/>
    <cellStyle name="Comma 11 2" xfId="19199" xr:uid="{00000000-0005-0000-0000-0000F0660000}"/>
    <cellStyle name="Comma 11 2 2" xfId="19200" xr:uid="{00000000-0005-0000-0000-0000F1660000}"/>
    <cellStyle name="Comma 11 2 2 2" xfId="19201" xr:uid="{00000000-0005-0000-0000-0000F2660000}"/>
    <cellStyle name="Comma 11 2 2 3" xfId="19202" xr:uid="{00000000-0005-0000-0000-0000F3660000}"/>
    <cellStyle name="Comma 11 2 2_AVA DVA EL" xfId="19203" xr:uid="{00000000-0005-0000-0000-0000F4660000}"/>
    <cellStyle name="Comma 11 2 3" xfId="19204" xr:uid="{00000000-0005-0000-0000-0000F5660000}"/>
    <cellStyle name="Comma 11 2 4" xfId="19205" xr:uid="{00000000-0005-0000-0000-0000F6660000}"/>
    <cellStyle name="Comma 11 2_AVA DVA EL" xfId="19206" xr:uid="{00000000-0005-0000-0000-0000F7660000}"/>
    <cellStyle name="Comma 11 3" xfId="19207" xr:uid="{00000000-0005-0000-0000-0000F8660000}"/>
    <cellStyle name="Comma 11 3 2" xfId="19208" xr:uid="{00000000-0005-0000-0000-0000F9660000}"/>
    <cellStyle name="Comma 11 3 3" xfId="19209" xr:uid="{00000000-0005-0000-0000-0000FA660000}"/>
    <cellStyle name="Comma 11 3_AVA DVA EL" xfId="19210" xr:uid="{00000000-0005-0000-0000-0000FB660000}"/>
    <cellStyle name="Comma 11 4" xfId="19211" xr:uid="{00000000-0005-0000-0000-0000FC660000}"/>
    <cellStyle name="Comma 11 5" xfId="19212" xr:uid="{00000000-0005-0000-0000-0000FD660000}"/>
    <cellStyle name="Comma 11 6" xfId="47861" xr:uid="{00000000-0005-0000-0000-0000FE660000}"/>
    <cellStyle name="Comma 11 7" xfId="47862" xr:uid="{00000000-0005-0000-0000-0000FF660000}"/>
    <cellStyle name="Comma 11 8" xfId="47863" xr:uid="{00000000-0005-0000-0000-000000670000}"/>
    <cellStyle name="Comma 11_AVA DVA EL" xfId="19213" xr:uid="{00000000-0005-0000-0000-000001670000}"/>
    <cellStyle name="Comma 12" xfId="6205" xr:uid="{00000000-0005-0000-0000-000002670000}"/>
    <cellStyle name="Comma 12 2" xfId="19214" xr:uid="{00000000-0005-0000-0000-000003670000}"/>
    <cellStyle name="Comma 12 2 2" xfId="19215" xr:uid="{00000000-0005-0000-0000-000004670000}"/>
    <cellStyle name="Comma 12 2 2 2" xfId="19216" xr:uid="{00000000-0005-0000-0000-000005670000}"/>
    <cellStyle name="Comma 12 2 2 3" xfId="19217" xr:uid="{00000000-0005-0000-0000-000006670000}"/>
    <cellStyle name="Comma 12 2 2_AVA DVA EL" xfId="19218" xr:uid="{00000000-0005-0000-0000-000007670000}"/>
    <cellStyle name="Comma 12 2 3" xfId="19219" xr:uid="{00000000-0005-0000-0000-000008670000}"/>
    <cellStyle name="Comma 12 2 4" xfId="19220" xr:uid="{00000000-0005-0000-0000-000009670000}"/>
    <cellStyle name="Comma 12 2_AVA DVA EL" xfId="19221" xr:uid="{00000000-0005-0000-0000-00000A670000}"/>
    <cellStyle name="Comma 12 3" xfId="19222" xr:uid="{00000000-0005-0000-0000-00000B670000}"/>
    <cellStyle name="Comma 12 3 2" xfId="19223" xr:uid="{00000000-0005-0000-0000-00000C670000}"/>
    <cellStyle name="Comma 12 3 3" xfId="19224" xr:uid="{00000000-0005-0000-0000-00000D670000}"/>
    <cellStyle name="Comma 12 3_AVA DVA EL" xfId="19225" xr:uid="{00000000-0005-0000-0000-00000E670000}"/>
    <cellStyle name="Comma 12 4" xfId="19226" xr:uid="{00000000-0005-0000-0000-00000F670000}"/>
    <cellStyle name="Comma 12 5" xfId="19227" xr:uid="{00000000-0005-0000-0000-000010670000}"/>
    <cellStyle name="Comma 12 6" xfId="47864" xr:uid="{00000000-0005-0000-0000-000011670000}"/>
    <cellStyle name="Comma 12 7" xfId="47865" xr:uid="{00000000-0005-0000-0000-000012670000}"/>
    <cellStyle name="Comma 12 8" xfId="47866" xr:uid="{00000000-0005-0000-0000-000013670000}"/>
    <cellStyle name="Comma 12_AVA DVA EL" xfId="19228" xr:uid="{00000000-0005-0000-0000-000014670000}"/>
    <cellStyle name="Comma 13" xfId="6206" xr:uid="{00000000-0005-0000-0000-000015670000}"/>
    <cellStyle name="Comma 13 2" xfId="19229" xr:uid="{00000000-0005-0000-0000-000016670000}"/>
    <cellStyle name="Comma 13 2 2" xfId="19230" xr:uid="{00000000-0005-0000-0000-000017670000}"/>
    <cellStyle name="Comma 13 2 2 2" xfId="19231" xr:uid="{00000000-0005-0000-0000-000018670000}"/>
    <cellStyle name="Comma 13 2 2 3" xfId="19232" xr:uid="{00000000-0005-0000-0000-000019670000}"/>
    <cellStyle name="Comma 13 2 2_AVA DVA EL" xfId="19233" xr:uid="{00000000-0005-0000-0000-00001A670000}"/>
    <cellStyle name="Comma 13 2 3" xfId="19234" xr:uid="{00000000-0005-0000-0000-00001B670000}"/>
    <cellStyle name="Comma 13 2 4" xfId="19235" xr:uid="{00000000-0005-0000-0000-00001C670000}"/>
    <cellStyle name="Comma 13 2_AVA DVA EL" xfId="19236" xr:uid="{00000000-0005-0000-0000-00001D670000}"/>
    <cellStyle name="Comma 13 3" xfId="19237" xr:uid="{00000000-0005-0000-0000-00001E670000}"/>
    <cellStyle name="Comma 13 3 2" xfId="19238" xr:uid="{00000000-0005-0000-0000-00001F670000}"/>
    <cellStyle name="Comma 13 3 3" xfId="19239" xr:uid="{00000000-0005-0000-0000-000020670000}"/>
    <cellStyle name="Comma 13 3_AVA DVA EL" xfId="19240" xr:uid="{00000000-0005-0000-0000-000021670000}"/>
    <cellStyle name="Comma 13 4" xfId="19241" xr:uid="{00000000-0005-0000-0000-000022670000}"/>
    <cellStyle name="Comma 13 5" xfId="19242" xr:uid="{00000000-0005-0000-0000-000023670000}"/>
    <cellStyle name="Comma 13 6" xfId="47867" xr:uid="{00000000-0005-0000-0000-000024670000}"/>
    <cellStyle name="Comma 13_AVA DVA EL" xfId="19243" xr:uid="{00000000-0005-0000-0000-000025670000}"/>
    <cellStyle name="Comma 14" xfId="6207" xr:uid="{00000000-0005-0000-0000-000026670000}"/>
    <cellStyle name="Comma 14 2" xfId="19244" xr:uid="{00000000-0005-0000-0000-000027670000}"/>
    <cellStyle name="Comma 14 2 2" xfId="19245" xr:uid="{00000000-0005-0000-0000-000028670000}"/>
    <cellStyle name="Comma 14 2 3" xfId="19246" xr:uid="{00000000-0005-0000-0000-000029670000}"/>
    <cellStyle name="Comma 14 2_AVA DVA EL" xfId="19247" xr:uid="{00000000-0005-0000-0000-00002A670000}"/>
    <cellStyle name="Comma 14 3" xfId="19248" xr:uid="{00000000-0005-0000-0000-00002B670000}"/>
    <cellStyle name="Comma 14 4" xfId="19249" xr:uid="{00000000-0005-0000-0000-00002C670000}"/>
    <cellStyle name="Comma 14 5" xfId="47868" xr:uid="{00000000-0005-0000-0000-00002D670000}"/>
    <cellStyle name="Comma 14_AVA DVA EL" xfId="19250" xr:uid="{00000000-0005-0000-0000-00002E670000}"/>
    <cellStyle name="Comma 15" xfId="6208" xr:uid="{00000000-0005-0000-0000-00002F670000}"/>
    <cellStyle name="Comma 15 2" xfId="19251" xr:uid="{00000000-0005-0000-0000-000030670000}"/>
    <cellStyle name="Comma 15 3" xfId="19252" xr:uid="{00000000-0005-0000-0000-000031670000}"/>
    <cellStyle name="Comma 15 4" xfId="47869" xr:uid="{00000000-0005-0000-0000-000032670000}"/>
    <cellStyle name="Comma 15_AVA DVA EL" xfId="19253" xr:uid="{00000000-0005-0000-0000-000033670000}"/>
    <cellStyle name="Comma 16" xfId="6209" xr:uid="{00000000-0005-0000-0000-000034670000}"/>
    <cellStyle name="Comma 16 2" xfId="19254" xr:uid="{00000000-0005-0000-0000-000035670000}"/>
    <cellStyle name="Comma 16 3" xfId="19255" xr:uid="{00000000-0005-0000-0000-000036670000}"/>
    <cellStyle name="Comma 16 4" xfId="47870" xr:uid="{00000000-0005-0000-0000-000037670000}"/>
    <cellStyle name="Comma 16_AVA DVA EL" xfId="19256" xr:uid="{00000000-0005-0000-0000-000038670000}"/>
    <cellStyle name="Comma 17" xfId="6210" xr:uid="{00000000-0005-0000-0000-000039670000}"/>
    <cellStyle name="Comma 17 2" xfId="47871" xr:uid="{00000000-0005-0000-0000-00003A670000}"/>
    <cellStyle name="Comma 17_LR2" xfId="53120" xr:uid="{CE83F313-A251-4DCC-9D29-24133F430398}"/>
    <cellStyle name="Comma 18" xfId="6211" xr:uid="{00000000-0005-0000-0000-00003B670000}"/>
    <cellStyle name="Comma 18 2" xfId="47872" xr:uid="{00000000-0005-0000-0000-00003C670000}"/>
    <cellStyle name="Comma 18_LR2" xfId="53121" xr:uid="{29864B1E-4B2D-4576-84BE-889327EEE728}"/>
    <cellStyle name="Comma 19" xfId="6212" xr:uid="{00000000-0005-0000-0000-00003D670000}"/>
    <cellStyle name="Comma 19 2" xfId="47873" xr:uid="{00000000-0005-0000-0000-00003E670000}"/>
    <cellStyle name="Comma 19 3" xfId="47874" xr:uid="{00000000-0005-0000-0000-00003F670000}"/>
    <cellStyle name="Comma 19_AVA DVA EL" xfId="47875" xr:uid="{00000000-0005-0000-0000-000040670000}"/>
    <cellStyle name="Comma 2" xfId="6213" xr:uid="{00000000-0005-0000-0000-000041670000}"/>
    <cellStyle name="Comma 2 10" xfId="6214" xr:uid="{00000000-0005-0000-0000-000042670000}"/>
    <cellStyle name="Comma 2 10 2" xfId="19257" xr:uid="{00000000-0005-0000-0000-000043670000}"/>
    <cellStyle name="Comma 2 10 2 2" xfId="19258" xr:uid="{00000000-0005-0000-0000-000044670000}"/>
    <cellStyle name="Comma 2 10 2 3" xfId="19259" xr:uid="{00000000-0005-0000-0000-000045670000}"/>
    <cellStyle name="Comma 2 10 2_AVA DVA EL" xfId="19260" xr:uid="{00000000-0005-0000-0000-000046670000}"/>
    <cellStyle name="Comma 2 10 3" xfId="19261" xr:uid="{00000000-0005-0000-0000-000047670000}"/>
    <cellStyle name="Comma 2 10 4" xfId="36734" xr:uid="{00000000-0005-0000-0000-000048670000}"/>
    <cellStyle name="Comma 2 10_AVA DVA EL" xfId="19262" xr:uid="{00000000-0005-0000-0000-000049670000}"/>
    <cellStyle name="Comma 2 11" xfId="6215" xr:uid="{00000000-0005-0000-0000-00004A670000}"/>
    <cellStyle name="Comma 2 11 2" xfId="19263" xr:uid="{00000000-0005-0000-0000-00004B670000}"/>
    <cellStyle name="Comma 2 11 2 2" xfId="19264" xr:uid="{00000000-0005-0000-0000-00004C670000}"/>
    <cellStyle name="Comma 2 11 2 3" xfId="19265" xr:uid="{00000000-0005-0000-0000-00004D670000}"/>
    <cellStyle name="Comma 2 11 2_AVA DVA EL" xfId="19266" xr:uid="{00000000-0005-0000-0000-00004E670000}"/>
    <cellStyle name="Comma 2 11 3" xfId="19267" xr:uid="{00000000-0005-0000-0000-00004F670000}"/>
    <cellStyle name="Comma 2 11_A01" xfId="35812" xr:uid="{00000000-0005-0000-0000-000050670000}"/>
    <cellStyle name="Comma 2 12" xfId="6216" xr:uid="{00000000-0005-0000-0000-000051670000}"/>
    <cellStyle name="Comma 2 12 2" xfId="19268" xr:uid="{00000000-0005-0000-0000-000052670000}"/>
    <cellStyle name="Comma 2 12 2 2" xfId="19269" xr:uid="{00000000-0005-0000-0000-000053670000}"/>
    <cellStyle name="Comma 2 12 2 3" xfId="19270" xr:uid="{00000000-0005-0000-0000-000054670000}"/>
    <cellStyle name="Comma 2 12 2_AVA DVA EL" xfId="19271" xr:uid="{00000000-0005-0000-0000-000055670000}"/>
    <cellStyle name="Comma 2 12 3" xfId="19272" xr:uid="{00000000-0005-0000-0000-000056670000}"/>
    <cellStyle name="Comma 2 12 4" xfId="19273" xr:uid="{00000000-0005-0000-0000-000057670000}"/>
    <cellStyle name="Comma 2 12_AVA DVA EL" xfId="19274" xr:uid="{00000000-0005-0000-0000-000058670000}"/>
    <cellStyle name="Comma 2 13" xfId="19275" xr:uid="{00000000-0005-0000-0000-000059670000}"/>
    <cellStyle name="Comma 2 13 2" xfId="19276" xr:uid="{00000000-0005-0000-0000-00005A670000}"/>
    <cellStyle name="Comma 2 13 3" xfId="19277" xr:uid="{00000000-0005-0000-0000-00005B670000}"/>
    <cellStyle name="Comma 2 13_AVA DVA EL" xfId="19278" xr:uid="{00000000-0005-0000-0000-00005C670000}"/>
    <cellStyle name="Comma 2 14" xfId="19279" xr:uid="{00000000-0005-0000-0000-00005D670000}"/>
    <cellStyle name="Comma 2 14 2" xfId="19280" xr:uid="{00000000-0005-0000-0000-00005E670000}"/>
    <cellStyle name="Comma 2 14 3" xfId="19281" xr:uid="{00000000-0005-0000-0000-00005F670000}"/>
    <cellStyle name="Comma 2 14_AVA DVA EL" xfId="19282" xr:uid="{00000000-0005-0000-0000-000060670000}"/>
    <cellStyle name="Comma 2 15" xfId="19283" xr:uid="{00000000-0005-0000-0000-000061670000}"/>
    <cellStyle name="Comma 2 15 2" xfId="19284" xr:uid="{00000000-0005-0000-0000-000062670000}"/>
    <cellStyle name="Comma 2 15 3" xfId="19285" xr:uid="{00000000-0005-0000-0000-000063670000}"/>
    <cellStyle name="Comma 2 15_AVA DVA EL" xfId="19286" xr:uid="{00000000-0005-0000-0000-000064670000}"/>
    <cellStyle name="Comma 2 16" xfId="19287" xr:uid="{00000000-0005-0000-0000-000065670000}"/>
    <cellStyle name="Comma 2 16 2" xfId="19288" xr:uid="{00000000-0005-0000-0000-000066670000}"/>
    <cellStyle name="Comma 2 16 3" xfId="19289" xr:uid="{00000000-0005-0000-0000-000067670000}"/>
    <cellStyle name="Comma 2 16_AVA DVA EL" xfId="19290" xr:uid="{00000000-0005-0000-0000-000068670000}"/>
    <cellStyle name="Comma 2 17" xfId="19291" xr:uid="{00000000-0005-0000-0000-000069670000}"/>
    <cellStyle name="Comma 2 17 2" xfId="19292" xr:uid="{00000000-0005-0000-0000-00006A670000}"/>
    <cellStyle name="Comma 2 17 3" xfId="19293" xr:uid="{00000000-0005-0000-0000-00006B670000}"/>
    <cellStyle name="Comma 2 17_AVA DVA EL" xfId="19294" xr:uid="{00000000-0005-0000-0000-00006C670000}"/>
    <cellStyle name="Comma 2 18" xfId="19295" xr:uid="{00000000-0005-0000-0000-00006D670000}"/>
    <cellStyle name="Comma 2 18 2" xfId="19296" xr:uid="{00000000-0005-0000-0000-00006E670000}"/>
    <cellStyle name="Comma 2 18 3" xfId="19297" xr:uid="{00000000-0005-0000-0000-00006F670000}"/>
    <cellStyle name="Comma 2 18_AVA DVA EL" xfId="19298" xr:uid="{00000000-0005-0000-0000-000070670000}"/>
    <cellStyle name="Comma 2 19" xfId="19299" xr:uid="{00000000-0005-0000-0000-000071670000}"/>
    <cellStyle name="Comma 2 19 2" xfId="19300" xr:uid="{00000000-0005-0000-0000-000072670000}"/>
    <cellStyle name="Comma 2 19 3" xfId="19301" xr:uid="{00000000-0005-0000-0000-000073670000}"/>
    <cellStyle name="Comma 2 19_AVA DVA EL" xfId="19302" xr:uid="{00000000-0005-0000-0000-000074670000}"/>
    <cellStyle name="Comma 2 2" xfId="6217" xr:uid="{00000000-0005-0000-0000-000075670000}"/>
    <cellStyle name="Comma 2 2 10" xfId="19303" xr:uid="{00000000-0005-0000-0000-000076670000}"/>
    <cellStyle name="Comma 2 2 10 2" xfId="19304" xr:uid="{00000000-0005-0000-0000-000077670000}"/>
    <cellStyle name="Comma 2 2 10 3" xfId="19305" xr:uid="{00000000-0005-0000-0000-000078670000}"/>
    <cellStyle name="Comma 2 2 10_AVA DVA EL" xfId="19306" xr:uid="{00000000-0005-0000-0000-000079670000}"/>
    <cellStyle name="Comma 2 2 11" xfId="19307" xr:uid="{00000000-0005-0000-0000-00007A670000}"/>
    <cellStyle name="Comma 2 2 11 2" xfId="19308" xr:uid="{00000000-0005-0000-0000-00007B670000}"/>
    <cellStyle name="Comma 2 2 11 3" xfId="19309" xr:uid="{00000000-0005-0000-0000-00007C670000}"/>
    <cellStyle name="Comma 2 2 11_AVA DVA EL" xfId="19310" xr:uid="{00000000-0005-0000-0000-00007D670000}"/>
    <cellStyle name="Comma 2 2 12" xfId="19311" xr:uid="{00000000-0005-0000-0000-00007E670000}"/>
    <cellStyle name="Comma 2 2 12 2" xfId="19312" xr:uid="{00000000-0005-0000-0000-00007F670000}"/>
    <cellStyle name="Comma 2 2 12_AVA DVA EL" xfId="19313" xr:uid="{00000000-0005-0000-0000-000080670000}"/>
    <cellStyle name="Comma 2 2 13" xfId="19314" xr:uid="{00000000-0005-0000-0000-000081670000}"/>
    <cellStyle name="Comma 2 2 14" xfId="19315" xr:uid="{00000000-0005-0000-0000-000082670000}"/>
    <cellStyle name="Comma 2 2 15" xfId="47876" xr:uid="{00000000-0005-0000-0000-000083670000}"/>
    <cellStyle name="Comma 2 2 16" xfId="47877" xr:uid="{00000000-0005-0000-0000-000084670000}"/>
    <cellStyle name="Comma 2 2 17" xfId="47878" xr:uid="{00000000-0005-0000-0000-000085670000}"/>
    <cellStyle name="Comma 2 2 2" xfId="6218" xr:uid="{00000000-0005-0000-0000-000086670000}"/>
    <cellStyle name="Comma 2 2 2 10" xfId="19316" xr:uid="{00000000-0005-0000-0000-000087670000}"/>
    <cellStyle name="Comma 2 2 2 10 2" xfId="19317" xr:uid="{00000000-0005-0000-0000-000088670000}"/>
    <cellStyle name="Comma 2 2 2 10 3" xfId="19318" xr:uid="{00000000-0005-0000-0000-000089670000}"/>
    <cellStyle name="Comma 2 2 2 10_AVA DVA EL" xfId="19319" xr:uid="{00000000-0005-0000-0000-00008A670000}"/>
    <cellStyle name="Comma 2 2 2 11" xfId="19320" xr:uid="{00000000-0005-0000-0000-00008B670000}"/>
    <cellStyle name="Comma 2 2 2 11 2" xfId="19321" xr:uid="{00000000-0005-0000-0000-00008C670000}"/>
    <cellStyle name="Comma 2 2 2 11_AVA DVA EL" xfId="19322" xr:uid="{00000000-0005-0000-0000-00008D670000}"/>
    <cellStyle name="Comma 2 2 2 12" xfId="19323" xr:uid="{00000000-0005-0000-0000-00008E670000}"/>
    <cellStyle name="Comma 2 2 2 13" xfId="19324" xr:uid="{00000000-0005-0000-0000-00008F670000}"/>
    <cellStyle name="Comma 2 2 2 14" xfId="36735" xr:uid="{00000000-0005-0000-0000-000090670000}"/>
    <cellStyle name="Comma 2 2 2 15" xfId="47879" xr:uid="{00000000-0005-0000-0000-000091670000}"/>
    <cellStyle name="Comma 2 2 2 2" xfId="6219" xr:uid="{00000000-0005-0000-0000-000092670000}"/>
    <cellStyle name="Comma 2 2 2 2 2" xfId="19325" xr:uid="{00000000-0005-0000-0000-000093670000}"/>
    <cellStyle name="Comma 2 2 2 2 2 2" xfId="19326" xr:uid="{00000000-0005-0000-0000-000094670000}"/>
    <cellStyle name="Comma 2 2 2 2 2 3" xfId="19327" xr:uid="{00000000-0005-0000-0000-000095670000}"/>
    <cellStyle name="Comma 2 2 2 2 2_AVA DVA EL" xfId="19328" xr:uid="{00000000-0005-0000-0000-000096670000}"/>
    <cellStyle name="Comma 2 2 2 2 3" xfId="19329" xr:uid="{00000000-0005-0000-0000-000097670000}"/>
    <cellStyle name="Comma 2 2 2 2 3 2" xfId="19330" xr:uid="{00000000-0005-0000-0000-000098670000}"/>
    <cellStyle name="Comma 2 2 2 2 3 3" xfId="19331" xr:uid="{00000000-0005-0000-0000-000099670000}"/>
    <cellStyle name="Comma 2 2 2 2 3_AVA DVA EL" xfId="19332" xr:uid="{00000000-0005-0000-0000-00009A670000}"/>
    <cellStyle name="Comma 2 2 2 2 4" xfId="19333" xr:uid="{00000000-0005-0000-0000-00009B670000}"/>
    <cellStyle name="Comma 2 2 2 2 5" xfId="19334" xr:uid="{00000000-0005-0000-0000-00009C670000}"/>
    <cellStyle name="Comma 2 2 2 2_AVA DVA EL" xfId="19335" xr:uid="{00000000-0005-0000-0000-00009D670000}"/>
    <cellStyle name="Comma 2 2 2 3" xfId="6220" xr:uid="{00000000-0005-0000-0000-00009E670000}"/>
    <cellStyle name="Comma 2 2 2 3 2" xfId="19336" xr:uid="{00000000-0005-0000-0000-00009F670000}"/>
    <cellStyle name="Comma 2 2 2 3 3" xfId="19337" xr:uid="{00000000-0005-0000-0000-0000A0670000}"/>
    <cellStyle name="Comma 2 2 2 3_AVA DVA EL" xfId="19338" xr:uid="{00000000-0005-0000-0000-0000A1670000}"/>
    <cellStyle name="Comma 2 2 2 4" xfId="6221" xr:uid="{00000000-0005-0000-0000-0000A2670000}"/>
    <cellStyle name="Comma 2 2 2 4 2" xfId="19339" xr:uid="{00000000-0005-0000-0000-0000A3670000}"/>
    <cellStyle name="Comma 2 2 2 4 3" xfId="19340" xr:uid="{00000000-0005-0000-0000-0000A4670000}"/>
    <cellStyle name="Comma 2 2 2 4_AVA DVA EL" xfId="19341" xr:uid="{00000000-0005-0000-0000-0000A5670000}"/>
    <cellStyle name="Comma 2 2 2 5" xfId="19342" xr:uid="{00000000-0005-0000-0000-0000A6670000}"/>
    <cellStyle name="Comma 2 2 2 5 2" xfId="19343" xr:uid="{00000000-0005-0000-0000-0000A7670000}"/>
    <cellStyle name="Comma 2 2 2 5 3" xfId="19344" xr:uid="{00000000-0005-0000-0000-0000A8670000}"/>
    <cellStyle name="Comma 2 2 2 5_AVA DVA EL" xfId="19345" xr:uid="{00000000-0005-0000-0000-0000A9670000}"/>
    <cellStyle name="Comma 2 2 2 6" xfId="19346" xr:uid="{00000000-0005-0000-0000-0000AA670000}"/>
    <cellStyle name="Comma 2 2 2 6 2" xfId="19347" xr:uid="{00000000-0005-0000-0000-0000AB670000}"/>
    <cellStyle name="Comma 2 2 2 6 3" xfId="19348" xr:uid="{00000000-0005-0000-0000-0000AC670000}"/>
    <cellStyle name="Comma 2 2 2 6_AVA DVA EL" xfId="19349" xr:uid="{00000000-0005-0000-0000-0000AD670000}"/>
    <cellStyle name="Comma 2 2 2 7" xfId="19350" xr:uid="{00000000-0005-0000-0000-0000AE670000}"/>
    <cellStyle name="Comma 2 2 2 7 2" xfId="19351" xr:uid="{00000000-0005-0000-0000-0000AF670000}"/>
    <cellStyle name="Comma 2 2 2 7 3" xfId="19352" xr:uid="{00000000-0005-0000-0000-0000B0670000}"/>
    <cellStyle name="Comma 2 2 2 7_AVA DVA EL" xfId="19353" xr:uid="{00000000-0005-0000-0000-0000B1670000}"/>
    <cellStyle name="Comma 2 2 2 8" xfId="19354" xr:uid="{00000000-0005-0000-0000-0000B2670000}"/>
    <cellStyle name="Comma 2 2 2 8 2" xfId="19355" xr:uid="{00000000-0005-0000-0000-0000B3670000}"/>
    <cellStyle name="Comma 2 2 2 8 3" xfId="19356" xr:uid="{00000000-0005-0000-0000-0000B4670000}"/>
    <cellStyle name="Comma 2 2 2 8_AVA DVA EL" xfId="19357" xr:uid="{00000000-0005-0000-0000-0000B5670000}"/>
    <cellStyle name="Comma 2 2 2 9" xfId="19358" xr:uid="{00000000-0005-0000-0000-0000B6670000}"/>
    <cellStyle name="Comma 2 2 2 9 2" xfId="19359" xr:uid="{00000000-0005-0000-0000-0000B7670000}"/>
    <cellStyle name="Comma 2 2 2 9 3" xfId="19360" xr:uid="{00000000-0005-0000-0000-0000B8670000}"/>
    <cellStyle name="Comma 2 2 2 9_AVA DVA EL" xfId="19361" xr:uid="{00000000-0005-0000-0000-0000B9670000}"/>
    <cellStyle name="Comma 2 2 2_AVA DVA EL" xfId="19362" xr:uid="{00000000-0005-0000-0000-0000BA670000}"/>
    <cellStyle name="Comma 2 2 3" xfId="6222" xr:uid="{00000000-0005-0000-0000-0000BB670000}"/>
    <cellStyle name="Comma 2 2 3 2" xfId="19363" xr:uid="{00000000-0005-0000-0000-0000BC670000}"/>
    <cellStyle name="Comma 2 2 3 2 2" xfId="19364" xr:uid="{00000000-0005-0000-0000-0000BD670000}"/>
    <cellStyle name="Comma 2 2 3 2 3" xfId="19365" xr:uid="{00000000-0005-0000-0000-0000BE670000}"/>
    <cellStyle name="Comma 2 2 3 2_AVA DVA EL" xfId="19366" xr:uid="{00000000-0005-0000-0000-0000BF670000}"/>
    <cellStyle name="Comma 2 2 3 3" xfId="19367" xr:uid="{00000000-0005-0000-0000-0000C0670000}"/>
    <cellStyle name="Comma 2 2 3 3 2" xfId="19368" xr:uid="{00000000-0005-0000-0000-0000C1670000}"/>
    <cellStyle name="Comma 2 2 3 3 3" xfId="19369" xr:uid="{00000000-0005-0000-0000-0000C2670000}"/>
    <cellStyle name="Comma 2 2 3 3_AVA DVA EL" xfId="19370" xr:uid="{00000000-0005-0000-0000-0000C3670000}"/>
    <cellStyle name="Comma 2 2 3 4" xfId="19371" xr:uid="{00000000-0005-0000-0000-0000C4670000}"/>
    <cellStyle name="Comma 2 2 3 4 2" xfId="19372" xr:uid="{00000000-0005-0000-0000-0000C5670000}"/>
    <cellStyle name="Comma 2 2 3 4 3" xfId="19373" xr:uid="{00000000-0005-0000-0000-0000C6670000}"/>
    <cellStyle name="Comma 2 2 3 4_AVA DVA EL" xfId="19374" xr:uid="{00000000-0005-0000-0000-0000C7670000}"/>
    <cellStyle name="Comma 2 2 3 5" xfId="19375" xr:uid="{00000000-0005-0000-0000-0000C8670000}"/>
    <cellStyle name="Comma 2 2 3 5 2" xfId="19376" xr:uid="{00000000-0005-0000-0000-0000C9670000}"/>
    <cellStyle name="Comma 2 2 3 5_AVA DVA EL" xfId="19377" xr:uid="{00000000-0005-0000-0000-0000CA670000}"/>
    <cellStyle name="Comma 2 2 3 6" xfId="19378" xr:uid="{00000000-0005-0000-0000-0000CB670000}"/>
    <cellStyle name="Comma 2 2 3 7" xfId="19379" xr:uid="{00000000-0005-0000-0000-0000CC670000}"/>
    <cellStyle name="Comma 2 2 3 8" xfId="36736" xr:uid="{00000000-0005-0000-0000-0000CD670000}"/>
    <cellStyle name="Comma 2 2 3_AVA DVA EL" xfId="19380" xr:uid="{00000000-0005-0000-0000-0000CE670000}"/>
    <cellStyle name="Comma 2 2 4" xfId="6223" xr:uid="{00000000-0005-0000-0000-0000CF670000}"/>
    <cellStyle name="Comma 2 2 4 2" xfId="19381" xr:uid="{00000000-0005-0000-0000-0000D0670000}"/>
    <cellStyle name="Comma 2 2 4 2 2" xfId="19382" xr:uid="{00000000-0005-0000-0000-0000D1670000}"/>
    <cellStyle name="Comma 2 2 4 2 3" xfId="19383" xr:uid="{00000000-0005-0000-0000-0000D2670000}"/>
    <cellStyle name="Comma 2 2 4 2_AVA DVA EL" xfId="19384" xr:uid="{00000000-0005-0000-0000-0000D3670000}"/>
    <cellStyle name="Comma 2 2 4 3" xfId="19385" xr:uid="{00000000-0005-0000-0000-0000D4670000}"/>
    <cellStyle name="Comma 2 2 4 3 2" xfId="19386" xr:uid="{00000000-0005-0000-0000-0000D5670000}"/>
    <cellStyle name="Comma 2 2 4 3_AVA DVA EL" xfId="19387" xr:uid="{00000000-0005-0000-0000-0000D6670000}"/>
    <cellStyle name="Comma 2 2 4 4" xfId="19388" xr:uid="{00000000-0005-0000-0000-0000D7670000}"/>
    <cellStyle name="Comma 2 2 4 5" xfId="19389" xr:uid="{00000000-0005-0000-0000-0000D8670000}"/>
    <cellStyle name="Comma 2 2 4 6" xfId="36737" xr:uid="{00000000-0005-0000-0000-0000D9670000}"/>
    <cellStyle name="Comma 2 2 4_AVA DVA EL" xfId="19390" xr:uid="{00000000-0005-0000-0000-0000DA670000}"/>
    <cellStyle name="Comma 2 2 5" xfId="6224" xr:uid="{00000000-0005-0000-0000-0000DB670000}"/>
    <cellStyle name="Comma 2 2 5 2" xfId="19391" xr:uid="{00000000-0005-0000-0000-0000DC670000}"/>
    <cellStyle name="Comma 2 2 5 2 2" xfId="19392" xr:uid="{00000000-0005-0000-0000-0000DD670000}"/>
    <cellStyle name="Comma 2 2 5 2 3" xfId="19393" xr:uid="{00000000-0005-0000-0000-0000DE670000}"/>
    <cellStyle name="Comma 2 2 5 2_AVA DVA EL" xfId="19394" xr:uid="{00000000-0005-0000-0000-0000DF670000}"/>
    <cellStyle name="Comma 2 2 5 3" xfId="19395" xr:uid="{00000000-0005-0000-0000-0000E0670000}"/>
    <cellStyle name="Comma 2 2 5 3 2" xfId="19396" xr:uid="{00000000-0005-0000-0000-0000E1670000}"/>
    <cellStyle name="Comma 2 2 5 3_AVA DVA EL" xfId="19397" xr:uid="{00000000-0005-0000-0000-0000E2670000}"/>
    <cellStyle name="Comma 2 2 5 4" xfId="19398" xr:uid="{00000000-0005-0000-0000-0000E3670000}"/>
    <cellStyle name="Comma 2 2 5 5" xfId="19399" xr:uid="{00000000-0005-0000-0000-0000E4670000}"/>
    <cellStyle name="Comma 2 2 5 6" xfId="36738" xr:uid="{00000000-0005-0000-0000-0000E5670000}"/>
    <cellStyle name="Comma 2 2 5_AVA DVA EL" xfId="19400" xr:uid="{00000000-0005-0000-0000-0000E6670000}"/>
    <cellStyle name="Comma 2 2 6" xfId="6225" xr:uid="{00000000-0005-0000-0000-0000E7670000}"/>
    <cellStyle name="Comma 2 2 6 2" xfId="19401" xr:uid="{00000000-0005-0000-0000-0000E8670000}"/>
    <cellStyle name="Comma 2 2 6 2 2" xfId="19402" xr:uid="{00000000-0005-0000-0000-0000E9670000}"/>
    <cellStyle name="Comma 2 2 6 2 3" xfId="19403" xr:uid="{00000000-0005-0000-0000-0000EA670000}"/>
    <cellStyle name="Comma 2 2 6 2_AVA DVA EL" xfId="19404" xr:uid="{00000000-0005-0000-0000-0000EB670000}"/>
    <cellStyle name="Comma 2 2 6 3" xfId="19405" xr:uid="{00000000-0005-0000-0000-0000EC670000}"/>
    <cellStyle name="Comma 2 2 6 4" xfId="36739" xr:uid="{00000000-0005-0000-0000-0000ED670000}"/>
    <cellStyle name="Comma 2 2 6_AVA DVA EL" xfId="19406" xr:uid="{00000000-0005-0000-0000-0000EE670000}"/>
    <cellStyle name="Comma 2 2 7" xfId="6226" xr:uid="{00000000-0005-0000-0000-0000EF670000}"/>
    <cellStyle name="Comma 2 2 7 2" xfId="19407" xr:uid="{00000000-0005-0000-0000-0000F0670000}"/>
    <cellStyle name="Comma 2 2 7 2 2" xfId="19408" xr:uid="{00000000-0005-0000-0000-0000F1670000}"/>
    <cellStyle name="Comma 2 2 7 2 3" xfId="19409" xr:uid="{00000000-0005-0000-0000-0000F2670000}"/>
    <cellStyle name="Comma 2 2 7 2_AVA DVA EL" xfId="19410" xr:uid="{00000000-0005-0000-0000-0000F3670000}"/>
    <cellStyle name="Comma 2 2 7 3" xfId="19411" xr:uid="{00000000-0005-0000-0000-0000F4670000}"/>
    <cellStyle name="Comma 2 2 7_AVA DVA EL" xfId="19412" xr:uid="{00000000-0005-0000-0000-0000F5670000}"/>
    <cellStyle name="Comma 2 2 8" xfId="19413" xr:uid="{00000000-0005-0000-0000-0000F6670000}"/>
    <cellStyle name="Comma 2 2 8 2" xfId="19414" xr:uid="{00000000-0005-0000-0000-0000F7670000}"/>
    <cellStyle name="Comma 2 2 8 3" xfId="19415" xr:uid="{00000000-0005-0000-0000-0000F8670000}"/>
    <cellStyle name="Comma 2 2 8_AVA DVA EL" xfId="19416" xr:uid="{00000000-0005-0000-0000-0000F9670000}"/>
    <cellStyle name="Comma 2 2 9" xfId="19417" xr:uid="{00000000-0005-0000-0000-0000FA670000}"/>
    <cellStyle name="Comma 2 2 9 2" xfId="19418" xr:uid="{00000000-0005-0000-0000-0000FB670000}"/>
    <cellStyle name="Comma 2 2 9 3" xfId="19419" xr:uid="{00000000-0005-0000-0000-0000FC670000}"/>
    <cellStyle name="Comma 2 2 9_AVA DVA EL" xfId="19420" xr:uid="{00000000-0005-0000-0000-0000FD670000}"/>
    <cellStyle name="Comma 2 2_AVA DVA EL" xfId="19421" xr:uid="{00000000-0005-0000-0000-0000FE670000}"/>
    <cellStyle name="Comma 2 20" xfId="19422" xr:uid="{00000000-0005-0000-0000-0000FF670000}"/>
    <cellStyle name="Comma 2 20 2" xfId="19423" xr:uid="{00000000-0005-0000-0000-000000680000}"/>
    <cellStyle name="Comma 2 20 3" xfId="19424" xr:uid="{00000000-0005-0000-0000-000001680000}"/>
    <cellStyle name="Comma 2 20_AVA DVA EL" xfId="19425" xr:uid="{00000000-0005-0000-0000-000002680000}"/>
    <cellStyle name="Comma 2 21" xfId="19426" xr:uid="{00000000-0005-0000-0000-000003680000}"/>
    <cellStyle name="Comma 2 21 2" xfId="19427" xr:uid="{00000000-0005-0000-0000-000004680000}"/>
    <cellStyle name="Comma 2 21_AVA DVA EL" xfId="19428" xr:uid="{00000000-0005-0000-0000-000005680000}"/>
    <cellStyle name="Comma 2 22" xfId="19429" xr:uid="{00000000-0005-0000-0000-000006680000}"/>
    <cellStyle name="Comma 2 23" xfId="19430" xr:uid="{00000000-0005-0000-0000-000007680000}"/>
    <cellStyle name="Comma 2 24" xfId="47880" xr:uid="{00000000-0005-0000-0000-000008680000}"/>
    <cellStyle name="Comma 2 25" xfId="47881" xr:uid="{00000000-0005-0000-0000-000009680000}"/>
    <cellStyle name="Comma 2 3" xfId="6227" xr:uid="{00000000-0005-0000-0000-00000A680000}"/>
    <cellStyle name="Comma 2 3 2" xfId="6228" xr:uid="{00000000-0005-0000-0000-00000B680000}"/>
    <cellStyle name="Comma 2 3 2 2" xfId="19431" xr:uid="{00000000-0005-0000-0000-00000C680000}"/>
    <cellStyle name="Comma 2 3 2 2 2" xfId="19432" xr:uid="{00000000-0005-0000-0000-00000D680000}"/>
    <cellStyle name="Comma 2 3 2 2 3" xfId="19433" xr:uid="{00000000-0005-0000-0000-00000E680000}"/>
    <cellStyle name="Comma 2 3 2 2_AVA DVA EL" xfId="19434" xr:uid="{00000000-0005-0000-0000-00000F680000}"/>
    <cellStyle name="Comma 2 3 2 3" xfId="19435" xr:uid="{00000000-0005-0000-0000-000010680000}"/>
    <cellStyle name="Comma 2 3 2_AVA DVA EL" xfId="19436" xr:uid="{00000000-0005-0000-0000-000011680000}"/>
    <cellStyle name="Comma 2 3 3" xfId="6229" xr:uid="{00000000-0005-0000-0000-000012680000}"/>
    <cellStyle name="Comma 2 3 3 2" xfId="19437" xr:uid="{00000000-0005-0000-0000-000013680000}"/>
    <cellStyle name="Comma 2 3 3 2 2" xfId="19438" xr:uid="{00000000-0005-0000-0000-000014680000}"/>
    <cellStyle name="Comma 2 3 3 2 3" xfId="19439" xr:uid="{00000000-0005-0000-0000-000015680000}"/>
    <cellStyle name="Comma 2 3 3 2_AVA DVA EL" xfId="19440" xr:uid="{00000000-0005-0000-0000-000016680000}"/>
    <cellStyle name="Comma 2 3 3 3" xfId="19441" xr:uid="{00000000-0005-0000-0000-000017680000}"/>
    <cellStyle name="Comma 2 3 3 4" xfId="19442" xr:uid="{00000000-0005-0000-0000-000018680000}"/>
    <cellStyle name="Comma 2 3 3_AVA DVA EL" xfId="19443" xr:uid="{00000000-0005-0000-0000-000019680000}"/>
    <cellStyle name="Comma 2 3 4" xfId="6230" xr:uid="{00000000-0005-0000-0000-00001A680000}"/>
    <cellStyle name="Comma 2 3 4 2" xfId="19444" xr:uid="{00000000-0005-0000-0000-00001B680000}"/>
    <cellStyle name="Comma 2 3 4 3" xfId="19445" xr:uid="{00000000-0005-0000-0000-00001C680000}"/>
    <cellStyle name="Comma 2 3 4_AVA DVA EL" xfId="19446" xr:uid="{00000000-0005-0000-0000-00001D680000}"/>
    <cellStyle name="Comma 2 3 5" xfId="19447" xr:uid="{00000000-0005-0000-0000-00001E680000}"/>
    <cellStyle name="Comma 2 3 5 2" xfId="19448" xr:uid="{00000000-0005-0000-0000-00001F680000}"/>
    <cellStyle name="Comma 2 3 5_AVA DVA EL" xfId="19449" xr:uid="{00000000-0005-0000-0000-000020680000}"/>
    <cellStyle name="Comma 2 3 6" xfId="19450" xr:uid="{00000000-0005-0000-0000-000021680000}"/>
    <cellStyle name="Comma 2 3 7" xfId="19451" xr:uid="{00000000-0005-0000-0000-000022680000}"/>
    <cellStyle name="Comma 2 3 8" xfId="36740" xr:uid="{00000000-0005-0000-0000-000023680000}"/>
    <cellStyle name="Comma 2 3_AVA DVA EL" xfId="19452" xr:uid="{00000000-0005-0000-0000-000024680000}"/>
    <cellStyle name="Comma 2 4" xfId="6231" xr:uid="{00000000-0005-0000-0000-000025680000}"/>
    <cellStyle name="Comma 2 4 10" xfId="19453" xr:uid="{00000000-0005-0000-0000-000026680000}"/>
    <cellStyle name="Comma 2 4 10 2" xfId="19454" xr:uid="{00000000-0005-0000-0000-000027680000}"/>
    <cellStyle name="Comma 2 4 10 3" xfId="19455" xr:uid="{00000000-0005-0000-0000-000028680000}"/>
    <cellStyle name="Comma 2 4 10_AVA DVA EL" xfId="19456" xr:uid="{00000000-0005-0000-0000-000029680000}"/>
    <cellStyle name="Comma 2 4 11" xfId="19457" xr:uid="{00000000-0005-0000-0000-00002A680000}"/>
    <cellStyle name="Comma 2 4 11 2" xfId="19458" xr:uid="{00000000-0005-0000-0000-00002B680000}"/>
    <cellStyle name="Comma 2 4 11 3" xfId="19459" xr:uid="{00000000-0005-0000-0000-00002C680000}"/>
    <cellStyle name="Comma 2 4 11_AVA DVA EL" xfId="19460" xr:uid="{00000000-0005-0000-0000-00002D680000}"/>
    <cellStyle name="Comma 2 4 12" xfId="19461" xr:uid="{00000000-0005-0000-0000-00002E680000}"/>
    <cellStyle name="Comma 2 4 12 2" xfId="19462" xr:uid="{00000000-0005-0000-0000-00002F680000}"/>
    <cellStyle name="Comma 2 4 12 3" xfId="19463" xr:uid="{00000000-0005-0000-0000-000030680000}"/>
    <cellStyle name="Comma 2 4 12_AVA DVA EL" xfId="19464" xr:uid="{00000000-0005-0000-0000-000031680000}"/>
    <cellStyle name="Comma 2 4 13" xfId="19465" xr:uid="{00000000-0005-0000-0000-000032680000}"/>
    <cellStyle name="Comma 2 4 13 2" xfId="19466" xr:uid="{00000000-0005-0000-0000-000033680000}"/>
    <cellStyle name="Comma 2 4 13 3" xfId="19467" xr:uid="{00000000-0005-0000-0000-000034680000}"/>
    <cellStyle name="Comma 2 4 13_AVA DVA EL" xfId="19468" xr:uid="{00000000-0005-0000-0000-000035680000}"/>
    <cellStyle name="Comma 2 4 14" xfId="19469" xr:uid="{00000000-0005-0000-0000-000036680000}"/>
    <cellStyle name="Comma 2 4 14 2" xfId="19470" xr:uid="{00000000-0005-0000-0000-000037680000}"/>
    <cellStyle name="Comma 2 4 14_AVA DVA EL" xfId="19471" xr:uid="{00000000-0005-0000-0000-000038680000}"/>
    <cellStyle name="Comma 2 4 15" xfId="19472" xr:uid="{00000000-0005-0000-0000-000039680000}"/>
    <cellStyle name="Comma 2 4 16" xfId="19473" xr:uid="{00000000-0005-0000-0000-00003A680000}"/>
    <cellStyle name="Comma 2 4 17" xfId="36741" xr:uid="{00000000-0005-0000-0000-00003B680000}"/>
    <cellStyle name="Comma 2 4 2" xfId="6232" xr:uid="{00000000-0005-0000-0000-00003C680000}"/>
    <cellStyle name="Comma 2 4 2 10" xfId="19474" xr:uid="{00000000-0005-0000-0000-00003D680000}"/>
    <cellStyle name="Comma 2 4 2 10 2" xfId="19475" xr:uid="{00000000-0005-0000-0000-00003E680000}"/>
    <cellStyle name="Comma 2 4 2 10 3" xfId="19476" xr:uid="{00000000-0005-0000-0000-00003F680000}"/>
    <cellStyle name="Comma 2 4 2 10_AVA DVA EL" xfId="19477" xr:uid="{00000000-0005-0000-0000-000040680000}"/>
    <cellStyle name="Comma 2 4 2 11" xfId="19478" xr:uid="{00000000-0005-0000-0000-000041680000}"/>
    <cellStyle name="Comma 2 4 2 11 2" xfId="19479" xr:uid="{00000000-0005-0000-0000-000042680000}"/>
    <cellStyle name="Comma 2 4 2 11 3" xfId="19480" xr:uid="{00000000-0005-0000-0000-000043680000}"/>
    <cellStyle name="Comma 2 4 2 11_AVA DVA EL" xfId="19481" xr:uid="{00000000-0005-0000-0000-000044680000}"/>
    <cellStyle name="Comma 2 4 2 12" xfId="19482" xr:uid="{00000000-0005-0000-0000-000045680000}"/>
    <cellStyle name="Comma 2 4 2 2" xfId="19483" xr:uid="{00000000-0005-0000-0000-000046680000}"/>
    <cellStyle name="Comma 2 4 2 2 10" xfId="19484" xr:uid="{00000000-0005-0000-0000-000047680000}"/>
    <cellStyle name="Comma 2 4 2 2 11" xfId="19485" xr:uid="{00000000-0005-0000-0000-000048680000}"/>
    <cellStyle name="Comma 2 4 2 2 2" xfId="19486" xr:uid="{00000000-0005-0000-0000-000049680000}"/>
    <cellStyle name="Comma 2 4 2 2 2 2" xfId="19487" xr:uid="{00000000-0005-0000-0000-00004A680000}"/>
    <cellStyle name="Comma 2 4 2 2 2 2 2" xfId="19488" xr:uid="{00000000-0005-0000-0000-00004B680000}"/>
    <cellStyle name="Comma 2 4 2 2 2 2 3" xfId="19489" xr:uid="{00000000-0005-0000-0000-00004C680000}"/>
    <cellStyle name="Comma 2 4 2 2 2 2_AVA DVA EL" xfId="19490" xr:uid="{00000000-0005-0000-0000-00004D680000}"/>
    <cellStyle name="Comma 2 4 2 2 2 3" xfId="19491" xr:uid="{00000000-0005-0000-0000-00004E680000}"/>
    <cellStyle name="Comma 2 4 2 2 2 3 2" xfId="19492" xr:uid="{00000000-0005-0000-0000-00004F680000}"/>
    <cellStyle name="Comma 2 4 2 2 2 3 3" xfId="19493" xr:uid="{00000000-0005-0000-0000-000050680000}"/>
    <cellStyle name="Comma 2 4 2 2 2 3_AVA DVA EL" xfId="19494" xr:uid="{00000000-0005-0000-0000-000051680000}"/>
    <cellStyle name="Comma 2 4 2 2 2 4" xfId="19495" xr:uid="{00000000-0005-0000-0000-000052680000}"/>
    <cellStyle name="Comma 2 4 2 2 2 5" xfId="19496" xr:uid="{00000000-0005-0000-0000-000053680000}"/>
    <cellStyle name="Comma 2 4 2 2 2_AVA DVA EL" xfId="19497" xr:uid="{00000000-0005-0000-0000-000054680000}"/>
    <cellStyle name="Comma 2 4 2 2 3" xfId="19498" xr:uid="{00000000-0005-0000-0000-000055680000}"/>
    <cellStyle name="Comma 2 4 2 2 3 2" xfId="19499" xr:uid="{00000000-0005-0000-0000-000056680000}"/>
    <cellStyle name="Comma 2 4 2 2 3 3" xfId="19500" xr:uid="{00000000-0005-0000-0000-000057680000}"/>
    <cellStyle name="Comma 2 4 2 2 3_AVA DVA EL" xfId="19501" xr:uid="{00000000-0005-0000-0000-000058680000}"/>
    <cellStyle name="Comma 2 4 2 2 4" xfId="19502" xr:uid="{00000000-0005-0000-0000-000059680000}"/>
    <cellStyle name="Comma 2 4 2 2 4 2" xfId="19503" xr:uid="{00000000-0005-0000-0000-00005A680000}"/>
    <cellStyle name="Comma 2 4 2 2 4 3" xfId="19504" xr:uid="{00000000-0005-0000-0000-00005B680000}"/>
    <cellStyle name="Comma 2 4 2 2 4_AVA DVA EL" xfId="19505" xr:uid="{00000000-0005-0000-0000-00005C680000}"/>
    <cellStyle name="Comma 2 4 2 2 5" xfId="19506" xr:uid="{00000000-0005-0000-0000-00005D680000}"/>
    <cellStyle name="Comma 2 4 2 2 5 2" xfId="19507" xr:uid="{00000000-0005-0000-0000-00005E680000}"/>
    <cellStyle name="Comma 2 4 2 2 5 3" xfId="19508" xr:uid="{00000000-0005-0000-0000-00005F680000}"/>
    <cellStyle name="Comma 2 4 2 2 5_AVA DVA EL" xfId="19509" xr:uid="{00000000-0005-0000-0000-000060680000}"/>
    <cellStyle name="Comma 2 4 2 2 6" xfId="19510" xr:uid="{00000000-0005-0000-0000-000061680000}"/>
    <cellStyle name="Comma 2 4 2 2 6 2" xfId="19511" xr:uid="{00000000-0005-0000-0000-000062680000}"/>
    <cellStyle name="Comma 2 4 2 2 6 3" xfId="19512" xr:uid="{00000000-0005-0000-0000-000063680000}"/>
    <cellStyle name="Comma 2 4 2 2 6_AVA DVA EL" xfId="19513" xr:uid="{00000000-0005-0000-0000-000064680000}"/>
    <cellStyle name="Comma 2 4 2 2 7" xfId="19514" xr:uid="{00000000-0005-0000-0000-000065680000}"/>
    <cellStyle name="Comma 2 4 2 2 7 2" xfId="19515" xr:uid="{00000000-0005-0000-0000-000066680000}"/>
    <cellStyle name="Comma 2 4 2 2 7 3" xfId="19516" xr:uid="{00000000-0005-0000-0000-000067680000}"/>
    <cellStyle name="Comma 2 4 2 2 7_AVA DVA EL" xfId="19517" xr:uid="{00000000-0005-0000-0000-000068680000}"/>
    <cellStyle name="Comma 2 4 2 2 8" xfId="19518" xr:uid="{00000000-0005-0000-0000-000069680000}"/>
    <cellStyle name="Comma 2 4 2 2 8 2" xfId="19519" xr:uid="{00000000-0005-0000-0000-00006A680000}"/>
    <cellStyle name="Comma 2 4 2 2 8 3" xfId="19520" xr:uid="{00000000-0005-0000-0000-00006B680000}"/>
    <cellStyle name="Comma 2 4 2 2 8_AVA DVA EL" xfId="19521" xr:uid="{00000000-0005-0000-0000-00006C680000}"/>
    <cellStyle name="Comma 2 4 2 2 9" xfId="19522" xr:uid="{00000000-0005-0000-0000-00006D680000}"/>
    <cellStyle name="Comma 2 4 2 2 9 2" xfId="19523" xr:uid="{00000000-0005-0000-0000-00006E680000}"/>
    <cellStyle name="Comma 2 4 2 2 9 3" xfId="19524" xr:uid="{00000000-0005-0000-0000-00006F680000}"/>
    <cellStyle name="Comma 2 4 2 2 9_AVA DVA EL" xfId="19525" xr:uid="{00000000-0005-0000-0000-000070680000}"/>
    <cellStyle name="Comma 2 4 2 2_AVA DVA EL" xfId="19526" xr:uid="{00000000-0005-0000-0000-000071680000}"/>
    <cellStyle name="Comma 2 4 2 3" xfId="19527" xr:uid="{00000000-0005-0000-0000-000072680000}"/>
    <cellStyle name="Comma 2 4 2 3 2" xfId="19528" xr:uid="{00000000-0005-0000-0000-000073680000}"/>
    <cellStyle name="Comma 2 4 2 3 2 2" xfId="19529" xr:uid="{00000000-0005-0000-0000-000074680000}"/>
    <cellStyle name="Comma 2 4 2 3 2 3" xfId="19530" xr:uid="{00000000-0005-0000-0000-000075680000}"/>
    <cellStyle name="Comma 2 4 2 3 2_AVA DVA EL" xfId="19531" xr:uid="{00000000-0005-0000-0000-000076680000}"/>
    <cellStyle name="Comma 2 4 2 3 3" xfId="19532" xr:uid="{00000000-0005-0000-0000-000077680000}"/>
    <cellStyle name="Comma 2 4 2 3 3 2" xfId="19533" xr:uid="{00000000-0005-0000-0000-000078680000}"/>
    <cellStyle name="Comma 2 4 2 3 3 3" xfId="19534" xr:uid="{00000000-0005-0000-0000-000079680000}"/>
    <cellStyle name="Comma 2 4 2 3 3_AVA DVA EL" xfId="19535" xr:uid="{00000000-0005-0000-0000-00007A680000}"/>
    <cellStyle name="Comma 2 4 2 3 4" xfId="19536" xr:uid="{00000000-0005-0000-0000-00007B680000}"/>
    <cellStyle name="Comma 2 4 2 3 5" xfId="19537" xr:uid="{00000000-0005-0000-0000-00007C680000}"/>
    <cellStyle name="Comma 2 4 2 3_AVA DVA EL" xfId="19538" xr:uid="{00000000-0005-0000-0000-00007D680000}"/>
    <cellStyle name="Comma 2 4 2 4" xfId="19539" xr:uid="{00000000-0005-0000-0000-00007E680000}"/>
    <cellStyle name="Comma 2 4 2 4 2" xfId="19540" xr:uid="{00000000-0005-0000-0000-00007F680000}"/>
    <cellStyle name="Comma 2 4 2 4 3" xfId="19541" xr:uid="{00000000-0005-0000-0000-000080680000}"/>
    <cellStyle name="Comma 2 4 2 4_AVA DVA EL" xfId="19542" xr:uid="{00000000-0005-0000-0000-000081680000}"/>
    <cellStyle name="Comma 2 4 2 5" xfId="19543" xr:uid="{00000000-0005-0000-0000-000082680000}"/>
    <cellStyle name="Comma 2 4 2 5 2" xfId="19544" xr:uid="{00000000-0005-0000-0000-000083680000}"/>
    <cellStyle name="Comma 2 4 2 5 3" xfId="19545" xr:uid="{00000000-0005-0000-0000-000084680000}"/>
    <cellStyle name="Comma 2 4 2 5_AVA DVA EL" xfId="19546" xr:uid="{00000000-0005-0000-0000-000085680000}"/>
    <cellStyle name="Comma 2 4 2 6" xfId="19547" xr:uid="{00000000-0005-0000-0000-000086680000}"/>
    <cellStyle name="Comma 2 4 2 6 2" xfId="19548" xr:uid="{00000000-0005-0000-0000-000087680000}"/>
    <cellStyle name="Comma 2 4 2 6 3" xfId="19549" xr:uid="{00000000-0005-0000-0000-000088680000}"/>
    <cellStyle name="Comma 2 4 2 6_AVA DVA EL" xfId="19550" xr:uid="{00000000-0005-0000-0000-000089680000}"/>
    <cellStyle name="Comma 2 4 2 7" xfId="19551" xr:uid="{00000000-0005-0000-0000-00008A680000}"/>
    <cellStyle name="Comma 2 4 2 7 2" xfId="19552" xr:uid="{00000000-0005-0000-0000-00008B680000}"/>
    <cellStyle name="Comma 2 4 2 7 3" xfId="19553" xr:uid="{00000000-0005-0000-0000-00008C680000}"/>
    <cellStyle name="Comma 2 4 2 7_AVA DVA EL" xfId="19554" xr:uid="{00000000-0005-0000-0000-00008D680000}"/>
    <cellStyle name="Comma 2 4 2 8" xfId="19555" xr:uid="{00000000-0005-0000-0000-00008E680000}"/>
    <cellStyle name="Comma 2 4 2 8 2" xfId="19556" xr:uid="{00000000-0005-0000-0000-00008F680000}"/>
    <cellStyle name="Comma 2 4 2 8 3" xfId="19557" xr:uid="{00000000-0005-0000-0000-000090680000}"/>
    <cellStyle name="Comma 2 4 2 8_AVA DVA EL" xfId="19558" xr:uid="{00000000-0005-0000-0000-000091680000}"/>
    <cellStyle name="Comma 2 4 2 9" xfId="19559" xr:uid="{00000000-0005-0000-0000-000092680000}"/>
    <cellStyle name="Comma 2 4 2 9 2" xfId="19560" xr:uid="{00000000-0005-0000-0000-000093680000}"/>
    <cellStyle name="Comma 2 4 2 9 3" xfId="19561" xr:uid="{00000000-0005-0000-0000-000094680000}"/>
    <cellStyle name="Comma 2 4 2 9_AVA DVA EL" xfId="19562" xr:uid="{00000000-0005-0000-0000-000095680000}"/>
    <cellStyle name="Comma 2 4 2_AVA DVA EL" xfId="19563" xr:uid="{00000000-0005-0000-0000-000096680000}"/>
    <cellStyle name="Comma 2 4 3" xfId="19564" xr:uid="{00000000-0005-0000-0000-000097680000}"/>
    <cellStyle name="Comma 2 4 3 10" xfId="19565" xr:uid="{00000000-0005-0000-0000-000098680000}"/>
    <cellStyle name="Comma 2 4 3 11" xfId="19566" xr:uid="{00000000-0005-0000-0000-000099680000}"/>
    <cellStyle name="Comma 2 4 3 2" xfId="19567" xr:uid="{00000000-0005-0000-0000-00009A680000}"/>
    <cellStyle name="Comma 2 4 3 2 2" xfId="19568" xr:uid="{00000000-0005-0000-0000-00009B680000}"/>
    <cellStyle name="Comma 2 4 3 2 2 2" xfId="19569" xr:uid="{00000000-0005-0000-0000-00009C680000}"/>
    <cellStyle name="Comma 2 4 3 2 2 3" xfId="19570" xr:uid="{00000000-0005-0000-0000-00009D680000}"/>
    <cellStyle name="Comma 2 4 3 2 2_AVA DVA EL" xfId="19571" xr:uid="{00000000-0005-0000-0000-00009E680000}"/>
    <cellStyle name="Comma 2 4 3 2 3" xfId="19572" xr:uid="{00000000-0005-0000-0000-00009F680000}"/>
    <cellStyle name="Comma 2 4 3 2 3 2" xfId="19573" xr:uid="{00000000-0005-0000-0000-0000A0680000}"/>
    <cellStyle name="Comma 2 4 3 2 3 3" xfId="19574" xr:uid="{00000000-0005-0000-0000-0000A1680000}"/>
    <cellStyle name="Comma 2 4 3 2 3_AVA DVA EL" xfId="19575" xr:uid="{00000000-0005-0000-0000-0000A2680000}"/>
    <cellStyle name="Comma 2 4 3 2 4" xfId="19576" xr:uid="{00000000-0005-0000-0000-0000A3680000}"/>
    <cellStyle name="Comma 2 4 3 2 5" xfId="19577" xr:uid="{00000000-0005-0000-0000-0000A4680000}"/>
    <cellStyle name="Comma 2 4 3 2_AVA DVA EL" xfId="19578" xr:uid="{00000000-0005-0000-0000-0000A5680000}"/>
    <cellStyle name="Comma 2 4 3 3" xfId="19579" xr:uid="{00000000-0005-0000-0000-0000A6680000}"/>
    <cellStyle name="Comma 2 4 3 3 2" xfId="19580" xr:uid="{00000000-0005-0000-0000-0000A7680000}"/>
    <cellStyle name="Comma 2 4 3 3 3" xfId="19581" xr:uid="{00000000-0005-0000-0000-0000A8680000}"/>
    <cellStyle name="Comma 2 4 3 3_AVA DVA EL" xfId="19582" xr:uid="{00000000-0005-0000-0000-0000A9680000}"/>
    <cellStyle name="Comma 2 4 3 4" xfId="19583" xr:uid="{00000000-0005-0000-0000-0000AA680000}"/>
    <cellStyle name="Comma 2 4 3 4 2" xfId="19584" xr:uid="{00000000-0005-0000-0000-0000AB680000}"/>
    <cellStyle name="Comma 2 4 3 4 3" xfId="19585" xr:uid="{00000000-0005-0000-0000-0000AC680000}"/>
    <cellStyle name="Comma 2 4 3 4_AVA DVA EL" xfId="19586" xr:uid="{00000000-0005-0000-0000-0000AD680000}"/>
    <cellStyle name="Comma 2 4 3 5" xfId="19587" xr:uid="{00000000-0005-0000-0000-0000AE680000}"/>
    <cellStyle name="Comma 2 4 3 5 2" xfId="19588" xr:uid="{00000000-0005-0000-0000-0000AF680000}"/>
    <cellStyle name="Comma 2 4 3 5 3" xfId="19589" xr:uid="{00000000-0005-0000-0000-0000B0680000}"/>
    <cellStyle name="Comma 2 4 3 5_AVA DVA EL" xfId="19590" xr:uid="{00000000-0005-0000-0000-0000B1680000}"/>
    <cellStyle name="Comma 2 4 3 6" xfId="19591" xr:uid="{00000000-0005-0000-0000-0000B2680000}"/>
    <cellStyle name="Comma 2 4 3 6 2" xfId="19592" xr:uid="{00000000-0005-0000-0000-0000B3680000}"/>
    <cellStyle name="Comma 2 4 3 6 3" xfId="19593" xr:uid="{00000000-0005-0000-0000-0000B4680000}"/>
    <cellStyle name="Comma 2 4 3 6_AVA DVA EL" xfId="19594" xr:uid="{00000000-0005-0000-0000-0000B5680000}"/>
    <cellStyle name="Comma 2 4 3 7" xfId="19595" xr:uid="{00000000-0005-0000-0000-0000B6680000}"/>
    <cellStyle name="Comma 2 4 3 7 2" xfId="19596" xr:uid="{00000000-0005-0000-0000-0000B7680000}"/>
    <cellStyle name="Comma 2 4 3 7 3" xfId="19597" xr:uid="{00000000-0005-0000-0000-0000B8680000}"/>
    <cellStyle name="Comma 2 4 3 7_AVA DVA EL" xfId="19598" xr:uid="{00000000-0005-0000-0000-0000B9680000}"/>
    <cellStyle name="Comma 2 4 3 8" xfId="19599" xr:uid="{00000000-0005-0000-0000-0000BA680000}"/>
    <cellStyle name="Comma 2 4 3 8 2" xfId="19600" xr:uid="{00000000-0005-0000-0000-0000BB680000}"/>
    <cellStyle name="Comma 2 4 3 8 3" xfId="19601" xr:uid="{00000000-0005-0000-0000-0000BC680000}"/>
    <cellStyle name="Comma 2 4 3 8_AVA DVA EL" xfId="19602" xr:uid="{00000000-0005-0000-0000-0000BD680000}"/>
    <cellStyle name="Comma 2 4 3 9" xfId="19603" xr:uid="{00000000-0005-0000-0000-0000BE680000}"/>
    <cellStyle name="Comma 2 4 3 9 2" xfId="19604" xr:uid="{00000000-0005-0000-0000-0000BF680000}"/>
    <cellStyle name="Comma 2 4 3 9 3" xfId="19605" xr:uid="{00000000-0005-0000-0000-0000C0680000}"/>
    <cellStyle name="Comma 2 4 3 9_AVA DVA EL" xfId="19606" xr:uid="{00000000-0005-0000-0000-0000C1680000}"/>
    <cellStyle name="Comma 2 4 3_AVA DVA EL" xfId="19607" xr:uid="{00000000-0005-0000-0000-0000C2680000}"/>
    <cellStyle name="Comma 2 4 4" xfId="19608" xr:uid="{00000000-0005-0000-0000-0000C3680000}"/>
    <cellStyle name="Comma 2 4 4 2" xfId="19609" xr:uid="{00000000-0005-0000-0000-0000C4680000}"/>
    <cellStyle name="Comma 2 4 4 2 2" xfId="19610" xr:uid="{00000000-0005-0000-0000-0000C5680000}"/>
    <cellStyle name="Comma 2 4 4 2 3" xfId="19611" xr:uid="{00000000-0005-0000-0000-0000C6680000}"/>
    <cellStyle name="Comma 2 4 4 2_AVA DVA EL" xfId="19612" xr:uid="{00000000-0005-0000-0000-0000C7680000}"/>
    <cellStyle name="Comma 2 4 4 3" xfId="19613" xr:uid="{00000000-0005-0000-0000-0000C8680000}"/>
    <cellStyle name="Comma 2 4 4 3 2" xfId="19614" xr:uid="{00000000-0005-0000-0000-0000C9680000}"/>
    <cellStyle name="Comma 2 4 4 3 3" xfId="19615" xr:uid="{00000000-0005-0000-0000-0000CA680000}"/>
    <cellStyle name="Comma 2 4 4 3_AVA DVA EL" xfId="19616" xr:uid="{00000000-0005-0000-0000-0000CB680000}"/>
    <cellStyle name="Comma 2 4 4 4" xfId="19617" xr:uid="{00000000-0005-0000-0000-0000CC680000}"/>
    <cellStyle name="Comma 2 4 4 5" xfId="19618" xr:uid="{00000000-0005-0000-0000-0000CD680000}"/>
    <cellStyle name="Comma 2 4 4_AVA DVA EL" xfId="19619" xr:uid="{00000000-0005-0000-0000-0000CE680000}"/>
    <cellStyle name="Comma 2 4 5" xfId="19620" xr:uid="{00000000-0005-0000-0000-0000CF680000}"/>
    <cellStyle name="Comma 2 4 5 2" xfId="19621" xr:uid="{00000000-0005-0000-0000-0000D0680000}"/>
    <cellStyle name="Comma 2 4 5 3" xfId="19622" xr:uid="{00000000-0005-0000-0000-0000D1680000}"/>
    <cellStyle name="Comma 2 4 5_AVA DVA EL" xfId="19623" xr:uid="{00000000-0005-0000-0000-0000D2680000}"/>
    <cellStyle name="Comma 2 4 6" xfId="19624" xr:uid="{00000000-0005-0000-0000-0000D3680000}"/>
    <cellStyle name="Comma 2 4 6 2" xfId="19625" xr:uid="{00000000-0005-0000-0000-0000D4680000}"/>
    <cellStyle name="Comma 2 4 6 3" xfId="19626" xr:uid="{00000000-0005-0000-0000-0000D5680000}"/>
    <cellStyle name="Comma 2 4 6_AVA DVA EL" xfId="19627" xr:uid="{00000000-0005-0000-0000-0000D6680000}"/>
    <cellStyle name="Comma 2 4 7" xfId="19628" xr:uid="{00000000-0005-0000-0000-0000D7680000}"/>
    <cellStyle name="Comma 2 4 7 2" xfId="19629" xr:uid="{00000000-0005-0000-0000-0000D8680000}"/>
    <cellStyle name="Comma 2 4 7 3" xfId="19630" xr:uid="{00000000-0005-0000-0000-0000D9680000}"/>
    <cellStyle name="Comma 2 4 7_AVA DVA EL" xfId="19631" xr:uid="{00000000-0005-0000-0000-0000DA680000}"/>
    <cellStyle name="Comma 2 4 8" xfId="19632" xr:uid="{00000000-0005-0000-0000-0000DB680000}"/>
    <cellStyle name="Comma 2 4 8 2" xfId="19633" xr:uid="{00000000-0005-0000-0000-0000DC680000}"/>
    <cellStyle name="Comma 2 4 8 3" xfId="19634" xr:uid="{00000000-0005-0000-0000-0000DD680000}"/>
    <cellStyle name="Comma 2 4 8_AVA DVA EL" xfId="19635" xr:uid="{00000000-0005-0000-0000-0000DE680000}"/>
    <cellStyle name="Comma 2 4 9" xfId="19636" xr:uid="{00000000-0005-0000-0000-0000DF680000}"/>
    <cellStyle name="Comma 2 4 9 2" xfId="19637" xr:uid="{00000000-0005-0000-0000-0000E0680000}"/>
    <cellStyle name="Comma 2 4 9 3" xfId="19638" xr:uid="{00000000-0005-0000-0000-0000E1680000}"/>
    <cellStyle name="Comma 2 4 9_AVA DVA EL" xfId="19639" xr:uid="{00000000-0005-0000-0000-0000E2680000}"/>
    <cellStyle name="Comma 2 4_AVA DVA EL" xfId="19640" xr:uid="{00000000-0005-0000-0000-0000E3680000}"/>
    <cellStyle name="Comma 2 5" xfId="6233" xr:uid="{00000000-0005-0000-0000-0000E4680000}"/>
    <cellStyle name="Comma 2 5 10" xfId="19641" xr:uid="{00000000-0005-0000-0000-0000E5680000}"/>
    <cellStyle name="Comma 2 5 10 2" xfId="19642" xr:uid="{00000000-0005-0000-0000-0000E6680000}"/>
    <cellStyle name="Comma 2 5 10 3" xfId="19643" xr:uid="{00000000-0005-0000-0000-0000E7680000}"/>
    <cellStyle name="Comma 2 5 10_AVA DVA EL" xfId="19644" xr:uid="{00000000-0005-0000-0000-0000E8680000}"/>
    <cellStyle name="Comma 2 5 11" xfId="19645" xr:uid="{00000000-0005-0000-0000-0000E9680000}"/>
    <cellStyle name="Comma 2 5 11 2" xfId="19646" xr:uid="{00000000-0005-0000-0000-0000EA680000}"/>
    <cellStyle name="Comma 2 5 11 3" xfId="19647" xr:uid="{00000000-0005-0000-0000-0000EB680000}"/>
    <cellStyle name="Comma 2 5 11_AVA DVA EL" xfId="19648" xr:uid="{00000000-0005-0000-0000-0000EC680000}"/>
    <cellStyle name="Comma 2 5 12" xfId="19649" xr:uid="{00000000-0005-0000-0000-0000ED680000}"/>
    <cellStyle name="Comma 2 5 12 2" xfId="19650" xr:uid="{00000000-0005-0000-0000-0000EE680000}"/>
    <cellStyle name="Comma 2 5 12_AVA DVA EL" xfId="19651" xr:uid="{00000000-0005-0000-0000-0000EF680000}"/>
    <cellStyle name="Comma 2 5 13" xfId="19652" xr:uid="{00000000-0005-0000-0000-0000F0680000}"/>
    <cellStyle name="Comma 2 5 14" xfId="19653" xr:uid="{00000000-0005-0000-0000-0000F1680000}"/>
    <cellStyle name="Comma 2 5 15" xfId="36742" xr:uid="{00000000-0005-0000-0000-0000F2680000}"/>
    <cellStyle name="Comma 2 5 2" xfId="19654" xr:uid="{00000000-0005-0000-0000-0000F3680000}"/>
    <cellStyle name="Comma 2 5 2 10" xfId="19655" xr:uid="{00000000-0005-0000-0000-0000F4680000}"/>
    <cellStyle name="Comma 2 5 2 11" xfId="19656" xr:uid="{00000000-0005-0000-0000-0000F5680000}"/>
    <cellStyle name="Comma 2 5 2 2" xfId="19657" xr:uid="{00000000-0005-0000-0000-0000F6680000}"/>
    <cellStyle name="Comma 2 5 2 2 2" xfId="19658" xr:uid="{00000000-0005-0000-0000-0000F7680000}"/>
    <cellStyle name="Comma 2 5 2 2 2 2" xfId="19659" xr:uid="{00000000-0005-0000-0000-0000F8680000}"/>
    <cellStyle name="Comma 2 5 2 2 2 3" xfId="19660" xr:uid="{00000000-0005-0000-0000-0000F9680000}"/>
    <cellStyle name="Comma 2 5 2 2 2_AVA DVA EL" xfId="19661" xr:uid="{00000000-0005-0000-0000-0000FA680000}"/>
    <cellStyle name="Comma 2 5 2 2 3" xfId="19662" xr:uid="{00000000-0005-0000-0000-0000FB680000}"/>
    <cellStyle name="Comma 2 5 2 2 3 2" xfId="19663" xr:uid="{00000000-0005-0000-0000-0000FC680000}"/>
    <cellStyle name="Comma 2 5 2 2 3 3" xfId="19664" xr:uid="{00000000-0005-0000-0000-0000FD680000}"/>
    <cellStyle name="Comma 2 5 2 2 3_AVA DVA EL" xfId="19665" xr:uid="{00000000-0005-0000-0000-0000FE680000}"/>
    <cellStyle name="Comma 2 5 2 2 4" xfId="19666" xr:uid="{00000000-0005-0000-0000-0000FF680000}"/>
    <cellStyle name="Comma 2 5 2 2 5" xfId="19667" xr:uid="{00000000-0005-0000-0000-000000690000}"/>
    <cellStyle name="Comma 2 5 2 2_AVA DVA EL" xfId="19668" xr:uid="{00000000-0005-0000-0000-000001690000}"/>
    <cellStyle name="Comma 2 5 2 3" xfId="19669" xr:uid="{00000000-0005-0000-0000-000002690000}"/>
    <cellStyle name="Comma 2 5 2 3 2" xfId="19670" xr:uid="{00000000-0005-0000-0000-000003690000}"/>
    <cellStyle name="Comma 2 5 2 3 3" xfId="19671" xr:uid="{00000000-0005-0000-0000-000004690000}"/>
    <cellStyle name="Comma 2 5 2 3_AVA DVA EL" xfId="19672" xr:uid="{00000000-0005-0000-0000-000005690000}"/>
    <cellStyle name="Comma 2 5 2 4" xfId="19673" xr:uid="{00000000-0005-0000-0000-000006690000}"/>
    <cellStyle name="Comma 2 5 2 4 2" xfId="19674" xr:uid="{00000000-0005-0000-0000-000007690000}"/>
    <cellStyle name="Comma 2 5 2 4 3" xfId="19675" xr:uid="{00000000-0005-0000-0000-000008690000}"/>
    <cellStyle name="Comma 2 5 2 4_AVA DVA EL" xfId="19676" xr:uid="{00000000-0005-0000-0000-000009690000}"/>
    <cellStyle name="Comma 2 5 2 5" xfId="19677" xr:uid="{00000000-0005-0000-0000-00000A690000}"/>
    <cellStyle name="Comma 2 5 2 5 2" xfId="19678" xr:uid="{00000000-0005-0000-0000-00000B690000}"/>
    <cellStyle name="Comma 2 5 2 5 3" xfId="19679" xr:uid="{00000000-0005-0000-0000-00000C690000}"/>
    <cellStyle name="Comma 2 5 2 5_AVA DVA EL" xfId="19680" xr:uid="{00000000-0005-0000-0000-00000D690000}"/>
    <cellStyle name="Comma 2 5 2 6" xfId="19681" xr:uid="{00000000-0005-0000-0000-00000E690000}"/>
    <cellStyle name="Comma 2 5 2 6 2" xfId="19682" xr:uid="{00000000-0005-0000-0000-00000F690000}"/>
    <cellStyle name="Comma 2 5 2 6 3" xfId="19683" xr:uid="{00000000-0005-0000-0000-000010690000}"/>
    <cellStyle name="Comma 2 5 2 6_AVA DVA EL" xfId="19684" xr:uid="{00000000-0005-0000-0000-000011690000}"/>
    <cellStyle name="Comma 2 5 2 7" xfId="19685" xr:uid="{00000000-0005-0000-0000-000012690000}"/>
    <cellStyle name="Comma 2 5 2 7 2" xfId="19686" xr:uid="{00000000-0005-0000-0000-000013690000}"/>
    <cellStyle name="Comma 2 5 2 7 3" xfId="19687" xr:uid="{00000000-0005-0000-0000-000014690000}"/>
    <cellStyle name="Comma 2 5 2 7_AVA DVA EL" xfId="19688" xr:uid="{00000000-0005-0000-0000-000015690000}"/>
    <cellStyle name="Comma 2 5 2 8" xfId="19689" xr:uid="{00000000-0005-0000-0000-000016690000}"/>
    <cellStyle name="Comma 2 5 2 8 2" xfId="19690" xr:uid="{00000000-0005-0000-0000-000017690000}"/>
    <cellStyle name="Comma 2 5 2 8 3" xfId="19691" xr:uid="{00000000-0005-0000-0000-000018690000}"/>
    <cellStyle name="Comma 2 5 2 8_AVA DVA EL" xfId="19692" xr:uid="{00000000-0005-0000-0000-000019690000}"/>
    <cellStyle name="Comma 2 5 2 9" xfId="19693" xr:uid="{00000000-0005-0000-0000-00001A690000}"/>
    <cellStyle name="Comma 2 5 2 9 2" xfId="19694" xr:uid="{00000000-0005-0000-0000-00001B690000}"/>
    <cellStyle name="Comma 2 5 2 9 3" xfId="19695" xr:uid="{00000000-0005-0000-0000-00001C690000}"/>
    <cellStyle name="Comma 2 5 2 9_AVA DVA EL" xfId="19696" xr:uid="{00000000-0005-0000-0000-00001D690000}"/>
    <cellStyle name="Comma 2 5 2_AVA DVA EL" xfId="19697" xr:uid="{00000000-0005-0000-0000-00001E690000}"/>
    <cellStyle name="Comma 2 5 3" xfId="19698" xr:uid="{00000000-0005-0000-0000-00001F690000}"/>
    <cellStyle name="Comma 2 5 3 2" xfId="19699" xr:uid="{00000000-0005-0000-0000-000020690000}"/>
    <cellStyle name="Comma 2 5 3 2 2" xfId="19700" xr:uid="{00000000-0005-0000-0000-000021690000}"/>
    <cellStyle name="Comma 2 5 3 2 3" xfId="19701" xr:uid="{00000000-0005-0000-0000-000022690000}"/>
    <cellStyle name="Comma 2 5 3 2_AVA DVA EL" xfId="19702" xr:uid="{00000000-0005-0000-0000-000023690000}"/>
    <cellStyle name="Comma 2 5 3 3" xfId="19703" xr:uid="{00000000-0005-0000-0000-000024690000}"/>
    <cellStyle name="Comma 2 5 3 3 2" xfId="19704" xr:uid="{00000000-0005-0000-0000-000025690000}"/>
    <cellStyle name="Comma 2 5 3 3 3" xfId="19705" xr:uid="{00000000-0005-0000-0000-000026690000}"/>
    <cellStyle name="Comma 2 5 3 3_AVA DVA EL" xfId="19706" xr:uid="{00000000-0005-0000-0000-000027690000}"/>
    <cellStyle name="Comma 2 5 3 4" xfId="19707" xr:uid="{00000000-0005-0000-0000-000028690000}"/>
    <cellStyle name="Comma 2 5 3 5" xfId="19708" xr:uid="{00000000-0005-0000-0000-000029690000}"/>
    <cellStyle name="Comma 2 5 3_AVA DVA EL" xfId="19709" xr:uid="{00000000-0005-0000-0000-00002A690000}"/>
    <cellStyle name="Comma 2 5 4" xfId="19710" xr:uid="{00000000-0005-0000-0000-00002B690000}"/>
    <cellStyle name="Comma 2 5 4 2" xfId="19711" xr:uid="{00000000-0005-0000-0000-00002C690000}"/>
    <cellStyle name="Comma 2 5 4 3" xfId="19712" xr:uid="{00000000-0005-0000-0000-00002D690000}"/>
    <cellStyle name="Comma 2 5 4_AVA DVA EL" xfId="19713" xr:uid="{00000000-0005-0000-0000-00002E690000}"/>
    <cellStyle name="Comma 2 5 5" xfId="19714" xr:uid="{00000000-0005-0000-0000-00002F690000}"/>
    <cellStyle name="Comma 2 5 5 2" xfId="19715" xr:uid="{00000000-0005-0000-0000-000030690000}"/>
    <cellStyle name="Comma 2 5 5 3" xfId="19716" xr:uid="{00000000-0005-0000-0000-000031690000}"/>
    <cellStyle name="Comma 2 5 5_AVA DVA EL" xfId="19717" xr:uid="{00000000-0005-0000-0000-000032690000}"/>
    <cellStyle name="Comma 2 5 6" xfId="19718" xr:uid="{00000000-0005-0000-0000-000033690000}"/>
    <cellStyle name="Comma 2 5 6 2" xfId="19719" xr:uid="{00000000-0005-0000-0000-000034690000}"/>
    <cellStyle name="Comma 2 5 6 3" xfId="19720" xr:uid="{00000000-0005-0000-0000-000035690000}"/>
    <cellStyle name="Comma 2 5 6_AVA DVA EL" xfId="19721" xr:uid="{00000000-0005-0000-0000-000036690000}"/>
    <cellStyle name="Comma 2 5 7" xfId="19722" xr:uid="{00000000-0005-0000-0000-000037690000}"/>
    <cellStyle name="Comma 2 5 7 2" xfId="19723" xr:uid="{00000000-0005-0000-0000-000038690000}"/>
    <cellStyle name="Comma 2 5 7 3" xfId="19724" xr:uid="{00000000-0005-0000-0000-000039690000}"/>
    <cellStyle name="Comma 2 5 7_AVA DVA EL" xfId="19725" xr:uid="{00000000-0005-0000-0000-00003A690000}"/>
    <cellStyle name="Comma 2 5 8" xfId="19726" xr:uid="{00000000-0005-0000-0000-00003B690000}"/>
    <cellStyle name="Comma 2 5 8 2" xfId="19727" xr:uid="{00000000-0005-0000-0000-00003C690000}"/>
    <cellStyle name="Comma 2 5 8 3" xfId="19728" xr:uid="{00000000-0005-0000-0000-00003D690000}"/>
    <cellStyle name="Comma 2 5 8_AVA DVA EL" xfId="19729" xr:uid="{00000000-0005-0000-0000-00003E690000}"/>
    <cellStyle name="Comma 2 5 9" xfId="19730" xr:uid="{00000000-0005-0000-0000-00003F690000}"/>
    <cellStyle name="Comma 2 5 9 2" xfId="19731" xr:uid="{00000000-0005-0000-0000-000040690000}"/>
    <cellStyle name="Comma 2 5 9 3" xfId="19732" xr:uid="{00000000-0005-0000-0000-000041690000}"/>
    <cellStyle name="Comma 2 5 9_AVA DVA EL" xfId="19733" xr:uid="{00000000-0005-0000-0000-000042690000}"/>
    <cellStyle name="Comma 2 5_AVA DVA EL" xfId="19734" xr:uid="{00000000-0005-0000-0000-000043690000}"/>
    <cellStyle name="Comma 2 6" xfId="6234" xr:uid="{00000000-0005-0000-0000-000044690000}"/>
    <cellStyle name="Comma 2 6 10" xfId="19735" xr:uid="{00000000-0005-0000-0000-000045690000}"/>
    <cellStyle name="Comma 2 6 10 2" xfId="19736" xr:uid="{00000000-0005-0000-0000-000046690000}"/>
    <cellStyle name="Comma 2 6 10 3" xfId="19737" xr:uid="{00000000-0005-0000-0000-000047690000}"/>
    <cellStyle name="Comma 2 6 10_AVA DVA EL" xfId="19738" xr:uid="{00000000-0005-0000-0000-000048690000}"/>
    <cellStyle name="Comma 2 6 11" xfId="19739" xr:uid="{00000000-0005-0000-0000-000049690000}"/>
    <cellStyle name="Comma 2 6 11 2" xfId="19740" xr:uid="{00000000-0005-0000-0000-00004A690000}"/>
    <cellStyle name="Comma 2 6 11 3" xfId="19741" xr:uid="{00000000-0005-0000-0000-00004B690000}"/>
    <cellStyle name="Comma 2 6 11_AVA DVA EL" xfId="19742" xr:uid="{00000000-0005-0000-0000-00004C690000}"/>
    <cellStyle name="Comma 2 6 12" xfId="19743" xr:uid="{00000000-0005-0000-0000-00004D690000}"/>
    <cellStyle name="Comma 2 6 12 2" xfId="19744" xr:uid="{00000000-0005-0000-0000-00004E690000}"/>
    <cellStyle name="Comma 2 6 12_AVA DVA EL" xfId="19745" xr:uid="{00000000-0005-0000-0000-00004F690000}"/>
    <cellStyle name="Comma 2 6 13" xfId="19746" xr:uid="{00000000-0005-0000-0000-000050690000}"/>
    <cellStyle name="Comma 2 6 14" xfId="19747" xr:uid="{00000000-0005-0000-0000-000051690000}"/>
    <cellStyle name="Comma 2 6 15" xfId="36743" xr:uid="{00000000-0005-0000-0000-000052690000}"/>
    <cellStyle name="Comma 2 6 2" xfId="19748" xr:uid="{00000000-0005-0000-0000-000053690000}"/>
    <cellStyle name="Comma 2 6 2 10" xfId="19749" xr:uid="{00000000-0005-0000-0000-000054690000}"/>
    <cellStyle name="Comma 2 6 2 11" xfId="19750" xr:uid="{00000000-0005-0000-0000-000055690000}"/>
    <cellStyle name="Comma 2 6 2 2" xfId="19751" xr:uid="{00000000-0005-0000-0000-000056690000}"/>
    <cellStyle name="Comma 2 6 2 2 2" xfId="19752" xr:uid="{00000000-0005-0000-0000-000057690000}"/>
    <cellStyle name="Comma 2 6 2 2 2 2" xfId="19753" xr:uid="{00000000-0005-0000-0000-000058690000}"/>
    <cellStyle name="Comma 2 6 2 2 2 3" xfId="19754" xr:uid="{00000000-0005-0000-0000-000059690000}"/>
    <cellStyle name="Comma 2 6 2 2 2_AVA DVA EL" xfId="19755" xr:uid="{00000000-0005-0000-0000-00005A690000}"/>
    <cellStyle name="Comma 2 6 2 2 3" xfId="19756" xr:uid="{00000000-0005-0000-0000-00005B690000}"/>
    <cellStyle name="Comma 2 6 2 2 3 2" xfId="19757" xr:uid="{00000000-0005-0000-0000-00005C690000}"/>
    <cellStyle name="Comma 2 6 2 2 3 3" xfId="19758" xr:uid="{00000000-0005-0000-0000-00005D690000}"/>
    <cellStyle name="Comma 2 6 2 2 3_AVA DVA EL" xfId="19759" xr:uid="{00000000-0005-0000-0000-00005E690000}"/>
    <cellStyle name="Comma 2 6 2 2 4" xfId="19760" xr:uid="{00000000-0005-0000-0000-00005F690000}"/>
    <cellStyle name="Comma 2 6 2 2 5" xfId="19761" xr:uid="{00000000-0005-0000-0000-000060690000}"/>
    <cellStyle name="Comma 2 6 2 2_AVA DVA EL" xfId="19762" xr:uid="{00000000-0005-0000-0000-000061690000}"/>
    <cellStyle name="Comma 2 6 2 3" xfId="19763" xr:uid="{00000000-0005-0000-0000-000062690000}"/>
    <cellStyle name="Comma 2 6 2 3 2" xfId="19764" xr:uid="{00000000-0005-0000-0000-000063690000}"/>
    <cellStyle name="Comma 2 6 2 3 3" xfId="19765" xr:uid="{00000000-0005-0000-0000-000064690000}"/>
    <cellStyle name="Comma 2 6 2 3_AVA DVA EL" xfId="19766" xr:uid="{00000000-0005-0000-0000-000065690000}"/>
    <cellStyle name="Comma 2 6 2 4" xfId="19767" xr:uid="{00000000-0005-0000-0000-000066690000}"/>
    <cellStyle name="Comma 2 6 2 4 2" xfId="19768" xr:uid="{00000000-0005-0000-0000-000067690000}"/>
    <cellStyle name="Comma 2 6 2 4 3" xfId="19769" xr:uid="{00000000-0005-0000-0000-000068690000}"/>
    <cellStyle name="Comma 2 6 2 4_AVA DVA EL" xfId="19770" xr:uid="{00000000-0005-0000-0000-000069690000}"/>
    <cellStyle name="Comma 2 6 2 5" xfId="19771" xr:uid="{00000000-0005-0000-0000-00006A690000}"/>
    <cellStyle name="Comma 2 6 2 5 2" xfId="19772" xr:uid="{00000000-0005-0000-0000-00006B690000}"/>
    <cellStyle name="Comma 2 6 2 5 3" xfId="19773" xr:uid="{00000000-0005-0000-0000-00006C690000}"/>
    <cellStyle name="Comma 2 6 2 5_AVA DVA EL" xfId="19774" xr:uid="{00000000-0005-0000-0000-00006D690000}"/>
    <cellStyle name="Comma 2 6 2 6" xfId="19775" xr:uid="{00000000-0005-0000-0000-00006E690000}"/>
    <cellStyle name="Comma 2 6 2 6 2" xfId="19776" xr:uid="{00000000-0005-0000-0000-00006F690000}"/>
    <cellStyle name="Comma 2 6 2 6 3" xfId="19777" xr:uid="{00000000-0005-0000-0000-000070690000}"/>
    <cellStyle name="Comma 2 6 2 6_AVA DVA EL" xfId="19778" xr:uid="{00000000-0005-0000-0000-000071690000}"/>
    <cellStyle name="Comma 2 6 2 7" xfId="19779" xr:uid="{00000000-0005-0000-0000-000072690000}"/>
    <cellStyle name="Comma 2 6 2 7 2" xfId="19780" xr:uid="{00000000-0005-0000-0000-000073690000}"/>
    <cellStyle name="Comma 2 6 2 7 3" xfId="19781" xr:uid="{00000000-0005-0000-0000-000074690000}"/>
    <cellStyle name="Comma 2 6 2 7_AVA DVA EL" xfId="19782" xr:uid="{00000000-0005-0000-0000-000075690000}"/>
    <cellStyle name="Comma 2 6 2 8" xfId="19783" xr:uid="{00000000-0005-0000-0000-000076690000}"/>
    <cellStyle name="Comma 2 6 2 8 2" xfId="19784" xr:uid="{00000000-0005-0000-0000-000077690000}"/>
    <cellStyle name="Comma 2 6 2 8 3" xfId="19785" xr:uid="{00000000-0005-0000-0000-000078690000}"/>
    <cellStyle name="Comma 2 6 2 8_AVA DVA EL" xfId="19786" xr:uid="{00000000-0005-0000-0000-000079690000}"/>
    <cellStyle name="Comma 2 6 2 9" xfId="19787" xr:uid="{00000000-0005-0000-0000-00007A690000}"/>
    <cellStyle name="Comma 2 6 2 9 2" xfId="19788" xr:uid="{00000000-0005-0000-0000-00007B690000}"/>
    <cellStyle name="Comma 2 6 2 9 3" xfId="19789" xr:uid="{00000000-0005-0000-0000-00007C690000}"/>
    <cellStyle name="Comma 2 6 2 9_AVA DVA EL" xfId="19790" xr:uid="{00000000-0005-0000-0000-00007D690000}"/>
    <cellStyle name="Comma 2 6 2_AVA DVA EL" xfId="19791" xr:uid="{00000000-0005-0000-0000-00007E690000}"/>
    <cellStyle name="Comma 2 6 3" xfId="19792" xr:uid="{00000000-0005-0000-0000-00007F690000}"/>
    <cellStyle name="Comma 2 6 3 2" xfId="19793" xr:uid="{00000000-0005-0000-0000-000080690000}"/>
    <cellStyle name="Comma 2 6 3 2 2" xfId="19794" xr:uid="{00000000-0005-0000-0000-000081690000}"/>
    <cellStyle name="Comma 2 6 3 2 3" xfId="19795" xr:uid="{00000000-0005-0000-0000-000082690000}"/>
    <cellStyle name="Comma 2 6 3 2_AVA DVA EL" xfId="19796" xr:uid="{00000000-0005-0000-0000-000083690000}"/>
    <cellStyle name="Comma 2 6 3 3" xfId="19797" xr:uid="{00000000-0005-0000-0000-000084690000}"/>
    <cellStyle name="Comma 2 6 3 3 2" xfId="19798" xr:uid="{00000000-0005-0000-0000-000085690000}"/>
    <cellStyle name="Comma 2 6 3 3 3" xfId="19799" xr:uid="{00000000-0005-0000-0000-000086690000}"/>
    <cellStyle name="Comma 2 6 3 3_AVA DVA EL" xfId="19800" xr:uid="{00000000-0005-0000-0000-000087690000}"/>
    <cellStyle name="Comma 2 6 3 4" xfId="19801" xr:uid="{00000000-0005-0000-0000-000088690000}"/>
    <cellStyle name="Comma 2 6 3 5" xfId="19802" xr:uid="{00000000-0005-0000-0000-000089690000}"/>
    <cellStyle name="Comma 2 6 3_AVA DVA EL" xfId="19803" xr:uid="{00000000-0005-0000-0000-00008A690000}"/>
    <cellStyle name="Comma 2 6 4" xfId="19804" xr:uid="{00000000-0005-0000-0000-00008B690000}"/>
    <cellStyle name="Comma 2 6 4 2" xfId="19805" xr:uid="{00000000-0005-0000-0000-00008C690000}"/>
    <cellStyle name="Comma 2 6 4 3" xfId="19806" xr:uid="{00000000-0005-0000-0000-00008D690000}"/>
    <cellStyle name="Comma 2 6 4_AVA DVA EL" xfId="19807" xr:uid="{00000000-0005-0000-0000-00008E690000}"/>
    <cellStyle name="Comma 2 6 5" xfId="19808" xr:uid="{00000000-0005-0000-0000-00008F690000}"/>
    <cellStyle name="Comma 2 6 5 2" xfId="19809" xr:uid="{00000000-0005-0000-0000-000090690000}"/>
    <cellStyle name="Comma 2 6 5 3" xfId="19810" xr:uid="{00000000-0005-0000-0000-000091690000}"/>
    <cellStyle name="Comma 2 6 5_AVA DVA EL" xfId="19811" xr:uid="{00000000-0005-0000-0000-000092690000}"/>
    <cellStyle name="Comma 2 6 6" xfId="19812" xr:uid="{00000000-0005-0000-0000-000093690000}"/>
    <cellStyle name="Comma 2 6 6 2" xfId="19813" xr:uid="{00000000-0005-0000-0000-000094690000}"/>
    <cellStyle name="Comma 2 6 6 3" xfId="19814" xr:uid="{00000000-0005-0000-0000-000095690000}"/>
    <cellStyle name="Comma 2 6 6_AVA DVA EL" xfId="19815" xr:uid="{00000000-0005-0000-0000-000096690000}"/>
    <cellStyle name="Comma 2 6 7" xfId="19816" xr:uid="{00000000-0005-0000-0000-000097690000}"/>
    <cellStyle name="Comma 2 6 7 2" xfId="19817" xr:uid="{00000000-0005-0000-0000-000098690000}"/>
    <cellStyle name="Comma 2 6 7 3" xfId="19818" xr:uid="{00000000-0005-0000-0000-000099690000}"/>
    <cellStyle name="Comma 2 6 7_AVA DVA EL" xfId="19819" xr:uid="{00000000-0005-0000-0000-00009A690000}"/>
    <cellStyle name="Comma 2 6 8" xfId="19820" xr:uid="{00000000-0005-0000-0000-00009B690000}"/>
    <cellStyle name="Comma 2 6 8 2" xfId="19821" xr:uid="{00000000-0005-0000-0000-00009C690000}"/>
    <cellStyle name="Comma 2 6 8 3" xfId="19822" xr:uid="{00000000-0005-0000-0000-00009D690000}"/>
    <cellStyle name="Comma 2 6 8_AVA DVA EL" xfId="19823" xr:uid="{00000000-0005-0000-0000-00009E690000}"/>
    <cellStyle name="Comma 2 6 9" xfId="19824" xr:uid="{00000000-0005-0000-0000-00009F690000}"/>
    <cellStyle name="Comma 2 6 9 2" xfId="19825" xr:uid="{00000000-0005-0000-0000-0000A0690000}"/>
    <cellStyle name="Comma 2 6 9 3" xfId="19826" xr:uid="{00000000-0005-0000-0000-0000A1690000}"/>
    <cellStyle name="Comma 2 6 9_AVA DVA EL" xfId="19827" xr:uid="{00000000-0005-0000-0000-0000A2690000}"/>
    <cellStyle name="Comma 2 6_AVA DVA EL" xfId="19828" xr:uid="{00000000-0005-0000-0000-0000A3690000}"/>
    <cellStyle name="Comma 2 7" xfId="6235" xr:uid="{00000000-0005-0000-0000-0000A4690000}"/>
    <cellStyle name="Comma 2 7 2" xfId="19829" xr:uid="{00000000-0005-0000-0000-0000A5690000}"/>
    <cellStyle name="Comma 2 7 2 2" xfId="19830" xr:uid="{00000000-0005-0000-0000-0000A6690000}"/>
    <cellStyle name="Comma 2 7 2 3" xfId="19831" xr:uid="{00000000-0005-0000-0000-0000A7690000}"/>
    <cellStyle name="Comma 2 7 2_AVA DVA EL" xfId="19832" xr:uid="{00000000-0005-0000-0000-0000A8690000}"/>
    <cellStyle name="Comma 2 7 3" xfId="19833" xr:uid="{00000000-0005-0000-0000-0000A9690000}"/>
    <cellStyle name="Comma 2 7 4" xfId="36744" xr:uid="{00000000-0005-0000-0000-0000AA690000}"/>
    <cellStyle name="Comma 2 7_AVA DVA EL" xfId="19834" xr:uid="{00000000-0005-0000-0000-0000AB690000}"/>
    <cellStyle name="Comma 2 8" xfId="6236" xr:uid="{00000000-0005-0000-0000-0000AC690000}"/>
    <cellStyle name="Comma 2 8 10" xfId="19835" xr:uid="{00000000-0005-0000-0000-0000AD690000}"/>
    <cellStyle name="Comma 2 8 10 2" xfId="19836" xr:uid="{00000000-0005-0000-0000-0000AE690000}"/>
    <cellStyle name="Comma 2 8 10 3" xfId="19837" xr:uid="{00000000-0005-0000-0000-0000AF690000}"/>
    <cellStyle name="Comma 2 8 10_AVA DVA EL" xfId="19838" xr:uid="{00000000-0005-0000-0000-0000B0690000}"/>
    <cellStyle name="Comma 2 8 11" xfId="19839" xr:uid="{00000000-0005-0000-0000-0000B1690000}"/>
    <cellStyle name="Comma 2 8 12" xfId="36745" xr:uid="{00000000-0005-0000-0000-0000B2690000}"/>
    <cellStyle name="Comma 2 8 2" xfId="19840" xr:uid="{00000000-0005-0000-0000-0000B3690000}"/>
    <cellStyle name="Comma 2 8 2 2" xfId="19841" xr:uid="{00000000-0005-0000-0000-0000B4690000}"/>
    <cellStyle name="Comma 2 8 2 2 2" xfId="19842" xr:uid="{00000000-0005-0000-0000-0000B5690000}"/>
    <cellStyle name="Comma 2 8 2 2 3" xfId="19843" xr:uid="{00000000-0005-0000-0000-0000B6690000}"/>
    <cellStyle name="Comma 2 8 2 2_AVA DVA EL" xfId="19844" xr:uid="{00000000-0005-0000-0000-0000B7690000}"/>
    <cellStyle name="Comma 2 8 2 3" xfId="19845" xr:uid="{00000000-0005-0000-0000-0000B8690000}"/>
    <cellStyle name="Comma 2 8 2 3 2" xfId="19846" xr:uid="{00000000-0005-0000-0000-0000B9690000}"/>
    <cellStyle name="Comma 2 8 2 3 3" xfId="19847" xr:uid="{00000000-0005-0000-0000-0000BA690000}"/>
    <cellStyle name="Comma 2 8 2 3_AVA DVA EL" xfId="19848" xr:uid="{00000000-0005-0000-0000-0000BB690000}"/>
    <cellStyle name="Comma 2 8 2 4" xfId="19849" xr:uid="{00000000-0005-0000-0000-0000BC690000}"/>
    <cellStyle name="Comma 2 8 2 5" xfId="19850" xr:uid="{00000000-0005-0000-0000-0000BD690000}"/>
    <cellStyle name="Comma 2 8 2_AVA DVA EL" xfId="19851" xr:uid="{00000000-0005-0000-0000-0000BE690000}"/>
    <cellStyle name="Comma 2 8 3" xfId="19852" xr:uid="{00000000-0005-0000-0000-0000BF690000}"/>
    <cellStyle name="Comma 2 8 3 2" xfId="19853" xr:uid="{00000000-0005-0000-0000-0000C0690000}"/>
    <cellStyle name="Comma 2 8 3 3" xfId="19854" xr:uid="{00000000-0005-0000-0000-0000C1690000}"/>
    <cellStyle name="Comma 2 8 3_AVA DVA EL" xfId="19855" xr:uid="{00000000-0005-0000-0000-0000C2690000}"/>
    <cellStyle name="Comma 2 8 4" xfId="19856" xr:uid="{00000000-0005-0000-0000-0000C3690000}"/>
    <cellStyle name="Comma 2 8 4 2" xfId="19857" xr:uid="{00000000-0005-0000-0000-0000C4690000}"/>
    <cellStyle name="Comma 2 8 4 3" xfId="19858" xr:uid="{00000000-0005-0000-0000-0000C5690000}"/>
    <cellStyle name="Comma 2 8 4_AVA DVA EL" xfId="19859" xr:uid="{00000000-0005-0000-0000-0000C6690000}"/>
    <cellStyle name="Comma 2 8 5" xfId="19860" xr:uid="{00000000-0005-0000-0000-0000C7690000}"/>
    <cellStyle name="Comma 2 8 5 2" xfId="19861" xr:uid="{00000000-0005-0000-0000-0000C8690000}"/>
    <cellStyle name="Comma 2 8 5 3" xfId="19862" xr:uid="{00000000-0005-0000-0000-0000C9690000}"/>
    <cellStyle name="Comma 2 8 5_AVA DVA EL" xfId="19863" xr:uid="{00000000-0005-0000-0000-0000CA690000}"/>
    <cellStyle name="Comma 2 8 6" xfId="19864" xr:uid="{00000000-0005-0000-0000-0000CB690000}"/>
    <cellStyle name="Comma 2 8 6 2" xfId="19865" xr:uid="{00000000-0005-0000-0000-0000CC690000}"/>
    <cellStyle name="Comma 2 8 6 3" xfId="19866" xr:uid="{00000000-0005-0000-0000-0000CD690000}"/>
    <cellStyle name="Comma 2 8 6_AVA DVA EL" xfId="19867" xr:uid="{00000000-0005-0000-0000-0000CE690000}"/>
    <cellStyle name="Comma 2 8 7" xfId="19868" xr:uid="{00000000-0005-0000-0000-0000CF690000}"/>
    <cellStyle name="Comma 2 8 7 2" xfId="19869" xr:uid="{00000000-0005-0000-0000-0000D0690000}"/>
    <cellStyle name="Comma 2 8 7 3" xfId="19870" xr:uid="{00000000-0005-0000-0000-0000D1690000}"/>
    <cellStyle name="Comma 2 8 7_AVA DVA EL" xfId="19871" xr:uid="{00000000-0005-0000-0000-0000D2690000}"/>
    <cellStyle name="Comma 2 8 8" xfId="19872" xr:uid="{00000000-0005-0000-0000-0000D3690000}"/>
    <cellStyle name="Comma 2 8 8 2" xfId="19873" xr:uid="{00000000-0005-0000-0000-0000D4690000}"/>
    <cellStyle name="Comma 2 8 8 3" xfId="19874" xr:uid="{00000000-0005-0000-0000-0000D5690000}"/>
    <cellStyle name="Comma 2 8 8_AVA DVA EL" xfId="19875" xr:uid="{00000000-0005-0000-0000-0000D6690000}"/>
    <cellStyle name="Comma 2 8 9" xfId="19876" xr:uid="{00000000-0005-0000-0000-0000D7690000}"/>
    <cellStyle name="Comma 2 8 9 2" xfId="19877" xr:uid="{00000000-0005-0000-0000-0000D8690000}"/>
    <cellStyle name="Comma 2 8 9 3" xfId="19878" xr:uid="{00000000-0005-0000-0000-0000D9690000}"/>
    <cellStyle name="Comma 2 8 9_AVA DVA EL" xfId="19879" xr:uid="{00000000-0005-0000-0000-0000DA690000}"/>
    <cellStyle name="Comma 2 8_AVA DVA EL" xfId="19880" xr:uid="{00000000-0005-0000-0000-0000DB690000}"/>
    <cellStyle name="Comma 2 9" xfId="6237" xr:uid="{00000000-0005-0000-0000-0000DC690000}"/>
    <cellStyle name="Comma 2 9 2" xfId="19881" xr:uid="{00000000-0005-0000-0000-0000DD690000}"/>
    <cellStyle name="Comma 2 9 2 2" xfId="19882" xr:uid="{00000000-0005-0000-0000-0000DE690000}"/>
    <cellStyle name="Comma 2 9 2 3" xfId="19883" xr:uid="{00000000-0005-0000-0000-0000DF690000}"/>
    <cellStyle name="Comma 2 9 2_AVA DVA EL" xfId="19884" xr:uid="{00000000-0005-0000-0000-0000E0690000}"/>
    <cellStyle name="Comma 2 9 3" xfId="19885" xr:uid="{00000000-0005-0000-0000-0000E1690000}"/>
    <cellStyle name="Comma 2 9 3 2" xfId="19886" xr:uid="{00000000-0005-0000-0000-0000E2690000}"/>
    <cellStyle name="Comma 2 9 3 3" xfId="19887" xr:uid="{00000000-0005-0000-0000-0000E3690000}"/>
    <cellStyle name="Comma 2 9 3_AVA DVA EL" xfId="19888" xr:uid="{00000000-0005-0000-0000-0000E4690000}"/>
    <cellStyle name="Comma 2 9 4" xfId="19889" xr:uid="{00000000-0005-0000-0000-0000E5690000}"/>
    <cellStyle name="Comma 2 9 4 2" xfId="19890" xr:uid="{00000000-0005-0000-0000-0000E6690000}"/>
    <cellStyle name="Comma 2 9 4 3" xfId="19891" xr:uid="{00000000-0005-0000-0000-0000E7690000}"/>
    <cellStyle name="Comma 2 9 4_AVA DVA EL" xfId="19892" xr:uid="{00000000-0005-0000-0000-0000E8690000}"/>
    <cellStyle name="Comma 2 9 5" xfId="19893" xr:uid="{00000000-0005-0000-0000-0000E9690000}"/>
    <cellStyle name="Comma 2 9 6" xfId="36746" xr:uid="{00000000-0005-0000-0000-0000EA690000}"/>
    <cellStyle name="Comma 2 9_AVA DVA EL" xfId="19894" xr:uid="{00000000-0005-0000-0000-0000EB690000}"/>
    <cellStyle name="Comma 2*" xfId="19895" xr:uid="{00000000-0005-0000-0000-0000EC690000}"/>
    <cellStyle name="Comma 2* 2" xfId="19896" xr:uid="{00000000-0005-0000-0000-0000ED690000}"/>
    <cellStyle name="Comma 2* 3" xfId="19897" xr:uid="{00000000-0005-0000-0000-0000EE690000}"/>
    <cellStyle name="Comma 2*_AVA DVA EL" xfId="19898" xr:uid="{00000000-0005-0000-0000-0000EF690000}"/>
    <cellStyle name="Comma 2_29-04-021" xfId="19899" xr:uid="{00000000-0005-0000-0000-0000F0690000}"/>
    <cellStyle name="Comma 20" xfId="6238" xr:uid="{00000000-0005-0000-0000-0000F1690000}"/>
    <cellStyle name="Comma 20 2" xfId="47882" xr:uid="{00000000-0005-0000-0000-0000F2690000}"/>
    <cellStyle name="Comma 20_LR2" xfId="53122" xr:uid="{C148B607-6BD3-4049-9DD5-3106891CD2DF}"/>
    <cellStyle name="Comma 21" xfId="6239" xr:uid="{00000000-0005-0000-0000-0000F3690000}"/>
    <cellStyle name="Comma 22" xfId="6240" xr:uid="{00000000-0005-0000-0000-0000F4690000}"/>
    <cellStyle name="Comma 23" xfId="6241" xr:uid="{00000000-0005-0000-0000-0000F5690000}"/>
    <cellStyle name="Comma 24" xfId="6242" xr:uid="{00000000-0005-0000-0000-0000F6690000}"/>
    <cellStyle name="Comma 25" xfId="6243" xr:uid="{00000000-0005-0000-0000-0000F7690000}"/>
    <cellStyle name="Comma 26" xfId="6244" xr:uid="{00000000-0005-0000-0000-0000F8690000}"/>
    <cellStyle name="Comma 27" xfId="6245" xr:uid="{00000000-0005-0000-0000-0000F9690000}"/>
    <cellStyle name="Comma 28" xfId="6246" xr:uid="{00000000-0005-0000-0000-0000FA690000}"/>
    <cellStyle name="Comma 29" xfId="6247" xr:uid="{00000000-0005-0000-0000-0000FB690000}"/>
    <cellStyle name="Comma 3" xfId="6248" xr:uid="{00000000-0005-0000-0000-0000FC690000}"/>
    <cellStyle name="Comma 3 10" xfId="19900" xr:uid="{00000000-0005-0000-0000-0000FD690000}"/>
    <cellStyle name="Comma 3 10 2" xfId="19901" xr:uid="{00000000-0005-0000-0000-0000FE690000}"/>
    <cellStyle name="Comma 3 10 3" xfId="19902" xr:uid="{00000000-0005-0000-0000-0000FF690000}"/>
    <cellStyle name="Comma 3 10_AVA DVA EL" xfId="19903" xr:uid="{00000000-0005-0000-0000-0000006A0000}"/>
    <cellStyle name="Comma 3 11" xfId="19904" xr:uid="{00000000-0005-0000-0000-0000016A0000}"/>
    <cellStyle name="Comma 3 11 2" xfId="19905" xr:uid="{00000000-0005-0000-0000-0000026A0000}"/>
    <cellStyle name="Comma 3 11 3" xfId="19906" xr:uid="{00000000-0005-0000-0000-0000036A0000}"/>
    <cellStyle name="Comma 3 11_AVA DVA EL" xfId="19907" xr:uid="{00000000-0005-0000-0000-0000046A0000}"/>
    <cellStyle name="Comma 3 12" xfId="19908" xr:uid="{00000000-0005-0000-0000-0000056A0000}"/>
    <cellStyle name="Comma 3 12 2" xfId="19909" xr:uid="{00000000-0005-0000-0000-0000066A0000}"/>
    <cellStyle name="Comma 3 12 3" xfId="19910" xr:uid="{00000000-0005-0000-0000-0000076A0000}"/>
    <cellStyle name="Comma 3 12_AVA DVA EL" xfId="19911" xr:uid="{00000000-0005-0000-0000-0000086A0000}"/>
    <cellStyle name="Comma 3 13" xfId="19912" xr:uid="{00000000-0005-0000-0000-0000096A0000}"/>
    <cellStyle name="Comma 3 13 2" xfId="19913" xr:uid="{00000000-0005-0000-0000-00000A6A0000}"/>
    <cellStyle name="Comma 3 13 3" xfId="19914" xr:uid="{00000000-0005-0000-0000-00000B6A0000}"/>
    <cellStyle name="Comma 3 13_AVA DVA EL" xfId="19915" xr:uid="{00000000-0005-0000-0000-00000C6A0000}"/>
    <cellStyle name="Comma 3 14" xfId="19916" xr:uid="{00000000-0005-0000-0000-00000D6A0000}"/>
    <cellStyle name="Comma 3 14 2" xfId="19917" xr:uid="{00000000-0005-0000-0000-00000E6A0000}"/>
    <cellStyle name="Comma 3 14 3" xfId="19918" xr:uid="{00000000-0005-0000-0000-00000F6A0000}"/>
    <cellStyle name="Comma 3 14_AVA DVA EL" xfId="19919" xr:uid="{00000000-0005-0000-0000-0000106A0000}"/>
    <cellStyle name="Comma 3 15" xfId="19920" xr:uid="{00000000-0005-0000-0000-0000116A0000}"/>
    <cellStyle name="Comma 3 15 2" xfId="19921" xr:uid="{00000000-0005-0000-0000-0000126A0000}"/>
    <cellStyle name="Comma 3 15 3" xfId="19922" xr:uid="{00000000-0005-0000-0000-0000136A0000}"/>
    <cellStyle name="Comma 3 15_AVA DVA EL" xfId="19923" xr:uid="{00000000-0005-0000-0000-0000146A0000}"/>
    <cellStyle name="Comma 3 16" xfId="19924" xr:uid="{00000000-0005-0000-0000-0000156A0000}"/>
    <cellStyle name="Comma 3 16 2" xfId="19925" xr:uid="{00000000-0005-0000-0000-0000166A0000}"/>
    <cellStyle name="Comma 3 16 2 2" xfId="19926" xr:uid="{00000000-0005-0000-0000-0000176A0000}"/>
    <cellStyle name="Comma 3 16 2 3" xfId="19927" xr:uid="{00000000-0005-0000-0000-0000186A0000}"/>
    <cellStyle name="Comma 3 16 2_AVA DVA EL" xfId="19928" xr:uid="{00000000-0005-0000-0000-0000196A0000}"/>
    <cellStyle name="Comma 3 16 3" xfId="19929" xr:uid="{00000000-0005-0000-0000-00001A6A0000}"/>
    <cellStyle name="Comma 3 16 4" xfId="19930" xr:uid="{00000000-0005-0000-0000-00001B6A0000}"/>
    <cellStyle name="Comma 3 16_AVA DVA EL" xfId="19931" xr:uid="{00000000-0005-0000-0000-00001C6A0000}"/>
    <cellStyle name="Comma 3 17" xfId="19932" xr:uid="{00000000-0005-0000-0000-00001D6A0000}"/>
    <cellStyle name="Comma 3 17 2" xfId="19933" xr:uid="{00000000-0005-0000-0000-00001E6A0000}"/>
    <cellStyle name="Comma 3 17 3" xfId="19934" xr:uid="{00000000-0005-0000-0000-00001F6A0000}"/>
    <cellStyle name="Comma 3 17_AVA DVA EL" xfId="19935" xr:uid="{00000000-0005-0000-0000-0000206A0000}"/>
    <cellStyle name="Comma 3 18" xfId="19936" xr:uid="{00000000-0005-0000-0000-0000216A0000}"/>
    <cellStyle name="Comma 3 18 2" xfId="19937" xr:uid="{00000000-0005-0000-0000-0000226A0000}"/>
    <cellStyle name="Comma 3 18 3" xfId="19938" xr:uid="{00000000-0005-0000-0000-0000236A0000}"/>
    <cellStyle name="Comma 3 18_AVA DVA EL" xfId="19939" xr:uid="{00000000-0005-0000-0000-0000246A0000}"/>
    <cellStyle name="Comma 3 19" xfId="19940" xr:uid="{00000000-0005-0000-0000-0000256A0000}"/>
    <cellStyle name="Comma 3 2" xfId="6249" xr:uid="{00000000-0005-0000-0000-0000266A0000}"/>
    <cellStyle name="Comma 3 2 10" xfId="19941" xr:uid="{00000000-0005-0000-0000-0000276A0000}"/>
    <cellStyle name="Comma 3 2 10 2" xfId="19942" xr:uid="{00000000-0005-0000-0000-0000286A0000}"/>
    <cellStyle name="Comma 3 2 10 3" xfId="19943" xr:uid="{00000000-0005-0000-0000-0000296A0000}"/>
    <cellStyle name="Comma 3 2 10_AVA DVA EL" xfId="19944" xr:uid="{00000000-0005-0000-0000-00002A6A0000}"/>
    <cellStyle name="Comma 3 2 11" xfId="19945" xr:uid="{00000000-0005-0000-0000-00002B6A0000}"/>
    <cellStyle name="Comma 3 2 11 2" xfId="19946" xr:uid="{00000000-0005-0000-0000-00002C6A0000}"/>
    <cellStyle name="Comma 3 2 11 3" xfId="19947" xr:uid="{00000000-0005-0000-0000-00002D6A0000}"/>
    <cellStyle name="Comma 3 2 11_AVA DVA EL" xfId="19948" xr:uid="{00000000-0005-0000-0000-00002E6A0000}"/>
    <cellStyle name="Comma 3 2 12" xfId="19949" xr:uid="{00000000-0005-0000-0000-00002F6A0000}"/>
    <cellStyle name="Comma 3 2 12 2" xfId="19950" xr:uid="{00000000-0005-0000-0000-0000306A0000}"/>
    <cellStyle name="Comma 3 2 12 3" xfId="19951" xr:uid="{00000000-0005-0000-0000-0000316A0000}"/>
    <cellStyle name="Comma 3 2 12_AVA DVA EL" xfId="19952" xr:uid="{00000000-0005-0000-0000-0000326A0000}"/>
    <cellStyle name="Comma 3 2 13" xfId="19953" xr:uid="{00000000-0005-0000-0000-0000336A0000}"/>
    <cellStyle name="Comma 3 2 13 2" xfId="19954" xr:uid="{00000000-0005-0000-0000-0000346A0000}"/>
    <cellStyle name="Comma 3 2 13 3" xfId="19955" xr:uid="{00000000-0005-0000-0000-0000356A0000}"/>
    <cellStyle name="Comma 3 2 13_AVA DVA EL" xfId="19956" xr:uid="{00000000-0005-0000-0000-0000366A0000}"/>
    <cellStyle name="Comma 3 2 14" xfId="19957" xr:uid="{00000000-0005-0000-0000-0000376A0000}"/>
    <cellStyle name="Comma 3 2 14 2" xfId="19958" xr:uid="{00000000-0005-0000-0000-0000386A0000}"/>
    <cellStyle name="Comma 3 2 14 3" xfId="19959" xr:uid="{00000000-0005-0000-0000-0000396A0000}"/>
    <cellStyle name="Comma 3 2 14_AVA DVA EL" xfId="19960" xr:uid="{00000000-0005-0000-0000-00003A6A0000}"/>
    <cellStyle name="Comma 3 2 15" xfId="19961" xr:uid="{00000000-0005-0000-0000-00003B6A0000}"/>
    <cellStyle name="Comma 3 2 15 2" xfId="19962" xr:uid="{00000000-0005-0000-0000-00003C6A0000}"/>
    <cellStyle name="Comma 3 2 15 3" xfId="19963" xr:uid="{00000000-0005-0000-0000-00003D6A0000}"/>
    <cellStyle name="Comma 3 2 15_AVA DVA EL" xfId="19964" xr:uid="{00000000-0005-0000-0000-00003E6A0000}"/>
    <cellStyle name="Comma 3 2 16" xfId="19965" xr:uid="{00000000-0005-0000-0000-00003F6A0000}"/>
    <cellStyle name="Comma 3 2 17" xfId="36748" xr:uid="{00000000-0005-0000-0000-0000406A0000}"/>
    <cellStyle name="Comma 3 2 2" xfId="6250" xr:uid="{00000000-0005-0000-0000-0000416A0000}"/>
    <cellStyle name="Comma 3 2 2 10" xfId="19966" xr:uid="{00000000-0005-0000-0000-0000426A0000}"/>
    <cellStyle name="Comma 3 2 2 10 2" xfId="19967" xr:uid="{00000000-0005-0000-0000-0000436A0000}"/>
    <cellStyle name="Comma 3 2 2 10 3" xfId="19968" xr:uid="{00000000-0005-0000-0000-0000446A0000}"/>
    <cellStyle name="Comma 3 2 2 10_AVA DVA EL" xfId="19969" xr:uid="{00000000-0005-0000-0000-0000456A0000}"/>
    <cellStyle name="Comma 3 2 2 11" xfId="19970" xr:uid="{00000000-0005-0000-0000-0000466A0000}"/>
    <cellStyle name="Comma 3 2 2 11 2" xfId="19971" xr:uid="{00000000-0005-0000-0000-0000476A0000}"/>
    <cellStyle name="Comma 3 2 2 11 3" xfId="19972" xr:uid="{00000000-0005-0000-0000-0000486A0000}"/>
    <cellStyle name="Comma 3 2 2 11_AVA DVA EL" xfId="19973" xr:uid="{00000000-0005-0000-0000-0000496A0000}"/>
    <cellStyle name="Comma 3 2 2 12" xfId="19974" xr:uid="{00000000-0005-0000-0000-00004A6A0000}"/>
    <cellStyle name="Comma 3 2 2 12 2" xfId="19975" xr:uid="{00000000-0005-0000-0000-00004B6A0000}"/>
    <cellStyle name="Comma 3 2 2 12 3" xfId="19976" xr:uid="{00000000-0005-0000-0000-00004C6A0000}"/>
    <cellStyle name="Comma 3 2 2 12_AVA DVA EL" xfId="19977" xr:uid="{00000000-0005-0000-0000-00004D6A0000}"/>
    <cellStyle name="Comma 3 2 2 13" xfId="19978" xr:uid="{00000000-0005-0000-0000-00004E6A0000}"/>
    <cellStyle name="Comma 3 2 2 14" xfId="36749" xr:uid="{00000000-0005-0000-0000-00004F6A0000}"/>
    <cellStyle name="Comma 3 2 2 2" xfId="6251" xr:uid="{00000000-0005-0000-0000-0000506A0000}"/>
    <cellStyle name="Comma 3 2 2 2 10" xfId="19979" xr:uid="{00000000-0005-0000-0000-0000516A0000}"/>
    <cellStyle name="Comma 3 2 2 2 10 2" xfId="19980" xr:uid="{00000000-0005-0000-0000-0000526A0000}"/>
    <cellStyle name="Comma 3 2 2 2 10 3" xfId="19981" xr:uid="{00000000-0005-0000-0000-0000536A0000}"/>
    <cellStyle name="Comma 3 2 2 2 10_AVA DVA EL" xfId="19982" xr:uid="{00000000-0005-0000-0000-0000546A0000}"/>
    <cellStyle name="Comma 3 2 2 2 11" xfId="19983" xr:uid="{00000000-0005-0000-0000-0000556A0000}"/>
    <cellStyle name="Comma 3 2 2 2 11 2" xfId="19984" xr:uid="{00000000-0005-0000-0000-0000566A0000}"/>
    <cellStyle name="Comma 3 2 2 2 11 3" xfId="19985" xr:uid="{00000000-0005-0000-0000-0000576A0000}"/>
    <cellStyle name="Comma 3 2 2 2 11_AVA DVA EL" xfId="19986" xr:uid="{00000000-0005-0000-0000-0000586A0000}"/>
    <cellStyle name="Comma 3 2 2 2 12" xfId="19987" xr:uid="{00000000-0005-0000-0000-0000596A0000}"/>
    <cellStyle name="Comma 3 2 2 2 2" xfId="6252" xr:uid="{00000000-0005-0000-0000-00005A6A0000}"/>
    <cellStyle name="Comma 3 2 2 2 2 10" xfId="19988" xr:uid="{00000000-0005-0000-0000-00005B6A0000}"/>
    <cellStyle name="Comma 3 2 2 2 2 11" xfId="19989" xr:uid="{00000000-0005-0000-0000-00005C6A0000}"/>
    <cellStyle name="Comma 3 2 2 2 2 2" xfId="19990" xr:uid="{00000000-0005-0000-0000-00005D6A0000}"/>
    <cellStyle name="Comma 3 2 2 2 2 2 2" xfId="19991" xr:uid="{00000000-0005-0000-0000-00005E6A0000}"/>
    <cellStyle name="Comma 3 2 2 2 2 2 2 2" xfId="19992" xr:uid="{00000000-0005-0000-0000-00005F6A0000}"/>
    <cellStyle name="Comma 3 2 2 2 2 2 2 3" xfId="19993" xr:uid="{00000000-0005-0000-0000-0000606A0000}"/>
    <cellStyle name="Comma 3 2 2 2 2 2 2_AVA DVA EL" xfId="19994" xr:uid="{00000000-0005-0000-0000-0000616A0000}"/>
    <cellStyle name="Comma 3 2 2 2 2 2 3" xfId="19995" xr:uid="{00000000-0005-0000-0000-0000626A0000}"/>
    <cellStyle name="Comma 3 2 2 2 2 2 3 2" xfId="19996" xr:uid="{00000000-0005-0000-0000-0000636A0000}"/>
    <cellStyle name="Comma 3 2 2 2 2 2 3 3" xfId="19997" xr:uid="{00000000-0005-0000-0000-0000646A0000}"/>
    <cellStyle name="Comma 3 2 2 2 2 2 3_AVA DVA EL" xfId="19998" xr:uid="{00000000-0005-0000-0000-0000656A0000}"/>
    <cellStyle name="Comma 3 2 2 2 2 2 4" xfId="19999" xr:uid="{00000000-0005-0000-0000-0000666A0000}"/>
    <cellStyle name="Comma 3 2 2 2 2 2 5" xfId="20000" xr:uid="{00000000-0005-0000-0000-0000676A0000}"/>
    <cellStyle name="Comma 3 2 2 2 2 2_AVA DVA EL" xfId="20001" xr:uid="{00000000-0005-0000-0000-0000686A0000}"/>
    <cellStyle name="Comma 3 2 2 2 2 3" xfId="20002" xr:uid="{00000000-0005-0000-0000-0000696A0000}"/>
    <cellStyle name="Comma 3 2 2 2 2 3 2" xfId="20003" xr:uid="{00000000-0005-0000-0000-00006A6A0000}"/>
    <cellStyle name="Comma 3 2 2 2 2 3 3" xfId="20004" xr:uid="{00000000-0005-0000-0000-00006B6A0000}"/>
    <cellStyle name="Comma 3 2 2 2 2 3_AVA DVA EL" xfId="20005" xr:uid="{00000000-0005-0000-0000-00006C6A0000}"/>
    <cellStyle name="Comma 3 2 2 2 2 4" xfId="20006" xr:uid="{00000000-0005-0000-0000-00006D6A0000}"/>
    <cellStyle name="Comma 3 2 2 2 2 4 2" xfId="20007" xr:uid="{00000000-0005-0000-0000-00006E6A0000}"/>
    <cellStyle name="Comma 3 2 2 2 2 4 3" xfId="20008" xr:uid="{00000000-0005-0000-0000-00006F6A0000}"/>
    <cellStyle name="Comma 3 2 2 2 2 4_AVA DVA EL" xfId="20009" xr:uid="{00000000-0005-0000-0000-0000706A0000}"/>
    <cellStyle name="Comma 3 2 2 2 2 5" xfId="20010" xr:uid="{00000000-0005-0000-0000-0000716A0000}"/>
    <cellStyle name="Comma 3 2 2 2 2 5 2" xfId="20011" xr:uid="{00000000-0005-0000-0000-0000726A0000}"/>
    <cellStyle name="Comma 3 2 2 2 2 5 3" xfId="20012" xr:uid="{00000000-0005-0000-0000-0000736A0000}"/>
    <cellStyle name="Comma 3 2 2 2 2 5_AVA DVA EL" xfId="20013" xr:uid="{00000000-0005-0000-0000-0000746A0000}"/>
    <cellStyle name="Comma 3 2 2 2 2 6" xfId="20014" xr:uid="{00000000-0005-0000-0000-0000756A0000}"/>
    <cellStyle name="Comma 3 2 2 2 2 6 2" xfId="20015" xr:uid="{00000000-0005-0000-0000-0000766A0000}"/>
    <cellStyle name="Comma 3 2 2 2 2 6 3" xfId="20016" xr:uid="{00000000-0005-0000-0000-0000776A0000}"/>
    <cellStyle name="Comma 3 2 2 2 2 6_AVA DVA EL" xfId="20017" xr:uid="{00000000-0005-0000-0000-0000786A0000}"/>
    <cellStyle name="Comma 3 2 2 2 2 7" xfId="20018" xr:uid="{00000000-0005-0000-0000-0000796A0000}"/>
    <cellStyle name="Comma 3 2 2 2 2 7 2" xfId="20019" xr:uid="{00000000-0005-0000-0000-00007A6A0000}"/>
    <cellStyle name="Comma 3 2 2 2 2 7 3" xfId="20020" xr:uid="{00000000-0005-0000-0000-00007B6A0000}"/>
    <cellStyle name="Comma 3 2 2 2 2 7_AVA DVA EL" xfId="20021" xr:uid="{00000000-0005-0000-0000-00007C6A0000}"/>
    <cellStyle name="Comma 3 2 2 2 2 8" xfId="20022" xr:uid="{00000000-0005-0000-0000-00007D6A0000}"/>
    <cellStyle name="Comma 3 2 2 2 2 8 2" xfId="20023" xr:uid="{00000000-0005-0000-0000-00007E6A0000}"/>
    <cellStyle name="Comma 3 2 2 2 2 8 3" xfId="20024" xr:uid="{00000000-0005-0000-0000-00007F6A0000}"/>
    <cellStyle name="Comma 3 2 2 2 2 8_AVA DVA EL" xfId="20025" xr:uid="{00000000-0005-0000-0000-0000806A0000}"/>
    <cellStyle name="Comma 3 2 2 2 2 9" xfId="20026" xr:uid="{00000000-0005-0000-0000-0000816A0000}"/>
    <cellStyle name="Comma 3 2 2 2 2 9 2" xfId="20027" xr:uid="{00000000-0005-0000-0000-0000826A0000}"/>
    <cellStyle name="Comma 3 2 2 2 2 9 3" xfId="20028" xr:uid="{00000000-0005-0000-0000-0000836A0000}"/>
    <cellStyle name="Comma 3 2 2 2 2 9_AVA DVA EL" xfId="20029" xr:uid="{00000000-0005-0000-0000-0000846A0000}"/>
    <cellStyle name="Comma 3 2 2 2 2_AVA DVA EL" xfId="20030" xr:uid="{00000000-0005-0000-0000-0000856A0000}"/>
    <cellStyle name="Comma 3 2 2 2 3" xfId="20031" xr:uid="{00000000-0005-0000-0000-0000866A0000}"/>
    <cellStyle name="Comma 3 2 2 2 3 2" xfId="20032" xr:uid="{00000000-0005-0000-0000-0000876A0000}"/>
    <cellStyle name="Comma 3 2 2 2 3 2 2" xfId="20033" xr:uid="{00000000-0005-0000-0000-0000886A0000}"/>
    <cellStyle name="Comma 3 2 2 2 3 2 3" xfId="20034" xr:uid="{00000000-0005-0000-0000-0000896A0000}"/>
    <cellStyle name="Comma 3 2 2 2 3 2_AVA DVA EL" xfId="20035" xr:uid="{00000000-0005-0000-0000-00008A6A0000}"/>
    <cellStyle name="Comma 3 2 2 2 3 3" xfId="20036" xr:uid="{00000000-0005-0000-0000-00008B6A0000}"/>
    <cellStyle name="Comma 3 2 2 2 3 3 2" xfId="20037" xr:uid="{00000000-0005-0000-0000-00008C6A0000}"/>
    <cellStyle name="Comma 3 2 2 2 3 3 3" xfId="20038" xr:uid="{00000000-0005-0000-0000-00008D6A0000}"/>
    <cellStyle name="Comma 3 2 2 2 3 3_AVA DVA EL" xfId="20039" xr:uid="{00000000-0005-0000-0000-00008E6A0000}"/>
    <cellStyle name="Comma 3 2 2 2 3 4" xfId="20040" xr:uid="{00000000-0005-0000-0000-00008F6A0000}"/>
    <cellStyle name="Comma 3 2 2 2 3 5" xfId="20041" xr:uid="{00000000-0005-0000-0000-0000906A0000}"/>
    <cellStyle name="Comma 3 2 2 2 3_AVA DVA EL" xfId="20042" xr:uid="{00000000-0005-0000-0000-0000916A0000}"/>
    <cellStyle name="Comma 3 2 2 2 4" xfId="20043" xr:uid="{00000000-0005-0000-0000-0000926A0000}"/>
    <cellStyle name="Comma 3 2 2 2 4 2" xfId="20044" xr:uid="{00000000-0005-0000-0000-0000936A0000}"/>
    <cellStyle name="Comma 3 2 2 2 4 3" xfId="20045" xr:uid="{00000000-0005-0000-0000-0000946A0000}"/>
    <cellStyle name="Comma 3 2 2 2 4_AVA DVA EL" xfId="20046" xr:uid="{00000000-0005-0000-0000-0000956A0000}"/>
    <cellStyle name="Comma 3 2 2 2 5" xfId="20047" xr:uid="{00000000-0005-0000-0000-0000966A0000}"/>
    <cellStyle name="Comma 3 2 2 2 5 2" xfId="20048" xr:uid="{00000000-0005-0000-0000-0000976A0000}"/>
    <cellStyle name="Comma 3 2 2 2 5 3" xfId="20049" xr:uid="{00000000-0005-0000-0000-0000986A0000}"/>
    <cellStyle name="Comma 3 2 2 2 5_AVA DVA EL" xfId="20050" xr:uid="{00000000-0005-0000-0000-0000996A0000}"/>
    <cellStyle name="Comma 3 2 2 2 6" xfId="20051" xr:uid="{00000000-0005-0000-0000-00009A6A0000}"/>
    <cellStyle name="Comma 3 2 2 2 6 2" xfId="20052" xr:uid="{00000000-0005-0000-0000-00009B6A0000}"/>
    <cellStyle name="Comma 3 2 2 2 6 3" xfId="20053" xr:uid="{00000000-0005-0000-0000-00009C6A0000}"/>
    <cellStyle name="Comma 3 2 2 2 6_AVA DVA EL" xfId="20054" xr:uid="{00000000-0005-0000-0000-00009D6A0000}"/>
    <cellStyle name="Comma 3 2 2 2 7" xfId="20055" xr:uid="{00000000-0005-0000-0000-00009E6A0000}"/>
    <cellStyle name="Comma 3 2 2 2 7 2" xfId="20056" xr:uid="{00000000-0005-0000-0000-00009F6A0000}"/>
    <cellStyle name="Comma 3 2 2 2 7 3" xfId="20057" xr:uid="{00000000-0005-0000-0000-0000A06A0000}"/>
    <cellStyle name="Comma 3 2 2 2 7_AVA DVA EL" xfId="20058" xr:uid="{00000000-0005-0000-0000-0000A16A0000}"/>
    <cellStyle name="Comma 3 2 2 2 8" xfId="20059" xr:uid="{00000000-0005-0000-0000-0000A26A0000}"/>
    <cellStyle name="Comma 3 2 2 2 8 2" xfId="20060" xr:uid="{00000000-0005-0000-0000-0000A36A0000}"/>
    <cellStyle name="Comma 3 2 2 2 8 3" xfId="20061" xr:uid="{00000000-0005-0000-0000-0000A46A0000}"/>
    <cellStyle name="Comma 3 2 2 2 8_AVA DVA EL" xfId="20062" xr:uid="{00000000-0005-0000-0000-0000A56A0000}"/>
    <cellStyle name="Comma 3 2 2 2 9" xfId="20063" xr:uid="{00000000-0005-0000-0000-0000A66A0000}"/>
    <cellStyle name="Comma 3 2 2 2 9 2" xfId="20064" xr:uid="{00000000-0005-0000-0000-0000A76A0000}"/>
    <cellStyle name="Comma 3 2 2 2 9 3" xfId="20065" xr:uid="{00000000-0005-0000-0000-0000A86A0000}"/>
    <cellStyle name="Comma 3 2 2 2 9_AVA DVA EL" xfId="20066" xr:uid="{00000000-0005-0000-0000-0000A96A0000}"/>
    <cellStyle name="Comma 3 2 2 2_A01" xfId="12475" xr:uid="{00000000-0005-0000-0000-0000AA6A0000}"/>
    <cellStyle name="Comma 3 2 2 3" xfId="6253" xr:uid="{00000000-0005-0000-0000-0000AB6A0000}"/>
    <cellStyle name="Comma 3 2 2 3 10" xfId="20067" xr:uid="{00000000-0005-0000-0000-0000AC6A0000}"/>
    <cellStyle name="Comma 3 2 2 3 11" xfId="20068" xr:uid="{00000000-0005-0000-0000-0000AD6A0000}"/>
    <cellStyle name="Comma 3 2 2 3 2" xfId="20069" xr:uid="{00000000-0005-0000-0000-0000AE6A0000}"/>
    <cellStyle name="Comma 3 2 2 3 2 2" xfId="20070" xr:uid="{00000000-0005-0000-0000-0000AF6A0000}"/>
    <cellStyle name="Comma 3 2 2 3 2 2 2" xfId="20071" xr:uid="{00000000-0005-0000-0000-0000B06A0000}"/>
    <cellStyle name="Comma 3 2 2 3 2 2 3" xfId="20072" xr:uid="{00000000-0005-0000-0000-0000B16A0000}"/>
    <cellStyle name="Comma 3 2 2 3 2 2_AVA DVA EL" xfId="20073" xr:uid="{00000000-0005-0000-0000-0000B26A0000}"/>
    <cellStyle name="Comma 3 2 2 3 2 3" xfId="20074" xr:uid="{00000000-0005-0000-0000-0000B36A0000}"/>
    <cellStyle name="Comma 3 2 2 3 2 3 2" xfId="20075" xr:uid="{00000000-0005-0000-0000-0000B46A0000}"/>
    <cellStyle name="Comma 3 2 2 3 2 3 3" xfId="20076" xr:uid="{00000000-0005-0000-0000-0000B56A0000}"/>
    <cellStyle name="Comma 3 2 2 3 2 3_AVA DVA EL" xfId="20077" xr:uid="{00000000-0005-0000-0000-0000B66A0000}"/>
    <cellStyle name="Comma 3 2 2 3 2 4" xfId="20078" xr:uid="{00000000-0005-0000-0000-0000B76A0000}"/>
    <cellStyle name="Comma 3 2 2 3 2 5" xfId="20079" xr:uid="{00000000-0005-0000-0000-0000B86A0000}"/>
    <cellStyle name="Comma 3 2 2 3 2_AVA DVA EL" xfId="20080" xr:uid="{00000000-0005-0000-0000-0000B96A0000}"/>
    <cellStyle name="Comma 3 2 2 3 3" xfId="20081" xr:uid="{00000000-0005-0000-0000-0000BA6A0000}"/>
    <cellStyle name="Comma 3 2 2 3 3 2" xfId="20082" xr:uid="{00000000-0005-0000-0000-0000BB6A0000}"/>
    <cellStyle name="Comma 3 2 2 3 3 3" xfId="20083" xr:uid="{00000000-0005-0000-0000-0000BC6A0000}"/>
    <cellStyle name="Comma 3 2 2 3 3_AVA DVA EL" xfId="20084" xr:uid="{00000000-0005-0000-0000-0000BD6A0000}"/>
    <cellStyle name="Comma 3 2 2 3 4" xfId="20085" xr:uid="{00000000-0005-0000-0000-0000BE6A0000}"/>
    <cellStyle name="Comma 3 2 2 3 4 2" xfId="20086" xr:uid="{00000000-0005-0000-0000-0000BF6A0000}"/>
    <cellStyle name="Comma 3 2 2 3 4 3" xfId="20087" xr:uid="{00000000-0005-0000-0000-0000C06A0000}"/>
    <cellStyle name="Comma 3 2 2 3 4_AVA DVA EL" xfId="20088" xr:uid="{00000000-0005-0000-0000-0000C16A0000}"/>
    <cellStyle name="Comma 3 2 2 3 5" xfId="20089" xr:uid="{00000000-0005-0000-0000-0000C26A0000}"/>
    <cellStyle name="Comma 3 2 2 3 5 2" xfId="20090" xr:uid="{00000000-0005-0000-0000-0000C36A0000}"/>
    <cellStyle name="Comma 3 2 2 3 5 3" xfId="20091" xr:uid="{00000000-0005-0000-0000-0000C46A0000}"/>
    <cellStyle name="Comma 3 2 2 3 5_AVA DVA EL" xfId="20092" xr:uid="{00000000-0005-0000-0000-0000C56A0000}"/>
    <cellStyle name="Comma 3 2 2 3 6" xfId="20093" xr:uid="{00000000-0005-0000-0000-0000C66A0000}"/>
    <cellStyle name="Comma 3 2 2 3 6 2" xfId="20094" xr:uid="{00000000-0005-0000-0000-0000C76A0000}"/>
    <cellStyle name="Comma 3 2 2 3 6 3" xfId="20095" xr:uid="{00000000-0005-0000-0000-0000C86A0000}"/>
    <cellStyle name="Comma 3 2 2 3 6_AVA DVA EL" xfId="20096" xr:uid="{00000000-0005-0000-0000-0000C96A0000}"/>
    <cellStyle name="Comma 3 2 2 3 7" xfId="20097" xr:uid="{00000000-0005-0000-0000-0000CA6A0000}"/>
    <cellStyle name="Comma 3 2 2 3 7 2" xfId="20098" xr:uid="{00000000-0005-0000-0000-0000CB6A0000}"/>
    <cellStyle name="Comma 3 2 2 3 7 3" xfId="20099" xr:uid="{00000000-0005-0000-0000-0000CC6A0000}"/>
    <cellStyle name="Comma 3 2 2 3 7_AVA DVA EL" xfId="20100" xr:uid="{00000000-0005-0000-0000-0000CD6A0000}"/>
    <cellStyle name="Comma 3 2 2 3 8" xfId="20101" xr:uid="{00000000-0005-0000-0000-0000CE6A0000}"/>
    <cellStyle name="Comma 3 2 2 3 8 2" xfId="20102" xr:uid="{00000000-0005-0000-0000-0000CF6A0000}"/>
    <cellStyle name="Comma 3 2 2 3 8 3" xfId="20103" xr:uid="{00000000-0005-0000-0000-0000D06A0000}"/>
    <cellStyle name="Comma 3 2 2 3 8_AVA DVA EL" xfId="20104" xr:uid="{00000000-0005-0000-0000-0000D16A0000}"/>
    <cellStyle name="Comma 3 2 2 3 9" xfId="20105" xr:uid="{00000000-0005-0000-0000-0000D26A0000}"/>
    <cellStyle name="Comma 3 2 2 3 9 2" xfId="20106" xr:uid="{00000000-0005-0000-0000-0000D36A0000}"/>
    <cellStyle name="Comma 3 2 2 3 9 3" xfId="20107" xr:uid="{00000000-0005-0000-0000-0000D46A0000}"/>
    <cellStyle name="Comma 3 2 2 3 9_AVA DVA EL" xfId="20108" xr:uid="{00000000-0005-0000-0000-0000D56A0000}"/>
    <cellStyle name="Comma 3 2 2 3_AVA DVA EL" xfId="20109" xr:uid="{00000000-0005-0000-0000-0000D66A0000}"/>
    <cellStyle name="Comma 3 2 2 4" xfId="20110" xr:uid="{00000000-0005-0000-0000-0000D76A0000}"/>
    <cellStyle name="Comma 3 2 2 4 2" xfId="20111" xr:uid="{00000000-0005-0000-0000-0000D86A0000}"/>
    <cellStyle name="Comma 3 2 2 4 2 2" xfId="20112" xr:uid="{00000000-0005-0000-0000-0000D96A0000}"/>
    <cellStyle name="Comma 3 2 2 4 2 3" xfId="20113" xr:uid="{00000000-0005-0000-0000-0000DA6A0000}"/>
    <cellStyle name="Comma 3 2 2 4 2_AVA DVA EL" xfId="20114" xr:uid="{00000000-0005-0000-0000-0000DB6A0000}"/>
    <cellStyle name="Comma 3 2 2 4 3" xfId="20115" xr:uid="{00000000-0005-0000-0000-0000DC6A0000}"/>
    <cellStyle name="Comma 3 2 2 4 3 2" xfId="20116" xr:uid="{00000000-0005-0000-0000-0000DD6A0000}"/>
    <cellStyle name="Comma 3 2 2 4 3 3" xfId="20117" xr:uid="{00000000-0005-0000-0000-0000DE6A0000}"/>
    <cellStyle name="Comma 3 2 2 4 3_AVA DVA EL" xfId="20118" xr:uid="{00000000-0005-0000-0000-0000DF6A0000}"/>
    <cellStyle name="Comma 3 2 2 4 4" xfId="20119" xr:uid="{00000000-0005-0000-0000-0000E06A0000}"/>
    <cellStyle name="Comma 3 2 2 4 5" xfId="20120" xr:uid="{00000000-0005-0000-0000-0000E16A0000}"/>
    <cellStyle name="Comma 3 2 2 4_AVA DVA EL" xfId="20121" xr:uid="{00000000-0005-0000-0000-0000E26A0000}"/>
    <cellStyle name="Comma 3 2 2 5" xfId="20122" xr:uid="{00000000-0005-0000-0000-0000E36A0000}"/>
    <cellStyle name="Comma 3 2 2 5 2" xfId="20123" xr:uid="{00000000-0005-0000-0000-0000E46A0000}"/>
    <cellStyle name="Comma 3 2 2 5 3" xfId="20124" xr:uid="{00000000-0005-0000-0000-0000E56A0000}"/>
    <cellStyle name="Comma 3 2 2 5_AVA DVA EL" xfId="20125" xr:uid="{00000000-0005-0000-0000-0000E66A0000}"/>
    <cellStyle name="Comma 3 2 2 6" xfId="20126" xr:uid="{00000000-0005-0000-0000-0000E76A0000}"/>
    <cellStyle name="Comma 3 2 2 6 2" xfId="20127" xr:uid="{00000000-0005-0000-0000-0000E86A0000}"/>
    <cellStyle name="Comma 3 2 2 6 3" xfId="20128" xr:uid="{00000000-0005-0000-0000-0000E96A0000}"/>
    <cellStyle name="Comma 3 2 2 6_AVA DVA EL" xfId="20129" xr:uid="{00000000-0005-0000-0000-0000EA6A0000}"/>
    <cellStyle name="Comma 3 2 2 7" xfId="20130" xr:uid="{00000000-0005-0000-0000-0000EB6A0000}"/>
    <cellStyle name="Comma 3 2 2 7 2" xfId="20131" xr:uid="{00000000-0005-0000-0000-0000EC6A0000}"/>
    <cellStyle name="Comma 3 2 2 7 3" xfId="20132" xr:uid="{00000000-0005-0000-0000-0000ED6A0000}"/>
    <cellStyle name="Comma 3 2 2 7_AVA DVA EL" xfId="20133" xr:uid="{00000000-0005-0000-0000-0000EE6A0000}"/>
    <cellStyle name="Comma 3 2 2 8" xfId="20134" xr:uid="{00000000-0005-0000-0000-0000EF6A0000}"/>
    <cellStyle name="Comma 3 2 2 8 2" xfId="20135" xr:uid="{00000000-0005-0000-0000-0000F06A0000}"/>
    <cellStyle name="Comma 3 2 2 8 3" xfId="20136" xr:uid="{00000000-0005-0000-0000-0000F16A0000}"/>
    <cellStyle name="Comma 3 2 2 8_AVA DVA EL" xfId="20137" xr:uid="{00000000-0005-0000-0000-0000F26A0000}"/>
    <cellStyle name="Comma 3 2 2 9" xfId="20138" xr:uid="{00000000-0005-0000-0000-0000F36A0000}"/>
    <cellStyle name="Comma 3 2 2 9 2" xfId="20139" xr:uid="{00000000-0005-0000-0000-0000F46A0000}"/>
    <cellStyle name="Comma 3 2 2 9 3" xfId="20140" xr:uid="{00000000-0005-0000-0000-0000F56A0000}"/>
    <cellStyle name="Comma 3 2 2 9_AVA DVA EL" xfId="20141" xr:uid="{00000000-0005-0000-0000-0000F66A0000}"/>
    <cellStyle name="Comma 3 2 2_A01" xfId="12474" xr:uid="{00000000-0005-0000-0000-0000F76A0000}"/>
    <cellStyle name="Comma 3 2 3" xfId="6254" xr:uid="{00000000-0005-0000-0000-0000F86A0000}"/>
    <cellStyle name="Comma 3 2 3 10" xfId="20142" xr:uid="{00000000-0005-0000-0000-0000F96A0000}"/>
    <cellStyle name="Comma 3 2 3 10 2" xfId="20143" xr:uid="{00000000-0005-0000-0000-0000FA6A0000}"/>
    <cellStyle name="Comma 3 2 3 10 3" xfId="20144" xr:uid="{00000000-0005-0000-0000-0000FB6A0000}"/>
    <cellStyle name="Comma 3 2 3 10_AVA DVA EL" xfId="20145" xr:uid="{00000000-0005-0000-0000-0000FC6A0000}"/>
    <cellStyle name="Comma 3 2 3 11" xfId="20146" xr:uid="{00000000-0005-0000-0000-0000FD6A0000}"/>
    <cellStyle name="Comma 3 2 3 11 2" xfId="20147" xr:uid="{00000000-0005-0000-0000-0000FE6A0000}"/>
    <cellStyle name="Comma 3 2 3 11 3" xfId="20148" xr:uid="{00000000-0005-0000-0000-0000FF6A0000}"/>
    <cellStyle name="Comma 3 2 3 11_AVA DVA EL" xfId="20149" xr:uid="{00000000-0005-0000-0000-0000006B0000}"/>
    <cellStyle name="Comma 3 2 3 12" xfId="20150" xr:uid="{00000000-0005-0000-0000-0000016B0000}"/>
    <cellStyle name="Comma 3 2 3 12 2" xfId="20151" xr:uid="{00000000-0005-0000-0000-0000026B0000}"/>
    <cellStyle name="Comma 3 2 3 12 3" xfId="20152" xr:uid="{00000000-0005-0000-0000-0000036B0000}"/>
    <cellStyle name="Comma 3 2 3 12_AVA DVA EL" xfId="20153" xr:uid="{00000000-0005-0000-0000-0000046B0000}"/>
    <cellStyle name="Comma 3 2 3 13" xfId="20154" xr:uid="{00000000-0005-0000-0000-0000056B0000}"/>
    <cellStyle name="Comma 3 2 3 2" xfId="6255" xr:uid="{00000000-0005-0000-0000-0000066B0000}"/>
    <cellStyle name="Comma 3 2 3 2 10" xfId="20155" xr:uid="{00000000-0005-0000-0000-0000076B0000}"/>
    <cellStyle name="Comma 3 2 3 2 10 2" xfId="20156" xr:uid="{00000000-0005-0000-0000-0000086B0000}"/>
    <cellStyle name="Comma 3 2 3 2 10 3" xfId="20157" xr:uid="{00000000-0005-0000-0000-0000096B0000}"/>
    <cellStyle name="Comma 3 2 3 2 10_AVA DVA EL" xfId="20158" xr:uid="{00000000-0005-0000-0000-00000A6B0000}"/>
    <cellStyle name="Comma 3 2 3 2 11" xfId="20159" xr:uid="{00000000-0005-0000-0000-00000B6B0000}"/>
    <cellStyle name="Comma 3 2 3 2 12" xfId="20160" xr:uid="{00000000-0005-0000-0000-00000C6B0000}"/>
    <cellStyle name="Comma 3 2 3 2 2" xfId="20161" xr:uid="{00000000-0005-0000-0000-00000D6B0000}"/>
    <cellStyle name="Comma 3 2 3 2 2 10" xfId="20162" xr:uid="{00000000-0005-0000-0000-00000E6B0000}"/>
    <cellStyle name="Comma 3 2 3 2 2 11" xfId="20163" xr:uid="{00000000-0005-0000-0000-00000F6B0000}"/>
    <cellStyle name="Comma 3 2 3 2 2 2" xfId="20164" xr:uid="{00000000-0005-0000-0000-0000106B0000}"/>
    <cellStyle name="Comma 3 2 3 2 2 2 2" xfId="20165" xr:uid="{00000000-0005-0000-0000-0000116B0000}"/>
    <cellStyle name="Comma 3 2 3 2 2 2 2 2" xfId="20166" xr:uid="{00000000-0005-0000-0000-0000126B0000}"/>
    <cellStyle name="Comma 3 2 3 2 2 2 2 3" xfId="20167" xr:uid="{00000000-0005-0000-0000-0000136B0000}"/>
    <cellStyle name="Comma 3 2 3 2 2 2 2_AVA DVA EL" xfId="20168" xr:uid="{00000000-0005-0000-0000-0000146B0000}"/>
    <cellStyle name="Comma 3 2 3 2 2 2 3" xfId="20169" xr:uid="{00000000-0005-0000-0000-0000156B0000}"/>
    <cellStyle name="Comma 3 2 3 2 2 2 3 2" xfId="20170" xr:uid="{00000000-0005-0000-0000-0000166B0000}"/>
    <cellStyle name="Comma 3 2 3 2 2 2 3 3" xfId="20171" xr:uid="{00000000-0005-0000-0000-0000176B0000}"/>
    <cellStyle name="Comma 3 2 3 2 2 2 3_AVA DVA EL" xfId="20172" xr:uid="{00000000-0005-0000-0000-0000186B0000}"/>
    <cellStyle name="Comma 3 2 3 2 2 2 4" xfId="20173" xr:uid="{00000000-0005-0000-0000-0000196B0000}"/>
    <cellStyle name="Comma 3 2 3 2 2 2 5" xfId="20174" xr:uid="{00000000-0005-0000-0000-00001A6B0000}"/>
    <cellStyle name="Comma 3 2 3 2 2 2_AVA DVA EL" xfId="20175" xr:uid="{00000000-0005-0000-0000-00001B6B0000}"/>
    <cellStyle name="Comma 3 2 3 2 2 3" xfId="20176" xr:uid="{00000000-0005-0000-0000-00001C6B0000}"/>
    <cellStyle name="Comma 3 2 3 2 2 3 2" xfId="20177" xr:uid="{00000000-0005-0000-0000-00001D6B0000}"/>
    <cellStyle name="Comma 3 2 3 2 2 3 3" xfId="20178" xr:uid="{00000000-0005-0000-0000-00001E6B0000}"/>
    <cellStyle name="Comma 3 2 3 2 2 3_AVA DVA EL" xfId="20179" xr:uid="{00000000-0005-0000-0000-00001F6B0000}"/>
    <cellStyle name="Comma 3 2 3 2 2 4" xfId="20180" xr:uid="{00000000-0005-0000-0000-0000206B0000}"/>
    <cellStyle name="Comma 3 2 3 2 2 4 2" xfId="20181" xr:uid="{00000000-0005-0000-0000-0000216B0000}"/>
    <cellStyle name="Comma 3 2 3 2 2 4 3" xfId="20182" xr:uid="{00000000-0005-0000-0000-0000226B0000}"/>
    <cellStyle name="Comma 3 2 3 2 2 4_AVA DVA EL" xfId="20183" xr:uid="{00000000-0005-0000-0000-0000236B0000}"/>
    <cellStyle name="Comma 3 2 3 2 2 5" xfId="20184" xr:uid="{00000000-0005-0000-0000-0000246B0000}"/>
    <cellStyle name="Comma 3 2 3 2 2 5 2" xfId="20185" xr:uid="{00000000-0005-0000-0000-0000256B0000}"/>
    <cellStyle name="Comma 3 2 3 2 2 5 3" xfId="20186" xr:uid="{00000000-0005-0000-0000-0000266B0000}"/>
    <cellStyle name="Comma 3 2 3 2 2 5_AVA DVA EL" xfId="20187" xr:uid="{00000000-0005-0000-0000-0000276B0000}"/>
    <cellStyle name="Comma 3 2 3 2 2 6" xfId="20188" xr:uid="{00000000-0005-0000-0000-0000286B0000}"/>
    <cellStyle name="Comma 3 2 3 2 2 6 2" xfId="20189" xr:uid="{00000000-0005-0000-0000-0000296B0000}"/>
    <cellStyle name="Comma 3 2 3 2 2 6 3" xfId="20190" xr:uid="{00000000-0005-0000-0000-00002A6B0000}"/>
    <cellStyle name="Comma 3 2 3 2 2 6_AVA DVA EL" xfId="20191" xr:uid="{00000000-0005-0000-0000-00002B6B0000}"/>
    <cellStyle name="Comma 3 2 3 2 2 7" xfId="20192" xr:uid="{00000000-0005-0000-0000-00002C6B0000}"/>
    <cellStyle name="Comma 3 2 3 2 2 7 2" xfId="20193" xr:uid="{00000000-0005-0000-0000-00002D6B0000}"/>
    <cellStyle name="Comma 3 2 3 2 2 7 3" xfId="20194" xr:uid="{00000000-0005-0000-0000-00002E6B0000}"/>
    <cellStyle name="Comma 3 2 3 2 2 7_AVA DVA EL" xfId="20195" xr:uid="{00000000-0005-0000-0000-00002F6B0000}"/>
    <cellStyle name="Comma 3 2 3 2 2 8" xfId="20196" xr:uid="{00000000-0005-0000-0000-0000306B0000}"/>
    <cellStyle name="Comma 3 2 3 2 2 8 2" xfId="20197" xr:uid="{00000000-0005-0000-0000-0000316B0000}"/>
    <cellStyle name="Comma 3 2 3 2 2 8 3" xfId="20198" xr:uid="{00000000-0005-0000-0000-0000326B0000}"/>
    <cellStyle name="Comma 3 2 3 2 2 8_AVA DVA EL" xfId="20199" xr:uid="{00000000-0005-0000-0000-0000336B0000}"/>
    <cellStyle name="Comma 3 2 3 2 2 9" xfId="20200" xr:uid="{00000000-0005-0000-0000-0000346B0000}"/>
    <cellStyle name="Comma 3 2 3 2 2 9 2" xfId="20201" xr:uid="{00000000-0005-0000-0000-0000356B0000}"/>
    <cellStyle name="Comma 3 2 3 2 2 9 3" xfId="20202" xr:uid="{00000000-0005-0000-0000-0000366B0000}"/>
    <cellStyle name="Comma 3 2 3 2 2 9_AVA DVA EL" xfId="20203" xr:uid="{00000000-0005-0000-0000-0000376B0000}"/>
    <cellStyle name="Comma 3 2 3 2 2_AVA DVA EL" xfId="20204" xr:uid="{00000000-0005-0000-0000-0000386B0000}"/>
    <cellStyle name="Comma 3 2 3 2 3" xfId="20205" xr:uid="{00000000-0005-0000-0000-0000396B0000}"/>
    <cellStyle name="Comma 3 2 3 2 3 2" xfId="20206" xr:uid="{00000000-0005-0000-0000-00003A6B0000}"/>
    <cellStyle name="Comma 3 2 3 2 3 2 2" xfId="20207" xr:uid="{00000000-0005-0000-0000-00003B6B0000}"/>
    <cellStyle name="Comma 3 2 3 2 3 2 3" xfId="20208" xr:uid="{00000000-0005-0000-0000-00003C6B0000}"/>
    <cellStyle name="Comma 3 2 3 2 3 2_AVA DVA EL" xfId="20209" xr:uid="{00000000-0005-0000-0000-00003D6B0000}"/>
    <cellStyle name="Comma 3 2 3 2 3 3" xfId="20210" xr:uid="{00000000-0005-0000-0000-00003E6B0000}"/>
    <cellStyle name="Comma 3 2 3 2 3 3 2" xfId="20211" xr:uid="{00000000-0005-0000-0000-00003F6B0000}"/>
    <cellStyle name="Comma 3 2 3 2 3 3 3" xfId="20212" xr:uid="{00000000-0005-0000-0000-0000406B0000}"/>
    <cellStyle name="Comma 3 2 3 2 3 3_AVA DVA EL" xfId="20213" xr:uid="{00000000-0005-0000-0000-0000416B0000}"/>
    <cellStyle name="Comma 3 2 3 2 3 4" xfId="20214" xr:uid="{00000000-0005-0000-0000-0000426B0000}"/>
    <cellStyle name="Comma 3 2 3 2 3 5" xfId="20215" xr:uid="{00000000-0005-0000-0000-0000436B0000}"/>
    <cellStyle name="Comma 3 2 3 2 3_AVA DVA EL" xfId="20216" xr:uid="{00000000-0005-0000-0000-0000446B0000}"/>
    <cellStyle name="Comma 3 2 3 2 4" xfId="20217" xr:uid="{00000000-0005-0000-0000-0000456B0000}"/>
    <cellStyle name="Comma 3 2 3 2 4 2" xfId="20218" xr:uid="{00000000-0005-0000-0000-0000466B0000}"/>
    <cellStyle name="Comma 3 2 3 2 4 3" xfId="20219" xr:uid="{00000000-0005-0000-0000-0000476B0000}"/>
    <cellStyle name="Comma 3 2 3 2 4_AVA DVA EL" xfId="20220" xr:uid="{00000000-0005-0000-0000-0000486B0000}"/>
    <cellStyle name="Comma 3 2 3 2 5" xfId="20221" xr:uid="{00000000-0005-0000-0000-0000496B0000}"/>
    <cellStyle name="Comma 3 2 3 2 5 2" xfId="20222" xr:uid="{00000000-0005-0000-0000-00004A6B0000}"/>
    <cellStyle name="Comma 3 2 3 2 5 3" xfId="20223" xr:uid="{00000000-0005-0000-0000-00004B6B0000}"/>
    <cellStyle name="Comma 3 2 3 2 5_AVA DVA EL" xfId="20224" xr:uid="{00000000-0005-0000-0000-00004C6B0000}"/>
    <cellStyle name="Comma 3 2 3 2 6" xfId="20225" xr:uid="{00000000-0005-0000-0000-00004D6B0000}"/>
    <cellStyle name="Comma 3 2 3 2 6 2" xfId="20226" xr:uid="{00000000-0005-0000-0000-00004E6B0000}"/>
    <cellStyle name="Comma 3 2 3 2 6 3" xfId="20227" xr:uid="{00000000-0005-0000-0000-00004F6B0000}"/>
    <cellStyle name="Comma 3 2 3 2 6_AVA DVA EL" xfId="20228" xr:uid="{00000000-0005-0000-0000-0000506B0000}"/>
    <cellStyle name="Comma 3 2 3 2 7" xfId="20229" xr:uid="{00000000-0005-0000-0000-0000516B0000}"/>
    <cellStyle name="Comma 3 2 3 2 7 2" xfId="20230" xr:uid="{00000000-0005-0000-0000-0000526B0000}"/>
    <cellStyle name="Comma 3 2 3 2 7 3" xfId="20231" xr:uid="{00000000-0005-0000-0000-0000536B0000}"/>
    <cellStyle name="Comma 3 2 3 2 7_AVA DVA EL" xfId="20232" xr:uid="{00000000-0005-0000-0000-0000546B0000}"/>
    <cellStyle name="Comma 3 2 3 2 8" xfId="20233" xr:uid="{00000000-0005-0000-0000-0000556B0000}"/>
    <cellStyle name="Comma 3 2 3 2 8 2" xfId="20234" xr:uid="{00000000-0005-0000-0000-0000566B0000}"/>
    <cellStyle name="Comma 3 2 3 2 8 3" xfId="20235" xr:uid="{00000000-0005-0000-0000-0000576B0000}"/>
    <cellStyle name="Comma 3 2 3 2 8_AVA DVA EL" xfId="20236" xr:uid="{00000000-0005-0000-0000-0000586B0000}"/>
    <cellStyle name="Comma 3 2 3 2 9" xfId="20237" xr:uid="{00000000-0005-0000-0000-0000596B0000}"/>
    <cellStyle name="Comma 3 2 3 2 9 2" xfId="20238" xr:uid="{00000000-0005-0000-0000-00005A6B0000}"/>
    <cellStyle name="Comma 3 2 3 2 9 3" xfId="20239" xr:uid="{00000000-0005-0000-0000-00005B6B0000}"/>
    <cellStyle name="Comma 3 2 3 2 9_AVA DVA EL" xfId="20240" xr:uid="{00000000-0005-0000-0000-00005C6B0000}"/>
    <cellStyle name="Comma 3 2 3 2_AVA DVA EL" xfId="20241" xr:uid="{00000000-0005-0000-0000-00005D6B0000}"/>
    <cellStyle name="Comma 3 2 3 3" xfId="20242" xr:uid="{00000000-0005-0000-0000-00005E6B0000}"/>
    <cellStyle name="Comma 3 2 3 3 10" xfId="20243" xr:uid="{00000000-0005-0000-0000-00005F6B0000}"/>
    <cellStyle name="Comma 3 2 3 3 11" xfId="20244" xr:uid="{00000000-0005-0000-0000-0000606B0000}"/>
    <cellStyle name="Comma 3 2 3 3 2" xfId="20245" xr:uid="{00000000-0005-0000-0000-0000616B0000}"/>
    <cellStyle name="Comma 3 2 3 3 2 2" xfId="20246" xr:uid="{00000000-0005-0000-0000-0000626B0000}"/>
    <cellStyle name="Comma 3 2 3 3 2 2 2" xfId="20247" xr:uid="{00000000-0005-0000-0000-0000636B0000}"/>
    <cellStyle name="Comma 3 2 3 3 2 2 3" xfId="20248" xr:uid="{00000000-0005-0000-0000-0000646B0000}"/>
    <cellStyle name="Comma 3 2 3 3 2 2_AVA DVA EL" xfId="20249" xr:uid="{00000000-0005-0000-0000-0000656B0000}"/>
    <cellStyle name="Comma 3 2 3 3 2 3" xfId="20250" xr:uid="{00000000-0005-0000-0000-0000666B0000}"/>
    <cellStyle name="Comma 3 2 3 3 2 3 2" xfId="20251" xr:uid="{00000000-0005-0000-0000-0000676B0000}"/>
    <cellStyle name="Comma 3 2 3 3 2 3 3" xfId="20252" xr:uid="{00000000-0005-0000-0000-0000686B0000}"/>
    <cellStyle name="Comma 3 2 3 3 2 3_AVA DVA EL" xfId="20253" xr:uid="{00000000-0005-0000-0000-0000696B0000}"/>
    <cellStyle name="Comma 3 2 3 3 2 4" xfId="20254" xr:uid="{00000000-0005-0000-0000-00006A6B0000}"/>
    <cellStyle name="Comma 3 2 3 3 2 5" xfId="20255" xr:uid="{00000000-0005-0000-0000-00006B6B0000}"/>
    <cellStyle name="Comma 3 2 3 3 2_AVA DVA EL" xfId="20256" xr:uid="{00000000-0005-0000-0000-00006C6B0000}"/>
    <cellStyle name="Comma 3 2 3 3 3" xfId="20257" xr:uid="{00000000-0005-0000-0000-00006D6B0000}"/>
    <cellStyle name="Comma 3 2 3 3 3 2" xfId="20258" xr:uid="{00000000-0005-0000-0000-00006E6B0000}"/>
    <cellStyle name="Comma 3 2 3 3 3 3" xfId="20259" xr:uid="{00000000-0005-0000-0000-00006F6B0000}"/>
    <cellStyle name="Comma 3 2 3 3 3_AVA DVA EL" xfId="20260" xr:uid="{00000000-0005-0000-0000-0000706B0000}"/>
    <cellStyle name="Comma 3 2 3 3 4" xfId="20261" xr:uid="{00000000-0005-0000-0000-0000716B0000}"/>
    <cellStyle name="Comma 3 2 3 3 4 2" xfId="20262" xr:uid="{00000000-0005-0000-0000-0000726B0000}"/>
    <cellStyle name="Comma 3 2 3 3 4 3" xfId="20263" xr:uid="{00000000-0005-0000-0000-0000736B0000}"/>
    <cellStyle name="Comma 3 2 3 3 4_AVA DVA EL" xfId="20264" xr:uid="{00000000-0005-0000-0000-0000746B0000}"/>
    <cellStyle name="Comma 3 2 3 3 5" xfId="20265" xr:uid="{00000000-0005-0000-0000-0000756B0000}"/>
    <cellStyle name="Comma 3 2 3 3 5 2" xfId="20266" xr:uid="{00000000-0005-0000-0000-0000766B0000}"/>
    <cellStyle name="Comma 3 2 3 3 5 3" xfId="20267" xr:uid="{00000000-0005-0000-0000-0000776B0000}"/>
    <cellStyle name="Comma 3 2 3 3 5_AVA DVA EL" xfId="20268" xr:uid="{00000000-0005-0000-0000-0000786B0000}"/>
    <cellStyle name="Comma 3 2 3 3 6" xfId="20269" xr:uid="{00000000-0005-0000-0000-0000796B0000}"/>
    <cellStyle name="Comma 3 2 3 3 6 2" xfId="20270" xr:uid="{00000000-0005-0000-0000-00007A6B0000}"/>
    <cellStyle name="Comma 3 2 3 3 6 3" xfId="20271" xr:uid="{00000000-0005-0000-0000-00007B6B0000}"/>
    <cellStyle name="Comma 3 2 3 3 6_AVA DVA EL" xfId="20272" xr:uid="{00000000-0005-0000-0000-00007C6B0000}"/>
    <cellStyle name="Comma 3 2 3 3 7" xfId="20273" xr:uid="{00000000-0005-0000-0000-00007D6B0000}"/>
    <cellStyle name="Comma 3 2 3 3 7 2" xfId="20274" xr:uid="{00000000-0005-0000-0000-00007E6B0000}"/>
    <cellStyle name="Comma 3 2 3 3 7 3" xfId="20275" xr:uid="{00000000-0005-0000-0000-00007F6B0000}"/>
    <cellStyle name="Comma 3 2 3 3 7_AVA DVA EL" xfId="20276" xr:uid="{00000000-0005-0000-0000-0000806B0000}"/>
    <cellStyle name="Comma 3 2 3 3 8" xfId="20277" xr:uid="{00000000-0005-0000-0000-0000816B0000}"/>
    <cellStyle name="Comma 3 2 3 3 8 2" xfId="20278" xr:uid="{00000000-0005-0000-0000-0000826B0000}"/>
    <cellStyle name="Comma 3 2 3 3 8 3" xfId="20279" xr:uid="{00000000-0005-0000-0000-0000836B0000}"/>
    <cellStyle name="Comma 3 2 3 3 8_AVA DVA EL" xfId="20280" xr:uid="{00000000-0005-0000-0000-0000846B0000}"/>
    <cellStyle name="Comma 3 2 3 3 9" xfId="20281" xr:uid="{00000000-0005-0000-0000-0000856B0000}"/>
    <cellStyle name="Comma 3 2 3 3 9 2" xfId="20282" xr:uid="{00000000-0005-0000-0000-0000866B0000}"/>
    <cellStyle name="Comma 3 2 3 3 9 3" xfId="20283" xr:uid="{00000000-0005-0000-0000-0000876B0000}"/>
    <cellStyle name="Comma 3 2 3 3 9_AVA DVA EL" xfId="20284" xr:uid="{00000000-0005-0000-0000-0000886B0000}"/>
    <cellStyle name="Comma 3 2 3 3_AVA DVA EL" xfId="20285" xr:uid="{00000000-0005-0000-0000-0000896B0000}"/>
    <cellStyle name="Comma 3 2 3 4" xfId="20286" xr:uid="{00000000-0005-0000-0000-00008A6B0000}"/>
    <cellStyle name="Comma 3 2 3 4 2" xfId="20287" xr:uid="{00000000-0005-0000-0000-00008B6B0000}"/>
    <cellStyle name="Comma 3 2 3 4 2 2" xfId="20288" xr:uid="{00000000-0005-0000-0000-00008C6B0000}"/>
    <cellStyle name="Comma 3 2 3 4 2 3" xfId="20289" xr:uid="{00000000-0005-0000-0000-00008D6B0000}"/>
    <cellStyle name="Comma 3 2 3 4 2_AVA DVA EL" xfId="20290" xr:uid="{00000000-0005-0000-0000-00008E6B0000}"/>
    <cellStyle name="Comma 3 2 3 4 3" xfId="20291" xr:uid="{00000000-0005-0000-0000-00008F6B0000}"/>
    <cellStyle name="Comma 3 2 3 4 3 2" xfId="20292" xr:uid="{00000000-0005-0000-0000-0000906B0000}"/>
    <cellStyle name="Comma 3 2 3 4 3 3" xfId="20293" xr:uid="{00000000-0005-0000-0000-0000916B0000}"/>
    <cellStyle name="Comma 3 2 3 4 3_AVA DVA EL" xfId="20294" xr:uid="{00000000-0005-0000-0000-0000926B0000}"/>
    <cellStyle name="Comma 3 2 3 4 4" xfId="20295" xr:uid="{00000000-0005-0000-0000-0000936B0000}"/>
    <cellStyle name="Comma 3 2 3 4 5" xfId="20296" xr:uid="{00000000-0005-0000-0000-0000946B0000}"/>
    <cellStyle name="Comma 3 2 3 4_AVA DVA EL" xfId="20297" xr:uid="{00000000-0005-0000-0000-0000956B0000}"/>
    <cellStyle name="Comma 3 2 3 5" xfId="20298" xr:uid="{00000000-0005-0000-0000-0000966B0000}"/>
    <cellStyle name="Comma 3 2 3 5 2" xfId="20299" xr:uid="{00000000-0005-0000-0000-0000976B0000}"/>
    <cellStyle name="Comma 3 2 3 5 3" xfId="20300" xr:uid="{00000000-0005-0000-0000-0000986B0000}"/>
    <cellStyle name="Comma 3 2 3 5_AVA DVA EL" xfId="20301" xr:uid="{00000000-0005-0000-0000-0000996B0000}"/>
    <cellStyle name="Comma 3 2 3 6" xfId="20302" xr:uid="{00000000-0005-0000-0000-00009A6B0000}"/>
    <cellStyle name="Comma 3 2 3 6 2" xfId="20303" xr:uid="{00000000-0005-0000-0000-00009B6B0000}"/>
    <cellStyle name="Comma 3 2 3 6 3" xfId="20304" xr:uid="{00000000-0005-0000-0000-00009C6B0000}"/>
    <cellStyle name="Comma 3 2 3 6_AVA DVA EL" xfId="20305" xr:uid="{00000000-0005-0000-0000-00009D6B0000}"/>
    <cellStyle name="Comma 3 2 3 7" xfId="20306" xr:uid="{00000000-0005-0000-0000-00009E6B0000}"/>
    <cellStyle name="Comma 3 2 3 7 2" xfId="20307" xr:uid="{00000000-0005-0000-0000-00009F6B0000}"/>
    <cellStyle name="Comma 3 2 3 7 3" xfId="20308" xr:uid="{00000000-0005-0000-0000-0000A06B0000}"/>
    <cellStyle name="Comma 3 2 3 7_AVA DVA EL" xfId="20309" xr:uid="{00000000-0005-0000-0000-0000A16B0000}"/>
    <cellStyle name="Comma 3 2 3 8" xfId="20310" xr:uid="{00000000-0005-0000-0000-0000A26B0000}"/>
    <cellStyle name="Comma 3 2 3 8 2" xfId="20311" xr:uid="{00000000-0005-0000-0000-0000A36B0000}"/>
    <cellStyle name="Comma 3 2 3 8 3" xfId="20312" xr:uid="{00000000-0005-0000-0000-0000A46B0000}"/>
    <cellStyle name="Comma 3 2 3 8_AVA DVA EL" xfId="20313" xr:uid="{00000000-0005-0000-0000-0000A56B0000}"/>
    <cellStyle name="Comma 3 2 3 9" xfId="20314" xr:uid="{00000000-0005-0000-0000-0000A66B0000}"/>
    <cellStyle name="Comma 3 2 3 9 2" xfId="20315" xr:uid="{00000000-0005-0000-0000-0000A76B0000}"/>
    <cellStyle name="Comma 3 2 3 9 3" xfId="20316" xr:uid="{00000000-0005-0000-0000-0000A86B0000}"/>
    <cellStyle name="Comma 3 2 3 9_AVA DVA EL" xfId="20317" xr:uid="{00000000-0005-0000-0000-0000A96B0000}"/>
    <cellStyle name="Comma 3 2 3_A01" xfId="12476" xr:uid="{00000000-0005-0000-0000-0000AA6B0000}"/>
    <cellStyle name="Comma 3 2 4" xfId="6256" xr:uid="{00000000-0005-0000-0000-0000AB6B0000}"/>
    <cellStyle name="Comma 3 2 4 10" xfId="20318" xr:uid="{00000000-0005-0000-0000-0000AC6B0000}"/>
    <cellStyle name="Comma 3 2 4 10 2" xfId="20319" xr:uid="{00000000-0005-0000-0000-0000AD6B0000}"/>
    <cellStyle name="Comma 3 2 4 10 3" xfId="20320" xr:uid="{00000000-0005-0000-0000-0000AE6B0000}"/>
    <cellStyle name="Comma 3 2 4 10_AVA DVA EL" xfId="20321" xr:uid="{00000000-0005-0000-0000-0000AF6B0000}"/>
    <cellStyle name="Comma 3 2 4 11" xfId="20322" xr:uid="{00000000-0005-0000-0000-0000B06B0000}"/>
    <cellStyle name="Comma 3 2 4 12" xfId="20323" xr:uid="{00000000-0005-0000-0000-0000B16B0000}"/>
    <cellStyle name="Comma 3 2 4 2" xfId="20324" xr:uid="{00000000-0005-0000-0000-0000B26B0000}"/>
    <cellStyle name="Comma 3 2 4 2 10" xfId="20325" xr:uid="{00000000-0005-0000-0000-0000B36B0000}"/>
    <cellStyle name="Comma 3 2 4 2 11" xfId="20326" xr:uid="{00000000-0005-0000-0000-0000B46B0000}"/>
    <cellStyle name="Comma 3 2 4 2 2" xfId="20327" xr:uid="{00000000-0005-0000-0000-0000B56B0000}"/>
    <cellStyle name="Comma 3 2 4 2 2 2" xfId="20328" xr:uid="{00000000-0005-0000-0000-0000B66B0000}"/>
    <cellStyle name="Comma 3 2 4 2 2 2 2" xfId="20329" xr:uid="{00000000-0005-0000-0000-0000B76B0000}"/>
    <cellStyle name="Comma 3 2 4 2 2 2 3" xfId="20330" xr:uid="{00000000-0005-0000-0000-0000B86B0000}"/>
    <cellStyle name="Comma 3 2 4 2 2 2_AVA DVA EL" xfId="20331" xr:uid="{00000000-0005-0000-0000-0000B96B0000}"/>
    <cellStyle name="Comma 3 2 4 2 2 3" xfId="20332" xr:uid="{00000000-0005-0000-0000-0000BA6B0000}"/>
    <cellStyle name="Comma 3 2 4 2 2 3 2" xfId="20333" xr:uid="{00000000-0005-0000-0000-0000BB6B0000}"/>
    <cellStyle name="Comma 3 2 4 2 2 3 3" xfId="20334" xr:uid="{00000000-0005-0000-0000-0000BC6B0000}"/>
    <cellStyle name="Comma 3 2 4 2 2 3_AVA DVA EL" xfId="20335" xr:uid="{00000000-0005-0000-0000-0000BD6B0000}"/>
    <cellStyle name="Comma 3 2 4 2 2 4" xfId="20336" xr:uid="{00000000-0005-0000-0000-0000BE6B0000}"/>
    <cellStyle name="Comma 3 2 4 2 2 5" xfId="20337" xr:uid="{00000000-0005-0000-0000-0000BF6B0000}"/>
    <cellStyle name="Comma 3 2 4 2 2_AVA DVA EL" xfId="20338" xr:uid="{00000000-0005-0000-0000-0000C06B0000}"/>
    <cellStyle name="Comma 3 2 4 2 3" xfId="20339" xr:uid="{00000000-0005-0000-0000-0000C16B0000}"/>
    <cellStyle name="Comma 3 2 4 2 3 2" xfId="20340" xr:uid="{00000000-0005-0000-0000-0000C26B0000}"/>
    <cellStyle name="Comma 3 2 4 2 3 3" xfId="20341" xr:uid="{00000000-0005-0000-0000-0000C36B0000}"/>
    <cellStyle name="Comma 3 2 4 2 3_AVA DVA EL" xfId="20342" xr:uid="{00000000-0005-0000-0000-0000C46B0000}"/>
    <cellStyle name="Comma 3 2 4 2 4" xfId="20343" xr:uid="{00000000-0005-0000-0000-0000C56B0000}"/>
    <cellStyle name="Comma 3 2 4 2 4 2" xfId="20344" xr:uid="{00000000-0005-0000-0000-0000C66B0000}"/>
    <cellStyle name="Comma 3 2 4 2 4 3" xfId="20345" xr:uid="{00000000-0005-0000-0000-0000C76B0000}"/>
    <cellStyle name="Comma 3 2 4 2 4_AVA DVA EL" xfId="20346" xr:uid="{00000000-0005-0000-0000-0000C86B0000}"/>
    <cellStyle name="Comma 3 2 4 2 5" xfId="20347" xr:uid="{00000000-0005-0000-0000-0000C96B0000}"/>
    <cellStyle name="Comma 3 2 4 2 5 2" xfId="20348" xr:uid="{00000000-0005-0000-0000-0000CA6B0000}"/>
    <cellStyle name="Comma 3 2 4 2 5 3" xfId="20349" xr:uid="{00000000-0005-0000-0000-0000CB6B0000}"/>
    <cellStyle name="Comma 3 2 4 2 5_AVA DVA EL" xfId="20350" xr:uid="{00000000-0005-0000-0000-0000CC6B0000}"/>
    <cellStyle name="Comma 3 2 4 2 6" xfId="20351" xr:uid="{00000000-0005-0000-0000-0000CD6B0000}"/>
    <cellStyle name="Comma 3 2 4 2 6 2" xfId="20352" xr:uid="{00000000-0005-0000-0000-0000CE6B0000}"/>
    <cellStyle name="Comma 3 2 4 2 6 3" xfId="20353" xr:uid="{00000000-0005-0000-0000-0000CF6B0000}"/>
    <cellStyle name="Comma 3 2 4 2 6_AVA DVA EL" xfId="20354" xr:uid="{00000000-0005-0000-0000-0000D06B0000}"/>
    <cellStyle name="Comma 3 2 4 2 7" xfId="20355" xr:uid="{00000000-0005-0000-0000-0000D16B0000}"/>
    <cellStyle name="Comma 3 2 4 2 7 2" xfId="20356" xr:uid="{00000000-0005-0000-0000-0000D26B0000}"/>
    <cellStyle name="Comma 3 2 4 2 7 3" xfId="20357" xr:uid="{00000000-0005-0000-0000-0000D36B0000}"/>
    <cellStyle name="Comma 3 2 4 2 7_AVA DVA EL" xfId="20358" xr:uid="{00000000-0005-0000-0000-0000D46B0000}"/>
    <cellStyle name="Comma 3 2 4 2 8" xfId="20359" xr:uid="{00000000-0005-0000-0000-0000D56B0000}"/>
    <cellStyle name="Comma 3 2 4 2 8 2" xfId="20360" xr:uid="{00000000-0005-0000-0000-0000D66B0000}"/>
    <cellStyle name="Comma 3 2 4 2 8 3" xfId="20361" xr:uid="{00000000-0005-0000-0000-0000D76B0000}"/>
    <cellStyle name="Comma 3 2 4 2 8_AVA DVA EL" xfId="20362" xr:uid="{00000000-0005-0000-0000-0000D86B0000}"/>
    <cellStyle name="Comma 3 2 4 2 9" xfId="20363" xr:uid="{00000000-0005-0000-0000-0000D96B0000}"/>
    <cellStyle name="Comma 3 2 4 2 9 2" xfId="20364" xr:uid="{00000000-0005-0000-0000-0000DA6B0000}"/>
    <cellStyle name="Comma 3 2 4 2 9 3" xfId="20365" xr:uid="{00000000-0005-0000-0000-0000DB6B0000}"/>
    <cellStyle name="Comma 3 2 4 2 9_AVA DVA EL" xfId="20366" xr:uid="{00000000-0005-0000-0000-0000DC6B0000}"/>
    <cellStyle name="Comma 3 2 4 2_AVA DVA EL" xfId="20367" xr:uid="{00000000-0005-0000-0000-0000DD6B0000}"/>
    <cellStyle name="Comma 3 2 4 3" xfId="20368" xr:uid="{00000000-0005-0000-0000-0000DE6B0000}"/>
    <cellStyle name="Comma 3 2 4 3 2" xfId="20369" xr:uid="{00000000-0005-0000-0000-0000DF6B0000}"/>
    <cellStyle name="Comma 3 2 4 3 2 2" xfId="20370" xr:uid="{00000000-0005-0000-0000-0000E06B0000}"/>
    <cellStyle name="Comma 3 2 4 3 2 3" xfId="20371" xr:uid="{00000000-0005-0000-0000-0000E16B0000}"/>
    <cellStyle name="Comma 3 2 4 3 2_AVA DVA EL" xfId="20372" xr:uid="{00000000-0005-0000-0000-0000E26B0000}"/>
    <cellStyle name="Comma 3 2 4 3 3" xfId="20373" xr:uid="{00000000-0005-0000-0000-0000E36B0000}"/>
    <cellStyle name="Comma 3 2 4 3 3 2" xfId="20374" xr:uid="{00000000-0005-0000-0000-0000E46B0000}"/>
    <cellStyle name="Comma 3 2 4 3 3 3" xfId="20375" xr:uid="{00000000-0005-0000-0000-0000E56B0000}"/>
    <cellStyle name="Comma 3 2 4 3 3_AVA DVA EL" xfId="20376" xr:uid="{00000000-0005-0000-0000-0000E66B0000}"/>
    <cellStyle name="Comma 3 2 4 3 4" xfId="20377" xr:uid="{00000000-0005-0000-0000-0000E76B0000}"/>
    <cellStyle name="Comma 3 2 4 3 5" xfId="20378" xr:uid="{00000000-0005-0000-0000-0000E86B0000}"/>
    <cellStyle name="Comma 3 2 4 3_AVA DVA EL" xfId="20379" xr:uid="{00000000-0005-0000-0000-0000E96B0000}"/>
    <cellStyle name="Comma 3 2 4 4" xfId="20380" xr:uid="{00000000-0005-0000-0000-0000EA6B0000}"/>
    <cellStyle name="Comma 3 2 4 4 2" xfId="20381" xr:uid="{00000000-0005-0000-0000-0000EB6B0000}"/>
    <cellStyle name="Comma 3 2 4 4 3" xfId="20382" xr:uid="{00000000-0005-0000-0000-0000EC6B0000}"/>
    <cellStyle name="Comma 3 2 4 4_AVA DVA EL" xfId="20383" xr:uid="{00000000-0005-0000-0000-0000ED6B0000}"/>
    <cellStyle name="Comma 3 2 4 5" xfId="20384" xr:uid="{00000000-0005-0000-0000-0000EE6B0000}"/>
    <cellStyle name="Comma 3 2 4 5 2" xfId="20385" xr:uid="{00000000-0005-0000-0000-0000EF6B0000}"/>
    <cellStyle name="Comma 3 2 4 5 3" xfId="20386" xr:uid="{00000000-0005-0000-0000-0000F06B0000}"/>
    <cellStyle name="Comma 3 2 4 5_AVA DVA EL" xfId="20387" xr:uid="{00000000-0005-0000-0000-0000F16B0000}"/>
    <cellStyle name="Comma 3 2 4 6" xfId="20388" xr:uid="{00000000-0005-0000-0000-0000F26B0000}"/>
    <cellStyle name="Comma 3 2 4 6 2" xfId="20389" xr:uid="{00000000-0005-0000-0000-0000F36B0000}"/>
    <cellStyle name="Comma 3 2 4 6 3" xfId="20390" xr:uid="{00000000-0005-0000-0000-0000F46B0000}"/>
    <cellStyle name="Comma 3 2 4 6_AVA DVA EL" xfId="20391" xr:uid="{00000000-0005-0000-0000-0000F56B0000}"/>
    <cellStyle name="Comma 3 2 4 7" xfId="20392" xr:uid="{00000000-0005-0000-0000-0000F66B0000}"/>
    <cellStyle name="Comma 3 2 4 7 2" xfId="20393" xr:uid="{00000000-0005-0000-0000-0000F76B0000}"/>
    <cellStyle name="Comma 3 2 4 7 3" xfId="20394" xr:uid="{00000000-0005-0000-0000-0000F86B0000}"/>
    <cellStyle name="Comma 3 2 4 7_AVA DVA EL" xfId="20395" xr:uid="{00000000-0005-0000-0000-0000F96B0000}"/>
    <cellStyle name="Comma 3 2 4 8" xfId="20396" xr:uid="{00000000-0005-0000-0000-0000FA6B0000}"/>
    <cellStyle name="Comma 3 2 4 8 2" xfId="20397" xr:uid="{00000000-0005-0000-0000-0000FB6B0000}"/>
    <cellStyle name="Comma 3 2 4 8 3" xfId="20398" xr:uid="{00000000-0005-0000-0000-0000FC6B0000}"/>
    <cellStyle name="Comma 3 2 4 8_AVA DVA EL" xfId="20399" xr:uid="{00000000-0005-0000-0000-0000FD6B0000}"/>
    <cellStyle name="Comma 3 2 4 9" xfId="20400" xr:uid="{00000000-0005-0000-0000-0000FE6B0000}"/>
    <cellStyle name="Comma 3 2 4 9 2" xfId="20401" xr:uid="{00000000-0005-0000-0000-0000FF6B0000}"/>
    <cellStyle name="Comma 3 2 4 9 3" xfId="20402" xr:uid="{00000000-0005-0000-0000-0000006C0000}"/>
    <cellStyle name="Comma 3 2 4 9_AVA DVA EL" xfId="20403" xr:uid="{00000000-0005-0000-0000-0000016C0000}"/>
    <cellStyle name="Comma 3 2 4_AVA DVA EL" xfId="20404" xr:uid="{00000000-0005-0000-0000-0000026C0000}"/>
    <cellStyle name="Comma 3 2 5" xfId="6257" xr:uid="{00000000-0005-0000-0000-0000036C0000}"/>
    <cellStyle name="Comma 3 2 5 10" xfId="20405" xr:uid="{00000000-0005-0000-0000-0000046C0000}"/>
    <cellStyle name="Comma 3 2 5 10 2" xfId="20406" xr:uid="{00000000-0005-0000-0000-0000056C0000}"/>
    <cellStyle name="Comma 3 2 5 10 3" xfId="20407" xr:uid="{00000000-0005-0000-0000-0000066C0000}"/>
    <cellStyle name="Comma 3 2 5 10_AVA DVA EL" xfId="20408" xr:uid="{00000000-0005-0000-0000-0000076C0000}"/>
    <cellStyle name="Comma 3 2 5 11" xfId="20409" xr:uid="{00000000-0005-0000-0000-0000086C0000}"/>
    <cellStyle name="Comma 3 2 5 12" xfId="20410" xr:uid="{00000000-0005-0000-0000-0000096C0000}"/>
    <cellStyle name="Comma 3 2 5 2" xfId="6258" xr:uid="{00000000-0005-0000-0000-00000A6C0000}"/>
    <cellStyle name="Comma 3 2 5 2 10" xfId="20411" xr:uid="{00000000-0005-0000-0000-00000B6C0000}"/>
    <cellStyle name="Comma 3 2 5 2 11" xfId="20412" xr:uid="{00000000-0005-0000-0000-00000C6C0000}"/>
    <cellStyle name="Comma 3 2 5 2 2" xfId="20413" xr:uid="{00000000-0005-0000-0000-00000D6C0000}"/>
    <cellStyle name="Comma 3 2 5 2 2 2" xfId="20414" xr:uid="{00000000-0005-0000-0000-00000E6C0000}"/>
    <cellStyle name="Comma 3 2 5 2 2 2 2" xfId="20415" xr:uid="{00000000-0005-0000-0000-00000F6C0000}"/>
    <cellStyle name="Comma 3 2 5 2 2 2 3" xfId="20416" xr:uid="{00000000-0005-0000-0000-0000106C0000}"/>
    <cellStyle name="Comma 3 2 5 2 2 2_AVA DVA EL" xfId="20417" xr:uid="{00000000-0005-0000-0000-0000116C0000}"/>
    <cellStyle name="Comma 3 2 5 2 2 3" xfId="20418" xr:uid="{00000000-0005-0000-0000-0000126C0000}"/>
    <cellStyle name="Comma 3 2 5 2 2 3 2" xfId="20419" xr:uid="{00000000-0005-0000-0000-0000136C0000}"/>
    <cellStyle name="Comma 3 2 5 2 2 3 3" xfId="20420" xr:uid="{00000000-0005-0000-0000-0000146C0000}"/>
    <cellStyle name="Comma 3 2 5 2 2 3_AVA DVA EL" xfId="20421" xr:uid="{00000000-0005-0000-0000-0000156C0000}"/>
    <cellStyle name="Comma 3 2 5 2 2 4" xfId="20422" xr:uid="{00000000-0005-0000-0000-0000166C0000}"/>
    <cellStyle name="Comma 3 2 5 2 2 5" xfId="20423" xr:uid="{00000000-0005-0000-0000-0000176C0000}"/>
    <cellStyle name="Comma 3 2 5 2 2_AVA DVA EL" xfId="20424" xr:uid="{00000000-0005-0000-0000-0000186C0000}"/>
    <cellStyle name="Comma 3 2 5 2 3" xfId="20425" xr:uid="{00000000-0005-0000-0000-0000196C0000}"/>
    <cellStyle name="Comma 3 2 5 2 3 2" xfId="20426" xr:uid="{00000000-0005-0000-0000-00001A6C0000}"/>
    <cellStyle name="Comma 3 2 5 2 3 3" xfId="20427" xr:uid="{00000000-0005-0000-0000-00001B6C0000}"/>
    <cellStyle name="Comma 3 2 5 2 3_AVA DVA EL" xfId="20428" xr:uid="{00000000-0005-0000-0000-00001C6C0000}"/>
    <cellStyle name="Comma 3 2 5 2 4" xfId="20429" xr:uid="{00000000-0005-0000-0000-00001D6C0000}"/>
    <cellStyle name="Comma 3 2 5 2 4 2" xfId="20430" xr:uid="{00000000-0005-0000-0000-00001E6C0000}"/>
    <cellStyle name="Comma 3 2 5 2 4 3" xfId="20431" xr:uid="{00000000-0005-0000-0000-00001F6C0000}"/>
    <cellStyle name="Comma 3 2 5 2 4_AVA DVA EL" xfId="20432" xr:uid="{00000000-0005-0000-0000-0000206C0000}"/>
    <cellStyle name="Comma 3 2 5 2 5" xfId="20433" xr:uid="{00000000-0005-0000-0000-0000216C0000}"/>
    <cellStyle name="Comma 3 2 5 2 5 2" xfId="20434" xr:uid="{00000000-0005-0000-0000-0000226C0000}"/>
    <cellStyle name="Comma 3 2 5 2 5 3" xfId="20435" xr:uid="{00000000-0005-0000-0000-0000236C0000}"/>
    <cellStyle name="Comma 3 2 5 2 5_AVA DVA EL" xfId="20436" xr:uid="{00000000-0005-0000-0000-0000246C0000}"/>
    <cellStyle name="Comma 3 2 5 2 6" xfId="20437" xr:uid="{00000000-0005-0000-0000-0000256C0000}"/>
    <cellStyle name="Comma 3 2 5 2 6 2" xfId="20438" xr:uid="{00000000-0005-0000-0000-0000266C0000}"/>
    <cellStyle name="Comma 3 2 5 2 6 3" xfId="20439" xr:uid="{00000000-0005-0000-0000-0000276C0000}"/>
    <cellStyle name="Comma 3 2 5 2 6_AVA DVA EL" xfId="20440" xr:uid="{00000000-0005-0000-0000-0000286C0000}"/>
    <cellStyle name="Comma 3 2 5 2 7" xfId="20441" xr:uid="{00000000-0005-0000-0000-0000296C0000}"/>
    <cellStyle name="Comma 3 2 5 2 7 2" xfId="20442" xr:uid="{00000000-0005-0000-0000-00002A6C0000}"/>
    <cellStyle name="Comma 3 2 5 2 7 3" xfId="20443" xr:uid="{00000000-0005-0000-0000-00002B6C0000}"/>
    <cellStyle name="Comma 3 2 5 2 7_AVA DVA EL" xfId="20444" xr:uid="{00000000-0005-0000-0000-00002C6C0000}"/>
    <cellStyle name="Comma 3 2 5 2 8" xfId="20445" xr:uid="{00000000-0005-0000-0000-00002D6C0000}"/>
    <cellStyle name="Comma 3 2 5 2 8 2" xfId="20446" xr:uid="{00000000-0005-0000-0000-00002E6C0000}"/>
    <cellStyle name="Comma 3 2 5 2 8 3" xfId="20447" xr:uid="{00000000-0005-0000-0000-00002F6C0000}"/>
    <cellStyle name="Comma 3 2 5 2 8_AVA DVA EL" xfId="20448" xr:uid="{00000000-0005-0000-0000-0000306C0000}"/>
    <cellStyle name="Comma 3 2 5 2 9" xfId="20449" xr:uid="{00000000-0005-0000-0000-0000316C0000}"/>
    <cellStyle name="Comma 3 2 5 2 9 2" xfId="20450" xr:uid="{00000000-0005-0000-0000-0000326C0000}"/>
    <cellStyle name="Comma 3 2 5 2 9 3" xfId="20451" xr:uid="{00000000-0005-0000-0000-0000336C0000}"/>
    <cellStyle name="Comma 3 2 5 2 9_AVA DVA EL" xfId="20452" xr:uid="{00000000-0005-0000-0000-0000346C0000}"/>
    <cellStyle name="Comma 3 2 5 2_AVA DVA EL" xfId="20453" xr:uid="{00000000-0005-0000-0000-0000356C0000}"/>
    <cellStyle name="Comma 3 2 5 3" xfId="20454" xr:uid="{00000000-0005-0000-0000-0000366C0000}"/>
    <cellStyle name="Comma 3 2 5 3 2" xfId="20455" xr:uid="{00000000-0005-0000-0000-0000376C0000}"/>
    <cellStyle name="Comma 3 2 5 3 2 2" xfId="20456" xr:uid="{00000000-0005-0000-0000-0000386C0000}"/>
    <cellStyle name="Comma 3 2 5 3 2 3" xfId="20457" xr:uid="{00000000-0005-0000-0000-0000396C0000}"/>
    <cellStyle name="Comma 3 2 5 3 2_AVA DVA EL" xfId="20458" xr:uid="{00000000-0005-0000-0000-00003A6C0000}"/>
    <cellStyle name="Comma 3 2 5 3 3" xfId="20459" xr:uid="{00000000-0005-0000-0000-00003B6C0000}"/>
    <cellStyle name="Comma 3 2 5 3 3 2" xfId="20460" xr:uid="{00000000-0005-0000-0000-00003C6C0000}"/>
    <cellStyle name="Comma 3 2 5 3 3 3" xfId="20461" xr:uid="{00000000-0005-0000-0000-00003D6C0000}"/>
    <cellStyle name="Comma 3 2 5 3 3_AVA DVA EL" xfId="20462" xr:uid="{00000000-0005-0000-0000-00003E6C0000}"/>
    <cellStyle name="Comma 3 2 5 3 4" xfId="20463" xr:uid="{00000000-0005-0000-0000-00003F6C0000}"/>
    <cellStyle name="Comma 3 2 5 3 5" xfId="20464" xr:uid="{00000000-0005-0000-0000-0000406C0000}"/>
    <cellStyle name="Comma 3 2 5 3_AVA DVA EL" xfId="20465" xr:uid="{00000000-0005-0000-0000-0000416C0000}"/>
    <cellStyle name="Comma 3 2 5 4" xfId="20466" xr:uid="{00000000-0005-0000-0000-0000426C0000}"/>
    <cellStyle name="Comma 3 2 5 4 2" xfId="20467" xr:uid="{00000000-0005-0000-0000-0000436C0000}"/>
    <cellStyle name="Comma 3 2 5 4 3" xfId="20468" xr:uid="{00000000-0005-0000-0000-0000446C0000}"/>
    <cellStyle name="Comma 3 2 5 4_AVA DVA EL" xfId="20469" xr:uid="{00000000-0005-0000-0000-0000456C0000}"/>
    <cellStyle name="Comma 3 2 5 5" xfId="20470" xr:uid="{00000000-0005-0000-0000-0000466C0000}"/>
    <cellStyle name="Comma 3 2 5 5 2" xfId="20471" xr:uid="{00000000-0005-0000-0000-0000476C0000}"/>
    <cellStyle name="Comma 3 2 5 5 3" xfId="20472" xr:uid="{00000000-0005-0000-0000-0000486C0000}"/>
    <cellStyle name="Comma 3 2 5 5_AVA DVA EL" xfId="20473" xr:uid="{00000000-0005-0000-0000-0000496C0000}"/>
    <cellStyle name="Comma 3 2 5 6" xfId="20474" xr:uid="{00000000-0005-0000-0000-00004A6C0000}"/>
    <cellStyle name="Comma 3 2 5 6 2" xfId="20475" xr:uid="{00000000-0005-0000-0000-00004B6C0000}"/>
    <cellStyle name="Comma 3 2 5 6 3" xfId="20476" xr:uid="{00000000-0005-0000-0000-00004C6C0000}"/>
    <cellStyle name="Comma 3 2 5 6_AVA DVA EL" xfId="20477" xr:uid="{00000000-0005-0000-0000-00004D6C0000}"/>
    <cellStyle name="Comma 3 2 5 7" xfId="20478" xr:uid="{00000000-0005-0000-0000-00004E6C0000}"/>
    <cellStyle name="Comma 3 2 5 7 2" xfId="20479" xr:uid="{00000000-0005-0000-0000-00004F6C0000}"/>
    <cellStyle name="Comma 3 2 5 7 3" xfId="20480" xr:uid="{00000000-0005-0000-0000-0000506C0000}"/>
    <cellStyle name="Comma 3 2 5 7_AVA DVA EL" xfId="20481" xr:uid="{00000000-0005-0000-0000-0000516C0000}"/>
    <cellStyle name="Comma 3 2 5 8" xfId="20482" xr:uid="{00000000-0005-0000-0000-0000526C0000}"/>
    <cellStyle name="Comma 3 2 5 8 2" xfId="20483" xr:uid="{00000000-0005-0000-0000-0000536C0000}"/>
    <cellStyle name="Comma 3 2 5 8 3" xfId="20484" xr:uid="{00000000-0005-0000-0000-0000546C0000}"/>
    <cellStyle name="Comma 3 2 5 8_AVA DVA EL" xfId="20485" xr:uid="{00000000-0005-0000-0000-0000556C0000}"/>
    <cellStyle name="Comma 3 2 5 9" xfId="20486" xr:uid="{00000000-0005-0000-0000-0000566C0000}"/>
    <cellStyle name="Comma 3 2 5 9 2" xfId="20487" xr:uid="{00000000-0005-0000-0000-0000576C0000}"/>
    <cellStyle name="Comma 3 2 5 9 3" xfId="20488" xr:uid="{00000000-0005-0000-0000-0000586C0000}"/>
    <cellStyle name="Comma 3 2 5 9_AVA DVA EL" xfId="20489" xr:uid="{00000000-0005-0000-0000-0000596C0000}"/>
    <cellStyle name="Comma 3 2 5_AVA DVA EL" xfId="20490" xr:uid="{00000000-0005-0000-0000-00005A6C0000}"/>
    <cellStyle name="Comma 3 2 6" xfId="6259" xr:uid="{00000000-0005-0000-0000-00005B6C0000}"/>
    <cellStyle name="Comma 3 2 6 10" xfId="20491" xr:uid="{00000000-0005-0000-0000-00005C6C0000}"/>
    <cellStyle name="Comma 3 2 6 11" xfId="20492" xr:uid="{00000000-0005-0000-0000-00005D6C0000}"/>
    <cellStyle name="Comma 3 2 6 2" xfId="20493" xr:uid="{00000000-0005-0000-0000-00005E6C0000}"/>
    <cellStyle name="Comma 3 2 6 2 2" xfId="20494" xr:uid="{00000000-0005-0000-0000-00005F6C0000}"/>
    <cellStyle name="Comma 3 2 6 2 2 2" xfId="20495" xr:uid="{00000000-0005-0000-0000-0000606C0000}"/>
    <cellStyle name="Comma 3 2 6 2 2 3" xfId="20496" xr:uid="{00000000-0005-0000-0000-0000616C0000}"/>
    <cellStyle name="Comma 3 2 6 2 2_AVA DVA EL" xfId="20497" xr:uid="{00000000-0005-0000-0000-0000626C0000}"/>
    <cellStyle name="Comma 3 2 6 2 3" xfId="20498" xr:uid="{00000000-0005-0000-0000-0000636C0000}"/>
    <cellStyle name="Comma 3 2 6 2 3 2" xfId="20499" xr:uid="{00000000-0005-0000-0000-0000646C0000}"/>
    <cellStyle name="Comma 3 2 6 2 3 3" xfId="20500" xr:uid="{00000000-0005-0000-0000-0000656C0000}"/>
    <cellStyle name="Comma 3 2 6 2 3_AVA DVA EL" xfId="20501" xr:uid="{00000000-0005-0000-0000-0000666C0000}"/>
    <cellStyle name="Comma 3 2 6 2 4" xfId="20502" xr:uid="{00000000-0005-0000-0000-0000676C0000}"/>
    <cellStyle name="Comma 3 2 6 2 5" xfId="20503" xr:uid="{00000000-0005-0000-0000-0000686C0000}"/>
    <cellStyle name="Comma 3 2 6 2_AVA DVA EL" xfId="20504" xr:uid="{00000000-0005-0000-0000-0000696C0000}"/>
    <cellStyle name="Comma 3 2 6 3" xfId="20505" xr:uid="{00000000-0005-0000-0000-00006A6C0000}"/>
    <cellStyle name="Comma 3 2 6 3 2" xfId="20506" xr:uid="{00000000-0005-0000-0000-00006B6C0000}"/>
    <cellStyle name="Comma 3 2 6 3 3" xfId="20507" xr:uid="{00000000-0005-0000-0000-00006C6C0000}"/>
    <cellStyle name="Comma 3 2 6 3_AVA DVA EL" xfId="20508" xr:uid="{00000000-0005-0000-0000-00006D6C0000}"/>
    <cellStyle name="Comma 3 2 6 4" xfId="20509" xr:uid="{00000000-0005-0000-0000-00006E6C0000}"/>
    <cellStyle name="Comma 3 2 6 4 2" xfId="20510" xr:uid="{00000000-0005-0000-0000-00006F6C0000}"/>
    <cellStyle name="Comma 3 2 6 4 3" xfId="20511" xr:uid="{00000000-0005-0000-0000-0000706C0000}"/>
    <cellStyle name="Comma 3 2 6 4_AVA DVA EL" xfId="20512" xr:uid="{00000000-0005-0000-0000-0000716C0000}"/>
    <cellStyle name="Comma 3 2 6 5" xfId="20513" xr:uid="{00000000-0005-0000-0000-0000726C0000}"/>
    <cellStyle name="Comma 3 2 6 5 2" xfId="20514" xr:uid="{00000000-0005-0000-0000-0000736C0000}"/>
    <cellStyle name="Comma 3 2 6 5 3" xfId="20515" xr:uid="{00000000-0005-0000-0000-0000746C0000}"/>
    <cellStyle name="Comma 3 2 6 5_AVA DVA EL" xfId="20516" xr:uid="{00000000-0005-0000-0000-0000756C0000}"/>
    <cellStyle name="Comma 3 2 6 6" xfId="20517" xr:uid="{00000000-0005-0000-0000-0000766C0000}"/>
    <cellStyle name="Comma 3 2 6 6 2" xfId="20518" xr:uid="{00000000-0005-0000-0000-0000776C0000}"/>
    <cellStyle name="Comma 3 2 6 6 3" xfId="20519" xr:uid="{00000000-0005-0000-0000-0000786C0000}"/>
    <cellStyle name="Comma 3 2 6 6_AVA DVA EL" xfId="20520" xr:uid="{00000000-0005-0000-0000-0000796C0000}"/>
    <cellStyle name="Comma 3 2 6 7" xfId="20521" xr:uid="{00000000-0005-0000-0000-00007A6C0000}"/>
    <cellStyle name="Comma 3 2 6 7 2" xfId="20522" xr:uid="{00000000-0005-0000-0000-00007B6C0000}"/>
    <cellStyle name="Comma 3 2 6 7 3" xfId="20523" xr:uid="{00000000-0005-0000-0000-00007C6C0000}"/>
    <cellStyle name="Comma 3 2 6 7_AVA DVA EL" xfId="20524" xr:uid="{00000000-0005-0000-0000-00007D6C0000}"/>
    <cellStyle name="Comma 3 2 6 8" xfId="20525" xr:uid="{00000000-0005-0000-0000-00007E6C0000}"/>
    <cellStyle name="Comma 3 2 6 8 2" xfId="20526" xr:uid="{00000000-0005-0000-0000-00007F6C0000}"/>
    <cellStyle name="Comma 3 2 6 8 3" xfId="20527" xr:uid="{00000000-0005-0000-0000-0000806C0000}"/>
    <cellStyle name="Comma 3 2 6 8_AVA DVA EL" xfId="20528" xr:uid="{00000000-0005-0000-0000-0000816C0000}"/>
    <cellStyle name="Comma 3 2 6 9" xfId="20529" xr:uid="{00000000-0005-0000-0000-0000826C0000}"/>
    <cellStyle name="Comma 3 2 6 9 2" xfId="20530" xr:uid="{00000000-0005-0000-0000-0000836C0000}"/>
    <cellStyle name="Comma 3 2 6 9 3" xfId="20531" xr:uid="{00000000-0005-0000-0000-0000846C0000}"/>
    <cellStyle name="Comma 3 2 6 9_AVA DVA EL" xfId="20532" xr:uid="{00000000-0005-0000-0000-0000856C0000}"/>
    <cellStyle name="Comma 3 2 6_AVA DVA EL" xfId="20533" xr:uid="{00000000-0005-0000-0000-0000866C0000}"/>
    <cellStyle name="Comma 3 2 7" xfId="20534" xr:uid="{00000000-0005-0000-0000-0000876C0000}"/>
    <cellStyle name="Comma 3 2 7 2" xfId="20535" xr:uid="{00000000-0005-0000-0000-0000886C0000}"/>
    <cellStyle name="Comma 3 2 7 2 2" xfId="20536" xr:uid="{00000000-0005-0000-0000-0000896C0000}"/>
    <cellStyle name="Comma 3 2 7 2 3" xfId="20537" xr:uid="{00000000-0005-0000-0000-00008A6C0000}"/>
    <cellStyle name="Comma 3 2 7 2_AVA DVA EL" xfId="20538" xr:uid="{00000000-0005-0000-0000-00008B6C0000}"/>
    <cellStyle name="Comma 3 2 7 3" xfId="20539" xr:uid="{00000000-0005-0000-0000-00008C6C0000}"/>
    <cellStyle name="Comma 3 2 7 3 2" xfId="20540" xr:uid="{00000000-0005-0000-0000-00008D6C0000}"/>
    <cellStyle name="Comma 3 2 7 3 3" xfId="20541" xr:uid="{00000000-0005-0000-0000-00008E6C0000}"/>
    <cellStyle name="Comma 3 2 7 3_AVA DVA EL" xfId="20542" xr:uid="{00000000-0005-0000-0000-00008F6C0000}"/>
    <cellStyle name="Comma 3 2 7 4" xfId="20543" xr:uid="{00000000-0005-0000-0000-0000906C0000}"/>
    <cellStyle name="Comma 3 2 7 5" xfId="20544" xr:uid="{00000000-0005-0000-0000-0000916C0000}"/>
    <cellStyle name="Comma 3 2 7_AVA DVA EL" xfId="20545" xr:uid="{00000000-0005-0000-0000-0000926C0000}"/>
    <cellStyle name="Comma 3 2 8" xfId="20546" xr:uid="{00000000-0005-0000-0000-0000936C0000}"/>
    <cellStyle name="Comma 3 2 8 2" xfId="20547" xr:uid="{00000000-0005-0000-0000-0000946C0000}"/>
    <cellStyle name="Comma 3 2 8 3" xfId="20548" xr:uid="{00000000-0005-0000-0000-0000956C0000}"/>
    <cellStyle name="Comma 3 2 8_AVA DVA EL" xfId="20549" xr:uid="{00000000-0005-0000-0000-0000966C0000}"/>
    <cellStyle name="Comma 3 2 9" xfId="20550" xr:uid="{00000000-0005-0000-0000-0000976C0000}"/>
    <cellStyle name="Comma 3 2 9 2" xfId="20551" xr:uid="{00000000-0005-0000-0000-0000986C0000}"/>
    <cellStyle name="Comma 3 2 9 3" xfId="20552" xr:uid="{00000000-0005-0000-0000-0000996C0000}"/>
    <cellStyle name="Comma 3 2 9_AVA DVA EL" xfId="20553" xr:uid="{00000000-0005-0000-0000-00009A6C0000}"/>
    <cellStyle name="Comma 3 2_A01" xfId="12473" xr:uid="{00000000-0005-0000-0000-00009B6C0000}"/>
    <cellStyle name="Comma 3 20" xfId="36747" xr:uid="{00000000-0005-0000-0000-00009C6C0000}"/>
    <cellStyle name="Comma 3 21" xfId="47883" xr:uid="{00000000-0005-0000-0000-00009D6C0000}"/>
    <cellStyle name="Comma 3 3" xfId="6260" xr:uid="{00000000-0005-0000-0000-00009E6C0000}"/>
    <cellStyle name="Comma 3 3 10" xfId="20554" xr:uid="{00000000-0005-0000-0000-00009F6C0000}"/>
    <cellStyle name="Comma 3 3 10 2" xfId="20555" xr:uid="{00000000-0005-0000-0000-0000A06C0000}"/>
    <cellStyle name="Comma 3 3 10 3" xfId="20556" xr:uid="{00000000-0005-0000-0000-0000A16C0000}"/>
    <cellStyle name="Comma 3 3 10_AVA DVA EL" xfId="20557" xr:uid="{00000000-0005-0000-0000-0000A26C0000}"/>
    <cellStyle name="Comma 3 3 11" xfId="20558" xr:uid="{00000000-0005-0000-0000-0000A36C0000}"/>
    <cellStyle name="Comma 3 3 11 2" xfId="20559" xr:uid="{00000000-0005-0000-0000-0000A46C0000}"/>
    <cellStyle name="Comma 3 3 11 3" xfId="20560" xr:uid="{00000000-0005-0000-0000-0000A56C0000}"/>
    <cellStyle name="Comma 3 3 11_AVA DVA EL" xfId="20561" xr:uid="{00000000-0005-0000-0000-0000A66C0000}"/>
    <cellStyle name="Comma 3 3 12" xfId="20562" xr:uid="{00000000-0005-0000-0000-0000A76C0000}"/>
    <cellStyle name="Comma 3 3 12 2" xfId="20563" xr:uid="{00000000-0005-0000-0000-0000A86C0000}"/>
    <cellStyle name="Comma 3 3 12 3" xfId="20564" xr:uid="{00000000-0005-0000-0000-0000A96C0000}"/>
    <cellStyle name="Comma 3 3 12_AVA DVA EL" xfId="20565" xr:uid="{00000000-0005-0000-0000-0000AA6C0000}"/>
    <cellStyle name="Comma 3 3 13" xfId="20566" xr:uid="{00000000-0005-0000-0000-0000AB6C0000}"/>
    <cellStyle name="Comma 3 3 14" xfId="36750" xr:uid="{00000000-0005-0000-0000-0000AC6C0000}"/>
    <cellStyle name="Comma 3 3 2" xfId="6261" xr:uid="{00000000-0005-0000-0000-0000AD6C0000}"/>
    <cellStyle name="Comma 3 3 2 10" xfId="20567" xr:uid="{00000000-0005-0000-0000-0000AE6C0000}"/>
    <cellStyle name="Comma 3 3 2 10 2" xfId="20568" xr:uid="{00000000-0005-0000-0000-0000AF6C0000}"/>
    <cellStyle name="Comma 3 3 2 10 3" xfId="20569" xr:uid="{00000000-0005-0000-0000-0000B06C0000}"/>
    <cellStyle name="Comma 3 3 2 10_AVA DVA EL" xfId="20570" xr:uid="{00000000-0005-0000-0000-0000B16C0000}"/>
    <cellStyle name="Comma 3 3 2 11" xfId="20571" xr:uid="{00000000-0005-0000-0000-0000B26C0000}"/>
    <cellStyle name="Comma 3 3 2 11 2" xfId="20572" xr:uid="{00000000-0005-0000-0000-0000B36C0000}"/>
    <cellStyle name="Comma 3 3 2 11 3" xfId="20573" xr:uid="{00000000-0005-0000-0000-0000B46C0000}"/>
    <cellStyle name="Comma 3 3 2 11_AVA DVA EL" xfId="20574" xr:uid="{00000000-0005-0000-0000-0000B56C0000}"/>
    <cellStyle name="Comma 3 3 2 12" xfId="20575" xr:uid="{00000000-0005-0000-0000-0000B66C0000}"/>
    <cellStyle name="Comma 3 3 2 13" xfId="36751" xr:uid="{00000000-0005-0000-0000-0000B76C0000}"/>
    <cellStyle name="Comma 3 3 2 2" xfId="6262" xr:uid="{00000000-0005-0000-0000-0000B86C0000}"/>
    <cellStyle name="Comma 3 3 2 2 10" xfId="20576" xr:uid="{00000000-0005-0000-0000-0000B96C0000}"/>
    <cellStyle name="Comma 3 3 2 2 10 2" xfId="20577" xr:uid="{00000000-0005-0000-0000-0000BA6C0000}"/>
    <cellStyle name="Comma 3 3 2 2 10 3" xfId="20578" xr:uid="{00000000-0005-0000-0000-0000BB6C0000}"/>
    <cellStyle name="Comma 3 3 2 2 10_AVA DVA EL" xfId="20579" xr:uid="{00000000-0005-0000-0000-0000BC6C0000}"/>
    <cellStyle name="Comma 3 3 2 2 11" xfId="20580" xr:uid="{00000000-0005-0000-0000-0000BD6C0000}"/>
    <cellStyle name="Comma 3 3 2 2 2" xfId="6263" xr:uid="{00000000-0005-0000-0000-0000BE6C0000}"/>
    <cellStyle name="Comma 3 3 2 2 2 2" xfId="20581" xr:uid="{00000000-0005-0000-0000-0000BF6C0000}"/>
    <cellStyle name="Comma 3 3 2 2 2 2 2" xfId="20582" xr:uid="{00000000-0005-0000-0000-0000C06C0000}"/>
    <cellStyle name="Comma 3 3 2 2 2 2 3" xfId="20583" xr:uid="{00000000-0005-0000-0000-0000C16C0000}"/>
    <cellStyle name="Comma 3 3 2 2 2 2_AVA DVA EL" xfId="20584" xr:uid="{00000000-0005-0000-0000-0000C26C0000}"/>
    <cellStyle name="Comma 3 3 2 2 2 3" xfId="20585" xr:uid="{00000000-0005-0000-0000-0000C36C0000}"/>
    <cellStyle name="Comma 3 3 2 2 2 3 2" xfId="20586" xr:uid="{00000000-0005-0000-0000-0000C46C0000}"/>
    <cellStyle name="Comma 3 3 2 2 2 3 3" xfId="20587" xr:uid="{00000000-0005-0000-0000-0000C56C0000}"/>
    <cellStyle name="Comma 3 3 2 2 2 3_AVA DVA EL" xfId="20588" xr:uid="{00000000-0005-0000-0000-0000C66C0000}"/>
    <cellStyle name="Comma 3 3 2 2 2 4" xfId="20589" xr:uid="{00000000-0005-0000-0000-0000C76C0000}"/>
    <cellStyle name="Comma 3 3 2 2 2 5" xfId="20590" xr:uid="{00000000-0005-0000-0000-0000C86C0000}"/>
    <cellStyle name="Comma 3 3 2 2 2_AVA DVA EL" xfId="20591" xr:uid="{00000000-0005-0000-0000-0000C96C0000}"/>
    <cellStyle name="Comma 3 3 2 2 3" xfId="20592" xr:uid="{00000000-0005-0000-0000-0000CA6C0000}"/>
    <cellStyle name="Comma 3 3 2 2 3 2" xfId="20593" xr:uid="{00000000-0005-0000-0000-0000CB6C0000}"/>
    <cellStyle name="Comma 3 3 2 2 3 3" xfId="20594" xr:uid="{00000000-0005-0000-0000-0000CC6C0000}"/>
    <cellStyle name="Comma 3 3 2 2 3_AVA DVA EL" xfId="20595" xr:uid="{00000000-0005-0000-0000-0000CD6C0000}"/>
    <cellStyle name="Comma 3 3 2 2 4" xfId="20596" xr:uid="{00000000-0005-0000-0000-0000CE6C0000}"/>
    <cellStyle name="Comma 3 3 2 2 4 2" xfId="20597" xr:uid="{00000000-0005-0000-0000-0000CF6C0000}"/>
    <cellStyle name="Comma 3 3 2 2 4 3" xfId="20598" xr:uid="{00000000-0005-0000-0000-0000D06C0000}"/>
    <cellStyle name="Comma 3 3 2 2 4_AVA DVA EL" xfId="20599" xr:uid="{00000000-0005-0000-0000-0000D16C0000}"/>
    <cellStyle name="Comma 3 3 2 2 5" xfId="20600" xr:uid="{00000000-0005-0000-0000-0000D26C0000}"/>
    <cellStyle name="Comma 3 3 2 2 5 2" xfId="20601" xr:uid="{00000000-0005-0000-0000-0000D36C0000}"/>
    <cellStyle name="Comma 3 3 2 2 5 3" xfId="20602" xr:uid="{00000000-0005-0000-0000-0000D46C0000}"/>
    <cellStyle name="Comma 3 3 2 2 5_AVA DVA EL" xfId="20603" xr:uid="{00000000-0005-0000-0000-0000D56C0000}"/>
    <cellStyle name="Comma 3 3 2 2 6" xfId="20604" xr:uid="{00000000-0005-0000-0000-0000D66C0000}"/>
    <cellStyle name="Comma 3 3 2 2 6 2" xfId="20605" xr:uid="{00000000-0005-0000-0000-0000D76C0000}"/>
    <cellStyle name="Comma 3 3 2 2 6 3" xfId="20606" xr:uid="{00000000-0005-0000-0000-0000D86C0000}"/>
    <cellStyle name="Comma 3 3 2 2 6_AVA DVA EL" xfId="20607" xr:uid="{00000000-0005-0000-0000-0000D96C0000}"/>
    <cellStyle name="Comma 3 3 2 2 7" xfId="20608" xr:uid="{00000000-0005-0000-0000-0000DA6C0000}"/>
    <cellStyle name="Comma 3 3 2 2 7 2" xfId="20609" xr:uid="{00000000-0005-0000-0000-0000DB6C0000}"/>
    <cellStyle name="Comma 3 3 2 2 7 3" xfId="20610" xr:uid="{00000000-0005-0000-0000-0000DC6C0000}"/>
    <cellStyle name="Comma 3 3 2 2 7_AVA DVA EL" xfId="20611" xr:uid="{00000000-0005-0000-0000-0000DD6C0000}"/>
    <cellStyle name="Comma 3 3 2 2 8" xfId="20612" xr:uid="{00000000-0005-0000-0000-0000DE6C0000}"/>
    <cellStyle name="Comma 3 3 2 2 8 2" xfId="20613" xr:uid="{00000000-0005-0000-0000-0000DF6C0000}"/>
    <cellStyle name="Comma 3 3 2 2 8 3" xfId="20614" xr:uid="{00000000-0005-0000-0000-0000E06C0000}"/>
    <cellStyle name="Comma 3 3 2 2 8_AVA DVA EL" xfId="20615" xr:uid="{00000000-0005-0000-0000-0000E16C0000}"/>
    <cellStyle name="Comma 3 3 2 2 9" xfId="20616" xr:uid="{00000000-0005-0000-0000-0000E26C0000}"/>
    <cellStyle name="Comma 3 3 2 2 9 2" xfId="20617" xr:uid="{00000000-0005-0000-0000-0000E36C0000}"/>
    <cellStyle name="Comma 3 3 2 2 9 3" xfId="20618" xr:uid="{00000000-0005-0000-0000-0000E46C0000}"/>
    <cellStyle name="Comma 3 3 2 2 9_AVA DVA EL" xfId="20619" xr:uid="{00000000-0005-0000-0000-0000E56C0000}"/>
    <cellStyle name="Comma 3 3 2 2_A01" xfId="12479" xr:uid="{00000000-0005-0000-0000-0000E66C0000}"/>
    <cellStyle name="Comma 3 3 2 3" xfId="6264" xr:uid="{00000000-0005-0000-0000-0000E76C0000}"/>
    <cellStyle name="Comma 3 3 2 3 2" xfId="20620" xr:uid="{00000000-0005-0000-0000-0000E86C0000}"/>
    <cellStyle name="Comma 3 3 2 3 2 2" xfId="20621" xr:uid="{00000000-0005-0000-0000-0000E96C0000}"/>
    <cellStyle name="Comma 3 3 2 3 2 3" xfId="20622" xr:uid="{00000000-0005-0000-0000-0000EA6C0000}"/>
    <cellStyle name="Comma 3 3 2 3 2_AVA DVA EL" xfId="20623" xr:uid="{00000000-0005-0000-0000-0000EB6C0000}"/>
    <cellStyle name="Comma 3 3 2 3 3" xfId="20624" xr:uid="{00000000-0005-0000-0000-0000EC6C0000}"/>
    <cellStyle name="Comma 3 3 2 3 3 2" xfId="20625" xr:uid="{00000000-0005-0000-0000-0000ED6C0000}"/>
    <cellStyle name="Comma 3 3 2 3 3 3" xfId="20626" xr:uid="{00000000-0005-0000-0000-0000EE6C0000}"/>
    <cellStyle name="Comma 3 3 2 3 3_AVA DVA EL" xfId="20627" xr:uid="{00000000-0005-0000-0000-0000EF6C0000}"/>
    <cellStyle name="Comma 3 3 2 3 4" xfId="20628" xr:uid="{00000000-0005-0000-0000-0000F06C0000}"/>
    <cellStyle name="Comma 3 3 2 3 5" xfId="20629" xr:uid="{00000000-0005-0000-0000-0000F16C0000}"/>
    <cellStyle name="Comma 3 3 2 3_AVA DVA EL" xfId="20630" xr:uid="{00000000-0005-0000-0000-0000F26C0000}"/>
    <cellStyle name="Comma 3 3 2 4" xfId="20631" xr:uid="{00000000-0005-0000-0000-0000F36C0000}"/>
    <cellStyle name="Comma 3 3 2 4 2" xfId="20632" xr:uid="{00000000-0005-0000-0000-0000F46C0000}"/>
    <cellStyle name="Comma 3 3 2 4 3" xfId="20633" xr:uid="{00000000-0005-0000-0000-0000F56C0000}"/>
    <cellStyle name="Comma 3 3 2 4_AVA DVA EL" xfId="20634" xr:uid="{00000000-0005-0000-0000-0000F66C0000}"/>
    <cellStyle name="Comma 3 3 2 5" xfId="20635" xr:uid="{00000000-0005-0000-0000-0000F76C0000}"/>
    <cellStyle name="Comma 3 3 2 5 2" xfId="20636" xr:uid="{00000000-0005-0000-0000-0000F86C0000}"/>
    <cellStyle name="Comma 3 3 2 5 3" xfId="20637" xr:uid="{00000000-0005-0000-0000-0000F96C0000}"/>
    <cellStyle name="Comma 3 3 2 5_AVA DVA EL" xfId="20638" xr:uid="{00000000-0005-0000-0000-0000FA6C0000}"/>
    <cellStyle name="Comma 3 3 2 6" xfId="20639" xr:uid="{00000000-0005-0000-0000-0000FB6C0000}"/>
    <cellStyle name="Comma 3 3 2 6 2" xfId="20640" xr:uid="{00000000-0005-0000-0000-0000FC6C0000}"/>
    <cellStyle name="Comma 3 3 2 6 3" xfId="20641" xr:uid="{00000000-0005-0000-0000-0000FD6C0000}"/>
    <cellStyle name="Comma 3 3 2 6_AVA DVA EL" xfId="20642" xr:uid="{00000000-0005-0000-0000-0000FE6C0000}"/>
    <cellStyle name="Comma 3 3 2 7" xfId="20643" xr:uid="{00000000-0005-0000-0000-0000FF6C0000}"/>
    <cellStyle name="Comma 3 3 2 7 2" xfId="20644" xr:uid="{00000000-0005-0000-0000-0000006D0000}"/>
    <cellStyle name="Comma 3 3 2 7 3" xfId="20645" xr:uid="{00000000-0005-0000-0000-0000016D0000}"/>
    <cellStyle name="Comma 3 3 2 7_AVA DVA EL" xfId="20646" xr:uid="{00000000-0005-0000-0000-0000026D0000}"/>
    <cellStyle name="Comma 3 3 2 8" xfId="20647" xr:uid="{00000000-0005-0000-0000-0000036D0000}"/>
    <cellStyle name="Comma 3 3 2 8 2" xfId="20648" xr:uid="{00000000-0005-0000-0000-0000046D0000}"/>
    <cellStyle name="Comma 3 3 2 8 3" xfId="20649" xr:uid="{00000000-0005-0000-0000-0000056D0000}"/>
    <cellStyle name="Comma 3 3 2 8_AVA DVA EL" xfId="20650" xr:uid="{00000000-0005-0000-0000-0000066D0000}"/>
    <cellStyle name="Comma 3 3 2 9" xfId="20651" xr:uid="{00000000-0005-0000-0000-0000076D0000}"/>
    <cellStyle name="Comma 3 3 2 9 2" xfId="20652" xr:uid="{00000000-0005-0000-0000-0000086D0000}"/>
    <cellStyle name="Comma 3 3 2 9 3" xfId="20653" xr:uid="{00000000-0005-0000-0000-0000096D0000}"/>
    <cellStyle name="Comma 3 3 2 9_AVA DVA EL" xfId="20654" xr:uid="{00000000-0005-0000-0000-00000A6D0000}"/>
    <cellStyle name="Comma 3 3 2_A01" xfId="12478" xr:uid="{00000000-0005-0000-0000-00000B6D0000}"/>
    <cellStyle name="Comma 3 3 3" xfId="6265" xr:uid="{00000000-0005-0000-0000-00000C6D0000}"/>
    <cellStyle name="Comma 3 3 3 10" xfId="20655" xr:uid="{00000000-0005-0000-0000-00000D6D0000}"/>
    <cellStyle name="Comma 3 3 3 10 2" xfId="20656" xr:uid="{00000000-0005-0000-0000-00000E6D0000}"/>
    <cellStyle name="Comma 3 3 3 10 3" xfId="20657" xr:uid="{00000000-0005-0000-0000-00000F6D0000}"/>
    <cellStyle name="Comma 3 3 3 10_AVA DVA EL" xfId="20658" xr:uid="{00000000-0005-0000-0000-0000106D0000}"/>
    <cellStyle name="Comma 3 3 3 11" xfId="20659" xr:uid="{00000000-0005-0000-0000-0000116D0000}"/>
    <cellStyle name="Comma 3 3 3 12" xfId="40165" xr:uid="{00000000-0005-0000-0000-0000126D0000}"/>
    <cellStyle name="Comma 3 3 3 2" xfId="6266" xr:uid="{00000000-0005-0000-0000-0000136D0000}"/>
    <cellStyle name="Comma 3 3 3 2 2" xfId="6267" xr:uid="{00000000-0005-0000-0000-0000146D0000}"/>
    <cellStyle name="Comma 3 3 3 2 2 2" xfId="20660" xr:uid="{00000000-0005-0000-0000-0000156D0000}"/>
    <cellStyle name="Comma 3 3 3 2 2 3" xfId="20661" xr:uid="{00000000-0005-0000-0000-0000166D0000}"/>
    <cellStyle name="Comma 3 3 3 2 2_AVA DVA EL" xfId="20662" xr:uid="{00000000-0005-0000-0000-0000176D0000}"/>
    <cellStyle name="Comma 3 3 3 2 3" xfId="20663" xr:uid="{00000000-0005-0000-0000-0000186D0000}"/>
    <cellStyle name="Comma 3 3 3 2 3 2" xfId="20664" xr:uid="{00000000-0005-0000-0000-0000196D0000}"/>
    <cellStyle name="Comma 3 3 3 2 3 3" xfId="20665" xr:uid="{00000000-0005-0000-0000-00001A6D0000}"/>
    <cellStyle name="Comma 3 3 3 2 3_AVA DVA EL" xfId="20666" xr:uid="{00000000-0005-0000-0000-00001B6D0000}"/>
    <cellStyle name="Comma 3 3 3 2 4" xfId="20667" xr:uid="{00000000-0005-0000-0000-00001C6D0000}"/>
    <cellStyle name="Comma 3 3 3 2 5" xfId="20668" xr:uid="{00000000-0005-0000-0000-00001D6D0000}"/>
    <cellStyle name="Comma 3 3 3 2_AVA DVA EL" xfId="20669" xr:uid="{00000000-0005-0000-0000-00001E6D0000}"/>
    <cellStyle name="Comma 3 3 3 3" xfId="6268" xr:uid="{00000000-0005-0000-0000-00001F6D0000}"/>
    <cellStyle name="Comma 3 3 3 3 2" xfId="20670" xr:uid="{00000000-0005-0000-0000-0000206D0000}"/>
    <cellStyle name="Comma 3 3 3 3 3" xfId="20671" xr:uid="{00000000-0005-0000-0000-0000216D0000}"/>
    <cellStyle name="Comma 3 3 3 3_AVA DVA EL" xfId="20672" xr:uid="{00000000-0005-0000-0000-0000226D0000}"/>
    <cellStyle name="Comma 3 3 3 4" xfId="20673" xr:uid="{00000000-0005-0000-0000-0000236D0000}"/>
    <cellStyle name="Comma 3 3 3 4 2" xfId="20674" xr:uid="{00000000-0005-0000-0000-0000246D0000}"/>
    <cellStyle name="Comma 3 3 3 4 3" xfId="20675" xr:uid="{00000000-0005-0000-0000-0000256D0000}"/>
    <cellStyle name="Comma 3 3 3 4_AVA DVA EL" xfId="20676" xr:uid="{00000000-0005-0000-0000-0000266D0000}"/>
    <cellStyle name="Comma 3 3 3 5" xfId="20677" xr:uid="{00000000-0005-0000-0000-0000276D0000}"/>
    <cellStyle name="Comma 3 3 3 5 2" xfId="20678" xr:uid="{00000000-0005-0000-0000-0000286D0000}"/>
    <cellStyle name="Comma 3 3 3 5 3" xfId="20679" xr:uid="{00000000-0005-0000-0000-0000296D0000}"/>
    <cellStyle name="Comma 3 3 3 5_AVA DVA EL" xfId="20680" xr:uid="{00000000-0005-0000-0000-00002A6D0000}"/>
    <cellStyle name="Comma 3 3 3 6" xfId="20681" xr:uid="{00000000-0005-0000-0000-00002B6D0000}"/>
    <cellStyle name="Comma 3 3 3 6 2" xfId="20682" xr:uid="{00000000-0005-0000-0000-00002C6D0000}"/>
    <cellStyle name="Comma 3 3 3 6 3" xfId="20683" xr:uid="{00000000-0005-0000-0000-00002D6D0000}"/>
    <cellStyle name="Comma 3 3 3 6_AVA DVA EL" xfId="20684" xr:uid="{00000000-0005-0000-0000-00002E6D0000}"/>
    <cellStyle name="Comma 3 3 3 7" xfId="20685" xr:uid="{00000000-0005-0000-0000-00002F6D0000}"/>
    <cellStyle name="Comma 3 3 3 7 2" xfId="20686" xr:uid="{00000000-0005-0000-0000-0000306D0000}"/>
    <cellStyle name="Comma 3 3 3 7 3" xfId="20687" xr:uid="{00000000-0005-0000-0000-0000316D0000}"/>
    <cellStyle name="Comma 3 3 3 7_AVA DVA EL" xfId="20688" xr:uid="{00000000-0005-0000-0000-0000326D0000}"/>
    <cellStyle name="Comma 3 3 3 8" xfId="20689" xr:uid="{00000000-0005-0000-0000-0000336D0000}"/>
    <cellStyle name="Comma 3 3 3 8 2" xfId="20690" xr:uid="{00000000-0005-0000-0000-0000346D0000}"/>
    <cellStyle name="Comma 3 3 3 8 3" xfId="20691" xr:uid="{00000000-0005-0000-0000-0000356D0000}"/>
    <cellStyle name="Comma 3 3 3 8_AVA DVA EL" xfId="20692" xr:uid="{00000000-0005-0000-0000-0000366D0000}"/>
    <cellStyle name="Comma 3 3 3 9" xfId="20693" xr:uid="{00000000-0005-0000-0000-0000376D0000}"/>
    <cellStyle name="Comma 3 3 3 9 2" xfId="20694" xr:uid="{00000000-0005-0000-0000-0000386D0000}"/>
    <cellStyle name="Comma 3 3 3 9 3" xfId="20695" xr:uid="{00000000-0005-0000-0000-0000396D0000}"/>
    <cellStyle name="Comma 3 3 3 9_AVA DVA EL" xfId="20696" xr:uid="{00000000-0005-0000-0000-00003A6D0000}"/>
    <cellStyle name="Comma 3 3 3_A01" xfId="12480" xr:uid="{00000000-0005-0000-0000-00003B6D0000}"/>
    <cellStyle name="Comma 3 3 4" xfId="6269" xr:uid="{00000000-0005-0000-0000-00003C6D0000}"/>
    <cellStyle name="Comma 3 3 4 2" xfId="6270" xr:uid="{00000000-0005-0000-0000-00003D6D0000}"/>
    <cellStyle name="Comma 3 3 4 2 2" xfId="6271" xr:uid="{00000000-0005-0000-0000-00003E6D0000}"/>
    <cellStyle name="Comma 3 3 4 2 3" xfId="20697" xr:uid="{00000000-0005-0000-0000-00003F6D0000}"/>
    <cellStyle name="Comma 3 3 4 2_AVA DVA EL" xfId="20698" xr:uid="{00000000-0005-0000-0000-0000406D0000}"/>
    <cellStyle name="Comma 3 3 4 3" xfId="6272" xr:uid="{00000000-0005-0000-0000-0000416D0000}"/>
    <cellStyle name="Comma 3 3 4 3 2" xfId="20699" xr:uid="{00000000-0005-0000-0000-0000426D0000}"/>
    <cellStyle name="Comma 3 3 4 3 3" xfId="20700" xr:uid="{00000000-0005-0000-0000-0000436D0000}"/>
    <cellStyle name="Comma 3 3 4 3_AVA DVA EL" xfId="20701" xr:uid="{00000000-0005-0000-0000-0000446D0000}"/>
    <cellStyle name="Comma 3 3 4 4" xfId="20702" xr:uid="{00000000-0005-0000-0000-0000456D0000}"/>
    <cellStyle name="Comma 3 3 4 5" xfId="20703" xr:uid="{00000000-0005-0000-0000-0000466D0000}"/>
    <cellStyle name="Comma 3 3 4_AVA DVA EL" xfId="20704" xr:uid="{00000000-0005-0000-0000-0000476D0000}"/>
    <cellStyle name="Comma 3 3 5" xfId="6273" xr:uid="{00000000-0005-0000-0000-0000486D0000}"/>
    <cellStyle name="Comma 3 3 5 2" xfId="6274" xr:uid="{00000000-0005-0000-0000-0000496D0000}"/>
    <cellStyle name="Comma 3 3 5 2 2" xfId="6275" xr:uid="{00000000-0005-0000-0000-00004A6D0000}"/>
    <cellStyle name="Comma 3 3 5 2_CR4_19" xfId="6276" xr:uid="{00000000-0005-0000-0000-00004B6D0000}"/>
    <cellStyle name="Comma 3 3 5 3" xfId="6277" xr:uid="{00000000-0005-0000-0000-00004C6D0000}"/>
    <cellStyle name="Comma 3 3 5_AVA DVA EL" xfId="20705" xr:uid="{00000000-0005-0000-0000-00004D6D0000}"/>
    <cellStyle name="Comma 3 3 6" xfId="6278" xr:uid="{00000000-0005-0000-0000-00004E6D0000}"/>
    <cellStyle name="Comma 3 3 6 2" xfId="6279" xr:uid="{00000000-0005-0000-0000-00004F6D0000}"/>
    <cellStyle name="Comma 3 3 6 3" xfId="20706" xr:uid="{00000000-0005-0000-0000-0000506D0000}"/>
    <cellStyle name="Comma 3 3 6_AVA DVA EL" xfId="20707" xr:uid="{00000000-0005-0000-0000-0000516D0000}"/>
    <cellStyle name="Comma 3 3 7" xfId="6280" xr:uid="{00000000-0005-0000-0000-0000526D0000}"/>
    <cellStyle name="Comma 3 3 7 2" xfId="6281" xr:uid="{00000000-0005-0000-0000-0000536D0000}"/>
    <cellStyle name="Comma 3 3 7 3" xfId="20708" xr:uid="{00000000-0005-0000-0000-0000546D0000}"/>
    <cellStyle name="Comma 3 3 7_AVA DVA EL" xfId="20709" xr:uid="{00000000-0005-0000-0000-0000556D0000}"/>
    <cellStyle name="Comma 3 3 8" xfId="6282" xr:uid="{00000000-0005-0000-0000-0000566D0000}"/>
    <cellStyle name="Comma 3 3 8 2" xfId="20710" xr:uid="{00000000-0005-0000-0000-0000576D0000}"/>
    <cellStyle name="Comma 3 3 8 3" xfId="20711" xr:uid="{00000000-0005-0000-0000-0000586D0000}"/>
    <cellStyle name="Comma 3 3 8_AVA DVA EL" xfId="20712" xr:uid="{00000000-0005-0000-0000-0000596D0000}"/>
    <cellStyle name="Comma 3 3 9" xfId="20713" xr:uid="{00000000-0005-0000-0000-00005A6D0000}"/>
    <cellStyle name="Comma 3 3 9 2" xfId="20714" xr:uid="{00000000-0005-0000-0000-00005B6D0000}"/>
    <cellStyle name="Comma 3 3 9 3" xfId="20715" xr:uid="{00000000-0005-0000-0000-00005C6D0000}"/>
    <cellStyle name="Comma 3 3 9_AVA DVA EL" xfId="20716" xr:uid="{00000000-0005-0000-0000-00005D6D0000}"/>
    <cellStyle name="Comma 3 3_A01" xfId="12477" xr:uid="{00000000-0005-0000-0000-00005E6D0000}"/>
    <cellStyle name="Comma 3 4" xfId="6283" xr:uid="{00000000-0005-0000-0000-00005F6D0000}"/>
    <cellStyle name="Comma 3 4 10" xfId="20717" xr:uid="{00000000-0005-0000-0000-0000606D0000}"/>
    <cellStyle name="Comma 3 4 10 2" xfId="20718" xr:uid="{00000000-0005-0000-0000-0000616D0000}"/>
    <cellStyle name="Comma 3 4 10 3" xfId="20719" xr:uid="{00000000-0005-0000-0000-0000626D0000}"/>
    <cellStyle name="Comma 3 4 10_AVA DVA EL" xfId="20720" xr:uid="{00000000-0005-0000-0000-0000636D0000}"/>
    <cellStyle name="Comma 3 4 11" xfId="20721" xr:uid="{00000000-0005-0000-0000-0000646D0000}"/>
    <cellStyle name="Comma 3 4 11 2" xfId="20722" xr:uid="{00000000-0005-0000-0000-0000656D0000}"/>
    <cellStyle name="Comma 3 4 11 3" xfId="20723" xr:uid="{00000000-0005-0000-0000-0000666D0000}"/>
    <cellStyle name="Comma 3 4 11_AVA DVA EL" xfId="20724" xr:uid="{00000000-0005-0000-0000-0000676D0000}"/>
    <cellStyle name="Comma 3 4 12" xfId="20725" xr:uid="{00000000-0005-0000-0000-0000686D0000}"/>
    <cellStyle name="Comma 3 4 12 2" xfId="20726" xr:uid="{00000000-0005-0000-0000-0000696D0000}"/>
    <cellStyle name="Comma 3 4 12 3" xfId="20727" xr:uid="{00000000-0005-0000-0000-00006A6D0000}"/>
    <cellStyle name="Comma 3 4 12_AVA DVA EL" xfId="20728" xr:uid="{00000000-0005-0000-0000-00006B6D0000}"/>
    <cellStyle name="Comma 3 4 13" xfId="20729" xr:uid="{00000000-0005-0000-0000-00006C6D0000}"/>
    <cellStyle name="Comma 3 4 14" xfId="36752" xr:uid="{00000000-0005-0000-0000-00006D6D0000}"/>
    <cellStyle name="Comma 3 4 2" xfId="6284" xr:uid="{00000000-0005-0000-0000-00006E6D0000}"/>
    <cellStyle name="Comma 3 4 2 10" xfId="20730" xr:uid="{00000000-0005-0000-0000-00006F6D0000}"/>
    <cellStyle name="Comma 3 4 2 10 2" xfId="20731" xr:uid="{00000000-0005-0000-0000-0000706D0000}"/>
    <cellStyle name="Comma 3 4 2 10 3" xfId="20732" xr:uid="{00000000-0005-0000-0000-0000716D0000}"/>
    <cellStyle name="Comma 3 4 2 10_AVA DVA EL" xfId="20733" xr:uid="{00000000-0005-0000-0000-0000726D0000}"/>
    <cellStyle name="Comma 3 4 2 11" xfId="20734" xr:uid="{00000000-0005-0000-0000-0000736D0000}"/>
    <cellStyle name="Comma 3 4 2 11 2" xfId="20735" xr:uid="{00000000-0005-0000-0000-0000746D0000}"/>
    <cellStyle name="Comma 3 4 2 11 3" xfId="20736" xr:uid="{00000000-0005-0000-0000-0000756D0000}"/>
    <cellStyle name="Comma 3 4 2 11_AVA DVA EL" xfId="20737" xr:uid="{00000000-0005-0000-0000-0000766D0000}"/>
    <cellStyle name="Comma 3 4 2 12" xfId="20738" xr:uid="{00000000-0005-0000-0000-0000776D0000}"/>
    <cellStyle name="Comma 3 4 2 2" xfId="6285" xr:uid="{00000000-0005-0000-0000-0000786D0000}"/>
    <cellStyle name="Comma 3 4 2 2 10" xfId="20739" xr:uid="{00000000-0005-0000-0000-0000796D0000}"/>
    <cellStyle name="Comma 3 4 2 2 11" xfId="20740" xr:uid="{00000000-0005-0000-0000-00007A6D0000}"/>
    <cellStyle name="Comma 3 4 2 2 2" xfId="20741" xr:uid="{00000000-0005-0000-0000-00007B6D0000}"/>
    <cellStyle name="Comma 3 4 2 2 2 2" xfId="20742" xr:uid="{00000000-0005-0000-0000-00007C6D0000}"/>
    <cellStyle name="Comma 3 4 2 2 2 2 2" xfId="20743" xr:uid="{00000000-0005-0000-0000-00007D6D0000}"/>
    <cellStyle name="Comma 3 4 2 2 2 2 3" xfId="20744" xr:uid="{00000000-0005-0000-0000-00007E6D0000}"/>
    <cellStyle name="Comma 3 4 2 2 2 2_AVA DVA EL" xfId="20745" xr:uid="{00000000-0005-0000-0000-00007F6D0000}"/>
    <cellStyle name="Comma 3 4 2 2 2 3" xfId="20746" xr:uid="{00000000-0005-0000-0000-0000806D0000}"/>
    <cellStyle name="Comma 3 4 2 2 2 3 2" xfId="20747" xr:uid="{00000000-0005-0000-0000-0000816D0000}"/>
    <cellStyle name="Comma 3 4 2 2 2 3 3" xfId="20748" xr:uid="{00000000-0005-0000-0000-0000826D0000}"/>
    <cellStyle name="Comma 3 4 2 2 2 3_AVA DVA EL" xfId="20749" xr:uid="{00000000-0005-0000-0000-0000836D0000}"/>
    <cellStyle name="Comma 3 4 2 2 2 4" xfId="20750" xr:uid="{00000000-0005-0000-0000-0000846D0000}"/>
    <cellStyle name="Comma 3 4 2 2 2 5" xfId="20751" xr:uid="{00000000-0005-0000-0000-0000856D0000}"/>
    <cellStyle name="Comma 3 4 2 2 2_AVA DVA EL" xfId="20752" xr:uid="{00000000-0005-0000-0000-0000866D0000}"/>
    <cellStyle name="Comma 3 4 2 2 3" xfId="20753" xr:uid="{00000000-0005-0000-0000-0000876D0000}"/>
    <cellStyle name="Comma 3 4 2 2 3 2" xfId="20754" xr:uid="{00000000-0005-0000-0000-0000886D0000}"/>
    <cellStyle name="Comma 3 4 2 2 3 3" xfId="20755" xr:uid="{00000000-0005-0000-0000-0000896D0000}"/>
    <cellStyle name="Comma 3 4 2 2 3_AVA DVA EL" xfId="20756" xr:uid="{00000000-0005-0000-0000-00008A6D0000}"/>
    <cellStyle name="Comma 3 4 2 2 4" xfId="20757" xr:uid="{00000000-0005-0000-0000-00008B6D0000}"/>
    <cellStyle name="Comma 3 4 2 2 4 2" xfId="20758" xr:uid="{00000000-0005-0000-0000-00008C6D0000}"/>
    <cellStyle name="Comma 3 4 2 2 4 3" xfId="20759" xr:uid="{00000000-0005-0000-0000-00008D6D0000}"/>
    <cellStyle name="Comma 3 4 2 2 4_AVA DVA EL" xfId="20760" xr:uid="{00000000-0005-0000-0000-00008E6D0000}"/>
    <cellStyle name="Comma 3 4 2 2 5" xfId="20761" xr:uid="{00000000-0005-0000-0000-00008F6D0000}"/>
    <cellStyle name="Comma 3 4 2 2 5 2" xfId="20762" xr:uid="{00000000-0005-0000-0000-0000906D0000}"/>
    <cellStyle name="Comma 3 4 2 2 5 3" xfId="20763" xr:uid="{00000000-0005-0000-0000-0000916D0000}"/>
    <cellStyle name="Comma 3 4 2 2 5_AVA DVA EL" xfId="20764" xr:uid="{00000000-0005-0000-0000-0000926D0000}"/>
    <cellStyle name="Comma 3 4 2 2 6" xfId="20765" xr:uid="{00000000-0005-0000-0000-0000936D0000}"/>
    <cellStyle name="Comma 3 4 2 2 6 2" xfId="20766" xr:uid="{00000000-0005-0000-0000-0000946D0000}"/>
    <cellStyle name="Comma 3 4 2 2 6 3" xfId="20767" xr:uid="{00000000-0005-0000-0000-0000956D0000}"/>
    <cellStyle name="Comma 3 4 2 2 6_AVA DVA EL" xfId="20768" xr:uid="{00000000-0005-0000-0000-0000966D0000}"/>
    <cellStyle name="Comma 3 4 2 2 7" xfId="20769" xr:uid="{00000000-0005-0000-0000-0000976D0000}"/>
    <cellStyle name="Comma 3 4 2 2 7 2" xfId="20770" xr:uid="{00000000-0005-0000-0000-0000986D0000}"/>
    <cellStyle name="Comma 3 4 2 2 7 3" xfId="20771" xr:uid="{00000000-0005-0000-0000-0000996D0000}"/>
    <cellStyle name="Comma 3 4 2 2 7_AVA DVA EL" xfId="20772" xr:uid="{00000000-0005-0000-0000-00009A6D0000}"/>
    <cellStyle name="Comma 3 4 2 2 8" xfId="20773" xr:uid="{00000000-0005-0000-0000-00009B6D0000}"/>
    <cellStyle name="Comma 3 4 2 2 8 2" xfId="20774" xr:uid="{00000000-0005-0000-0000-00009C6D0000}"/>
    <cellStyle name="Comma 3 4 2 2 8 3" xfId="20775" xr:uid="{00000000-0005-0000-0000-00009D6D0000}"/>
    <cellStyle name="Comma 3 4 2 2 8_AVA DVA EL" xfId="20776" xr:uid="{00000000-0005-0000-0000-00009E6D0000}"/>
    <cellStyle name="Comma 3 4 2 2 9" xfId="20777" xr:uid="{00000000-0005-0000-0000-00009F6D0000}"/>
    <cellStyle name="Comma 3 4 2 2 9 2" xfId="20778" xr:uid="{00000000-0005-0000-0000-0000A06D0000}"/>
    <cellStyle name="Comma 3 4 2 2 9 3" xfId="20779" xr:uid="{00000000-0005-0000-0000-0000A16D0000}"/>
    <cellStyle name="Comma 3 4 2 2 9_AVA DVA EL" xfId="20780" xr:uid="{00000000-0005-0000-0000-0000A26D0000}"/>
    <cellStyle name="Comma 3 4 2 2_AVA DVA EL" xfId="20781" xr:uid="{00000000-0005-0000-0000-0000A36D0000}"/>
    <cellStyle name="Comma 3 4 2 3" xfId="20782" xr:uid="{00000000-0005-0000-0000-0000A46D0000}"/>
    <cellStyle name="Comma 3 4 2 3 2" xfId="20783" xr:uid="{00000000-0005-0000-0000-0000A56D0000}"/>
    <cellStyle name="Comma 3 4 2 3 2 2" xfId="20784" xr:uid="{00000000-0005-0000-0000-0000A66D0000}"/>
    <cellStyle name="Comma 3 4 2 3 2 3" xfId="20785" xr:uid="{00000000-0005-0000-0000-0000A76D0000}"/>
    <cellStyle name="Comma 3 4 2 3 2_AVA DVA EL" xfId="20786" xr:uid="{00000000-0005-0000-0000-0000A86D0000}"/>
    <cellStyle name="Comma 3 4 2 3 3" xfId="20787" xr:uid="{00000000-0005-0000-0000-0000A96D0000}"/>
    <cellStyle name="Comma 3 4 2 3 3 2" xfId="20788" xr:uid="{00000000-0005-0000-0000-0000AA6D0000}"/>
    <cellStyle name="Comma 3 4 2 3 3 3" xfId="20789" xr:uid="{00000000-0005-0000-0000-0000AB6D0000}"/>
    <cellStyle name="Comma 3 4 2 3 3_AVA DVA EL" xfId="20790" xr:uid="{00000000-0005-0000-0000-0000AC6D0000}"/>
    <cellStyle name="Comma 3 4 2 3 4" xfId="20791" xr:uid="{00000000-0005-0000-0000-0000AD6D0000}"/>
    <cellStyle name="Comma 3 4 2 3 5" xfId="20792" xr:uid="{00000000-0005-0000-0000-0000AE6D0000}"/>
    <cellStyle name="Comma 3 4 2 3_AVA DVA EL" xfId="20793" xr:uid="{00000000-0005-0000-0000-0000AF6D0000}"/>
    <cellStyle name="Comma 3 4 2 4" xfId="20794" xr:uid="{00000000-0005-0000-0000-0000B06D0000}"/>
    <cellStyle name="Comma 3 4 2 4 2" xfId="20795" xr:uid="{00000000-0005-0000-0000-0000B16D0000}"/>
    <cellStyle name="Comma 3 4 2 4 3" xfId="20796" xr:uid="{00000000-0005-0000-0000-0000B26D0000}"/>
    <cellStyle name="Comma 3 4 2 4_AVA DVA EL" xfId="20797" xr:uid="{00000000-0005-0000-0000-0000B36D0000}"/>
    <cellStyle name="Comma 3 4 2 5" xfId="20798" xr:uid="{00000000-0005-0000-0000-0000B46D0000}"/>
    <cellStyle name="Comma 3 4 2 5 2" xfId="20799" xr:uid="{00000000-0005-0000-0000-0000B56D0000}"/>
    <cellStyle name="Comma 3 4 2 5 3" xfId="20800" xr:uid="{00000000-0005-0000-0000-0000B66D0000}"/>
    <cellStyle name="Comma 3 4 2 5_AVA DVA EL" xfId="20801" xr:uid="{00000000-0005-0000-0000-0000B76D0000}"/>
    <cellStyle name="Comma 3 4 2 6" xfId="20802" xr:uid="{00000000-0005-0000-0000-0000B86D0000}"/>
    <cellStyle name="Comma 3 4 2 6 2" xfId="20803" xr:uid="{00000000-0005-0000-0000-0000B96D0000}"/>
    <cellStyle name="Comma 3 4 2 6 3" xfId="20804" xr:uid="{00000000-0005-0000-0000-0000BA6D0000}"/>
    <cellStyle name="Comma 3 4 2 6_AVA DVA EL" xfId="20805" xr:uid="{00000000-0005-0000-0000-0000BB6D0000}"/>
    <cellStyle name="Comma 3 4 2 7" xfId="20806" xr:uid="{00000000-0005-0000-0000-0000BC6D0000}"/>
    <cellStyle name="Comma 3 4 2 7 2" xfId="20807" xr:uid="{00000000-0005-0000-0000-0000BD6D0000}"/>
    <cellStyle name="Comma 3 4 2 7 3" xfId="20808" xr:uid="{00000000-0005-0000-0000-0000BE6D0000}"/>
    <cellStyle name="Comma 3 4 2 7_AVA DVA EL" xfId="20809" xr:uid="{00000000-0005-0000-0000-0000BF6D0000}"/>
    <cellStyle name="Comma 3 4 2 8" xfId="20810" xr:uid="{00000000-0005-0000-0000-0000C06D0000}"/>
    <cellStyle name="Comma 3 4 2 8 2" xfId="20811" xr:uid="{00000000-0005-0000-0000-0000C16D0000}"/>
    <cellStyle name="Comma 3 4 2 8 3" xfId="20812" xr:uid="{00000000-0005-0000-0000-0000C26D0000}"/>
    <cellStyle name="Comma 3 4 2 8_AVA DVA EL" xfId="20813" xr:uid="{00000000-0005-0000-0000-0000C36D0000}"/>
    <cellStyle name="Comma 3 4 2 9" xfId="20814" xr:uid="{00000000-0005-0000-0000-0000C46D0000}"/>
    <cellStyle name="Comma 3 4 2 9 2" xfId="20815" xr:uid="{00000000-0005-0000-0000-0000C56D0000}"/>
    <cellStyle name="Comma 3 4 2 9 3" xfId="20816" xr:uid="{00000000-0005-0000-0000-0000C66D0000}"/>
    <cellStyle name="Comma 3 4 2 9_AVA DVA EL" xfId="20817" xr:uid="{00000000-0005-0000-0000-0000C76D0000}"/>
    <cellStyle name="Comma 3 4 2_A01" xfId="12482" xr:uid="{00000000-0005-0000-0000-0000C86D0000}"/>
    <cellStyle name="Comma 3 4 3" xfId="6286" xr:uid="{00000000-0005-0000-0000-0000C96D0000}"/>
    <cellStyle name="Comma 3 4 3 10" xfId="20818" xr:uid="{00000000-0005-0000-0000-0000CA6D0000}"/>
    <cellStyle name="Comma 3 4 3 11" xfId="20819" xr:uid="{00000000-0005-0000-0000-0000CB6D0000}"/>
    <cellStyle name="Comma 3 4 3 2" xfId="20820" xr:uid="{00000000-0005-0000-0000-0000CC6D0000}"/>
    <cellStyle name="Comma 3 4 3 2 2" xfId="20821" xr:uid="{00000000-0005-0000-0000-0000CD6D0000}"/>
    <cellStyle name="Comma 3 4 3 2 2 2" xfId="20822" xr:uid="{00000000-0005-0000-0000-0000CE6D0000}"/>
    <cellStyle name="Comma 3 4 3 2 2 3" xfId="20823" xr:uid="{00000000-0005-0000-0000-0000CF6D0000}"/>
    <cellStyle name="Comma 3 4 3 2 2_AVA DVA EL" xfId="20824" xr:uid="{00000000-0005-0000-0000-0000D06D0000}"/>
    <cellStyle name="Comma 3 4 3 2 3" xfId="20825" xr:uid="{00000000-0005-0000-0000-0000D16D0000}"/>
    <cellStyle name="Comma 3 4 3 2 3 2" xfId="20826" xr:uid="{00000000-0005-0000-0000-0000D26D0000}"/>
    <cellStyle name="Comma 3 4 3 2 3 3" xfId="20827" xr:uid="{00000000-0005-0000-0000-0000D36D0000}"/>
    <cellStyle name="Comma 3 4 3 2 3_AVA DVA EL" xfId="20828" xr:uid="{00000000-0005-0000-0000-0000D46D0000}"/>
    <cellStyle name="Comma 3 4 3 2 4" xfId="20829" xr:uid="{00000000-0005-0000-0000-0000D56D0000}"/>
    <cellStyle name="Comma 3 4 3 2 5" xfId="20830" xr:uid="{00000000-0005-0000-0000-0000D66D0000}"/>
    <cellStyle name="Comma 3 4 3 2_AVA DVA EL" xfId="20831" xr:uid="{00000000-0005-0000-0000-0000D76D0000}"/>
    <cellStyle name="Comma 3 4 3 3" xfId="20832" xr:uid="{00000000-0005-0000-0000-0000D86D0000}"/>
    <cellStyle name="Comma 3 4 3 3 2" xfId="20833" xr:uid="{00000000-0005-0000-0000-0000D96D0000}"/>
    <cellStyle name="Comma 3 4 3 3 3" xfId="20834" xr:uid="{00000000-0005-0000-0000-0000DA6D0000}"/>
    <cellStyle name="Comma 3 4 3 3_AVA DVA EL" xfId="20835" xr:uid="{00000000-0005-0000-0000-0000DB6D0000}"/>
    <cellStyle name="Comma 3 4 3 4" xfId="20836" xr:uid="{00000000-0005-0000-0000-0000DC6D0000}"/>
    <cellStyle name="Comma 3 4 3 4 2" xfId="20837" xr:uid="{00000000-0005-0000-0000-0000DD6D0000}"/>
    <cellStyle name="Comma 3 4 3 4 3" xfId="20838" xr:uid="{00000000-0005-0000-0000-0000DE6D0000}"/>
    <cellStyle name="Comma 3 4 3 4_AVA DVA EL" xfId="20839" xr:uid="{00000000-0005-0000-0000-0000DF6D0000}"/>
    <cellStyle name="Comma 3 4 3 5" xfId="20840" xr:uid="{00000000-0005-0000-0000-0000E06D0000}"/>
    <cellStyle name="Comma 3 4 3 5 2" xfId="20841" xr:uid="{00000000-0005-0000-0000-0000E16D0000}"/>
    <cellStyle name="Comma 3 4 3 5 3" xfId="20842" xr:uid="{00000000-0005-0000-0000-0000E26D0000}"/>
    <cellStyle name="Comma 3 4 3 5_AVA DVA EL" xfId="20843" xr:uid="{00000000-0005-0000-0000-0000E36D0000}"/>
    <cellStyle name="Comma 3 4 3 6" xfId="20844" xr:uid="{00000000-0005-0000-0000-0000E46D0000}"/>
    <cellStyle name="Comma 3 4 3 6 2" xfId="20845" xr:uid="{00000000-0005-0000-0000-0000E56D0000}"/>
    <cellStyle name="Comma 3 4 3 6 3" xfId="20846" xr:uid="{00000000-0005-0000-0000-0000E66D0000}"/>
    <cellStyle name="Comma 3 4 3 6_AVA DVA EL" xfId="20847" xr:uid="{00000000-0005-0000-0000-0000E76D0000}"/>
    <cellStyle name="Comma 3 4 3 7" xfId="20848" xr:uid="{00000000-0005-0000-0000-0000E86D0000}"/>
    <cellStyle name="Comma 3 4 3 7 2" xfId="20849" xr:uid="{00000000-0005-0000-0000-0000E96D0000}"/>
    <cellStyle name="Comma 3 4 3 7 3" xfId="20850" xr:uid="{00000000-0005-0000-0000-0000EA6D0000}"/>
    <cellStyle name="Comma 3 4 3 7_AVA DVA EL" xfId="20851" xr:uid="{00000000-0005-0000-0000-0000EB6D0000}"/>
    <cellStyle name="Comma 3 4 3 8" xfId="20852" xr:uid="{00000000-0005-0000-0000-0000EC6D0000}"/>
    <cellStyle name="Comma 3 4 3 8 2" xfId="20853" xr:uid="{00000000-0005-0000-0000-0000ED6D0000}"/>
    <cellStyle name="Comma 3 4 3 8 3" xfId="20854" xr:uid="{00000000-0005-0000-0000-0000EE6D0000}"/>
    <cellStyle name="Comma 3 4 3 8_AVA DVA EL" xfId="20855" xr:uid="{00000000-0005-0000-0000-0000EF6D0000}"/>
    <cellStyle name="Comma 3 4 3 9" xfId="20856" xr:uid="{00000000-0005-0000-0000-0000F06D0000}"/>
    <cellStyle name="Comma 3 4 3 9 2" xfId="20857" xr:uid="{00000000-0005-0000-0000-0000F16D0000}"/>
    <cellStyle name="Comma 3 4 3 9 3" xfId="20858" xr:uid="{00000000-0005-0000-0000-0000F26D0000}"/>
    <cellStyle name="Comma 3 4 3 9_AVA DVA EL" xfId="20859" xr:uid="{00000000-0005-0000-0000-0000F36D0000}"/>
    <cellStyle name="Comma 3 4 3_AVA DVA EL" xfId="20860" xr:uid="{00000000-0005-0000-0000-0000F46D0000}"/>
    <cellStyle name="Comma 3 4 4" xfId="20861" xr:uid="{00000000-0005-0000-0000-0000F56D0000}"/>
    <cellStyle name="Comma 3 4 4 2" xfId="20862" xr:uid="{00000000-0005-0000-0000-0000F66D0000}"/>
    <cellStyle name="Comma 3 4 4 2 2" xfId="20863" xr:uid="{00000000-0005-0000-0000-0000F76D0000}"/>
    <cellStyle name="Comma 3 4 4 2 3" xfId="20864" xr:uid="{00000000-0005-0000-0000-0000F86D0000}"/>
    <cellStyle name="Comma 3 4 4 2_AVA DVA EL" xfId="20865" xr:uid="{00000000-0005-0000-0000-0000F96D0000}"/>
    <cellStyle name="Comma 3 4 4 3" xfId="20866" xr:uid="{00000000-0005-0000-0000-0000FA6D0000}"/>
    <cellStyle name="Comma 3 4 4 3 2" xfId="20867" xr:uid="{00000000-0005-0000-0000-0000FB6D0000}"/>
    <cellStyle name="Comma 3 4 4 3 3" xfId="20868" xr:uid="{00000000-0005-0000-0000-0000FC6D0000}"/>
    <cellStyle name="Comma 3 4 4 3_AVA DVA EL" xfId="20869" xr:uid="{00000000-0005-0000-0000-0000FD6D0000}"/>
    <cellStyle name="Comma 3 4 4 4" xfId="20870" xr:uid="{00000000-0005-0000-0000-0000FE6D0000}"/>
    <cellStyle name="Comma 3 4 4 5" xfId="20871" xr:uid="{00000000-0005-0000-0000-0000FF6D0000}"/>
    <cellStyle name="Comma 3 4 4_AVA DVA EL" xfId="20872" xr:uid="{00000000-0005-0000-0000-0000006E0000}"/>
    <cellStyle name="Comma 3 4 5" xfId="20873" xr:uid="{00000000-0005-0000-0000-0000016E0000}"/>
    <cellStyle name="Comma 3 4 5 2" xfId="20874" xr:uid="{00000000-0005-0000-0000-0000026E0000}"/>
    <cellStyle name="Comma 3 4 5 3" xfId="20875" xr:uid="{00000000-0005-0000-0000-0000036E0000}"/>
    <cellStyle name="Comma 3 4 5_AVA DVA EL" xfId="20876" xr:uid="{00000000-0005-0000-0000-0000046E0000}"/>
    <cellStyle name="Comma 3 4 6" xfId="20877" xr:uid="{00000000-0005-0000-0000-0000056E0000}"/>
    <cellStyle name="Comma 3 4 6 2" xfId="20878" xr:uid="{00000000-0005-0000-0000-0000066E0000}"/>
    <cellStyle name="Comma 3 4 6 3" xfId="20879" xr:uid="{00000000-0005-0000-0000-0000076E0000}"/>
    <cellStyle name="Comma 3 4 6_AVA DVA EL" xfId="20880" xr:uid="{00000000-0005-0000-0000-0000086E0000}"/>
    <cellStyle name="Comma 3 4 7" xfId="20881" xr:uid="{00000000-0005-0000-0000-0000096E0000}"/>
    <cellStyle name="Comma 3 4 7 2" xfId="20882" xr:uid="{00000000-0005-0000-0000-00000A6E0000}"/>
    <cellStyle name="Comma 3 4 7 3" xfId="20883" xr:uid="{00000000-0005-0000-0000-00000B6E0000}"/>
    <cellStyle name="Comma 3 4 7_AVA DVA EL" xfId="20884" xr:uid="{00000000-0005-0000-0000-00000C6E0000}"/>
    <cellStyle name="Comma 3 4 8" xfId="20885" xr:uid="{00000000-0005-0000-0000-00000D6E0000}"/>
    <cellStyle name="Comma 3 4 8 2" xfId="20886" xr:uid="{00000000-0005-0000-0000-00000E6E0000}"/>
    <cellStyle name="Comma 3 4 8 3" xfId="20887" xr:uid="{00000000-0005-0000-0000-00000F6E0000}"/>
    <cellStyle name="Comma 3 4 8_AVA DVA EL" xfId="20888" xr:uid="{00000000-0005-0000-0000-0000106E0000}"/>
    <cellStyle name="Comma 3 4 9" xfId="20889" xr:uid="{00000000-0005-0000-0000-0000116E0000}"/>
    <cellStyle name="Comma 3 4 9 2" xfId="20890" xr:uid="{00000000-0005-0000-0000-0000126E0000}"/>
    <cellStyle name="Comma 3 4 9 3" xfId="20891" xr:uid="{00000000-0005-0000-0000-0000136E0000}"/>
    <cellStyle name="Comma 3 4 9_AVA DVA EL" xfId="20892" xr:uid="{00000000-0005-0000-0000-0000146E0000}"/>
    <cellStyle name="Comma 3 4_A01" xfId="12481" xr:uid="{00000000-0005-0000-0000-0000156E0000}"/>
    <cellStyle name="Comma 3 5" xfId="6287" xr:uid="{00000000-0005-0000-0000-0000166E0000}"/>
    <cellStyle name="Comma 3 5 10" xfId="20893" xr:uid="{00000000-0005-0000-0000-0000176E0000}"/>
    <cellStyle name="Comma 3 5 10 2" xfId="20894" xr:uid="{00000000-0005-0000-0000-0000186E0000}"/>
    <cellStyle name="Comma 3 5 10 3" xfId="20895" xr:uid="{00000000-0005-0000-0000-0000196E0000}"/>
    <cellStyle name="Comma 3 5 10_AVA DVA EL" xfId="20896" xr:uid="{00000000-0005-0000-0000-00001A6E0000}"/>
    <cellStyle name="Comma 3 5 11" xfId="20897" xr:uid="{00000000-0005-0000-0000-00001B6E0000}"/>
    <cellStyle name="Comma 3 5 11 2" xfId="20898" xr:uid="{00000000-0005-0000-0000-00001C6E0000}"/>
    <cellStyle name="Comma 3 5 11 3" xfId="20899" xr:uid="{00000000-0005-0000-0000-00001D6E0000}"/>
    <cellStyle name="Comma 3 5 11_AVA DVA EL" xfId="20900" xr:uid="{00000000-0005-0000-0000-00001E6E0000}"/>
    <cellStyle name="Comma 3 5 12" xfId="20901" xr:uid="{00000000-0005-0000-0000-00001F6E0000}"/>
    <cellStyle name="Comma 3 5 2" xfId="6288" xr:uid="{00000000-0005-0000-0000-0000206E0000}"/>
    <cellStyle name="Comma 3 5 2 10" xfId="20902" xr:uid="{00000000-0005-0000-0000-0000216E0000}"/>
    <cellStyle name="Comma 3 5 2 11" xfId="20903" xr:uid="{00000000-0005-0000-0000-0000226E0000}"/>
    <cellStyle name="Comma 3 5 2 2" xfId="20904" xr:uid="{00000000-0005-0000-0000-0000236E0000}"/>
    <cellStyle name="Comma 3 5 2 2 2" xfId="20905" xr:uid="{00000000-0005-0000-0000-0000246E0000}"/>
    <cellStyle name="Comma 3 5 2 2 2 2" xfId="20906" xr:uid="{00000000-0005-0000-0000-0000256E0000}"/>
    <cellStyle name="Comma 3 5 2 2 2 3" xfId="20907" xr:uid="{00000000-0005-0000-0000-0000266E0000}"/>
    <cellStyle name="Comma 3 5 2 2 2_AVA DVA EL" xfId="20908" xr:uid="{00000000-0005-0000-0000-0000276E0000}"/>
    <cellStyle name="Comma 3 5 2 2 3" xfId="20909" xr:uid="{00000000-0005-0000-0000-0000286E0000}"/>
    <cellStyle name="Comma 3 5 2 2 3 2" xfId="20910" xr:uid="{00000000-0005-0000-0000-0000296E0000}"/>
    <cellStyle name="Comma 3 5 2 2 3 3" xfId="20911" xr:uid="{00000000-0005-0000-0000-00002A6E0000}"/>
    <cellStyle name="Comma 3 5 2 2 3_AVA DVA EL" xfId="20912" xr:uid="{00000000-0005-0000-0000-00002B6E0000}"/>
    <cellStyle name="Comma 3 5 2 2 4" xfId="20913" xr:uid="{00000000-0005-0000-0000-00002C6E0000}"/>
    <cellStyle name="Comma 3 5 2 2 5" xfId="20914" xr:uid="{00000000-0005-0000-0000-00002D6E0000}"/>
    <cellStyle name="Comma 3 5 2 2_AVA DVA EL" xfId="20915" xr:uid="{00000000-0005-0000-0000-00002E6E0000}"/>
    <cellStyle name="Comma 3 5 2 3" xfId="20916" xr:uid="{00000000-0005-0000-0000-00002F6E0000}"/>
    <cellStyle name="Comma 3 5 2 3 2" xfId="20917" xr:uid="{00000000-0005-0000-0000-0000306E0000}"/>
    <cellStyle name="Comma 3 5 2 3 3" xfId="20918" xr:uid="{00000000-0005-0000-0000-0000316E0000}"/>
    <cellStyle name="Comma 3 5 2 3_AVA DVA EL" xfId="20919" xr:uid="{00000000-0005-0000-0000-0000326E0000}"/>
    <cellStyle name="Comma 3 5 2 4" xfId="20920" xr:uid="{00000000-0005-0000-0000-0000336E0000}"/>
    <cellStyle name="Comma 3 5 2 4 2" xfId="20921" xr:uid="{00000000-0005-0000-0000-0000346E0000}"/>
    <cellStyle name="Comma 3 5 2 4 3" xfId="20922" xr:uid="{00000000-0005-0000-0000-0000356E0000}"/>
    <cellStyle name="Comma 3 5 2 4_AVA DVA EL" xfId="20923" xr:uid="{00000000-0005-0000-0000-0000366E0000}"/>
    <cellStyle name="Comma 3 5 2 5" xfId="20924" xr:uid="{00000000-0005-0000-0000-0000376E0000}"/>
    <cellStyle name="Comma 3 5 2 5 2" xfId="20925" xr:uid="{00000000-0005-0000-0000-0000386E0000}"/>
    <cellStyle name="Comma 3 5 2 5 3" xfId="20926" xr:uid="{00000000-0005-0000-0000-0000396E0000}"/>
    <cellStyle name="Comma 3 5 2 5_AVA DVA EL" xfId="20927" xr:uid="{00000000-0005-0000-0000-00003A6E0000}"/>
    <cellStyle name="Comma 3 5 2 6" xfId="20928" xr:uid="{00000000-0005-0000-0000-00003B6E0000}"/>
    <cellStyle name="Comma 3 5 2 6 2" xfId="20929" xr:uid="{00000000-0005-0000-0000-00003C6E0000}"/>
    <cellStyle name="Comma 3 5 2 6 3" xfId="20930" xr:uid="{00000000-0005-0000-0000-00003D6E0000}"/>
    <cellStyle name="Comma 3 5 2 6_AVA DVA EL" xfId="20931" xr:uid="{00000000-0005-0000-0000-00003E6E0000}"/>
    <cellStyle name="Comma 3 5 2 7" xfId="20932" xr:uid="{00000000-0005-0000-0000-00003F6E0000}"/>
    <cellStyle name="Comma 3 5 2 7 2" xfId="20933" xr:uid="{00000000-0005-0000-0000-0000406E0000}"/>
    <cellStyle name="Comma 3 5 2 7 3" xfId="20934" xr:uid="{00000000-0005-0000-0000-0000416E0000}"/>
    <cellStyle name="Comma 3 5 2 7_AVA DVA EL" xfId="20935" xr:uid="{00000000-0005-0000-0000-0000426E0000}"/>
    <cellStyle name="Comma 3 5 2 8" xfId="20936" xr:uid="{00000000-0005-0000-0000-0000436E0000}"/>
    <cellStyle name="Comma 3 5 2 8 2" xfId="20937" xr:uid="{00000000-0005-0000-0000-0000446E0000}"/>
    <cellStyle name="Comma 3 5 2 8 3" xfId="20938" xr:uid="{00000000-0005-0000-0000-0000456E0000}"/>
    <cellStyle name="Comma 3 5 2 8_AVA DVA EL" xfId="20939" xr:uid="{00000000-0005-0000-0000-0000466E0000}"/>
    <cellStyle name="Comma 3 5 2 9" xfId="20940" xr:uid="{00000000-0005-0000-0000-0000476E0000}"/>
    <cellStyle name="Comma 3 5 2 9 2" xfId="20941" xr:uid="{00000000-0005-0000-0000-0000486E0000}"/>
    <cellStyle name="Comma 3 5 2 9 3" xfId="20942" xr:uid="{00000000-0005-0000-0000-0000496E0000}"/>
    <cellStyle name="Comma 3 5 2 9_AVA DVA EL" xfId="20943" xr:uid="{00000000-0005-0000-0000-00004A6E0000}"/>
    <cellStyle name="Comma 3 5 2_AVA DVA EL" xfId="20944" xr:uid="{00000000-0005-0000-0000-00004B6E0000}"/>
    <cellStyle name="Comma 3 5 3" xfId="20945" xr:uid="{00000000-0005-0000-0000-00004C6E0000}"/>
    <cellStyle name="Comma 3 5 3 2" xfId="20946" xr:uid="{00000000-0005-0000-0000-00004D6E0000}"/>
    <cellStyle name="Comma 3 5 3 2 2" xfId="20947" xr:uid="{00000000-0005-0000-0000-00004E6E0000}"/>
    <cellStyle name="Comma 3 5 3 2 3" xfId="20948" xr:uid="{00000000-0005-0000-0000-00004F6E0000}"/>
    <cellStyle name="Comma 3 5 3 2_AVA DVA EL" xfId="20949" xr:uid="{00000000-0005-0000-0000-0000506E0000}"/>
    <cellStyle name="Comma 3 5 3 3" xfId="20950" xr:uid="{00000000-0005-0000-0000-0000516E0000}"/>
    <cellStyle name="Comma 3 5 3 3 2" xfId="20951" xr:uid="{00000000-0005-0000-0000-0000526E0000}"/>
    <cellStyle name="Comma 3 5 3 3 3" xfId="20952" xr:uid="{00000000-0005-0000-0000-0000536E0000}"/>
    <cellStyle name="Comma 3 5 3 3_AVA DVA EL" xfId="20953" xr:uid="{00000000-0005-0000-0000-0000546E0000}"/>
    <cellStyle name="Comma 3 5 3 4" xfId="20954" xr:uid="{00000000-0005-0000-0000-0000556E0000}"/>
    <cellStyle name="Comma 3 5 3 5" xfId="20955" xr:uid="{00000000-0005-0000-0000-0000566E0000}"/>
    <cellStyle name="Comma 3 5 3_AVA DVA EL" xfId="20956" xr:uid="{00000000-0005-0000-0000-0000576E0000}"/>
    <cellStyle name="Comma 3 5 4" xfId="20957" xr:uid="{00000000-0005-0000-0000-0000586E0000}"/>
    <cellStyle name="Comma 3 5 4 2" xfId="20958" xr:uid="{00000000-0005-0000-0000-0000596E0000}"/>
    <cellStyle name="Comma 3 5 4 3" xfId="20959" xr:uid="{00000000-0005-0000-0000-00005A6E0000}"/>
    <cellStyle name="Comma 3 5 4_AVA DVA EL" xfId="20960" xr:uid="{00000000-0005-0000-0000-00005B6E0000}"/>
    <cellStyle name="Comma 3 5 5" xfId="20961" xr:uid="{00000000-0005-0000-0000-00005C6E0000}"/>
    <cellStyle name="Comma 3 5 5 2" xfId="20962" xr:uid="{00000000-0005-0000-0000-00005D6E0000}"/>
    <cellStyle name="Comma 3 5 5 3" xfId="20963" xr:uid="{00000000-0005-0000-0000-00005E6E0000}"/>
    <cellStyle name="Comma 3 5 5_AVA DVA EL" xfId="20964" xr:uid="{00000000-0005-0000-0000-00005F6E0000}"/>
    <cellStyle name="Comma 3 5 6" xfId="20965" xr:uid="{00000000-0005-0000-0000-0000606E0000}"/>
    <cellStyle name="Comma 3 5 6 2" xfId="20966" xr:uid="{00000000-0005-0000-0000-0000616E0000}"/>
    <cellStyle name="Comma 3 5 6 3" xfId="20967" xr:uid="{00000000-0005-0000-0000-0000626E0000}"/>
    <cellStyle name="Comma 3 5 6_AVA DVA EL" xfId="20968" xr:uid="{00000000-0005-0000-0000-0000636E0000}"/>
    <cellStyle name="Comma 3 5 7" xfId="20969" xr:uid="{00000000-0005-0000-0000-0000646E0000}"/>
    <cellStyle name="Comma 3 5 7 2" xfId="20970" xr:uid="{00000000-0005-0000-0000-0000656E0000}"/>
    <cellStyle name="Comma 3 5 7 3" xfId="20971" xr:uid="{00000000-0005-0000-0000-0000666E0000}"/>
    <cellStyle name="Comma 3 5 7_AVA DVA EL" xfId="20972" xr:uid="{00000000-0005-0000-0000-0000676E0000}"/>
    <cellStyle name="Comma 3 5 8" xfId="20973" xr:uid="{00000000-0005-0000-0000-0000686E0000}"/>
    <cellStyle name="Comma 3 5 8 2" xfId="20974" xr:uid="{00000000-0005-0000-0000-0000696E0000}"/>
    <cellStyle name="Comma 3 5 8 3" xfId="20975" xr:uid="{00000000-0005-0000-0000-00006A6E0000}"/>
    <cellStyle name="Comma 3 5 8_AVA DVA EL" xfId="20976" xr:uid="{00000000-0005-0000-0000-00006B6E0000}"/>
    <cellStyle name="Comma 3 5 9" xfId="20977" xr:uid="{00000000-0005-0000-0000-00006C6E0000}"/>
    <cellStyle name="Comma 3 5 9 2" xfId="20978" xr:uid="{00000000-0005-0000-0000-00006D6E0000}"/>
    <cellStyle name="Comma 3 5 9 3" xfId="20979" xr:uid="{00000000-0005-0000-0000-00006E6E0000}"/>
    <cellStyle name="Comma 3 5 9_AVA DVA EL" xfId="20980" xr:uid="{00000000-0005-0000-0000-00006F6E0000}"/>
    <cellStyle name="Comma 3 5_A01" xfId="12483" xr:uid="{00000000-0005-0000-0000-0000706E0000}"/>
    <cellStyle name="Comma 3 6" xfId="6289" xr:uid="{00000000-0005-0000-0000-0000716E0000}"/>
    <cellStyle name="Comma 3 6 10" xfId="20981" xr:uid="{00000000-0005-0000-0000-0000726E0000}"/>
    <cellStyle name="Comma 3 6 10 2" xfId="20982" xr:uid="{00000000-0005-0000-0000-0000736E0000}"/>
    <cellStyle name="Comma 3 6 10 3" xfId="20983" xr:uid="{00000000-0005-0000-0000-0000746E0000}"/>
    <cellStyle name="Comma 3 6 10_AVA DVA EL" xfId="20984" xr:uid="{00000000-0005-0000-0000-0000756E0000}"/>
    <cellStyle name="Comma 3 6 11" xfId="20985" xr:uid="{00000000-0005-0000-0000-0000766E0000}"/>
    <cellStyle name="Comma 3 6 11 2" xfId="20986" xr:uid="{00000000-0005-0000-0000-0000776E0000}"/>
    <cellStyle name="Comma 3 6 11 3" xfId="20987" xr:uid="{00000000-0005-0000-0000-0000786E0000}"/>
    <cellStyle name="Comma 3 6 11_AVA DVA EL" xfId="20988" xr:uid="{00000000-0005-0000-0000-0000796E0000}"/>
    <cellStyle name="Comma 3 6 12" xfId="20989" xr:uid="{00000000-0005-0000-0000-00007A6E0000}"/>
    <cellStyle name="Comma 3 6 2" xfId="6290" xr:uid="{00000000-0005-0000-0000-00007B6E0000}"/>
    <cellStyle name="Comma 3 6 2 10" xfId="20990" xr:uid="{00000000-0005-0000-0000-00007C6E0000}"/>
    <cellStyle name="Comma 3 6 2 11" xfId="20991" xr:uid="{00000000-0005-0000-0000-00007D6E0000}"/>
    <cellStyle name="Comma 3 6 2 2" xfId="20992" xr:uid="{00000000-0005-0000-0000-00007E6E0000}"/>
    <cellStyle name="Comma 3 6 2 2 2" xfId="20993" xr:uid="{00000000-0005-0000-0000-00007F6E0000}"/>
    <cellStyle name="Comma 3 6 2 2 2 2" xfId="20994" xr:uid="{00000000-0005-0000-0000-0000806E0000}"/>
    <cellStyle name="Comma 3 6 2 2 2 3" xfId="20995" xr:uid="{00000000-0005-0000-0000-0000816E0000}"/>
    <cellStyle name="Comma 3 6 2 2 2_AVA DVA EL" xfId="20996" xr:uid="{00000000-0005-0000-0000-0000826E0000}"/>
    <cellStyle name="Comma 3 6 2 2 3" xfId="20997" xr:uid="{00000000-0005-0000-0000-0000836E0000}"/>
    <cellStyle name="Comma 3 6 2 2 3 2" xfId="20998" xr:uid="{00000000-0005-0000-0000-0000846E0000}"/>
    <cellStyle name="Comma 3 6 2 2 3 3" xfId="20999" xr:uid="{00000000-0005-0000-0000-0000856E0000}"/>
    <cellStyle name="Comma 3 6 2 2 3_AVA DVA EL" xfId="21000" xr:uid="{00000000-0005-0000-0000-0000866E0000}"/>
    <cellStyle name="Comma 3 6 2 2 4" xfId="21001" xr:uid="{00000000-0005-0000-0000-0000876E0000}"/>
    <cellStyle name="Comma 3 6 2 2 5" xfId="21002" xr:uid="{00000000-0005-0000-0000-0000886E0000}"/>
    <cellStyle name="Comma 3 6 2 2_AVA DVA EL" xfId="21003" xr:uid="{00000000-0005-0000-0000-0000896E0000}"/>
    <cellStyle name="Comma 3 6 2 3" xfId="21004" xr:uid="{00000000-0005-0000-0000-00008A6E0000}"/>
    <cellStyle name="Comma 3 6 2 3 2" xfId="21005" xr:uid="{00000000-0005-0000-0000-00008B6E0000}"/>
    <cellStyle name="Comma 3 6 2 3 3" xfId="21006" xr:uid="{00000000-0005-0000-0000-00008C6E0000}"/>
    <cellStyle name="Comma 3 6 2 3_AVA DVA EL" xfId="21007" xr:uid="{00000000-0005-0000-0000-00008D6E0000}"/>
    <cellStyle name="Comma 3 6 2 4" xfId="21008" xr:uid="{00000000-0005-0000-0000-00008E6E0000}"/>
    <cellStyle name="Comma 3 6 2 4 2" xfId="21009" xr:uid="{00000000-0005-0000-0000-00008F6E0000}"/>
    <cellStyle name="Comma 3 6 2 4 3" xfId="21010" xr:uid="{00000000-0005-0000-0000-0000906E0000}"/>
    <cellStyle name="Comma 3 6 2 4_AVA DVA EL" xfId="21011" xr:uid="{00000000-0005-0000-0000-0000916E0000}"/>
    <cellStyle name="Comma 3 6 2 5" xfId="21012" xr:uid="{00000000-0005-0000-0000-0000926E0000}"/>
    <cellStyle name="Comma 3 6 2 5 2" xfId="21013" xr:uid="{00000000-0005-0000-0000-0000936E0000}"/>
    <cellStyle name="Comma 3 6 2 5 3" xfId="21014" xr:uid="{00000000-0005-0000-0000-0000946E0000}"/>
    <cellStyle name="Comma 3 6 2 5_AVA DVA EL" xfId="21015" xr:uid="{00000000-0005-0000-0000-0000956E0000}"/>
    <cellStyle name="Comma 3 6 2 6" xfId="21016" xr:uid="{00000000-0005-0000-0000-0000966E0000}"/>
    <cellStyle name="Comma 3 6 2 6 2" xfId="21017" xr:uid="{00000000-0005-0000-0000-0000976E0000}"/>
    <cellStyle name="Comma 3 6 2 6 3" xfId="21018" xr:uid="{00000000-0005-0000-0000-0000986E0000}"/>
    <cellStyle name="Comma 3 6 2 6_AVA DVA EL" xfId="21019" xr:uid="{00000000-0005-0000-0000-0000996E0000}"/>
    <cellStyle name="Comma 3 6 2 7" xfId="21020" xr:uid="{00000000-0005-0000-0000-00009A6E0000}"/>
    <cellStyle name="Comma 3 6 2 7 2" xfId="21021" xr:uid="{00000000-0005-0000-0000-00009B6E0000}"/>
    <cellStyle name="Comma 3 6 2 7 3" xfId="21022" xr:uid="{00000000-0005-0000-0000-00009C6E0000}"/>
    <cellStyle name="Comma 3 6 2 7_AVA DVA EL" xfId="21023" xr:uid="{00000000-0005-0000-0000-00009D6E0000}"/>
    <cellStyle name="Comma 3 6 2 8" xfId="21024" xr:uid="{00000000-0005-0000-0000-00009E6E0000}"/>
    <cellStyle name="Comma 3 6 2 8 2" xfId="21025" xr:uid="{00000000-0005-0000-0000-00009F6E0000}"/>
    <cellStyle name="Comma 3 6 2 8 3" xfId="21026" xr:uid="{00000000-0005-0000-0000-0000A06E0000}"/>
    <cellStyle name="Comma 3 6 2 8_AVA DVA EL" xfId="21027" xr:uid="{00000000-0005-0000-0000-0000A16E0000}"/>
    <cellStyle name="Comma 3 6 2 9" xfId="21028" xr:uid="{00000000-0005-0000-0000-0000A26E0000}"/>
    <cellStyle name="Comma 3 6 2 9 2" xfId="21029" xr:uid="{00000000-0005-0000-0000-0000A36E0000}"/>
    <cellStyle name="Comma 3 6 2 9 3" xfId="21030" xr:uid="{00000000-0005-0000-0000-0000A46E0000}"/>
    <cellStyle name="Comma 3 6 2 9_AVA DVA EL" xfId="21031" xr:uid="{00000000-0005-0000-0000-0000A56E0000}"/>
    <cellStyle name="Comma 3 6 2_AVA DVA EL" xfId="21032" xr:uid="{00000000-0005-0000-0000-0000A66E0000}"/>
    <cellStyle name="Comma 3 6 3" xfId="21033" xr:uid="{00000000-0005-0000-0000-0000A76E0000}"/>
    <cellStyle name="Comma 3 6 3 2" xfId="21034" xr:uid="{00000000-0005-0000-0000-0000A86E0000}"/>
    <cellStyle name="Comma 3 6 3 2 2" xfId="21035" xr:uid="{00000000-0005-0000-0000-0000A96E0000}"/>
    <cellStyle name="Comma 3 6 3 2 3" xfId="21036" xr:uid="{00000000-0005-0000-0000-0000AA6E0000}"/>
    <cellStyle name="Comma 3 6 3 2_AVA DVA EL" xfId="21037" xr:uid="{00000000-0005-0000-0000-0000AB6E0000}"/>
    <cellStyle name="Comma 3 6 3 3" xfId="21038" xr:uid="{00000000-0005-0000-0000-0000AC6E0000}"/>
    <cellStyle name="Comma 3 6 3 3 2" xfId="21039" xr:uid="{00000000-0005-0000-0000-0000AD6E0000}"/>
    <cellStyle name="Comma 3 6 3 3 3" xfId="21040" xr:uid="{00000000-0005-0000-0000-0000AE6E0000}"/>
    <cellStyle name="Comma 3 6 3 3_AVA DVA EL" xfId="21041" xr:uid="{00000000-0005-0000-0000-0000AF6E0000}"/>
    <cellStyle name="Comma 3 6 3 4" xfId="21042" xr:uid="{00000000-0005-0000-0000-0000B06E0000}"/>
    <cellStyle name="Comma 3 6 3 5" xfId="21043" xr:uid="{00000000-0005-0000-0000-0000B16E0000}"/>
    <cellStyle name="Comma 3 6 3_AVA DVA EL" xfId="21044" xr:uid="{00000000-0005-0000-0000-0000B26E0000}"/>
    <cellStyle name="Comma 3 6 4" xfId="21045" xr:uid="{00000000-0005-0000-0000-0000B36E0000}"/>
    <cellStyle name="Comma 3 6 4 2" xfId="21046" xr:uid="{00000000-0005-0000-0000-0000B46E0000}"/>
    <cellStyle name="Comma 3 6 4 3" xfId="21047" xr:uid="{00000000-0005-0000-0000-0000B56E0000}"/>
    <cellStyle name="Comma 3 6 4_AVA DVA EL" xfId="21048" xr:uid="{00000000-0005-0000-0000-0000B66E0000}"/>
    <cellStyle name="Comma 3 6 5" xfId="21049" xr:uid="{00000000-0005-0000-0000-0000B76E0000}"/>
    <cellStyle name="Comma 3 6 5 2" xfId="21050" xr:uid="{00000000-0005-0000-0000-0000B86E0000}"/>
    <cellStyle name="Comma 3 6 5 3" xfId="21051" xr:uid="{00000000-0005-0000-0000-0000B96E0000}"/>
    <cellStyle name="Comma 3 6 5_AVA DVA EL" xfId="21052" xr:uid="{00000000-0005-0000-0000-0000BA6E0000}"/>
    <cellStyle name="Comma 3 6 6" xfId="21053" xr:uid="{00000000-0005-0000-0000-0000BB6E0000}"/>
    <cellStyle name="Comma 3 6 6 2" xfId="21054" xr:uid="{00000000-0005-0000-0000-0000BC6E0000}"/>
    <cellStyle name="Comma 3 6 6 3" xfId="21055" xr:uid="{00000000-0005-0000-0000-0000BD6E0000}"/>
    <cellStyle name="Comma 3 6 6_AVA DVA EL" xfId="21056" xr:uid="{00000000-0005-0000-0000-0000BE6E0000}"/>
    <cellStyle name="Comma 3 6 7" xfId="21057" xr:uid="{00000000-0005-0000-0000-0000BF6E0000}"/>
    <cellStyle name="Comma 3 6 7 2" xfId="21058" xr:uid="{00000000-0005-0000-0000-0000C06E0000}"/>
    <cellStyle name="Comma 3 6 7 3" xfId="21059" xr:uid="{00000000-0005-0000-0000-0000C16E0000}"/>
    <cellStyle name="Comma 3 6 7_AVA DVA EL" xfId="21060" xr:uid="{00000000-0005-0000-0000-0000C26E0000}"/>
    <cellStyle name="Comma 3 6 8" xfId="21061" xr:uid="{00000000-0005-0000-0000-0000C36E0000}"/>
    <cellStyle name="Comma 3 6 8 2" xfId="21062" xr:uid="{00000000-0005-0000-0000-0000C46E0000}"/>
    <cellStyle name="Comma 3 6 8 3" xfId="21063" xr:uid="{00000000-0005-0000-0000-0000C56E0000}"/>
    <cellStyle name="Comma 3 6 8_AVA DVA EL" xfId="21064" xr:uid="{00000000-0005-0000-0000-0000C66E0000}"/>
    <cellStyle name="Comma 3 6 9" xfId="21065" xr:uid="{00000000-0005-0000-0000-0000C76E0000}"/>
    <cellStyle name="Comma 3 6 9 2" xfId="21066" xr:uid="{00000000-0005-0000-0000-0000C86E0000}"/>
    <cellStyle name="Comma 3 6 9 3" xfId="21067" xr:uid="{00000000-0005-0000-0000-0000C96E0000}"/>
    <cellStyle name="Comma 3 6 9_AVA DVA EL" xfId="21068" xr:uid="{00000000-0005-0000-0000-0000CA6E0000}"/>
    <cellStyle name="Comma 3 6_A01" xfId="12484" xr:uid="{00000000-0005-0000-0000-0000CB6E0000}"/>
    <cellStyle name="Comma 3 7" xfId="6291" xr:uid="{00000000-0005-0000-0000-0000CC6E0000}"/>
    <cellStyle name="Comma 3 7 10" xfId="21069" xr:uid="{00000000-0005-0000-0000-0000CD6E0000}"/>
    <cellStyle name="Comma 3 7 10 2" xfId="21070" xr:uid="{00000000-0005-0000-0000-0000CE6E0000}"/>
    <cellStyle name="Comma 3 7 10 3" xfId="21071" xr:uid="{00000000-0005-0000-0000-0000CF6E0000}"/>
    <cellStyle name="Comma 3 7 10_AVA DVA EL" xfId="21072" xr:uid="{00000000-0005-0000-0000-0000D06E0000}"/>
    <cellStyle name="Comma 3 7 11" xfId="21073" xr:uid="{00000000-0005-0000-0000-0000D16E0000}"/>
    <cellStyle name="Comma 3 7 12" xfId="21074" xr:uid="{00000000-0005-0000-0000-0000D26E0000}"/>
    <cellStyle name="Comma 3 7 2" xfId="6292" xr:uid="{00000000-0005-0000-0000-0000D36E0000}"/>
    <cellStyle name="Comma 3 7 2 2" xfId="21075" xr:uid="{00000000-0005-0000-0000-0000D46E0000}"/>
    <cellStyle name="Comma 3 7 2 2 2" xfId="21076" xr:uid="{00000000-0005-0000-0000-0000D56E0000}"/>
    <cellStyle name="Comma 3 7 2 2 3" xfId="21077" xr:uid="{00000000-0005-0000-0000-0000D66E0000}"/>
    <cellStyle name="Comma 3 7 2 2_AVA DVA EL" xfId="21078" xr:uid="{00000000-0005-0000-0000-0000D76E0000}"/>
    <cellStyle name="Comma 3 7 2 3" xfId="21079" xr:uid="{00000000-0005-0000-0000-0000D86E0000}"/>
    <cellStyle name="Comma 3 7 2 3 2" xfId="21080" xr:uid="{00000000-0005-0000-0000-0000D96E0000}"/>
    <cellStyle name="Comma 3 7 2 3 3" xfId="21081" xr:uid="{00000000-0005-0000-0000-0000DA6E0000}"/>
    <cellStyle name="Comma 3 7 2 3_AVA DVA EL" xfId="21082" xr:uid="{00000000-0005-0000-0000-0000DB6E0000}"/>
    <cellStyle name="Comma 3 7 2 4" xfId="21083" xr:uid="{00000000-0005-0000-0000-0000DC6E0000}"/>
    <cellStyle name="Comma 3 7 2 5" xfId="21084" xr:uid="{00000000-0005-0000-0000-0000DD6E0000}"/>
    <cellStyle name="Comma 3 7 2_AVA DVA EL" xfId="21085" xr:uid="{00000000-0005-0000-0000-0000DE6E0000}"/>
    <cellStyle name="Comma 3 7 3" xfId="21086" xr:uid="{00000000-0005-0000-0000-0000DF6E0000}"/>
    <cellStyle name="Comma 3 7 3 2" xfId="21087" xr:uid="{00000000-0005-0000-0000-0000E06E0000}"/>
    <cellStyle name="Comma 3 7 3 3" xfId="21088" xr:uid="{00000000-0005-0000-0000-0000E16E0000}"/>
    <cellStyle name="Comma 3 7 3_AVA DVA EL" xfId="21089" xr:uid="{00000000-0005-0000-0000-0000E26E0000}"/>
    <cellStyle name="Comma 3 7 4" xfId="21090" xr:uid="{00000000-0005-0000-0000-0000E36E0000}"/>
    <cellStyle name="Comma 3 7 4 2" xfId="21091" xr:uid="{00000000-0005-0000-0000-0000E46E0000}"/>
    <cellStyle name="Comma 3 7 4 3" xfId="21092" xr:uid="{00000000-0005-0000-0000-0000E56E0000}"/>
    <cellStyle name="Comma 3 7 4_AVA DVA EL" xfId="21093" xr:uid="{00000000-0005-0000-0000-0000E66E0000}"/>
    <cellStyle name="Comma 3 7 5" xfId="21094" xr:uid="{00000000-0005-0000-0000-0000E76E0000}"/>
    <cellStyle name="Comma 3 7 5 2" xfId="21095" xr:uid="{00000000-0005-0000-0000-0000E86E0000}"/>
    <cellStyle name="Comma 3 7 5 3" xfId="21096" xr:uid="{00000000-0005-0000-0000-0000E96E0000}"/>
    <cellStyle name="Comma 3 7 5_AVA DVA EL" xfId="21097" xr:uid="{00000000-0005-0000-0000-0000EA6E0000}"/>
    <cellStyle name="Comma 3 7 6" xfId="21098" xr:uid="{00000000-0005-0000-0000-0000EB6E0000}"/>
    <cellStyle name="Comma 3 7 6 2" xfId="21099" xr:uid="{00000000-0005-0000-0000-0000EC6E0000}"/>
    <cellStyle name="Comma 3 7 6 3" xfId="21100" xr:uid="{00000000-0005-0000-0000-0000ED6E0000}"/>
    <cellStyle name="Comma 3 7 6_AVA DVA EL" xfId="21101" xr:uid="{00000000-0005-0000-0000-0000EE6E0000}"/>
    <cellStyle name="Comma 3 7 7" xfId="21102" xr:uid="{00000000-0005-0000-0000-0000EF6E0000}"/>
    <cellStyle name="Comma 3 7 7 2" xfId="21103" xr:uid="{00000000-0005-0000-0000-0000F06E0000}"/>
    <cellStyle name="Comma 3 7 7 3" xfId="21104" xr:uid="{00000000-0005-0000-0000-0000F16E0000}"/>
    <cellStyle name="Comma 3 7 7_AVA DVA EL" xfId="21105" xr:uid="{00000000-0005-0000-0000-0000F26E0000}"/>
    <cellStyle name="Comma 3 7 8" xfId="21106" xr:uid="{00000000-0005-0000-0000-0000F36E0000}"/>
    <cellStyle name="Comma 3 7 8 2" xfId="21107" xr:uid="{00000000-0005-0000-0000-0000F46E0000}"/>
    <cellStyle name="Comma 3 7 8 3" xfId="21108" xr:uid="{00000000-0005-0000-0000-0000F56E0000}"/>
    <cellStyle name="Comma 3 7 8_AVA DVA EL" xfId="21109" xr:uid="{00000000-0005-0000-0000-0000F66E0000}"/>
    <cellStyle name="Comma 3 7 9" xfId="21110" xr:uid="{00000000-0005-0000-0000-0000F76E0000}"/>
    <cellStyle name="Comma 3 7 9 2" xfId="21111" xr:uid="{00000000-0005-0000-0000-0000F86E0000}"/>
    <cellStyle name="Comma 3 7 9 3" xfId="21112" xr:uid="{00000000-0005-0000-0000-0000F96E0000}"/>
    <cellStyle name="Comma 3 7 9_AVA DVA EL" xfId="21113" xr:uid="{00000000-0005-0000-0000-0000FA6E0000}"/>
    <cellStyle name="Comma 3 7_AVA DVA EL" xfId="21114" xr:uid="{00000000-0005-0000-0000-0000FB6E0000}"/>
    <cellStyle name="Comma 3 8" xfId="21115" xr:uid="{00000000-0005-0000-0000-0000FC6E0000}"/>
    <cellStyle name="Comma 3 8 10" xfId="21116" xr:uid="{00000000-0005-0000-0000-0000FD6E0000}"/>
    <cellStyle name="Comma 3 8 11" xfId="21117" xr:uid="{00000000-0005-0000-0000-0000FE6E0000}"/>
    <cellStyle name="Comma 3 8 2" xfId="21118" xr:uid="{00000000-0005-0000-0000-0000FF6E0000}"/>
    <cellStyle name="Comma 3 8 2 2" xfId="21119" xr:uid="{00000000-0005-0000-0000-0000006F0000}"/>
    <cellStyle name="Comma 3 8 2 2 2" xfId="21120" xr:uid="{00000000-0005-0000-0000-0000016F0000}"/>
    <cellStyle name="Comma 3 8 2 2 3" xfId="21121" xr:uid="{00000000-0005-0000-0000-0000026F0000}"/>
    <cellStyle name="Comma 3 8 2 2_AVA DVA EL" xfId="21122" xr:uid="{00000000-0005-0000-0000-0000036F0000}"/>
    <cellStyle name="Comma 3 8 2 3" xfId="21123" xr:uid="{00000000-0005-0000-0000-0000046F0000}"/>
    <cellStyle name="Comma 3 8 2 3 2" xfId="21124" xr:uid="{00000000-0005-0000-0000-0000056F0000}"/>
    <cellStyle name="Comma 3 8 2 3 3" xfId="21125" xr:uid="{00000000-0005-0000-0000-0000066F0000}"/>
    <cellStyle name="Comma 3 8 2 3_AVA DVA EL" xfId="21126" xr:uid="{00000000-0005-0000-0000-0000076F0000}"/>
    <cellStyle name="Comma 3 8 2 4" xfId="21127" xr:uid="{00000000-0005-0000-0000-0000086F0000}"/>
    <cellStyle name="Comma 3 8 2 5" xfId="21128" xr:uid="{00000000-0005-0000-0000-0000096F0000}"/>
    <cellStyle name="Comma 3 8 2_AVA DVA EL" xfId="21129" xr:uid="{00000000-0005-0000-0000-00000A6F0000}"/>
    <cellStyle name="Comma 3 8 3" xfId="21130" xr:uid="{00000000-0005-0000-0000-00000B6F0000}"/>
    <cellStyle name="Comma 3 8 3 2" xfId="21131" xr:uid="{00000000-0005-0000-0000-00000C6F0000}"/>
    <cellStyle name="Comma 3 8 3 3" xfId="21132" xr:uid="{00000000-0005-0000-0000-00000D6F0000}"/>
    <cellStyle name="Comma 3 8 3_AVA DVA EL" xfId="21133" xr:uid="{00000000-0005-0000-0000-00000E6F0000}"/>
    <cellStyle name="Comma 3 8 4" xfId="21134" xr:uid="{00000000-0005-0000-0000-00000F6F0000}"/>
    <cellStyle name="Comma 3 8 4 2" xfId="21135" xr:uid="{00000000-0005-0000-0000-0000106F0000}"/>
    <cellStyle name="Comma 3 8 4 3" xfId="21136" xr:uid="{00000000-0005-0000-0000-0000116F0000}"/>
    <cellStyle name="Comma 3 8 4_AVA DVA EL" xfId="21137" xr:uid="{00000000-0005-0000-0000-0000126F0000}"/>
    <cellStyle name="Comma 3 8 5" xfId="21138" xr:uid="{00000000-0005-0000-0000-0000136F0000}"/>
    <cellStyle name="Comma 3 8 5 2" xfId="21139" xr:uid="{00000000-0005-0000-0000-0000146F0000}"/>
    <cellStyle name="Comma 3 8 5 3" xfId="21140" xr:uid="{00000000-0005-0000-0000-0000156F0000}"/>
    <cellStyle name="Comma 3 8 5_AVA DVA EL" xfId="21141" xr:uid="{00000000-0005-0000-0000-0000166F0000}"/>
    <cellStyle name="Comma 3 8 6" xfId="21142" xr:uid="{00000000-0005-0000-0000-0000176F0000}"/>
    <cellStyle name="Comma 3 8 6 2" xfId="21143" xr:uid="{00000000-0005-0000-0000-0000186F0000}"/>
    <cellStyle name="Comma 3 8 6 3" xfId="21144" xr:uid="{00000000-0005-0000-0000-0000196F0000}"/>
    <cellStyle name="Comma 3 8 6_AVA DVA EL" xfId="21145" xr:uid="{00000000-0005-0000-0000-00001A6F0000}"/>
    <cellStyle name="Comma 3 8 7" xfId="21146" xr:uid="{00000000-0005-0000-0000-00001B6F0000}"/>
    <cellStyle name="Comma 3 8 7 2" xfId="21147" xr:uid="{00000000-0005-0000-0000-00001C6F0000}"/>
    <cellStyle name="Comma 3 8 7 3" xfId="21148" xr:uid="{00000000-0005-0000-0000-00001D6F0000}"/>
    <cellStyle name="Comma 3 8 7_AVA DVA EL" xfId="21149" xr:uid="{00000000-0005-0000-0000-00001E6F0000}"/>
    <cellStyle name="Comma 3 8 8" xfId="21150" xr:uid="{00000000-0005-0000-0000-00001F6F0000}"/>
    <cellStyle name="Comma 3 8 8 2" xfId="21151" xr:uid="{00000000-0005-0000-0000-0000206F0000}"/>
    <cellStyle name="Comma 3 8 8 3" xfId="21152" xr:uid="{00000000-0005-0000-0000-0000216F0000}"/>
    <cellStyle name="Comma 3 8 8_AVA DVA EL" xfId="21153" xr:uid="{00000000-0005-0000-0000-0000226F0000}"/>
    <cellStyle name="Comma 3 8 9" xfId="21154" xr:uid="{00000000-0005-0000-0000-0000236F0000}"/>
    <cellStyle name="Comma 3 8 9 2" xfId="21155" xr:uid="{00000000-0005-0000-0000-0000246F0000}"/>
    <cellStyle name="Comma 3 8 9 3" xfId="21156" xr:uid="{00000000-0005-0000-0000-0000256F0000}"/>
    <cellStyle name="Comma 3 8 9_AVA DVA EL" xfId="21157" xr:uid="{00000000-0005-0000-0000-0000266F0000}"/>
    <cellStyle name="Comma 3 8_AVA DVA EL" xfId="21158" xr:uid="{00000000-0005-0000-0000-0000276F0000}"/>
    <cellStyle name="Comma 3 9" xfId="21159" xr:uid="{00000000-0005-0000-0000-0000286F0000}"/>
    <cellStyle name="Comma 3 9 2" xfId="21160" xr:uid="{00000000-0005-0000-0000-0000296F0000}"/>
    <cellStyle name="Comma 3 9 3" xfId="21161" xr:uid="{00000000-0005-0000-0000-00002A6F0000}"/>
    <cellStyle name="Comma 3 9_AVA DVA EL" xfId="21162" xr:uid="{00000000-0005-0000-0000-00002B6F0000}"/>
    <cellStyle name="Comma 3*" xfId="21163" xr:uid="{00000000-0005-0000-0000-00002C6F0000}"/>
    <cellStyle name="Comma 3* 2" xfId="21164" xr:uid="{00000000-0005-0000-0000-00002D6F0000}"/>
    <cellStyle name="Comma 3* 3" xfId="21165" xr:uid="{00000000-0005-0000-0000-00002E6F0000}"/>
    <cellStyle name="Comma 3*_AVA DVA EL" xfId="21166" xr:uid="{00000000-0005-0000-0000-00002F6F0000}"/>
    <cellStyle name="Comma 3_3. Chng in credit spreads" xfId="47884" xr:uid="{00000000-0005-0000-0000-0000306F0000}"/>
    <cellStyle name="Comma 30" xfId="6293" xr:uid="{00000000-0005-0000-0000-0000316F0000}"/>
    <cellStyle name="Comma 31" xfId="6294" xr:uid="{00000000-0005-0000-0000-0000326F0000}"/>
    <cellStyle name="Comma 32" xfId="6295" xr:uid="{00000000-0005-0000-0000-0000336F0000}"/>
    <cellStyle name="Comma 33" xfId="6296" xr:uid="{00000000-0005-0000-0000-0000346F0000}"/>
    <cellStyle name="Comma 34" xfId="6297" xr:uid="{00000000-0005-0000-0000-0000356F0000}"/>
    <cellStyle name="Comma 35" xfId="6298" xr:uid="{00000000-0005-0000-0000-0000366F0000}"/>
    <cellStyle name="Comma 36" xfId="6299" xr:uid="{00000000-0005-0000-0000-0000376F0000}"/>
    <cellStyle name="Comma 37" xfId="6300" xr:uid="{00000000-0005-0000-0000-0000386F0000}"/>
    <cellStyle name="Comma 38" xfId="6301" xr:uid="{00000000-0005-0000-0000-0000396F0000}"/>
    <cellStyle name="Comma 39" xfId="6302" xr:uid="{00000000-0005-0000-0000-00003A6F0000}"/>
    <cellStyle name="Comma 4" xfId="6303" xr:uid="{00000000-0005-0000-0000-00003B6F0000}"/>
    <cellStyle name="Comma 4 10" xfId="21167" xr:uid="{00000000-0005-0000-0000-00003C6F0000}"/>
    <cellStyle name="Comma 4 10 2" xfId="21168" xr:uid="{00000000-0005-0000-0000-00003D6F0000}"/>
    <cellStyle name="Comma 4 10 3" xfId="21169" xr:uid="{00000000-0005-0000-0000-00003E6F0000}"/>
    <cellStyle name="Comma 4 10_AVA DVA EL" xfId="21170" xr:uid="{00000000-0005-0000-0000-00003F6F0000}"/>
    <cellStyle name="Comma 4 11" xfId="21171" xr:uid="{00000000-0005-0000-0000-0000406F0000}"/>
    <cellStyle name="Comma 4 11 2" xfId="21172" xr:uid="{00000000-0005-0000-0000-0000416F0000}"/>
    <cellStyle name="Comma 4 11 3" xfId="21173" xr:uid="{00000000-0005-0000-0000-0000426F0000}"/>
    <cellStyle name="Comma 4 11_AVA DVA EL" xfId="21174" xr:uid="{00000000-0005-0000-0000-0000436F0000}"/>
    <cellStyle name="Comma 4 12" xfId="21175" xr:uid="{00000000-0005-0000-0000-0000446F0000}"/>
    <cellStyle name="Comma 4 12 2" xfId="21176" xr:uid="{00000000-0005-0000-0000-0000456F0000}"/>
    <cellStyle name="Comma 4 12 3" xfId="21177" xr:uid="{00000000-0005-0000-0000-0000466F0000}"/>
    <cellStyle name="Comma 4 12_AVA DVA EL" xfId="21178" xr:uid="{00000000-0005-0000-0000-0000476F0000}"/>
    <cellStyle name="Comma 4 13" xfId="21179" xr:uid="{00000000-0005-0000-0000-0000486F0000}"/>
    <cellStyle name="Comma 4 13 2" xfId="21180" xr:uid="{00000000-0005-0000-0000-0000496F0000}"/>
    <cellStyle name="Comma 4 13 3" xfId="21181" xr:uid="{00000000-0005-0000-0000-00004A6F0000}"/>
    <cellStyle name="Comma 4 13_AVA DVA EL" xfId="21182" xr:uid="{00000000-0005-0000-0000-00004B6F0000}"/>
    <cellStyle name="Comma 4 14" xfId="21183" xr:uid="{00000000-0005-0000-0000-00004C6F0000}"/>
    <cellStyle name="Comma 4 14 2" xfId="21184" xr:uid="{00000000-0005-0000-0000-00004D6F0000}"/>
    <cellStyle name="Comma 4 14 3" xfId="21185" xr:uid="{00000000-0005-0000-0000-00004E6F0000}"/>
    <cellStyle name="Comma 4 14_AVA DVA EL" xfId="21186" xr:uid="{00000000-0005-0000-0000-00004F6F0000}"/>
    <cellStyle name="Comma 4 15" xfId="21187" xr:uid="{00000000-0005-0000-0000-0000506F0000}"/>
    <cellStyle name="Comma 4 15 2" xfId="21188" xr:uid="{00000000-0005-0000-0000-0000516F0000}"/>
    <cellStyle name="Comma 4 15 3" xfId="21189" xr:uid="{00000000-0005-0000-0000-0000526F0000}"/>
    <cellStyle name="Comma 4 15_AVA DVA EL" xfId="21190" xr:uid="{00000000-0005-0000-0000-0000536F0000}"/>
    <cellStyle name="Comma 4 16" xfId="21191" xr:uid="{00000000-0005-0000-0000-0000546F0000}"/>
    <cellStyle name="Comma 4 16 2" xfId="21192" xr:uid="{00000000-0005-0000-0000-0000556F0000}"/>
    <cellStyle name="Comma 4 16 3" xfId="21193" xr:uid="{00000000-0005-0000-0000-0000566F0000}"/>
    <cellStyle name="Comma 4 16_AVA DVA EL" xfId="21194" xr:uid="{00000000-0005-0000-0000-0000576F0000}"/>
    <cellStyle name="Comma 4 17" xfId="21195" xr:uid="{00000000-0005-0000-0000-0000586F0000}"/>
    <cellStyle name="Comma 4 18" xfId="36753" xr:uid="{00000000-0005-0000-0000-0000596F0000}"/>
    <cellStyle name="Comma 4 2" xfId="6304" xr:uid="{00000000-0005-0000-0000-00005A6F0000}"/>
    <cellStyle name="Comma 4 2 10" xfId="21196" xr:uid="{00000000-0005-0000-0000-00005B6F0000}"/>
    <cellStyle name="Comma 4 2 10 2" xfId="21197" xr:uid="{00000000-0005-0000-0000-00005C6F0000}"/>
    <cellStyle name="Comma 4 2 10 3" xfId="21198" xr:uid="{00000000-0005-0000-0000-00005D6F0000}"/>
    <cellStyle name="Comma 4 2 10_AVA DVA EL" xfId="21199" xr:uid="{00000000-0005-0000-0000-00005E6F0000}"/>
    <cellStyle name="Comma 4 2 11" xfId="21200" xr:uid="{00000000-0005-0000-0000-00005F6F0000}"/>
    <cellStyle name="Comma 4 2 11 2" xfId="21201" xr:uid="{00000000-0005-0000-0000-0000606F0000}"/>
    <cellStyle name="Comma 4 2 11 3" xfId="21202" xr:uid="{00000000-0005-0000-0000-0000616F0000}"/>
    <cellStyle name="Comma 4 2 11_AVA DVA EL" xfId="21203" xr:uid="{00000000-0005-0000-0000-0000626F0000}"/>
    <cellStyle name="Comma 4 2 12" xfId="21204" xr:uid="{00000000-0005-0000-0000-0000636F0000}"/>
    <cellStyle name="Comma 4 2 12 2" xfId="21205" xr:uid="{00000000-0005-0000-0000-0000646F0000}"/>
    <cellStyle name="Comma 4 2 12 3" xfId="21206" xr:uid="{00000000-0005-0000-0000-0000656F0000}"/>
    <cellStyle name="Comma 4 2 12_AVA DVA EL" xfId="21207" xr:uid="{00000000-0005-0000-0000-0000666F0000}"/>
    <cellStyle name="Comma 4 2 13" xfId="21208" xr:uid="{00000000-0005-0000-0000-0000676F0000}"/>
    <cellStyle name="Comma 4 2 13 2" xfId="21209" xr:uid="{00000000-0005-0000-0000-0000686F0000}"/>
    <cellStyle name="Comma 4 2 13 3" xfId="21210" xr:uid="{00000000-0005-0000-0000-0000696F0000}"/>
    <cellStyle name="Comma 4 2 13_AVA DVA EL" xfId="21211" xr:uid="{00000000-0005-0000-0000-00006A6F0000}"/>
    <cellStyle name="Comma 4 2 14" xfId="21212" xr:uid="{00000000-0005-0000-0000-00006B6F0000}"/>
    <cellStyle name="Comma 4 2 14 2" xfId="21213" xr:uid="{00000000-0005-0000-0000-00006C6F0000}"/>
    <cellStyle name="Comma 4 2 14 3" xfId="21214" xr:uid="{00000000-0005-0000-0000-00006D6F0000}"/>
    <cellStyle name="Comma 4 2 14_AVA DVA EL" xfId="21215" xr:uid="{00000000-0005-0000-0000-00006E6F0000}"/>
    <cellStyle name="Comma 4 2 15" xfId="21216" xr:uid="{00000000-0005-0000-0000-00006F6F0000}"/>
    <cellStyle name="Comma 4 2 15 2" xfId="21217" xr:uid="{00000000-0005-0000-0000-0000706F0000}"/>
    <cellStyle name="Comma 4 2 15 3" xfId="21218" xr:uid="{00000000-0005-0000-0000-0000716F0000}"/>
    <cellStyle name="Comma 4 2 15_AVA DVA EL" xfId="21219" xr:uid="{00000000-0005-0000-0000-0000726F0000}"/>
    <cellStyle name="Comma 4 2 16" xfId="21220" xr:uid="{00000000-0005-0000-0000-0000736F0000}"/>
    <cellStyle name="Comma 4 2 17" xfId="36754" xr:uid="{00000000-0005-0000-0000-0000746F0000}"/>
    <cellStyle name="Comma 4 2 2" xfId="6305" xr:uid="{00000000-0005-0000-0000-0000756F0000}"/>
    <cellStyle name="Comma 4 2 2 10" xfId="21221" xr:uid="{00000000-0005-0000-0000-0000766F0000}"/>
    <cellStyle name="Comma 4 2 2 10 2" xfId="21222" xr:uid="{00000000-0005-0000-0000-0000776F0000}"/>
    <cellStyle name="Comma 4 2 2 10 3" xfId="21223" xr:uid="{00000000-0005-0000-0000-0000786F0000}"/>
    <cellStyle name="Comma 4 2 2 10_AVA DVA EL" xfId="21224" xr:uid="{00000000-0005-0000-0000-0000796F0000}"/>
    <cellStyle name="Comma 4 2 2 11" xfId="21225" xr:uid="{00000000-0005-0000-0000-00007A6F0000}"/>
    <cellStyle name="Comma 4 2 2 11 2" xfId="21226" xr:uid="{00000000-0005-0000-0000-00007B6F0000}"/>
    <cellStyle name="Comma 4 2 2 11 3" xfId="21227" xr:uid="{00000000-0005-0000-0000-00007C6F0000}"/>
    <cellStyle name="Comma 4 2 2 11_AVA DVA EL" xfId="21228" xr:uid="{00000000-0005-0000-0000-00007D6F0000}"/>
    <cellStyle name="Comma 4 2 2 12" xfId="21229" xr:uid="{00000000-0005-0000-0000-00007E6F0000}"/>
    <cellStyle name="Comma 4 2 2 13" xfId="21230" xr:uid="{00000000-0005-0000-0000-00007F6F0000}"/>
    <cellStyle name="Comma 4 2 2 2" xfId="21231" xr:uid="{00000000-0005-0000-0000-0000806F0000}"/>
    <cellStyle name="Comma 4 2 2 2 10" xfId="21232" xr:uid="{00000000-0005-0000-0000-0000816F0000}"/>
    <cellStyle name="Comma 4 2 2 2 10 2" xfId="21233" xr:uid="{00000000-0005-0000-0000-0000826F0000}"/>
    <cellStyle name="Comma 4 2 2 2 10 3" xfId="21234" xr:uid="{00000000-0005-0000-0000-0000836F0000}"/>
    <cellStyle name="Comma 4 2 2 2 10_AVA DVA EL" xfId="21235" xr:uid="{00000000-0005-0000-0000-0000846F0000}"/>
    <cellStyle name="Comma 4 2 2 2 11" xfId="21236" xr:uid="{00000000-0005-0000-0000-0000856F0000}"/>
    <cellStyle name="Comma 4 2 2 2 12" xfId="21237" xr:uid="{00000000-0005-0000-0000-0000866F0000}"/>
    <cellStyle name="Comma 4 2 2 2 2" xfId="21238" xr:uid="{00000000-0005-0000-0000-0000876F0000}"/>
    <cellStyle name="Comma 4 2 2 2 2 10" xfId="21239" xr:uid="{00000000-0005-0000-0000-0000886F0000}"/>
    <cellStyle name="Comma 4 2 2 2 2 11" xfId="21240" xr:uid="{00000000-0005-0000-0000-0000896F0000}"/>
    <cellStyle name="Comma 4 2 2 2 2 2" xfId="21241" xr:uid="{00000000-0005-0000-0000-00008A6F0000}"/>
    <cellStyle name="Comma 4 2 2 2 2 2 2" xfId="21242" xr:uid="{00000000-0005-0000-0000-00008B6F0000}"/>
    <cellStyle name="Comma 4 2 2 2 2 2 2 2" xfId="21243" xr:uid="{00000000-0005-0000-0000-00008C6F0000}"/>
    <cellStyle name="Comma 4 2 2 2 2 2 2 3" xfId="21244" xr:uid="{00000000-0005-0000-0000-00008D6F0000}"/>
    <cellStyle name="Comma 4 2 2 2 2 2 2_AVA DVA EL" xfId="21245" xr:uid="{00000000-0005-0000-0000-00008E6F0000}"/>
    <cellStyle name="Comma 4 2 2 2 2 2 3" xfId="21246" xr:uid="{00000000-0005-0000-0000-00008F6F0000}"/>
    <cellStyle name="Comma 4 2 2 2 2 2 3 2" xfId="21247" xr:uid="{00000000-0005-0000-0000-0000906F0000}"/>
    <cellStyle name="Comma 4 2 2 2 2 2 3 3" xfId="21248" xr:uid="{00000000-0005-0000-0000-0000916F0000}"/>
    <cellStyle name="Comma 4 2 2 2 2 2 3_AVA DVA EL" xfId="21249" xr:uid="{00000000-0005-0000-0000-0000926F0000}"/>
    <cellStyle name="Comma 4 2 2 2 2 2 4" xfId="21250" xr:uid="{00000000-0005-0000-0000-0000936F0000}"/>
    <cellStyle name="Comma 4 2 2 2 2 2 5" xfId="21251" xr:uid="{00000000-0005-0000-0000-0000946F0000}"/>
    <cellStyle name="Comma 4 2 2 2 2 2_AVA DVA EL" xfId="21252" xr:uid="{00000000-0005-0000-0000-0000956F0000}"/>
    <cellStyle name="Comma 4 2 2 2 2 3" xfId="21253" xr:uid="{00000000-0005-0000-0000-0000966F0000}"/>
    <cellStyle name="Comma 4 2 2 2 2 3 2" xfId="21254" xr:uid="{00000000-0005-0000-0000-0000976F0000}"/>
    <cellStyle name="Comma 4 2 2 2 2 3 3" xfId="21255" xr:uid="{00000000-0005-0000-0000-0000986F0000}"/>
    <cellStyle name="Comma 4 2 2 2 2 3_AVA DVA EL" xfId="21256" xr:uid="{00000000-0005-0000-0000-0000996F0000}"/>
    <cellStyle name="Comma 4 2 2 2 2 4" xfId="21257" xr:uid="{00000000-0005-0000-0000-00009A6F0000}"/>
    <cellStyle name="Comma 4 2 2 2 2 4 2" xfId="21258" xr:uid="{00000000-0005-0000-0000-00009B6F0000}"/>
    <cellStyle name="Comma 4 2 2 2 2 4 3" xfId="21259" xr:uid="{00000000-0005-0000-0000-00009C6F0000}"/>
    <cellStyle name="Comma 4 2 2 2 2 4_AVA DVA EL" xfId="21260" xr:uid="{00000000-0005-0000-0000-00009D6F0000}"/>
    <cellStyle name="Comma 4 2 2 2 2 5" xfId="21261" xr:uid="{00000000-0005-0000-0000-00009E6F0000}"/>
    <cellStyle name="Comma 4 2 2 2 2 5 2" xfId="21262" xr:uid="{00000000-0005-0000-0000-00009F6F0000}"/>
    <cellStyle name="Comma 4 2 2 2 2 5 3" xfId="21263" xr:uid="{00000000-0005-0000-0000-0000A06F0000}"/>
    <cellStyle name="Comma 4 2 2 2 2 5_AVA DVA EL" xfId="21264" xr:uid="{00000000-0005-0000-0000-0000A16F0000}"/>
    <cellStyle name="Comma 4 2 2 2 2 6" xfId="21265" xr:uid="{00000000-0005-0000-0000-0000A26F0000}"/>
    <cellStyle name="Comma 4 2 2 2 2 6 2" xfId="21266" xr:uid="{00000000-0005-0000-0000-0000A36F0000}"/>
    <cellStyle name="Comma 4 2 2 2 2 6 3" xfId="21267" xr:uid="{00000000-0005-0000-0000-0000A46F0000}"/>
    <cellStyle name="Comma 4 2 2 2 2 6_AVA DVA EL" xfId="21268" xr:uid="{00000000-0005-0000-0000-0000A56F0000}"/>
    <cellStyle name="Comma 4 2 2 2 2 7" xfId="21269" xr:uid="{00000000-0005-0000-0000-0000A66F0000}"/>
    <cellStyle name="Comma 4 2 2 2 2 7 2" xfId="21270" xr:uid="{00000000-0005-0000-0000-0000A76F0000}"/>
    <cellStyle name="Comma 4 2 2 2 2 7 3" xfId="21271" xr:uid="{00000000-0005-0000-0000-0000A86F0000}"/>
    <cellStyle name="Comma 4 2 2 2 2 7_AVA DVA EL" xfId="21272" xr:uid="{00000000-0005-0000-0000-0000A96F0000}"/>
    <cellStyle name="Comma 4 2 2 2 2 8" xfId="21273" xr:uid="{00000000-0005-0000-0000-0000AA6F0000}"/>
    <cellStyle name="Comma 4 2 2 2 2 8 2" xfId="21274" xr:uid="{00000000-0005-0000-0000-0000AB6F0000}"/>
    <cellStyle name="Comma 4 2 2 2 2 8 3" xfId="21275" xr:uid="{00000000-0005-0000-0000-0000AC6F0000}"/>
    <cellStyle name="Comma 4 2 2 2 2 8_AVA DVA EL" xfId="21276" xr:uid="{00000000-0005-0000-0000-0000AD6F0000}"/>
    <cellStyle name="Comma 4 2 2 2 2 9" xfId="21277" xr:uid="{00000000-0005-0000-0000-0000AE6F0000}"/>
    <cellStyle name="Comma 4 2 2 2 2 9 2" xfId="21278" xr:uid="{00000000-0005-0000-0000-0000AF6F0000}"/>
    <cellStyle name="Comma 4 2 2 2 2 9 3" xfId="21279" xr:uid="{00000000-0005-0000-0000-0000B06F0000}"/>
    <cellStyle name="Comma 4 2 2 2 2 9_AVA DVA EL" xfId="21280" xr:uid="{00000000-0005-0000-0000-0000B16F0000}"/>
    <cellStyle name="Comma 4 2 2 2 2_AVA DVA EL" xfId="21281" xr:uid="{00000000-0005-0000-0000-0000B26F0000}"/>
    <cellStyle name="Comma 4 2 2 2 3" xfId="21282" xr:uid="{00000000-0005-0000-0000-0000B36F0000}"/>
    <cellStyle name="Comma 4 2 2 2 3 2" xfId="21283" xr:uid="{00000000-0005-0000-0000-0000B46F0000}"/>
    <cellStyle name="Comma 4 2 2 2 3 2 2" xfId="21284" xr:uid="{00000000-0005-0000-0000-0000B56F0000}"/>
    <cellStyle name="Comma 4 2 2 2 3 2 3" xfId="21285" xr:uid="{00000000-0005-0000-0000-0000B66F0000}"/>
    <cellStyle name="Comma 4 2 2 2 3 2_AVA DVA EL" xfId="21286" xr:uid="{00000000-0005-0000-0000-0000B76F0000}"/>
    <cellStyle name="Comma 4 2 2 2 3 3" xfId="21287" xr:uid="{00000000-0005-0000-0000-0000B86F0000}"/>
    <cellStyle name="Comma 4 2 2 2 3 3 2" xfId="21288" xr:uid="{00000000-0005-0000-0000-0000B96F0000}"/>
    <cellStyle name="Comma 4 2 2 2 3 3 3" xfId="21289" xr:uid="{00000000-0005-0000-0000-0000BA6F0000}"/>
    <cellStyle name="Comma 4 2 2 2 3 3_AVA DVA EL" xfId="21290" xr:uid="{00000000-0005-0000-0000-0000BB6F0000}"/>
    <cellStyle name="Comma 4 2 2 2 3 4" xfId="21291" xr:uid="{00000000-0005-0000-0000-0000BC6F0000}"/>
    <cellStyle name="Comma 4 2 2 2 3 5" xfId="21292" xr:uid="{00000000-0005-0000-0000-0000BD6F0000}"/>
    <cellStyle name="Comma 4 2 2 2 3_AVA DVA EL" xfId="21293" xr:uid="{00000000-0005-0000-0000-0000BE6F0000}"/>
    <cellStyle name="Comma 4 2 2 2 4" xfId="21294" xr:uid="{00000000-0005-0000-0000-0000BF6F0000}"/>
    <cellStyle name="Comma 4 2 2 2 4 2" xfId="21295" xr:uid="{00000000-0005-0000-0000-0000C06F0000}"/>
    <cellStyle name="Comma 4 2 2 2 4 3" xfId="21296" xr:uid="{00000000-0005-0000-0000-0000C16F0000}"/>
    <cellStyle name="Comma 4 2 2 2 4_AVA DVA EL" xfId="21297" xr:uid="{00000000-0005-0000-0000-0000C26F0000}"/>
    <cellStyle name="Comma 4 2 2 2 5" xfId="21298" xr:uid="{00000000-0005-0000-0000-0000C36F0000}"/>
    <cellStyle name="Comma 4 2 2 2 5 2" xfId="21299" xr:uid="{00000000-0005-0000-0000-0000C46F0000}"/>
    <cellStyle name="Comma 4 2 2 2 5 3" xfId="21300" xr:uid="{00000000-0005-0000-0000-0000C56F0000}"/>
    <cellStyle name="Comma 4 2 2 2 5_AVA DVA EL" xfId="21301" xr:uid="{00000000-0005-0000-0000-0000C66F0000}"/>
    <cellStyle name="Comma 4 2 2 2 6" xfId="21302" xr:uid="{00000000-0005-0000-0000-0000C76F0000}"/>
    <cellStyle name="Comma 4 2 2 2 6 2" xfId="21303" xr:uid="{00000000-0005-0000-0000-0000C86F0000}"/>
    <cellStyle name="Comma 4 2 2 2 6 3" xfId="21304" xr:uid="{00000000-0005-0000-0000-0000C96F0000}"/>
    <cellStyle name="Comma 4 2 2 2 6_AVA DVA EL" xfId="21305" xr:uid="{00000000-0005-0000-0000-0000CA6F0000}"/>
    <cellStyle name="Comma 4 2 2 2 7" xfId="21306" xr:uid="{00000000-0005-0000-0000-0000CB6F0000}"/>
    <cellStyle name="Comma 4 2 2 2 7 2" xfId="21307" xr:uid="{00000000-0005-0000-0000-0000CC6F0000}"/>
    <cellStyle name="Comma 4 2 2 2 7 3" xfId="21308" xr:uid="{00000000-0005-0000-0000-0000CD6F0000}"/>
    <cellStyle name="Comma 4 2 2 2 7_AVA DVA EL" xfId="21309" xr:uid="{00000000-0005-0000-0000-0000CE6F0000}"/>
    <cellStyle name="Comma 4 2 2 2 8" xfId="21310" xr:uid="{00000000-0005-0000-0000-0000CF6F0000}"/>
    <cellStyle name="Comma 4 2 2 2 8 2" xfId="21311" xr:uid="{00000000-0005-0000-0000-0000D06F0000}"/>
    <cellStyle name="Comma 4 2 2 2 8 3" xfId="21312" xr:uid="{00000000-0005-0000-0000-0000D16F0000}"/>
    <cellStyle name="Comma 4 2 2 2 8_AVA DVA EL" xfId="21313" xr:uid="{00000000-0005-0000-0000-0000D26F0000}"/>
    <cellStyle name="Comma 4 2 2 2 9" xfId="21314" xr:uid="{00000000-0005-0000-0000-0000D36F0000}"/>
    <cellStyle name="Comma 4 2 2 2 9 2" xfId="21315" xr:uid="{00000000-0005-0000-0000-0000D46F0000}"/>
    <cellStyle name="Comma 4 2 2 2 9 3" xfId="21316" xr:uid="{00000000-0005-0000-0000-0000D56F0000}"/>
    <cellStyle name="Comma 4 2 2 2 9_AVA DVA EL" xfId="21317" xr:uid="{00000000-0005-0000-0000-0000D66F0000}"/>
    <cellStyle name="Comma 4 2 2 2_AVA DVA EL" xfId="21318" xr:uid="{00000000-0005-0000-0000-0000D76F0000}"/>
    <cellStyle name="Comma 4 2 2 3" xfId="21319" xr:uid="{00000000-0005-0000-0000-0000D86F0000}"/>
    <cellStyle name="Comma 4 2 2 3 10" xfId="21320" xr:uid="{00000000-0005-0000-0000-0000D96F0000}"/>
    <cellStyle name="Comma 4 2 2 3 11" xfId="21321" xr:uid="{00000000-0005-0000-0000-0000DA6F0000}"/>
    <cellStyle name="Comma 4 2 2 3 2" xfId="21322" xr:uid="{00000000-0005-0000-0000-0000DB6F0000}"/>
    <cellStyle name="Comma 4 2 2 3 2 2" xfId="21323" xr:uid="{00000000-0005-0000-0000-0000DC6F0000}"/>
    <cellStyle name="Comma 4 2 2 3 2 2 2" xfId="21324" xr:uid="{00000000-0005-0000-0000-0000DD6F0000}"/>
    <cellStyle name="Comma 4 2 2 3 2 2 3" xfId="21325" xr:uid="{00000000-0005-0000-0000-0000DE6F0000}"/>
    <cellStyle name="Comma 4 2 2 3 2 2_AVA DVA EL" xfId="21326" xr:uid="{00000000-0005-0000-0000-0000DF6F0000}"/>
    <cellStyle name="Comma 4 2 2 3 2 3" xfId="21327" xr:uid="{00000000-0005-0000-0000-0000E06F0000}"/>
    <cellStyle name="Comma 4 2 2 3 2 3 2" xfId="21328" xr:uid="{00000000-0005-0000-0000-0000E16F0000}"/>
    <cellStyle name="Comma 4 2 2 3 2 3 3" xfId="21329" xr:uid="{00000000-0005-0000-0000-0000E26F0000}"/>
    <cellStyle name="Comma 4 2 2 3 2 3_AVA DVA EL" xfId="21330" xr:uid="{00000000-0005-0000-0000-0000E36F0000}"/>
    <cellStyle name="Comma 4 2 2 3 2 4" xfId="21331" xr:uid="{00000000-0005-0000-0000-0000E46F0000}"/>
    <cellStyle name="Comma 4 2 2 3 2 5" xfId="21332" xr:uid="{00000000-0005-0000-0000-0000E56F0000}"/>
    <cellStyle name="Comma 4 2 2 3 2_AVA DVA EL" xfId="21333" xr:uid="{00000000-0005-0000-0000-0000E66F0000}"/>
    <cellStyle name="Comma 4 2 2 3 3" xfId="21334" xr:uid="{00000000-0005-0000-0000-0000E76F0000}"/>
    <cellStyle name="Comma 4 2 2 3 3 2" xfId="21335" xr:uid="{00000000-0005-0000-0000-0000E86F0000}"/>
    <cellStyle name="Comma 4 2 2 3 3 3" xfId="21336" xr:uid="{00000000-0005-0000-0000-0000E96F0000}"/>
    <cellStyle name="Comma 4 2 2 3 3_AVA DVA EL" xfId="21337" xr:uid="{00000000-0005-0000-0000-0000EA6F0000}"/>
    <cellStyle name="Comma 4 2 2 3 4" xfId="21338" xr:uid="{00000000-0005-0000-0000-0000EB6F0000}"/>
    <cellStyle name="Comma 4 2 2 3 4 2" xfId="21339" xr:uid="{00000000-0005-0000-0000-0000EC6F0000}"/>
    <cellStyle name="Comma 4 2 2 3 4 3" xfId="21340" xr:uid="{00000000-0005-0000-0000-0000ED6F0000}"/>
    <cellStyle name="Comma 4 2 2 3 4_AVA DVA EL" xfId="21341" xr:uid="{00000000-0005-0000-0000-0000EE6F0000}"/>
    <cellStyle name="Comma 4 2 2 3 5" xfId="21342" xr:uid="{00000000-0005-0000-0000-0000EF6F0000}"/>
    <cellStyle name="Comma 4 2 2 3 5 2" xfId="21343" xr:uid="{00000000-0005-0000-0000-0000F06F0000}"/>
    <cellStyle name="Comma 4 2 2 3 5 3" xfId="21344" xr:uid="{00000000-0005-0000-0000-0000F16F0000}"/>
    <cellStyle name="Comma 4 2 2 3 5_AVA DVA EL" xfId="21345" xr:uid="{00000000-0005-0000-0000-0000F26F0000}"/>
    <cellStyle name="Comma 4 2 2 3 6" xfId="21346" xr:uid="{00000000-0005-0000-0000-0000F36F0000}"/>
    <cellStyle name="Comma 4 2 2 3 6 2" xfId="21347" xr:uid="{00000000-0005-0000-0000-0000F46F0000}"/>
    <cellStyle name="Comma 4 2 2 3 6 3" xfId="21348" xr:uid="{00000000-0005-0000-0000-0000F56F0000}"/>
    <cellStyle name="Comma 4 2 2 3 6_AVA DVA EL" xfId="21349" xr:uid="{00000000-0005-0000-0000-0000F66F0000}"/>
    <cellStyle name="Comma 4 2 2 3 7" xfId="21350" xr:uid="{00000000-0005-0000-0000-0000F76F0000}"/>
    <cellStyle name="Comma 4 2 2 3 7 2" xfId="21351" xr:uid="{00000000-0005-0000-0000-0000F86F0000}"/>
    <cellStyle name="Comma 4 2 2 3 7 3" xfId="21352" xr:uid="{00000000-0005-0000-0000-0000F96F0000}"/>
    <cellStyle name="Comma 4 2 2 3 7_AVA DVA EL" xfId="21353" xr:uid="{00000000-0005-0000-0000-0000FA6F0000}"/>
    <cellStyle name="Comma 4 2 2 3 8" xfId="21354" xr:uid="{00000000-0005-0000-0000-0000FB6F0000}"/>
    <cellStyle name="Comma 4 2 2 3 8 2" xfId="21355" xr:uid="{00000000-0005-0000-0000-0000FC6F0000}"/>
    <cellStyle name="Comma 4 2 2 3 8 3" xfId="21356" xr:uid="{00000000-0005-0000-0000-0000FD6F0000}"/>
    <cellStyle name="Comma 4 2 2 3 8_AVA DVA EL" xfId="21357" xr:uid="{00000000-0005-0000-0000-0000FE6F0000}"/>
    <cellStyle name="Comma 4 2 2 3 9" xfId="21358" xr:uid="{00000000-0005-0000-0000-0000FF6F0000}"/>
    <cellStyle name="Comma 4 2 2 3 9 2" xfId="21359" xr:uid="{00000000-0005-0000-0000-000000700000}"/>
    <cellStyle name="Comma 4 2 2 3 9 3" xfId="21360" xr:uid="{00000000-0005-0000-0000-000001700000}"/>
    <cellStyle name="Comma 4 2 2 3 9_AVA DVA EL" xfId="21361" xr:uid="{00000000-0005-0000-0000-000002700000}"/>
    <cellStyle name="Comma 4 2 2 3_AVA DVA EL" xfId="21362" xr:uid="{00000000-0005-0000-0000-000003700000}"/>
    <cellStyle name="Comma 4 2 2 4" xfId="21363" xr:uid="{00000000-0005-0000-0000-000004700000}"/>
    <cellStyle name="Comma 4 2 2 4 2" xfId="21364" xr:uid="{00000000-0005-0000-0000-000005700000}"/>
    <cellStyle name="Comma 4 2 2 4 2 2" xfId="21365" xr:uid="{00000000-0005-0000-0000-000006700000}"/>
    <cellStyle name="Comma 4 2 2 4 2 3" xfId="21366" xr:uid="{00000000-0005-0000-0000-000007700000}"/>
    <cellStyle name="Comma 4 2 2 4 2_AVA DVA EL" xfId="21367" xr:uid="{00000000-0005-0000-0000-000008700000}"/>
    <cellStyle name="Comma 4 2 2 4 3" xfId="21368" xr:uid="{00000000-0005-0000-0000-000009700000}"/>
    <cellStyle name="Comma 4 2 2 4 3 2" xfId="21369" xr:uid="{00000000-0005-0000-0000-00000A700000}"/>
    <cellStyle name="Comma 4 2 2 4 3 3" xfId="21370" xr:uid="{00000000-0005-0000-0000-00000B700000}"/>
    <cellStyle name="Comma 4 2 2 4 3_AVA DVA EL" xfId="21371" xr:uid="{00000000-0005-0000-0000-00000C700000}"/>
    <cellStyle name="Comma 4 2 2 4 4" xfId="21372" xr:uid="{00000000-0005-0000-0000-00000D700000}"/>
    <cellStyle name="Comma 4 2 2 4 5" xfId="21373" xr:uid="{00000000-0005-0000-0000-00000E700000}"/>
    <cellStyle name="Comma 4 2 2 4_AVA DVA EL" xfId="21374" xr:uid="{00000000-0005-0000-0000-00000F700000}"/>
    <cellStyle name="Comma 4 2 2 5" xfId="21375" xr:uid="{00000000-0005-0000-0000-000010700000}"/>
    <cellStyle name="Comma 4 2 2 5 2" xfId="21376" xr:uid="{00000000-0005-0000-0000-000011700000}"/>
    <cellStyle name="Comma 4 2 2 5 3" xfId="21377" xr:uid="{00000000-0005-0000-0000-000012700000}"/>
    <cellStyle name="Comma 4 2 2 5_AVA DVA EL" xfId="21378" xr:uid="{00000000-0005-0000-0000-000013700000}"/>
    <cellStyle name="Comma 4 2 2 6" xfId="21379" xr:uid="{00000000-0005-0000-0000-000014700000}"/>
    <cellStyle name="Comma 4 2 2 6 2" xfId="21380" xr:uid="{00000000-0005-0000-0000-000015700000}"/>
    <cellStyle name="Comma 4 2 2 6 3" xfId="21381" xr:uid="{00000000-0005-0000-0000-000016700000}"/>
    <cellStyle name="Comma 4 2 2 6_AVA DVA EL" xfId="21382" xr:uid="{00000000-0005-0000-0000-000017700000}"/>
    <cellStyle name="Comma 4 2 2 7" xfId="21383" xr:uid="{00000000-0005-0000-0000-000018700000}"/>
    <cellStyle name="Comma 4 2 2 7 2" xfId="21384" xr:uid="{00000000-0005-0000-0000-000019700000}"/>
    <cellStyle name="Comma 4 2 2 7 3" xfId="21385" xr:uid="{00000000-0005-0000-0000-00001A700000}"/>
    <cellStyle name="Comma 4 2 2 7_AVA DVA EL" xfId="21386" xr:uid="{00000000-0005-0000-0000-00001B700000}"/>
    <cellStyle name="Comma 4 2 2 8" xfId="21387" xr:uid="{00000000-0005-0000-0000-00001C700000}"/>
    <cellStyle name="Comma 4 2 2 8 2" xfId="21388" xr:uid="{00000000-0005-0000-0000-00001D700000}"/>
    <cellStyle name="Comma 4 2 2 8 3" xfId="21389" xr:uid="{00000000-0005-0000-0000-00001E700000}"/>
    <cellStyle name="Comma 4 2 2 8_AVA DVA EL" xfId="21390" xr:uid="{00000000-0005-0000-0000-00001F700000}"/>
    <cellStyle name="Comma 4 2 2 9" xfId="21391" xr:uid="{00000000-0005-0000-0000-000020700000}"/>
    <cellStyle name="Comma 4 2 2 9 2" xfId="21392" xr:uid="{00000000-0005-0000-0000-000021700000}"/>
    <cellStyle name="Comma 4 2 2 9 3" xfId="21393" xr:uid="{00000000-0005-0000-0000-000022700000}"/>
    <cellStyle name="Comma 4 2 2 9_AVA DVA EL" xfId="21394" xr:uid="{00000000-0005-0000-0000-000023700000}"/>
    <cellStyle name="Comma 4 2 2_AVA DVA EL" xfId="21395" xr:uid="{00000000-0005-0000-0000-000024700000}"/>
    <cellStyle name="Comma 4 2 3" xfId="6306" xr:uid="{00000000-0005-0000-0000-000025700000}"/>
    <cellStyle name="Comma 4 2 3 10" xfId="21396" xr:uid="{00000000-0005-0000-0000-000026700000}"/>
    <cellStyle name="Comma 4 2 3 10 2" xfId="21397" xr:uid="{00000000-0005-0000-0000-000027700000}"/>
    <cellStyle name="Comma 4 2 3 10 3" xfId="21398" xr:uid="{00000000-0005-0000-0000-000028700000}"/>
    <cellStyle name="Comma 4 2 3 10_AVA DVA EL" xfId="21399" xr:uid="{00000000-0005-0000-0000-000029700000}"/>
    <cellStyle name="Comma 4 2 3 11" xfId="21400" xr:uid="{00000000-0005-0000-0000-00002A700000}"/>
    <cellStyle name="Comma 4 2 3 12" xfId="21401" xr:uid="{00000000-0005-0000-0000-00002B700000}"/>
    <cellStyle name="Comma 4 2 3 2" xfId="21402" xr:uid="{00000000-0005-0000-0000-00002C700000}"/>
    <cellStyle name="Comma 4 2 3 2 10" xfId="21403" xr:uid="{00000000-0005-0000-0000-00002D700000}"/>
    <cellStyle name="Comma 4 2 3 2 11" xfId="21404" xr:uid="{00000000-0005-0000-0000-00002E700000}"/>
    <cellStyle name="Comma 4 2 3 2 2" xfId="21405" xr:uid="{00000000-0005-0000-0000-00002F700000}"/>
    <cellStyle name="Comma 4 2 3 2 2 2" xfId="21406" xr:uid="{00000000-0005-0000-0000-000030700000}"/>
    <cellStyle name="Comma 4 2 3 2 2 2 2" xfId="21407" xr:uid="{00000000-0005-0000-0000-000031700000}"/>
    <cellStyle name="Comma 4 2 3 2 2 2 3" xfId="21408" xr:uid="{00000000-0005-0000-0000-000032700000}"/>
    <cellStyle name="Comma 4 2 3 2 2 2_AVA DVA EL" xfId="21409" xr:uid="{00000000-0005-0000-0000-000033700000}"/>
    <cellStyle name="Comma 4 2 3 2 2 3" xfId="21410" xr:uid="{00000000-0005-0000-0000-000034700000}"/>
    <cellStyle name="Comma 4 2 3 2 2 3 2" xfId="21411" xr:uid="{00000000-0005-0000-0000-000035700000}"/>
    <cellStyle name="Comma 4 2 3 2 2 3 3" xfId="21412" xr:uid="{00000000-0005-0000-0000-000036700000}"/>
    <cellStyle name="Comma 4 2 3 2 2 3_AVA DVA EL" xfId="21413" xr:uid="{00000000-0005-0000-0000-000037700000}"/>
    <cellStyle name="Comma 4 2 3 2 2 4" xfId="21414" xr:uid="{00000000-0005-0000-0000-000038700000}"/>
    <cellStyle name="Comma 4 2 3 2 2 5" xfId="21415" xr:uid="{00000000-0005-0000-0000-000039700000}"/>
    <cellStyle name="Comma 4 2 3 2 2_AVA DVA EL" xfId="21416" xr:uid="{00000000-0005-0000-0000-00003A700000}"/>
    <cellStyle name="Comma 4 2 3 2 3" xfId="21417" xr:uid="{00000000-0005-0000-0000-00003B700000}"/>
    <cellStyle name="Comma 4 2 3 2 3 2" xfId="21418" xr:uid="{00000000-0005-0000-0000-00003C700000}"/>
    <cellStyle name="Comma 4 2 3 2 3 3" xfId="21419" xr:uid="{00000000-0005-0000-0000-00003D700000}"/>
    <cellStyle name="Comma 4 2 3 2 3_AVA DVA EL" xfId="21420" xr:uid="{00000000-0005-0000-0000-00003E700000}"/>
    <cellStyle name="Comma 4 2 3 2 4" xfId="21421" xr:uid="{00000000-0005-0000-0000-00003F700000}"/>
    <cellStyle name="Comma 4 2 3 2 4 2" xfId="21422" xr:uid="{00000000-0005-0000-0000-000040700000}"/>
    <cellStyle name="Comma 4 2 3 2 4 3" xfId="21423" xr:uid="{00000000-0005-0000-0000-000041700000}"/>
    <cellStyle name="Comma 4 2 3 2 4_AVA DVA EL" xfId="21424" xr:uid="{00000000-0005-0000-0000-000042700000}"/>
    <cellStyle name="Comma 4 2 3 2 5" xfId="21425" xr:uid="{00000000-0005-0000-0000-000043700000}"/>
    <cellStyle name="Comma 4 2 3 2 5 2" xfId="21426" xr:uid="{00000000-0005-0000-0000-000044700000}"/>
    <cellStyle name="Comma 4 2 3 2 5 3" xfId="21427" xr:uid="{00000000-0005-0000-0000-000045700000}"/>
    <cellStyle name="Comma 4 2 3 2 5_AVA DVA EL" xfId="21428" xr:uid="{00000000-0005-0000-0000-000046700000}"/>
    <cellStyle name="Comma 4 2 3 2 6" xfId="21429" xr:uid="{00000000-0005-0000-0000-000047700000}"/>
    <cellStyle name="Comma 4 2 3 2 6 2" xfId="21430" xr:uid="{00000000-0005-0000-0000-000048700000}"/>
    <cellStyle name="Comma 4 2 3 2 6 3" xfId="21431" xr:uid="{00000000-0005-0000-0000-000049700000}"/>
    <cellStyle name="Comma 4 2 3 2 6_AVA DVA EL" xfId="21432" xr:uid="{00000000-0005-0000-0000-00004A700000}"/>
    <cellStyle name="Comma 4 2 3 2 7" xfId="21433" xr:uid="{00000000-0005-0000-0000-00004B700000}"/>
    <cellStyle name="Comma 4 2 3 2 7 2" xfId="21434" xr:uid="{00000000-0005-0000-0000-00004C700000}"/>
    <cellStyle name="Comma 4 2 3 2 7 3" xfId="21435" xr:uid="{00000000-0005-0000-0000-00004D700000}"/>
    <cellStyle name="Comma 4 2 3 2 7_AVA DVA EL" xfId="21436" xr:uid="{00000000-0005-0000-0000-00004E700000}"/>
    <cellStyle name="Comma 4 2 3 2 8" xfId="21437" xr:uid="{00000000-0005-0000-0000-00004F700000}"/>
    <cellStyle name="Comma 4 2 3 2 8 2" xfId="21438" xr:uid="{00000000-0005-0000-0000-000050700000}"/>
    <cellStyle name="Comma 4 2 3 2 8 3" xfId="21439" xr:uid="{00000000-0005-0000-0000-000051700000}"/>
    <cellStyle name="Comma 4 2 3 2 8_AVA DVA EL" xfId="21440" xr:uid="{00000000-0005-0000-0000-000052700000}"/>
    <cellStyle name="Comma 4 2 3 2 9" xfId="21441" xr:uid="{00000000-0005-0000-0000-000053700000}"/>
    <cellStyle name="Comma 4 2 3 2 9 2" xfId="21442" xr:uid="{00000000-0005-0000-0000-000054700000}"/>
    <cellStyle name="Comma 4 2 3 2 9 3" xfId="21443" xr:uid="{00000000-0005-0000-0000-000055700000}"/>
    <cellStyle name="Comma 4 2 3 2 9_AVA DVA EL" xfId="21444" xr:uid="{00000000-0005-0000-0000-000056700000}"/>
    <cellStyle name="Comma 4 2 3 2_AVA DVA EL" xfId="21445" xr:uid="{00000000-0005-0000-0000-000057700000}"/>
    <cellStyle name="Comma 4 2 3 3" xfId="21446" xr:uid="{00000000-0005-0000-0000-000058700000}"/>
    <cellStyle name="Comma 4 2 3 3 2" xfId="21447" xr:uid="{00000000-0005-0000-0000-000059700000}"/>
    <cellStyle name="Comma 4 2 3 3 2 2" xfId="21448" xr:uid="{00000000-0005-0000-0000-00005A700000}"/>
    <cellStyle name="Comma 4 2 3 3 2 3" xfId="21449" xr:uid="{00000000-0005-0000-0000-00005B700000}"/>
    <cellStyle name="Comma 4 2 3 3 2_AVA DVA EL" xfId="21450" xr:uid="{00000000-0005-0000-0000-00005C700000}"/>
    <cellStyle name="Comma 4 2 3 3 3" xfId="21451" xr:uid="{00000000-0005-0000-0000-00005D700000}"/>
    <cellStyle name="Comma 4 2 3 3 3 2" xfId="21452" xr:uid="{00000000-0005-0000-0000-00005E700000}"/>
    <cellStyle name="Comma 4 2 3 3 3 3" xfId="21453" xr:uid="{00000000-0005-0000-0000-00005F700000}"/>
    <cellStyle name="Comma 4 2 3 3 3_AVA DVA EL" xfId="21454" xr:uid="{00000000-0005-0000-0000-000060700000}"/>
    <cellStyle name="Comma 4 2 3 3 4" xfId="21455" xr:uid="{00000000-0005-0000-0000-000061700000}"/>
    <cellStyle name="Comma 4 2 3 3 5" xfId="21456" xr:uid="{00000000-0005-0000-0000-000062700000}"/>
    <cellStyle name="Comma 4 2 3 3_AVA DVA EL" xfId="21457" xr:uid="{00000000-0005-0000-0000-000063700000}"/>
    <cellStyle name="Comma 4 2 3 4" xfId="21458" xr:uid="{00000000-0005-0000-0000-000064700000}"/>
    <cellStyle name="Comma 4 2 3 4 2" xfId="21459" xr:uid="{00000000-0005-0000-0000-000065700000}"/>
    <cellStyle name="Comma 4 2 3 4 3" xfId="21460" xr:uid="{00000000-0005-0000-0000-000066700000}"/>
    <cellStyle name="Comma 4 2 3 4_AVA DVA EL" xfId="21461" xr:uid="{00000000-0005-0000-0000-000067700000}"/>
    <cellStyle name="Comma 4 2 3 5" xfId="21462" xr:uid="{00000000-0005-0000-0000-000068700000}"/>
    <cellStyle name="Comma 4 2 3 5 2" xfId="21463" xr:uid="{00000000-0005-0000-0000-000069700000}"/>
    <cellStyle name="Comma 4 2 3 5 3" xfId="21464" xr:uid="{00000000-0005-0000-0000-00006A700000}"/>
    <cellStyle name="Comma 4 2 3 5_AVA DVA EL" xfId="21465" xr:uid="{00000000-0005-0000-0000-00006B700000}"/>
    <cellStyle name="Comma 4 2 3 6" xfId="21466" xr:uid="{00000000-0005-0000-0000-00006C700000}"/>
    <cellStyle name="Comma 4 2 3 6 2" xfId="21467" xr:uid="{00000000-0005-0000-0000-00006D700000}"/>
    <cellStyle name="Comma 4 2 3 6 3" xfId="21468" xr:uid="{00000000-0005-0000-0000-00006E700000}"/>
    <cellStyle name="Comma 4 2 3 6_AVA DVA EL" xfId="21469" xr:uid="{00000000-0005-0000-0000-00006F700000}"/>
    <cellStyle name="Comma 4 2 3 7" xfId="21470" xr:uid="{00000000-0005-0000-0000-000070700000}"/>
    <cellStyle name="Comma 4 2 3 7 2" xfId="21471" xr:uid="{00000000-0005-0000-0000-000071700000}"/>
    <cellStyle name="Comma 4 2 3 7 3" xfId="21472" xr:uid="{00000000-0005-0000-0000-000072700000}"/>
    <cellStyle name="Comma 4 2 3 7_AVA DVA EL" xfId="21473" xr:uid="{00000000-0005-0000-0000-000073700000}"/>
    <cellStyle name="Comma 4 2 3 8" xfId="21474" xr:uid="{00000000-0005-0000-0000-000074700000}"/>
    <cellStyle name="Comma 4 2 3 8 2" xfId="21475" xr:uid="{00000000-0005-0000-0000-000075700000}"/>
    <cellStyle name="Comma 4 2 3 8 3" xfId="21476" xr:uid="{00000000-0005-0000-0000-000076700000}"/>
    <cellStyle name="Comma 4 2 3 8_AVA DVA EL" xfId="21477" xr:uid="{00000000-0005-0000-0000-000077700000}"/>
    <cellStyle name="Comma 4 2 3 9" xfId="21478" xr:uid="{00000000-0005-0000-0000-000078700000}"/>
    <cellStyle name="Comma 4 2 3 9 2" xfId="21479" xr:uid="{00000000-0005-0000-0000-000079700000}"/>
    <cellStyle name="Comma 4 2 3 9 3" xfId="21480" xr:uid="{00000000-0005-0000-0000-00007A700000}"/>
    <cellStyle name="Comma 4 2 3 9_AVA DVA EL" xfId="21481" xr:uid="{00000000-0005-0000-0000-00007B700000}"/>
    <cellStyle name="Comma 4 2 3_AVA DVA EL" xfId="21482" xr:uid="{00000000-0005-0000-0000-00007C700000}"/>
    <cellStyle name="Comma 4 2 4" xfId="6307" xr:uid="{00000000-0005-0000-0000-00007D700000}"/>
    <cellStyle name="Comma 4 2 4 10" xfId="21483" xr:uid="{00000000-0005-0000-0000-00007E700000}"/>
    <cellStyle name="Comma 4 2 4 10 2" xfId="21484" xr:uid="{00000000-0005-0000-0000-00007F700000}"/>
    <cellStyle name="Comma 4 2 4 10 3" xfId="21485" xr:uid="{00000000-0005-0000-0000-000080700000}"/>
    <cellStyle name="Comma 4 2 4 10_AVA DVA EL" xfId="21486" xr:uid="{00000000-0005-0000-0000-000081700000}"/>
    <cellStyle name="Comma 4 2 4 11" xfId="21487" xr:uid="{00000000-0005-0000-0000-000082700000}"/>
    <cellStyle name="Comma 4 2 4 12" xfId="21488" xr:uid="{00000000-0005-0000-0000-000083700000}"/>
    <cellStyle name="Comma 4 2 4 2" xfId="21489" xr:uid="{00000000-0005-0000-0000-000084700000}"/>
    <cellStyle name="Comma 4 2 4 2 10" xfId="21490" xr:uid="{00000000-0005-0000-0000-000085700000}"/>
    <cellStyle name="Comma 4 2 4 2 11" xfId="21491" xr:uid="{00000000-0005-0000-0000-000086700000}"/>
    <cellStyle name="Comma 4 2 4 2 2" xfId="21492" xr:uid="{00000000-0005-0000-0000-000087700000}"/>
    <cellStyle name="Comma 4 2 4 2 2 2" xfId="21493" xr:uid="{00000000-0005-0000-0000-000088700000}"/>
    <cellStyle name="Comma 4 2 4 2 2 2 2" xfId="21494" xr:uid="{00000000-0005-0000-0000-000089700000}"/>
    <cellStyle name="Comma 4 2 4 2 2 2 3" xfId="21495" xr:uid="{00000000-0005-0000-0000-00008A700000}"/>
    <cellStyle name="Comma 4 2 4 2 2 2_AVA DVA EL" xfId="21496" xr:uid="{00000000-0005-0000-0000-00008B700000}"/>
    <cellStyle name="Comma 4 2 4 2 2 3" xfId="21497" xr:uid="{00000000-0005-0000-0000-00008C700000}"/>
    <cellStyle name="Comma 4 2 4 2 2 3 2" xfId="21498" xr:uid="{00000000-0005-0000-0000-00008D700000}"/>
    <cellStyle name="Comma 4 2 4 2 2 3 3" xfId="21499" xr:uid="{00000000-0005-0000-0000-00008E700000}"/>
    <cellStyle name="Comma 4 2 4 2 2 3_AVA DVA EL" xfId="21500" xr:uid="{00000000-0005-0000-0000-00008F700000}"/>
    <cellStyle name="Comma 4 2 4 2 2 4" xfId="21501" xr:uid="{00000000-0005-0000-0000-000090700000}"/>
    <cellStyle name="Comma 4 2 4 2 2 5" xfId="21502" xr:uid="{00000000-0005-0000-0000-000091700000}"/>
    <cellStyle name="Comma 4 2 4 2 2_AVA DVA EL" xfId="21503" xr:uid="{00000000-0005-0000-0000-000092700000}"/>
    <cellStyle name="Comma 4 2 4 2 3" xfId="21504" xr:uid="{00000000-0005-0000-0000-000093700000}"/>
    <cellStyle name="Comma 4 2 4 2 3 2" xfId="21505" xr:uid="{00000000-0005-0000-0000-000094700000}"/>
    <cellStyle name="Comma 4 2 4 2 3 3" xfId="21506" xr:uid="{00000000-0005-0000-0000-000095700000}"/>
    <cellStyle name="Comma 4 2 4 2 3_AVA DVA EL" xfId="21507" xr:uid="{00000000-0005-0000-0000-000096700000}"/>
    <cellStyle name="Comma 4 2 4 2 4" xfId="21508" xr:uid="{00000000-0005-0000-0000-000097700000}"/>
    <cellStyle name="Comma 4 2 4 2 4 2" xfId="21509" xr:uid="{00000000-0005-0000-0000-000098700000}"/>
    <cellStyle name="Comma 4 2 4 2 4 3" xfId="21510" xr:uid="{00000000-0005-0000-0000-000099700000}"/>
    <cellStyle name="Comma 4 2 4 2 4_AVA DVA EL" xfId="21511" xr:uid="{00000000-0005-0000-0000-00009A700000}"/>
    <cellStyle name="Comma 4 2 4 2 5" xfId="21512" xr:uid="{00000000-0005-0000-0000-00009B700000}"/>
    <cellStyle name="Comma 4 2 4 2 5 2" xfId="21513" xr:uid="{00000000-0005-0000-0000-00009C700000}"/>
    <cellStyle name="Comma 4 2 4 2 5 3" xfId="21514" xr:uid="{00000000-0005-0000-0000-00009D700000}"/>
    <cellStyle name="Comma 4 2 4 2 5_AVA DVA EL" xfId="21515" xr:uid="{00000000-0005-0000-0000-00009E700000}"/>
    <cellStyle name="Comma 4 2 4 2 6" xfId="21516" xr:uid="{00000000-0005-0000-0000-00009F700000}"/>
    <cellStyle name="Comma 4 2 4 2 6 2" xfId="21517" xr:uid="{00000000-0005-0000-0000-0000A0700000}"/>
    <cellStyle name="Comma 4 2 4 2 6 3" xfId="21518" xr:uid="{00000000-0005-0000-0000-0000A1700000}"/>
    <cellStyle name="Comma 4 2 4 2 6_AVA DVA EL" xfId="21519" xr:uid="{00000000-0005-0000-0000-0000A2700000}"/>
    <cellStyle name="Comma 4 2 4 2 7" xfId="21520" xr:uid="{00000000-0005-0000-0000-0000A3700000}"/>
    <cellStyle name="Comma 4 2 4 2 7 2" xfId="21521" xr:uid="{00000000-0005-0000-0000-0000A4700000}"/>
    <cellStyle name="Comma 4 2 4 2 7 3" xfId="21522" xr:uid="{00000000-0005-0000-0000-0000A5700000}"/>
    <cellStyle name="Comma 4 2 4 2 7_AVA DVA EL" xfId="21523" xr:uid="{00000000-0005-0000-0000-0000A6700000}"/>
    <cellStyle name="Comma 4 2 4 2 8" xfId="21524" xr:uid="{00000000-0005-0000-0000-0000A7700000}"/>
    <cellStyle name="Comma 4 2 4 2 8 2" xfId="21525" xr:uid="{00000000-0005-0000-0000-0000A8700000}"/>
    <cellStyle name="Comma 4 2 4 2 8 3" xfId="21526" xr:uid="{00000000-0005-0000-0000-0000A9700000}"/>
    <cellStyle name="Comma 4 2 4 2 8_AVA DVA EL" xfId="21527" xr:uid="{00000000-0005-0000-0000-0000AA700000}"/>
    <cellStyle name="Comma 4 2 4 2 9" xfId="21528" xr:uid="{00000000-0005-0000-0000-0000AB700000}"/>
    <cellStyle name="Comma 4 2 4 2 9 2" xfId="21529" xr:uid="{00000000-0005-0000-0000-0000AC700000}"/>
    <cellStyle name="Comma 4 2 4 2 9 3" xfId="21530" xr:uid="{00000000-0005-0000-0000-0000AD700000}"/>
    <cellStyle name="Comma 4 2 4 2 9_AVA DVA EL" xfId="21531" xr:uid="{00000000-0005-0000-0000-0000AE700000}"/>
    <cellStyle name="Comma 4 2 4 2_AVA DVA EL" xfId="21532" xr:uid="{00000000-0005-0000-0000-0000AF700000}"/>
    <cellStyle name="Comma 4 2 4 3" xfId="21533" xr:uid="{00000000-0005-0000-0000-0000B0700000}"/>
    <cellStyle name="Comma 4 2 4 3 2" xfId="21534" xr:uid="{00000000-0005-0000-0000-0000B1700000}"/>
    <cellStyle name="Comma 4 2 4 3 2 2" xfId="21535" xr:uid="{00000000-0005-0000-0000-0000B2700000}"/>
    <cellStyle name="Comma 4 2 4 3 2 3" xfId="21536" xr:uid="{00000000-0005-0000-0000-0000B3700000}"/>
    <cellStyle name="Comma 4 2 4 3 2_AVA DVA EL" xfId="21537" xr:uid="{00000000-0005-0000-0000-0000B4700000}"/>
    <cellStyle name="Comma 4 2 4 3 3" xfId="21538" xr:uid="{00000000-0005-0000-0000-0000B5700000}"/>
    <cellStyle name="Comma 4 2 4 3 3 2" xfId="21539" xr:uid="{00000000-0005-0000-0000-0000B6700000}"/>
    <cellStyle name="Comma 4 2 4 3 3 3" xfId="21540" xr:uid="{00000000-0005-0000-0000-0000B7700000}"/>
    <cellStyle name="Comma 4 2 4 3 3_AVA DVA EL" xfId="21541" xr:uid="{00000000-0005-0000-0000-0000B8700000}"/>
    <cellStyle name="Comma 4 2 4 3 4" xfId="21542" xr:uid="{00000000-0005-0000-0000-0000B9700000}"/>
    <cellStyle name="Comma 4 2 4 3 5" xfId="21543" xr:uid="{00000000-0005-0000-0000-0000BA700000}"/>
    <cellStyle name="Comma 4 2 4 3_AVA DVA EL" xfId="21544" xr:uid="{00000000-0005-0000-0000-0000BB700000}"/>
    <cellStyle name="Comma 4 2 4 4" xfId="21545" xr:uid="{00000000-0005-0000-0000-0000BC700000}"/>
    <cellStyle name="Comma 4 2 4 4 2" xfId="21546" xr:uid="{00000000-0005-0000-0000-0000BD700000}"/>
    <cellStyle name="Comma 4 2 4 4 3" xfId="21547" xr:uid="{00000000-0005-0000-0000-0000BE700000}"/>
    <cellStyle name="Comma 4 2 4 4_AVA DVA EL" xfId="21548" xr:uid="{00000000-0005-0000-0000-0000BF700000}"/>
    <cellStyle name="Comma 4 2 4 5" xfId="21549" xr:uid="{00000000-0005-0000-0000-0000C0700000}"/>
    <cellStyle name="Comma 4 2 4 5 2" xfId="21550" xr:uid="{00000000-0005-0000-0000-0000C1700000}"/>
    <cellStyle name="Comma 4 2 4 5 3" xfId="21551" xr:uid="{00000000-0005-0000-0000-0000C2700000}"/>
    <cellStyle name="Comma 4 2 4 5_AVA DVA EL" xfId="21552" xr:uid="{00000000-0005-0000-0000-0000C3700000}"/>
    <cellStyle name="Comma 4 2 4 6" xfId="21553" xr:uid="{00000000-0005-0000-0000-0000C4700000}"/>
    <cellStyle name="Comma 4 2 4 6 2" xfId="21554" xr:uid="{00000000-0005-0000-0000-0000C5700000}"/>
    <cellStyle name="Comma 4 2 4 6 3" xfId="21555" xr:uid="{00000000-0005-0000-0000-0000C6700000}"/>
    <cellStyle name="Comma 4 2 4 6_AVA DVA EL" xfId="21556" xr:uid="{00000000-0005-0000-0000-0000C7700000}"/>
    <cellStyle name="Comma 4 2 4 7" xfId="21557" xr:uid="{00000000-0005-0000-0000-0000C8700000}"/>
    <cellStyle name="Comma 4 2 4 7 2" xfId="21558" xr:uid="{00000000-0005-0000-0000-0000C9700000}"/>
    <cellStyle name="Comma 4 2 4 7 3" xfId="21559" xr:uid="{00000000-0005-0000-0000-0000CA700000}"/>
    <cellStyle name="Comma 4 2 4 7_AVA DVA EL" xfId="21560" xr:uid="{00000000-0005-0000-0000-0000CB700000}"/>
    <cellStyle name="Comma 4 2 4 8" xfId="21561" xr:uid="{00000000-0005-0000-0000-0000CC700000}"/>
    <cellStyle name="Comma 4 2 4 8 2" xfId="21562" xr:uid="{00000000-0005-0000-0000-0000CD700000}"/>
    <cellStyle name="Comma 4 2 4 8 3" xfId="21563" xr:uid="{00000000-0005-0000-0000-0000CE700000}"/>
    <cellStyle name="Comma 4 2 4 8_AVA DVA EL" xfId="21564" xr:uid="{00000000-0005-0000-0000-0000CF700000}"/>
    <cellStyle name="Comma 4 2 4 9" xfId="21565" xr:uid="{00000000-0005-0000-0000-0000D0700000}"/>
    <cellStyle name="Comma 4 2 4 9 2" xfId="21566" xr:uid="{00000000-0005-0000-0000-0000D1700000}"/>
    <cellStyle name="Comma 4 2 4 9 3" xfId="21567" xr:uid="{00000000-0005-0000-0000-0000D2700000}"/>
    <cellStyle name="Comma 4 2 4 9_AVA DVA EL" xfId="21568" xr:uid="{00000000-0005-0000-0000-0000D3700000}"/>
    <cellStyle name="Comma 4 2 4_AVA DVA EL" xfId="21569" xr:uid="{00000000-0005-0000-0000-0000D4700000}"/>
    <cellStyle name="Comma 4 2 5" xfId="21570" xr:uid="{00000000-0005-0000-0000-0000D5700000}"/>
    <cellStyle name="Comma 4 2 5 10" xfId="21571" xr:uid="{00000000-0005-0000-0000-0000D6700000}"/>
    <cellStyle name="Comma 4 2 5 10 2" xfId="21572" xr:uid="{00000000-0005-0000-0000-0000D7700000}"/>
    <cellStyle name="Comma 4 2 5 10 3" xfId="21573" xr:uid="{00000000-0005-0000-0000-0000D8700000}"/>
    <cellStyle name="Comma 4 2 5 10_AVA DVA EL" xfId="21574" xr:uid="{00000000-0005-0000-0000-0000D9700000}"/>
    <cellStyle name="Comma 4 2 5 11" xfId="21575" xr:uid="{00000000-0005-0000-0000-0000DA700000}"/>
    <cellStyle name="Comma 4 2 5 12" xfId="21576" xr:uid="{00000000-0005-0000-0000-0000DB700000}"/>
    <cellStyle name="Comma 4 2 5 2" xfId="21577" xr:uid="{00000000-0005-0000-0000-0000DC700000}"/>
    <cellStyle name="Comma 4 2 5 2 10" xfId="21578" xr:uid="{00000000-0005-0000-0000-0000DD700000}"/>
    <cellStyle name="Comma 4 2 5 2 11" xfId="21579" xr:uid="{00000000-0005-0000-0000-0000DE700000}"/>
    <cellStyle name="Comma 4 2 5 2 2" xfId="21580" xr:uid="{00000000-0005-0000-0000-0000DF700000}"/>
    <cellStyle name="Comma 4 2 5 2 2 2" xfId="21581" xr:uid="{00000000-0005-0000-0000-0000E0700000}"/>
    <cellStyle name="Comma 4 2 5 2 2 2 2" xfId="21582" xr:uid="{00000000-0005-0000-0000-0000E1700000}"/>
    <cellStyle name="Comma 4 2 5 2 2 2 3" xfId="21583" xr:uid="{00000000-0005-0000-0000-0000E2700000}"/>
    <cellStyle name="Comma 4 2 5 2 2 2_AVA DVA EL" xfId="21584" xr:uid="{00000000-0005-0000-0000-0000E3700000}"/>
    <cellStyle name="Comma 4 2 5 2 2 3" xfId="21585" xr:uid="{00000000-0005-0000-0000-0000E4700000}"/>
    <cellStyle name="Comma 4 2 5 2 2 3 2" xfId="21586" xr:uid="{00000000-0005-0000-0000-0000E5700000}"/>
    <cellStyle name="Comma 4 2 5 2 2 3 3" xfId="21587" xr:uid="{00000000-0005-0000-0000-0000E6700000}"/>
    <cellStyle name="Comma 4 2 5 2 2 3_AVA DVA EL" xfId="21588" xr:uid="{00000000-0005-0000-0000-0000E7700000}"/>
    <cellStyle name="Comma 4 2 5 2 2 4" xfId="21589" xr:uid="{00000000-0005-0000-0000-0000E8700000}"/>
    <cellStyle name="Comma 4 2 5 2 2 5" xfId="21590" xr:uid="{00000000-0005-0000-0000-0000E9700000}"/>
    <cellStyle name="Comma 4 2 5 2 2_AVA DVA EL" xfId="21591" xr:uid="{00000000-0005-0000-0000-0000EA700000}"/>
    <cellStyle name="Comma 4 2 5 2 3" xfId="21592" xr:uid="{00000000-0005-0000-0000-0000EB700000}"/>
    <cellStyle name="Comma 4 2 5 2 3 2" xfId="21593" xr:uid="{00000000-0005-0000-0000-0000EC700000}"/>
    <cellStyle name="Comma 4 2 5 2 3 3" xfId="21594" xr:uid="{00000000-0005-0000-0000-0000ED700000}"/>
    <cellStyle name="Comma 4 2 5 2 3_AVA DVA EL" xfId="21595" xr:uid="{00000000-0005-0000-0000-0000EE700000}"/>
    <cellStyle name="Comma 4 2 5 2 4" xfId="21596" xr:uid="{00000000-0005-0000-0000-0000EF700000}"/>
    <cellStyle name="Comma 4 2 5 2 4 2" xfId="21597" xr:uid="{00000000-0005-0000-0000-0000F0700000}"/>
    <cellStyle name="Comma 4 2 5 2 4 3" xfId="21598" xr:uid="{00000000-0005-0000-0000-0000F1700000}"/>
    <cellStyle name="Comma 4 2 5 2 4_AVA DVA EL" xfId="21599" xr:uid="{00000000-0005-0000-0000-0000F2700000}"/>
    <cellStyle name="Comma 4 2 5 2 5" xfId="21600" xr:uid="{00000000-0005-0000-0000-0000F3700000}"/>
    <cellStyle name="Comma 4 2 5 2 5 2" xfId="21601" xr:uid="{00000000-0005-0000-0000-0000F4700000}"/>
    <cellStyle name="Comma 4 2 5 2 5 3" xfId="21602" xr:uid="{00000000-0005-0000-0000-0000F5700000}"/>
    <cellStyle name="Comma 4 2 5 2 5_AVA DVA EL" xfId="21603" xr:uid="{00000000-0005-0000-0000-0000F6700000}"/>
    <cellStyle name="Comma 4 2 5 2 6" xfId="21604" xr:uid="{00000000-0005-0000-0000-0000F7700000}"/>
    <cellStyle name="Comma 4 2 5 2 6 2" xfId="21605" xr:uid="{00000000-0005-0000-0000-0000F8700000}"/>
    <cellStyle name="Comma 4 2 5 2 6 3" xfId="21606" xr:uid="{00000000-0005-0000-0000-0000F9700000}"/>
    <cellStyle name="Comma 4 2 5 2 6_AVA DVA EL" xfId="21607" xr:uid="{00000000-0005-0000-0000-0000FA700000}"/>
    <cellStyle name="Comma 4 2 5 2 7" xfId="21608" xr:uid="{00000000-0005-0000-0000-0000FB700000}"/>
    <cellStyle name="Comma 4 2 5 2 7 2" xfId="21609" xr:uid="{00000000-0005-0000-0000-0000FC700000}"/>
    <cellStyle name="Comma 4 2 5 2 7 3" xfId="21610" xr:uid="{00000000-0005-0000-0000-0000FD700000}"/>
    <cellStyle name="Comma 4 2 5 2 7_AVA DVA EL" xfId="21611" xr:uid="{00000000-0005-0000-0000-0000FE700000}"/>
    <cellStyle name="Comma 4 2 5 2 8" xfId="21612" xr:uid="{00000000-0005-0000-0000-0000FF700000}"/>
    <cellStyle name="Comma 4 2 5 2 8 2" xfId="21613" xr:uid="{00000000-0005-0000-0000-000000710000}"/>
    <cellStyle name="Comma 4 2 5 2 8 3" xfId="21614" xr:uid="{00000000-0005-0000-0000-000001710000}"/>
    <cellStyle name="Comma 4 2 5 2 8_AVA DVA EL" xfId="21615" xr:uid="{00000000-0005-0000-0000-000002710000}"/>
    <cellStyle name="Comma 4 2 5 2 9" xfId="21616" xr:uid="{00000000-0005-0000-0000-000003710000}"/>
    <cellStyle name="Comma 4 2 5 2 9 2" xfId="21617" xr:uid="{00000000-0005-0000-0000-000004710000}"/>
    <cellStyle name="Comma 4 2 5 2 9 3" xfId="21618" xr:uid="{00000000-0005-0000-0000-000005710000}"/>
    <cellStyle name="Comma 4 2 5 2 9_AVA DVA EL" xfId="21619" xr:uid="{00000000-0005-0000-0000-000006710000}"/>
    <cellStyle name="Comma 4 2 5 2_AVA DVA EL" xfId="21620" xr:uid="{00000000-0005-0000-0000-000007710000}"/>
    <cellStyle name="Comma 4 2 5 3" xfId="21621" xr:uid="{00000000-0005-0000-0000-000008710000}"/>
    <cellStyle name="Comma 4 2 5 3 2" xfId="21622" xr:uid="{00000000-0005-0000-0000-000009710000}"/>
    <cellStyle name="Comma 4 2 5 3 2 2" xfId="21623" xr:uid="{00000000-0005-0000-0000-00000A710000}"/>
    <cellStyle name="Comma 4 2 5 3 2 3" xfId="21624" xr:uid="{00000000-0005-0000-0000-00000B710000}"/>
    <cellStyle name="Comma 4 2 5 3 2_AVA DVA EL" xfId="21625" xr:uid="{00000000-0005-0000-0000-00000C710000}"/>
    <cellStyle name="Comma 4 2 5 3 3" xfId="21626" xr:uid="{00000000-0005-0000-0000-00000D710000}"/>
    <cellStyle name="Comma 4 2 5 3 3 2" xfId="21627" xr:uid="{00000000-0005-0000-0000-00000E710000}"/>
    <cellStyle name="Comma 4 2 5 3 3 3" xfId="21628" xr:uid="{00000000-0005-0000-0000-00000F710000}"/>
    <cellStyle name="Comma 4 2 5 3 3_AVA DVA EL" xfId="21629" xr:uid="{00000000-0005-0000-0000-000010710000}"/>
    <cellStyle name="Comma 4 2 5 3 4" xfId="21630" xr:uid="{00000000-0005-0000-0000-000011710000}"/>
    <cellStyle name="Comma 4 2 5 3 5" xfId="21631" xr:uid="{00000000-0005-0000-0000-000012710000}"/>
    <cellStyle name="Comma 4 2 5 3_AVA DVA EL" xfId="21632" xr:uid="{00000000-0005-0000-0000-000013710000}"/>
    <cellStyle name="Comma 4 2 5 4" xfId="21633" xr:uid="{00000000-0005-0000-0000-000014710000}"/>
    <cellStyle name="Comma 4 2 5 4 2" xfId="21634" xr:uid="{00000000-0005-0000-0000-000015710000}"/>
    <cellStyle name="Comma 4 2 5 4 3" xfId="21635" xr:uid="{00000000-0005-0000-0000-000016710000}"/>
    <cellStyle name="Comma 4 2 5 4_AVA DVA EL" xfId="21636" xr:uid="{00000000-0005-0000-0000-000017710000}"/>
    <cellStyle name="Comma 4 2 5 5" xfId="21637" xr:uid="{00000000-0005-0000-0000-000018710000}"/>
    <cellStyle name="Comma 4 2 5 5 2" xfId="21638" xr:uid="{00000000-0005-0000-0000-000019710000}"/>
    <cellStyle name="Comma 4 2 5 5 3" xfId="21639" xr:uid="{00000000-0005-0000-0000-00001A710000}"/>
    <cellStyle name="Comma 4 2 5 5_AVA DVA EL" xfId="21640" xr:uid="{00000000-0005-0000-0000-00001B710000}"/>
    <cellStyle name="Comma 4 2 5 6" xfId="21641" xr:uid="{00000000-0005-0000-0000-00001C710000}"/>
    <cellStyle name="Comma 4 2 5 6 2" xfId="21642" xr:uid="{00000000-0005-0000-0000-00001D710000}"/>
    <cellStyle name="Comma 4 2 5 6 3" xfId="21643" xr:uid="{00000000-0005-0000-0000-00001E710000}"/>
    <cellStyle name="Comma 4 2 5 6_AVA DVA EL" xfId="21644" xr:uid="{00000000-0005-0000-0000-00001F710000}"/>
    <cellStyle name="Comma 4 2 5 7" xfId="21645" xr:uid="{00000000-0005-0000-0000-000020710000}"/>
    <cellStyle name="Comma 4 2 5 7 2" xfId="21646" xr:uid="{00000000-0005-0000-0000-000021710000}"/>
    <cellStyle name="Comma 4 2 5 7 3" xfId="21647" xr:uid="{00000000-0005-0000-0000-000022710000}"/>
    <cellStyle name="Comma 4 2 5 7_AVA DVA EL" xfId="21648" xr:uid="{00000000-0005-0000-0000-000023710000}"/>
    <cellStyle name="Comma 4 2 5 8" xfId="21649" xr:uid="{00000000-0005-0000-0000-000024710000}"/>
    <cellStyle name="Comma 4 2 5 8 2" xfId="21650" xr:uid="{00000000-0005-0000-0000-000025710000}"/>
    <cellStyle name="Comma 4 2 5 8 3" xfId="21651" xr:uid="{00000000-0005-0000-0000-000026710000}"/>
    <cellStyle name="Comma 4 2 5 8_AVA DVA EL" xfId="21652" xr:uid="{00000000-0005-0000-0000-000027710000}"/>
    <cellStyle name="Comma 4 2 5 9" xfId="21653" xr:uid="{00000000-0005-0000-0000-000028710000}"/>
    <cellStyle name="Comma 4 2 5 9 2" xfId="21654" xr:uid="{00000000-0005-0000-0000-000029710000}"/>
    <cellStyle name="Comma 4 2 5 9 3" xfId="21655" xr:uid="{00000000-0005-0000-0000-00002A710000}"/>
    <cellStyle name="Comma 4 2 5 9_AVA DVA EL" xfId="21656" xr:uid="{00000000-0005-0000-0000-00002B710000}"/>
    <cellStyle name="Comma 4 2 5_AVA DVA EL" xfId="21657" xr:uid="{00000000-0005-0000-0000-00002C710000}"/>
    <cellStyle name="Comma 4 2 6" xfId="21658" xr:uid="{00000000-0005-0000-0000-00002D710000}"/>
    <cellStyle name="Comma 4 2 6 10" xfId="21659" xr:uid="{00000000-0005-0000-0000-00002E710000}"/>
    <cellStyle name="Comma 4 2 6 11" xfId="21660" xr:uid="{00000000-0005-0000-0000-00002F710000}"/>
    <cellStyle name="Comma 4 2 6 2" xfId="21661" xr:uid="{00000000-0005-0000-0000-000030710000}"/>
    <cellStyle name="Comma 4 2 6 2 2" xfId="21662" xr:uid="{00000000-0005-0000-0000-000031710000}"/>
    <cellStyle name="Comma 4 2 6 2 2 2" xfId="21663" xr:uid="{00000000-0005-0000-0000-000032710000}"/>
    <cellStyle name="Comma 4 2 6 2 2 3" xfId="21664" xr:uid="{00000000-0005-0000-0000-000033710000}"/>
    <cellStyle name="Comma 4 2 6 2 2_AVA DVA EL" xfId="21665" xr:uid="{00000000-0005-0000-0000-000034710000}"/>
    <cellStyle name="Comma 4 2 6 2 3" xfId="21666" xr:uid="{00000000-0005-0000-0000-000035710000}"/>
    <cellStyle name="Comma 4 2 6 2 3 2" xfId="21667" xr:uid="{00000000-0005-0000-0000-000036710000}"/>
    <cellStyle name="Comma 4 2 6 2 3 3" xfId="21668" xr:uid="{00000000-0005-0000-0000-000037710000}"/>
    <cellStyle name="Comma 4 2 6 2 3_AVA DVA EL" xfId="21669" xr:uid="{00000000-0005-0000-0000-000038710000}"/>
    <cellStyle name="Comma 4 2 6 2 4" xfId="21670" xr:uid="{00000000-0005-0000-0000-000039710000}"/>
    <cellStyle name="Comma 4 2 6 2 5" xfId="21671" xr:uid="{00000000-0005-0000-0000-00003A710000}"/>
    <cellStyle name="Comma 4 2 6 2_AVA DVA EL" xfId="21672" xr:uid="{00000000-0005-0000-0000-00003B710000}"/>
    <cellStyle name="Comma 4 2 6 3" xfId="21673" xr:uid="{00000000-0005-0000-0000-00003C710000}"/>
    <cellStyle name="Comma 4 2 6 3 2" xfId="21674" xr:uid="{00000000-0005-0000-0000-00003D710000}"/>
    <cellStyle name="Comma 4 2 6 3 3" xfId="21675" xr:uid="{00000000-0005-0000-0000-00003E710000}"/>
    <cellStyle name="Comma 4 2 6 3_AVA DVA EL" xfId="21676" xr:uid="{00000000-0005-0000-0000-00003F710000}"/>
    <cellStyle name="Comma 4 2 6 4" xfId="21677" xr:uid="{00000000-0005-0000-0000-000040710000}"/>
    <cellStyle name="Comma 4 2 6 4 2" xfId="21678" xr:uid="{00000000-0005-0000-0000-000041710000}"/>
    <cellStyle name="Comma 4 2 6 4 3" xfId="21679" xr:uid="{00000000-0005-0000-0000-000042710000}"/>
    <cellStyle name="Comma 4 2 6 4_AVA DVA EL" xfId="21680" xr:uid="{00000000-0005-0000-0000-000043710000}"/>
    <cellStyle name="Comma 4 2 6 5" xfId="21681" xr:uid="{00000000-0005-0000-0000-000044710000}"/>
    <cellStyle name="Comma 4 2 6 5 2" xfId="21682" xr:uid="{00000000-0005-0000-0000-000045710000}"/>
    <cellStyle name="Comma 4 2 6 5 3" xfId="21683" xr:uid="{00000000-0005-0000-0000-000046710000}"/>
    <cellStyle name="Comma 4 2 6 5_AVA DVA EL" xfId="21684" xr:uid="{00000000-0005-0000-0000-000047710000}"/>
    <cellStyle name="Comma 4 2 6 6" xfId="21685" xr:uid="{00000000-0005-0000-0000-000048710000}"/>
    <cellStyle name="Comma 4 2 6 6 2" xfId="21686" xr:uid="{00000000-0005-0000-0000-000049710000}"/>
    <cellStyle name="Comma 4 2 6 6 3" xfId="21687" xr:uid="{00000000-0005-0000-0000-00004A710000}"/>
    <cellStyle name="Comma 4 2 6 6_AVA DVA EL" xfId="21688" xr:uid="{00000000-0005-0000-0000-00004B710000}"/>
    <cellStyle name="Comma 4 2 6 7" xfId="21689" xr:uid="{00000000-0005-0000-0000-00004C710000}"/>
    <cellStyle name="Comma 4 2 6 7 2" xfId="21690" xr:uid="{00000000-0005-0000-0000-00004D710000}"/>
    <cellStyle name="Comma 4 2 6 7 3" xfId="21691" xr:uid="{00000000-0005-0000-0000-00004E710000}"/>
    <cellStyle name="Comma 4 2 6 7_AVA DVA EL" xfId="21692" xr:uid="{00000000-0005-0000-0000-00004F710000}"/>
    <cellStyle name="Comma 4 2 6 8" xfId="21693" xr:uid="{00000000-0005-0000-0000-000050710000}"/>
    <cellStyle name="Comma 4 2 6 8 2" xfId="21694" xr:uid="{00000000-0005-0000-0000-000051710000}"/>
    <cellStyle name="Comma 4 2 6 8 3" xfId="21695" xr:uid="{00000000-0005-0000-0000-000052710000}"/>
    <cellStyle name="Comma 4 2 6 8_AVA DVA EL" xfId="21696" xr:uid="{00000000-0005-0000-0000-000053710000}"/>
    <cellStyle name="Comma 4 2 6 9" xfId="21697" xr:uid="{00000000-0005-0000-0000-000054710000}"/>
    <cellStyle name="Comma 4 2 6 9 2" xfId="21698" xr:uid="{00000000-0005-0000-0000-000055710000}"/>
    <cellStyle name="Comma 4 2 6 9 3" xfId="21699" xr:uid="{00000000-0005-0000-0000-000056710000}"/>
    <cellStyle name="Comma 4 2 6 9_AVA DVA EL" xfId="21700" xr:uid="{00000000-0005-0000-0000-000057710000}"/>
    <cellStyle name="Comma 4 2 6_AVA DVA EL" xfId="21701" xr:uid="{00000000-0005-0000-0000-000058710000}"/>
    <cellStyle name="Comma 4 2 7" xfId="21702" xr:uid="{00000000-0005-0000-0000-000059710000}"/>
    <cellStyle name="Comma 4 2 7 2" xfId="21703" xr:uid="{00000000-0005-0000-0000-00005A710000}"/>
    <cellStyle name="Comma 4 2 7 2 2" xfId="21704" xr:uid="{00000000-0005-0000-0000-00005B710000}"/>
    <cellStyle name="Comma 4 2 7 2 3" xfId="21705" xr:uid="{00000000-0005-0000-0000-00005C710000}"/>
    <cellStyle name="Comma 4 2 7 2_AVA DVA EL" xfId="21706" xr:uid="{00000000-0005-0000-0000-00005D710000}"/>
    <cellStyle name="Comma 4 2 7 3" xfId="21707" xr:uid="{00000000-0005-0000-0000-00005E710000}"/>
    <cellStyle name="Comma 4 2 7 3 2" xfId="21708" xr:uid="{00000000-0005-0000-0000-00005F710000}"/>
    <cellStyle name="Comma 4 2 7 3 3" xfId="21709" xr:uid="{00000000-0005-0000-0000-000060710000}"/>
    <cellStyle name="Comma 4 2 7 3_AVA DVA EL" xfId="21710" xr:uid="{00000000-0005-0000-0000-000061710000}"/>
    <cellStyle name="Comma 4 2 7 4" xfId="21711" xr:uid="{00000000-0005-0000-0000-000062710000}"/>
    <cellStyle name="Comma 4 2 7 5" xfId="21712" xr:uid="{00000000-0005-0000-0000-000063710000}"/>
    <cellStyle name="Comma 4 2 7_AVA DVA EL" xfId="21713" xr:uid="{00000000-0005-0000-0000-000064710000}"/>
    <cellStyle name="Comma 4 2 8" xfId="21714" xr:uid="{00000000-0005-0000-0000-000065710000}"/>
    <cellStyle name="Comma 4 2 8 2" xfId="21715" xr:uid="{00000000-0005-0000-0000-000066710000}"/>
    <cellStyle name="Comma 4 2 8 3" xfId="21716" xr:uid="{00000000-0005-0000-0000-000067710000}"/>
    <cellStyle name="Comma 4 2 8_AVA DVA EL" xfId="21717" xr:uid="{00000000-0005-0000-0000-000068710000}"/>
    <cellStyle name="Comma 4 2 9" xfId="21718" xr:uid="{00000000-0005-0000-0000-000069710000}"/>
    <cellStyle name="Comma 4 2 9 2" xfId="21719" xr:uid="{00000000-0005-0000-0000-00006A710000}"/>
    <cellStyle name="Comma 4 2 9 3" xfId="21720" xr:uid="{00000000-0005-0000-0000-00006B710000}"/>
    <cellStyle name="Comma 4 2 9_AVA DVA EL" xfId="21721" xr:uid="{00000000-0005-0000-0000-00006C710000}"/>
    <cellStyle name="Comma 4 2_AVA DVA EL" xfId="21722" xr:uid="{00000000-0005-0000-0000-00006D710000}"/>
    <cellStyle name="Comma 4 3" xfId="6308" xr:uid="{00000000-0005-0000-0000-00006E710000}"/>
    <cellStyle name="Comma 4 3 10" xfId="21723" xr:uid="{00000000-0005-0000-0000-00006F710000}"/>
    <cellStyle name="Comma 4 3 10 2" xfId="21724" xr:uid="{00000000-0005-0000-0000-000070710000}"/>
    <cellStyle name="Comma 4 3 10 3" xfId="21725" xr:uid="{00000000-0005-0000-0000-000071710000}"/>
    <cellStyle name="Comma 4 3 10_AVA DVA EL" xfId="21726" xr:uid="{00000000-0005-0000-0000-000072710000}"/>
    <cellStyle name="Comma 4 3 11" xfId="21727" xr:uid="{00000000-0005-0000-0000-000073710000}"/>
    <cellStyle name="Comma 4 3 11 2" xfId="21728" xr:uid="{00000000-0005-0000-0000-000074710000}"/>
    <cellStyle name="Comma 4 3 11 3" xfId="21729" xr:uid="{00000000-0005-0000-0000-000075710000}"/>
    <cellStyle name="Comma 4 3 11_AVA DVA EL" xfId="21730" xr:uid="{00000000-0005-0000-0000-000076710000}"/>
    <cellStyle name="Comma 4 3 12" xfId="21731" xr:uid="{00000000-0005-0000-0000-000077710000}"/>
    <cellStyle name="Comma 4 3 12 2" xfId="21732" xr:uid="{00000000-0005-0000-0000-000078710000}"/>
    <cellStyle name="Comma 4 3 12 3" xfId="21733" xr:uid="{00000000-0005-0000-0000-000079710000}"/>
    <cellStyle name="Comma 4 3 12_AVA DVA EL" xfId="21734" xr:uid="{00000000-0005-0000-0000-00007A710000}"/>
    <cellStyle name="Comma 4 3 13" xfId="21735" xr:uid="{00000000-0005-0000-0000-00007B710000}"/>
    <cellStyle name="Comma 4 3 2" xfId="21736" xr:uid="{00000000-0005-0000-0000-00007C710000}"/>
    <cellStyle name="Comma 4 3 2 10" xfId="21737" xr:uid="{00000000-0005-0000-0000-00007D710000}"/>
    <cellStyle name="Comma 4 3 2 10 2" xfId="21738" xr:uid="{00000000-0005-0000-0000-00007E710000}"/>
    <cellStyle name="Comma 4 3 2 10 3" xfId="21739" xr:uid="{00000000-0005-0000-0000-00007F710000}"/>
    <cellStyle name="Comma 4 3 2 10_AVA DVA EL" xfId="21740" xr:uid="{00000000-0005-0000-0000-000080710000}"/>
    <cellStyle name="Comma 4 3 2 11" xfId="21741" xr:uid="{00000000-0005-0000-0000-000081710000}"/>
    <cellStyle name="Comma 4 3 2 12" xfId="21742" xr:uid="{00000000-0005-0000-0000-000082710000}"/>
    <cellStyle name="Comma 4 3 2 2" xfId="21743" xr:uid="{00000000-0005-0000-0000-000083710000}"/>
    <cellStyle name="Comma 4 3 2 2 10" xfId="21744" xr:uid="{00000000-0005-0000-0000-000084710000}"/>
    <cellStyle name="Comma 4 3 2 2 11" xfId="21745" xr:uid="{00000000-0005-0000-0000-000085710000}"/>
    <cellStyle name="Comma 4 3 2 2 2" xfId="21746" xr:uid="{00000000-0005-0000-0000-000086710000}"/>
    <cellStyle name="Comma 4 3 2 2 2 2" xfId="21747" xr:uid="{00000000-0005-0000-0000-000087710000}"/>
    <cellStyle name="Comma 4 3 2 2 2 2 2" xfId="21748" xr:uid="{00000000-0005-0000-0000-000088710000}"/>
    <cellStyle name="Comma 4 3 2 2 2 2 3" xfId="21749" xr:uid="{00000000-0005-0000-0000-000089710000}"/>
    <cellStyle name="Comma 4 3 2 2 2 2_AVA DVA EL" xfId="21750" xr:uid="{00000000-0005-0000-0000-00008A710000}"/>
    <cellStyle name="Comma 4 3 2 2 2 3" xfId="21751" xr:uid="{00000000-0005-0000-0000-00008B710000}"/>
    <cellStyle name="Comma 4 3 2 2 2 3 2" xfId="21752" xr:uid="{00000000-0005-0000-0000-00008C710000}"/>
    <cellStyle name="Comma 4 3 2 2 2 3 3" xfId="21753" xr:uid="{00000000-0005-0000-0000-00008D710000}"/>
    <cellStyle name="Comma 4 3 2 2 2 3_AVA DVA EL" xfId="21754" xr:uid="{00000000-0005-0000-0000-00008E710000}"/>
    <cellStyle name="Comma 4 3 2 2 2 4" xfId="21755" xr:uid="{00000000-0005-0000-0000-00008F710000}"/>
    <cellStyle name="Comma 4 3 2 2 2 5" xfId="21756" xr:uid="{00000000-0005-0000-0000-000090710000}"/>
    <cellStyle name="Comma 4 3 2 2 2_AVA DVA EL" xfId="21757" xr:uid="{00000000-0005-0000-0000-000091710000}"/>
    <cellStyle name="Comma 4 3 2 2 3" xfId="21758" xr:uid="{00000000-0005-0000-0000-000092710000}"/>
    <cellStyle name="Comma 4 3 2 2 3 2" xfId="21759" xr:uid="{00000000-0005-0000-0000-000093710000}"/>
    <cellStyle name="Comma 4 3 2 2 3 3" xfId="21760" xr:uid="{00000000-0005-0000-0000-000094710000}"/>
    <cellStyle name="Comma 4 3 2 2 3_AVA DVA EL" xfId="21761" xr:uid="{00000000-0005-0000-0000-000095710000}"/>
    <cellStyle name="Comma 4 3 2 2 4" xfId="21762" xr:uid="{00000000-0005-0000-0000-000096710000}"/>
    <cellStyle name="Comma 4 3 2 2 4 2" xfId="21763" xr:uid="{00000000-0005-0000-0000-000097710000}"/>
    <cellStyle name="Comma 4 3 2 2 4 3" xfId="21764" xr:uid="{00000000-0005-0000-0000-000098710000}"/>
    <cellStyle name="Comma 4 3 2 2 4_AVA DVA EL" xfId="21765" xr:uid="{00000000-0005-0000-0000-000099710000}"/>
    <cellStyle name="Comma 4 3 2 2 5" xfId="21766" xr:uid="{00000000-0005-0000-0000-00009A710000}"/>
    <cellStyle name="Comma 4 3 2 2 5 2" xfId="21767" xr:uid="{00000000-0005-0000-0000-00009B710000}"/>
    <cellStyle name="Comma 4 3 2 2 5 3" xfId="21768" xr:uid="{00000000-0005-0000-0000-00009C710000}"/>
    <cellStyle name="Comma 4 3 2 2 5_AVA DVA EL" xfId="21769" xr:uid="{00000000-0005-0000-0000-00009D710000}"/>
    <cellStyle name="Comma 4 3 2 2 6" xfId="21770" xr:uid="{00000000-0005-0000-0000-00009E710000}"/>
    <cellStyle name="Comma 4 3 2 2 6 2" xfId="21771" xr:uid="{00000000-0005-0000-0000-00009F710000}"/>
    <cellStyle name="Comma 4 3 2 2 6 3" xfId="21772" xr:uid="{00000000-0005-0000-0000-0000A0710000}"/>
    <cellStyle name="Comma 4 3 2 2 6_AVA DVA EL" xfId="21773" xr:uid="{00000000-0005-0000-0000-0000A1710000}"/>
    <cellStyle name="Comma 4 3 2 2 7" xfId="21774" xr:uid="{00000000-0005-0000-0000-0000A2710000}"/>
    <cellStyle name="Comma 4 3 2 2 7 2" xfId="21775" xr:uid="{00000000-0005-0000-0000-0000A3710000}"/>
    <cellStyle name="Comma 4 3 2 2 7 3" xfId="21776" xr:uid="{00000000-0005-0000-0000-0000A4710000}"/>
    <cellStyle name="Comma 4 3 2 2 7_AVA DVA EL" xfId="21777" xr:uid="{00000000-0005-0000-0000-0000A5710000}"/>
    <cellStyle name="Comma 4 3 2 2 8" xfId="21778" xr:uid="{00000000-0005-0000-0000-0000A6710000}"/>
    <cellStyle name="Comma 4 3 2 2 8 2" xfId="21779" xr:uid="{00000000-0005-0000-0000-0000A7710000}"/>
    <cellStyle name="Comma 4 3 2 2 8 3" xfId="21780" xr:uid="{00000000-0005-0000-0000-0000A8710000}"/>
    <cellStyle name="Comma 4 3 2 2 8_AVA DVA EL" xfId="21781" xr:uid="{00000000-0005-0000-0000-0000A9710000}"/>
    <cellStyle name="Comma 4 3 2 2 9" xfId="21782" xr:uid="{00000000-0005-0000-0000-0000AA710000}"/>
    <cellStyle name="Comma 4 3 2 2 9 2" xfId="21783" xr:uid="{00000000-0005-0000-0000-0000AB710000}"/>
    <cellStyle name="Comma 4 3 2 2 9 3" xfId="21784" xr:uid="{00000000-0005-0000-0000-0000AC710000}"/>
    <cellStyle name="Comma 4 3 2 2 9_AVA DVA EL" xfId="21785" xr:uid="{00000000-0005-0000-0000-0000AD710000}"/>
    <cellStyle name="Comma 4 3 2 2_AVA DVA EL" xfId="21786" xr:uid="{00000000-0005-0000-0000-0000AE710000}"/>
    <cellStyle name="Comma 4 3 2 3" xfId="21787" xr:uid="{00000000-0005-0000-0000-0000AF710000}"/>
    <cellStyle name="Comma 4 3 2 3 2" xfId="21788" xr:uid="{00000000-0005-0000-0000-0000B0710000}"/>
    <cellStyle name="Comma 4 3 2 3 2 2" xfId="21789" xr:uid="{00000000-0005-0000-0000-0000B1710000}"/>
    <cellStyle name="Comma 4 3 2 3 2 3" xfId="21790" xr:uid="{00000000-0005-0000-0000-0000B2710000}"/>
    <cellStyle name="Comma 4 3 2 3 2_AVA DVA EL" xfId="21791" xr:uid="{00000000-0005-0000-0000-0000B3710000}"/>
    <cellStyle name="Comma 4 3 2 3 3" xfId="21792" xr:uid="{00000000-0005-0000-0000-0000B4710000}"/>
    <cellStyle name="Comma 4 3 2 3 3 2" xfId="21793" xr:uid="{00000000-0005-0000-0000-0000B5710000}"/>
    <cellStyle name="Comma 4 3 2 3 3 3" xfId="21794" xr:uid="{00000000-0005-0000-0000-0000B6710000}"/>
    <cellStyle name="Comma 4 3 2 3 3_AVA DVA EL" xfId="21795" xr:uid="{00000000-0005-0000-0000-0000B7710000}"/>
    <cellStyle name="Comma 4 3 2 3 4" xfId="21796" xr:uid="{00000000-0005-0000-0000-0000B8710000}"/>
    <cellStyle name="Comma 4 3 2 3 5" xfId="21797" xr:uid="{00000000-0005-0000-0000-0000B9710000}"/>
    <cellStyle name="Comma 4 3 2 3_AVA DVA EL" xfId="21798" xr:uid="{00000000-0005-0000-0000-0000BA710000}"/>
    <cellStyle name="Comma 4 3 2 4" xfId="21799" xr:uid="{00000000-0005-0000-0000-0000BB710000}"/>
    <cellStyle name="Comma 4 3 2 4 2" xfId="21800" xr:uid="{00000000-0005-0000-0000-0000BC710000}"/>
    <cellStyle name="Comma 4 3 2 4 3" xfId="21801" xr:uid="{00000000-0005-0000-0000-0000BD710000}"/>
    <cellStyle name="Comma 4 3 2 4_AVA DVA EL" xfId="21802" xr:uid="{00000000-0005-0000-0000-0000BE710000}"/>
    <cellStyle name="Comma 4 3 2 5" xfId="21803" xr:uid="{00000000-0005-0000-0000-0000BF710000}"/>
    <cellStyle name="Comma 4 3 2 5 2" xfId="21804" xr:uid="{00000000-0005-0000-0000-0000C0710000}"/>
    <cellStyle name="Comma 4 3 2 5 3" xfId="21805" xr:uid="{00000000-0005-0000-0000-0000C1710000}"/>
    <cellStyle name="Comma 4 3 2 5_AVA DVA EL" xfId="21806" xr:uid="{00000000-0005-0000-0000-0000C2710000}"/>
    <cellStyle name="Comma 4 3 2 6" xfId="21807" xr:uid="{00000000-0005-0000-0000-0000C3710000}"/>
    <cellStyle name="Comma 4 3 2 6 2" xfId="21808" xr:uid="{00000000-0005-0000-0000-0000C4710000}"/>
    <cellStyle name="Comma 4 3 2 6 3" xfId="21809" xr:uid="{00000000-0005-0000-0000-0000C5710000}"/>
    <cellStyle name="Comma 4 3 2 6_AVA DVA EL" xfId="21810" xr:uid="{00000000-0005-0000-0000-0000C6710000}"/>
    <cellStyle name="Comma 4 3 2 7" xfId="21811" xr:uid="{00000000-0005-0000-0000-0000C7710000}"/>
    <cellStyle name="Comma 4 3 2 7 2" xfId="21812" xr:uid="{00000000-0005-0000-0000-0000C8710000}"/>
    <cellStyle name="Comma 4 3 2 7 3" xfId="21813" xr:uid="{00000000-0005-0000-0000-0000C9710000}"/>
    <cellStyle name="Comma 4 3 2 7_AVA DVA EL" xfId="21814" xr:uid="{00000000-0005-0000-0000-0000CA710000}"/>
    <cellStyle name="Comma 4 3 2 8" xfId="21815" xr:uid="{00000000-0005-0000-0000-0000CB710000}"/>
    <cellStyle name="Comma 4 3 2 8 2" xfId="21816" xr:uid="{00000000-0005-0000-0000-0000CC710000}"/>
    <cellStyle name="Comma 4 3 2 8 3" xfId="21817" xr:uid="{00000000-0005-0000-0000-0000CD710000}"/>
    <cellStyle name="Comma 4 3 2 8_AVA DVA EL" xfId="21818" xr:uid="{00000000-0005-0000-0000-0000CE710000}"/>
    <cellStyle name="Comma 4 3 2 9" xfId="21819" xr:uid="{00000000-0005-0000-0000-0000CF710000}"/>
    <cellStyle name="Comma 4 3 2 9 2" xfId="21820" xr:uid="{00000000-0005-0000-0000-0000D0710000}"/>
    <cellStyle name="Comma 4 3 2 9 3" xfId="21821" xr:uid="{00000000-0005-0000-0000-0000D1710000}"/>
    <cellStyle name="Comma 4 3 2 9_AVA DVA EL" xfId="21822" xr:uid="{00000000-0005-0000-0000-0000D2710000}"/>
    <cellStyle name="Comma 4 3 2_AVA DVA EL" xfId="21823" xr:uid="{00000000-0005-0000-0000-0000D3710000}"/>
    <cellStyle name="Comma 4 3 3" xfId="21824" xr:uid="{00000000-0005-0000-0000-0000D4710000}"/>
    <cellStyle name="Comma 4 3 3 10" xfId="21825" xr:uid="{00000000-0005-0000-0000-0000D5710000}"/>
    <cellStyle name="Comma 4 3 3 11" xfId="21826" xr:uid="{00000000-0005-0000-0000-0000D6710000}"/>
    <cellStyle name="Comma 4 3 3 2" xfId="21827" xr:uid="{00000000-0005-0000-0000-0000D7710000}"/>
    <cellStyle name="Comma 4 3 3 2 2" xfId="21828" xr:uid="{00000000-0005-0000-0000-0000D8710000}"/>
    <cellStyle name="Comma 4 3 3 2 2 2" xfId="21829" xr:uid="{00000000-0005-0000-0000-0000D9710000}"/>
    <cellStyle name="Comma 4 3 3 2 2 3" xfId="21830" xr:uid="{00000000-0005-0000-0000-0000DA710000}"/>
    <cellStyle name="Comma 4 3 3 2 2_AVA DVA EL" xfId="21831" xr:uid="{00000000-0005-0000-0000-0000DB710000}"/>
    <cellStyle name="Comma 4 3 3 2 3" xfId="21832" xr:uid="{00000000-0005-0000-0000-0000DC710000}"/>
    <cellStyle name="Comma 4 3 3 2 3 2" xfId="21833" xr:uid="{00000000-0005-0000-0000-0000DD710000}"/>
    <cellStyle name="Comma 4 3 3 2 3 3" xfId="21834" xr:uid="{00000000-0005-0000-0000-0000DE710000}"/>
    <cellStyle name="Comma 4 3 3 2 3_AVA DVA EL" xfId="21835" xr:uid="{00000000-0005-0000-0000-0000DF710000}"/>
    <cellStyle name="Comma 4 3 3 2 4" xfId="21836" xr:uid="{00000000-0005-0000-0000-0000E0710000}"/>
    <cellStyle name="Comma 4 3 3 2 5" xfId="21837" xr:uid="{00000000-0005-0000-0000-0000E1710000}"/>
    <cellStyle name="Comma 4 3 3 2_AVA DVA EL" xfId="21838" xr:uid="{00000000-0005-0000-0000-0000E2710000}"/>
    <cellStyle name="Comma 4 3 3 3" xfId="21839" xr:uid="{00000000-0005-0000-0000-0000E3710000}"/>
    <cellStyle name="Comma 4 3 3 3 2" xfId="21840" xr:uid="{00000000-0005-0000-0000-0000E4710000}"/>
    <cellStyle name="Comma 4 3 3 3 3" xfId="21841" xr:uid="{00000000-0005-0000-0000-0000E5710000}"/>
    <cellStyle name="Comma 4 3 3 3_AVA DVA EL" xfId="21842" xr:uid="{00000000-0005-0000-0000-0000E6710000}"/>
    <cellStyle name="Comma 4 3 3 4" xfId="21843" xr:uid="{00000000-0005-0000-0000-0000E7710000}"/>
    <cellStyle name="Comma 4 3 3 4 2" xfId="21844" xr:uid="{00000000-0005-0000-0000-0000E8710000}"/>
    <cellStyle name="Comma 4 3 3 4 3" xfId="21845" xr:uid="{00000000-0005-0000-0000-0000E9710000}"/>
    <cellStyle name="Comma 4 3 3 4_AVA DVA EL" xfId="21846" xr:uid="{00000000-0005-0000-0000-0000EA710000}"/>
    <cellStyle name="Comma 4 3 3 5" xfId="21847" xr:uid="{00000000-0005-0000-0000-0000EB710000}"/>
    <cellStyle name="Comma 4 3 3 5 2" xfId="21848" xr:uid="{00000000-0005-0000-0000-0000EC710000}"/>
    <cellStyle name="Comma 4 3 3 5 3" xfId="21849" xr:uid="{00000000-0005-0000-0000-0000ED710000}"/>
    <cellStyle name="Comma 4 3 3 5_AVA DVA EL" xfId="21850" xr:uid="{00000000-0005-0000-0000-0000EE710000}"/>
    <cellStyle name="Comma 4 3 3 6" xfId="21851" xr:uid="{00000000-0005-0000-0000-0000EF710000}"/>
    <cellStyle name="Comma 4 3 3 6 2" xfId="21852" xr:uid="{00000000-0005-0000-0000-0000F0710000}"/>
    <cellStyle name="Comma 4 3 3 6 3" xfId="21853" xr:uid="{00000000-0005-0000-0000-0000F1710000}"/>
    <cellStyle name="Comma 4 3 3 6_AVA DVA EL" xfId="21854" xr:uid="{00000000-0005-0000-0000-0000F2710000}"/>
    <cellStyle name="Comma 4 3 3 7" xfId="21855" xr:uid="{00000000-0005-0000-0000-0000F3710000}"/>
    <cellStyle name="Comma 4 3 3 7 2" xfId="21856" xr:uid="{00000000-0005-0000-0000-0000F4710000}"/>
    <cellStyle name="Comma 4 3 3 7 3" xfId="21857" xr:uid="{00000000-0005-0000-0000-0000F5710000}"/>
    <cellStyle name="Comma 4 3 3 7_AVA DVA EL" xfId="21858" xr:uid="{00000000-0005-0000-0000-0000F6710000}"/>
    <cellStyle name="Comma 4 3 3 8" xfId="21859" xr:uid="{00000000-0005-0000-0000-0000F7710000}"/>
    <cellStyle name="Comma 4 3 3 8 2" xfId="21860" xr:uid="{00000000-0005-0000-0000-0000F8710000}"/>
    <cellStyle name="Comma 4 3 3 8 3" xfId="21861" xr:uid="{00000000-0005-0000-0000-0000F9710000}"/>
    <cellStyle name="Comma 4 3 3 8_AVA DVA EL" xfId="21862" xr:uid="{00000000-0005-0000-0000-0000FA710000}"/>
    <cellStyle name="Comma 4 3 3 9" xfId="21863" xr:uid="{00000000-0005-0000-0000-0000FB710000}"/>
    <cellStyle name="Comma 4 3 3 9 2" xfId="21864" xr:uid="{00000000-0005-0000-0000-0000FC710000}"/>
    <cellStyle name="Comma 4 3 3 9 3" xfId="21865" xr:uid="{00000000-0005-0000-0000-0000FD710000}"/>
    <cellStyle name="Comma 4 3 3 9_AVA DVA EL" xfId="21866" xr:uid="{00000000-0005-0000-0000-0000FE710000}"/>
    <cellStyle name="Comma 4 3 3_AVA DVA EL" xfId="21867" xr:uid="{00000000-0005-0000-0000-0000FF710000}"/>
    <cellStyle name="Comma 4 3 4" xfId="21868" xr:uid="{00000000-0005-0000-0000-000000720000}"/>
    <cellStyle name="Comma 4 3 4 2" xfId="21869" xr:uid="{00000000-0005-0000-0000-000001720000}"/>
    <cellStyle name="Comma 4 3 4 2 2" xfId="21870" xr:uid="{00000000-0005-0000-0000-000002720000}"/>
    <cellStyle name="Comma 4 3 4 2 3" xfId="21871" xr:uid="{00000000-0005-0000-0000-000003720000}"/>
    <cellStyle name="Comma 4 3 4 2_AVA DVA EL" xfId="21872" xr:uid="{00000000-0005-0000-0000-000004720000}"/>
    <cellStyle name="Comma 4 3 4 3" xfId="21873" xr:uid="{00000000-0005-0000-0000-000005720000}"/>
    <cellStyle name="Comma 4 3 4 3 2" xfId="21874" xr:uid="{00000000-0005-0000-0000-000006720000}"/>
    <cellStyle name="Comma 4 3 4 3 3" xfId="21875" xr:uid="{00000000-0005-0000-0000-000007720000}"/>
    <cellStyle name="Comma 4 3 4 3_AVA DVA EL" xfId="21876" xr:uid="{00000000-0005-0000-0000-000008720000}"/>
    <cellStyle name="Comma 4 3 4 4" xfId="21877" xr:uid="{00000000-0005-0000-0000-000009720000}"/>
    <cellStyle name="Comma 4 3 4 5" xfId="21878" xr:uid="{00000000-0005-0000-0000-00000A720000}"/>
    <cellStyle name="Comma 4 3 4_AVA DVA EL" xfId="21879" xr:uid="{00000000-0005-0000-0000-00000B720000}"/>
    <cellStyle name="Comma 4 3 5" xfId="21880" xr:uid="{00000000-0005-0000-0000-00000C720000}"/>
    <cellStyle name="Comma 4 3 5 2" xfId="21881" xr:uid="{00000000-0005-0000-0000-00000D720000}"/>
    <cellStyle name="Comma 4 3 5 3" xfId="21882" xr:uid="{00000000-0005-0000-0000-00000E720000}"/>
    <cellStyle name="Comma 4 3 5_AVA DVA EL" xfId="21883" xr:uid="{00000000-0005-0000-0000-00000F720000}"/>
    <cellStyle name="Comma 4 3 6" xfId="21884" xr:uid="{00000000-0005-0000-0000-000010720000}"/>
    <cellStyle name="Comma 4 3 6 2" xfId="21885" xr:uid="{00000000-0005-0000-0000-000011720000}"/>
    <cellStyle name="Comma 4 3 6 3" xfId="21886" xr:uid="{00000000-0005-0000-0000-000012720000}"/>
    <cellStyle name="Comma 4 3 6_AVA DVA EL" xfId="21887" xr:uid="{00000000-0005-0000-0000-000013720000}"/>
    <cellStyle name="Comma 4 3 7" xfId="21888" xr:uid="{00000000-0005-0000-0000-000014720000}"/>
    <cellStyle name="Comma 4 3 7 2" xfId="21889" xr:uid="{00000000-0005-0000-0000-000015720000}"/>
    <cellStyle name="Comma 4 3 7 3" xfId="21890" xr:uid="{00000000-0005-0000-0000-000016720000}"/>
    <cellStyle name="Comma 4 3 7_AVA DVA EL" xfId="21891" xr:uid="{00000000-0005-0000-0000-000017720000}"/>
    <cellStyle name="Comma 4 3 8" xfId="21892" xr:uid="{00000000-0005-0000-0000-000018720000}"/>
    <cellStyle name="Comma 4 3 8 2" xfId="21893" xr:uid="{00000000-0005-0000-0000-000019720000}"/>
    <cellStyle name="Comma 4 3 8 3" xfId="21894" xr:uid="{00000000-0005-0000-0000-00001A720000}"/>
    <cellStyle name="Comma 4 3 8_AVA DVA EL" xfId="21895" xr:uid="{00000000-0005-0000-0000-00001B720000}"/>
    <cellStyle name="Comma 4 3 9" xfId="21896" xr:uid="{00000000-0005-0000-0000-00001C720000}"/>
    <cellStyle name="Comma 4 3 9 2" xfId="21897" xr:uid="{00000000-0005-0000-0000-00001D720000}"/>
    <cellStyle name="Comma 4 3 9 3" xfId="21898" xr:uid="{00000000-0005-0000-0000-00001E720000}"/>
    <cellStyle name="Comma 4 3 9_AVA DVA EL" xfId="21899" xr:uid="{00000000-0005-0000-0000-00001F720000}"/>
    <cellStyle name="Comma 4 3_AVA DVA EL" xfId="21900" xr:uid="{00000000-0005-0000-0000-000020720000}"/>
    <cellStyle name="Comma 4 4" xfId="6309" xr:uid="{00000000-0005-0000-0000-000021720000}"/>
    <cellStyle name="Comma 4 4 10" xfId="21901" xr:uid="{00000000-0005-0000-0000-000022720000}"/>
    <cellStyle name="Comma 4 4 10 2" xfId="21902" xr:uid="{00000000-0005-0000-0000-000023720000}"/>
    <cellStyle name="Comma 4 4 10 3" xfId="21903" xr:uid="{00000000-0005-0000-0000-000024720000}"/>
    <cellStyle name="Comma 4 4 10_AVA DVA EL" xfId="21904" xr:uid="{00000000-0005-0000-0000-000025720000}"/>
    <cellStyle name="Comma 4 4 11" xfId="21905" xr:uid="{00000000-0005-0000-0000-000026720000}"/>
    <cellStyle name="Comma 4 4 11 2" xfId="21906" xr:uid="{00000000-0005-0000-0000-000027720000}"/>
    <cellStyle name="Comma 4 4 11 3" xfId="21907" xr:uid="{00000000-0005-0000-0000-000028720000}"/>
    <cellStyle name="Comma 4 4 11_AVA DVA EL" xfId="21908" xr:uid="{00000000-0005-0000-0000-000029720000}"/>
    <cellStyle name="Comma 4 4 12" xfId="21909" xr:uid="{00000000-0005-0000-0000-00002A720000}"/>
    <cellStyle name="Comma 4 4 13" xfId="21910" xr:uid="{00000000-0005-0000-0000-00002B720000}"/>
    <cellStyle name="Comma 4 4 2" xfId="21911" xr:uid="{00000000-0005-0000-0000-00002C720000}"/>
    <cellStyle name="Comma 4 4 2 10" xfId="21912" xr:uid="{00000000-0005-0000-0000-00002D720000}"/>
    <cellStyle name="Comma 4 4 2 11" xfId="21913" xr:uid="{00000000-0005-0000-0000-00002E720000}"/>
    <cellStyle name="Comma 4 4 2 2" xfId="21914" xr:uid="{00000000-0005-0000-0000-00002F720000}"/>
    <cellStyle name="Comma 4 4 2 2 2" xfId="21915" xr:uid="{00000000-0005-0000-0000-000030720000}"/>
    <cellStyle name="Comma 4 4 2 2 2 2" xfId="21916" xr:uid="{00000000-0005-0000-0000-000031720000}"/>
    <cellStyle name="Comma 4 4 2 2 2 3" xfId="21917" xr:uid="{00000000-0005-0000-0000-000032720000}"/>
    <cellStyle name="Comma 4 4 2 2 2_AVA DVA EL" xfId="21918" xr:uid="{00000000-0005-0000-0000-000033720000}"/>
    <cellStyle name="Comma 4 4 2 2 3" xfId="21919" xr:uid="{00000000-0005-0000-0000-000034720000}"/>
    <cellStyle name="Comma 4 4 2 2 3 2" xfId="21920" xr:uid="{00000000-0005-0000-0000-000035720000}"/>
    <cellStyle name="Comma 4 4 2 2 3 3" xfId="21921" xr:uid="{00000000-0005-0000-0000-000036720000}"/>
    <cellStyle name="Comma 4 4 2 2 3_AVA DVA EL" xfId="21922" xr:uid="{00000000-0005-0000-0000-000037720000}"/>
    <cellStyle name="Comma 4 4 2 2 4" xfId="21923" xr:uid="{00000000-0005-0000-0000-000038720000}"/>
    <cellStyle name="Comma 4 4 2 2 5" xfId="21924" xr:uid="{00000000-0005-0000-0000-000039720000}"/>
    <cellStyle name="Comma 4 4 2 2_AVA DVA EL" xfId="21925" xr:uid="{00000000-0005-0000-0000-00003A720000}"/>
    <cellStyle name="Comma 4 4 2 3" xfId="21926" xr:uid="{00000000-0005-0000-0000-00003B720000}"/>
    <cellStyle name="Comma 4 4 2 3 2" xfId="21927" xr:uid="{00000000-0005-0000-0000-00003C720000}"/>
    <cellStyle name="Comma 4 4 2 3 3" xfId="21928" xr:uid="{00000000-0005-0000-0000-00003D720000}"/>
    <cellStyle name="Comma 4 4 2 3_AVA DVA EL" xfId="21929" xr:uid="{00000000-0005-0000-0000-00003E720000}"/>
    <cellStyle name="Comma 4 4 2 4" xfId="21930" xr:uid="{00000000-0005-0000-0000-00003F720000}"/>
    <cellStyle name="Comma 4 4 2 4 2" xfId="21931" xr:uid="{00000000-0005-0000-0000-000040720000}"/>
    <cellStyle name="Comma 4 4 2 4 3" xfId="21932" xr:uid="{00000000-0005-0000-0000-000041720000}"/>
    <cellStyle name="Comma 4 4 2 4_AVA DVA EL" xfId="21933" xr:uid="{00000000-0005-0000-0000-000042720000}"/>
    <cellStyle name="Comma 4 4 2 5" xfId="21934" xr:uid="{00000000-0005-0000-0000-000043720000}"/>
    <cellStyle name="Comma 4 4 2 5 2" xfId="21935" xr:uid="{00000000-0005-0000-0000-000044720000}"/>
    <cellStyle name="Comma 4 4 2 5 3" xfId="21936" xr:uid="{00000000-0005-0000-0000-000045720000}"/>
    <cellStyle name="Comma 4 4 2 5_AVA DVA EL" xfId="21937" xr:uid="{00000000-0005-0000-0000-000046720000}"/>
    <cellStyle name="Comma 4 4 2 6" xfId="21938" xr:uid="{00000000-0005-0000-0000-000047720000}"/>
    <cellStyle name="Comma 4 4 2 6 2" xfId="21939" xr:uid="{00000000-0005-0000-0000-000048720000}"/>
    <cellStyle name="Comma 4 4 2 6 3" xfId="21940" xr:uid="{00000000-0005-0000-0000-000049720000}"/>
    <cellStyle name="Comma 4 4 2 6_AVA DVA EL" xfId="21941" xr:uid="{00000000-0005-0000-0000-00004A720000}"/>
    <cellStyle name="Comma 4 4 2 7" xfId="21942" xr:uid="{00000000-0005-0000-0000-00004B720000}"/>
    <cellStyle name="Comma 4 4 2 7 2" xfId="21943" xr:uid="{00000000-0005-0000-0000-00004C720000}"/>
    <cellStyle name="Comma 4 4 2 7 3" xfId="21944" xr:uid="{00000000-0005-0000-0000-00004D720000}"/>
    <cellStyle name="Comma 4 4 2 7_AVA DVA EL" xfId="21945" xr:uid="{00000000-0005-0000-0000-00004E720000}"/>
    <cellStyle name="Comma 4 4 2 8" xfId="21946" xr:uid="{00000000-0005-0000-0000-00004F720000}"/>
    <cellStyle name="Comma 4 4 2 8 2" xfId="21947" xr:uid="{00000000-0005-0000-0000-000050720000}"/>
    <cellStyle name="Comma 4 4 2 8 3" xfId="21948" xr:uid="{00000000-0005-0000-0000-000051720000}"/>
    <cellStyle name="Comma 4 4 2 8_AVA DVA EL" xfId="21949" xr:uid="{00000000-0005-0000-0000-000052720000}"/>
    <cellStyle name="Comma 4 4 2 9" xfId="21950" xr:uid="{00000000-0005-0000-0000-000053720000}"/>
    <cellStyle name="Comma 4 4 2 9 2" xfId="21951" xr:uid="{00000000-0005-0000-0000-000054720000}"/>
    <cellStyle name="Comma 4 4 2 9 3" xfId="21952" xr:uid="{00000000-0005-0000-0000-000055720000}"/>
    <cellStyle name="Comma 4 4 2 9_AVA DVA EL" xfId="21953" xr:uid="{00000000-0005-0000-0000-000056720000}"/>
    <cellStyle name="Comma 4 4 2_AVA DVA EL" xfId="21954" xr:uid="{00000000-0005-0000-0000-000057720000}"/>
    <cellStyle name="Comma 4 4 3" xfId="21955" xr:uid="{00000000-0005-0000-0000-000058720000}"/>
    <cellStyle name="Comma 4 4 3 10" xfId="21956" xr:uid="{00000000-0005-0000-0000-000059720000}"/>
    <cellStyle name="Comma 4 4 3 11" xfId="21957" xr:uid="{00000000-0005-0000-0000-00005A720000}"/>
    <cellStyle name="Comma 4 4 3 2" xfId="21958" xr:uid="{00000000-0005-0000-0000-00005B720000}"/>
    <cellStyle name="Comma 4 4 3 2 2" xfId="21959" xr:uid="{00000000-0005-0000-0000-00005C720000}"/>
    <cellStyle name="Comma 4 4 3 2 2 2" xfId="21960" xr:uid="{00000000-0005-0000-0000-00005D720000}"/>
    <cellStyle name="Comma 4 4 3 2 2 3" xfId="21961" xr:uid="{00000000-0005-0000-0000-00005E720000}"/>
    <cellStyle name="Comma 4 4 3 2 2_AVA DVA EL" xfId="21962" xr:uid="{00000000-0005-0000-0000-00005F720000}"/>
    <cellStyle name="Comma 4 4 3 2 3" xfId="21963" xr:uid="{00000000-0005-0000-0000-000060720000}"/>
    <cellStyle name="Comma 4 4 3 2 3 2" xfId="21964" xr:uid="{00000000-0005-0000-0000-000061720000}"/>
    <cellStyle name="Comma 4 4 3 2 3 3" xfId="21965" xr:uid="{00000000-0005-0000-0000-000062720000}"/>
    <cellStyle name="Comma 4 4 3 2 3_AVA DVA EL" xfId="21966" xr:uid="{00000000-0005-0000-0000-000063720000}"/>
    <cellStyle name="Comma 4 4 3 2 4" xfId="21967" xr:uid="{00000000-0005-0000-0000-000064720000}"/>
    <cellStyle name="Comma 4 4 3 2 5" xfId="21968" xr:uid="{00000000-0005-0000-0000-000065720000}"/>
    <cellStyle name="Comma 4 4 3 2_AVA DVA EL" xfId="21969" xr:uid="{00000000-0005-0000-0000-000066720000}"/>
    <cellStyle name="Comma 4 4 3 3" xfId="21970" xr:uid="{00000000-0005-0000-0000-000067720000}"/>
    <cellStyle name="Comma 4 4 3 3 2" xfId="21971" xr:uid="{00000000-0005-0000-0000-000068720000}"/>
    <cellStyle name="Comma 4 4 3 3 3" xfId="21972" xr:uid="{00000000-0005-0000-0000-000069720000}"/>
    <cellStyle name="Comma 4 4 3 3_AVA DVA EL" xfId="21973" xr:uid="{00000000-0005-0000-0000-00006A720000}"/>
    <cellStyle name="Comma 4 4 3 4" xfId="21974" xr:uid="{00000000-0005-0000-0000-00006B720000}"/>
    <cellStyle name="Comma 4 4 3 4 2" xfId="21975" xr:uid="{00000000-0005-0000-0000-00006C720000}"/>
    <cellStyle name="Comma 4 4 3 4 3" xfId="21976" xr:uid="{00000000-0005-0000-0000-00006D720000}"/>
    <cellStyle name="Comma 4 4 3 4_AVA DVA EL" xfId="21977" xr:uid="{00000000-0005-0000-0000-00006E720000}"/>
    <cellStyle name="Comma 4 4 3 5" xfId="21978" xr:uid="{00000000-0005-0000-0000-00006F720000}"/>
    <cellStyle name="Comma 4 4 3 5 2" xfId="21979" xr:uid="{00000000-0005-0000-0000-000070720000}"/>
    <cellStyle name="Comma 4 4 3 5 3" xfId="21980" xr:uid="{00000000-0005-0000-0000-000071720000}"/>
    <cellStyle name="Comma 4 4 3 5_AVA DVA EL" xfId="21981" xr:uid="{00000000-0005-0000-0000-000072720000}"/>
    <cellStyle name="Comma 4 4 3 6" xfId="21982" xr:uid="{00000000-0005-0000-0000-000073720000}"/>
    <cellStyle name="Comma 4 4 3 6 2" xfId="21983" xr:uid="{00000000-0005-0000-0000-000074720000}"/>
    <cellStyle name="Comma 4 4 3 6 3" xfId="21984" xr:uid="{00000000-0005-0000-0000-000075720000}"/>
    <cellStyle name="Comma 4 4 3 6_AVA DVA EL" xfId="21985" xr:uid="{00000000-0005-0000-0000-000076720000}"/>
    <cellStyle name="Comma 4 4 3 7" xfId="21986" xr:uid="{00000000-0005-0000-0000-000077720000}"/>
    <cellStyle name="Comma 4 4 3 7 2" xfId="21987" xr:uid="{00000000-0005-0000-0000-000078720000}"/>
    <cellStyle name="Comma 4 4 3 7 3" xfId="21988" xr:uid="{00000000-0005-0000-0000-000079720000}"/>
    <cellStyle name="Comma 4 4 3 7_AVA DVA EL" xfId="21989" xr:uid="{00000000-0005-0000-0000-00007A720000}"/>
    <cellStyle name="Comma 4 4 3 8" xfId="21990" xr:uid="{00000000-0005-0000-0000-00007B720000}"/>
    <cellStyle name="Comma 4 4 3 8 2" xfId="21991" xr:uid="{00000000-0005-0000-0000-00007C720000}"/>
    <cellStyle name="Comma 4 4 3 8 3" xfId="21992" xr:uid="{00000000-0005-0000-0000-00007D720000}"/>
    <cellStyle name="Comma 4 4 3 8_AVA DVA EL" xfId="21993" xr:uid="{00000000-0005-0000-0000-00007E720000}"/>
    <cellStyle name="Comma 4 4 3 9" xfId="21994" xr:uid="{00000000-0005-0000-0000-00007F720000}"/>
    <cellStyle name="Comma 4 4 3 9 2" xfId="21995" xr:uid="{00000000-0005-0000-0000-000080720000}"/>
    <cellStyle name="Comma 4 4 3 9 3" xfId="21996" xr:uid="{00000000-0005-0000-0000-000081720000}"/>
    <cellStyle name="Comma 4 4 3 9_AVA DVA EL" xfId="21997" xr:uid="{00000000-0005-0000-0000-000082720000}"/>
    <cellStyle name="Comma 4 4 3_AVA DVA EL" xfId="21998" xr:uid="{00000000-0005-0000-0000-000083720000}"/>
    <cellStyle name="Comma 4 4 4" xfId="21999" xr:uid="{00000000-0005-0000-0000-000084720000}"/>
    <cellStyle name="Comma 4 4 4 2" xfId="22000" xr:uid="{00000000-0005-0000-0000-000085720000}"/>
    <cellStyle name="Comma 4 4 4 2 2" xfId="22001" xr:uid="{00000000-0005-0000-0000-000086720000}"/>
    <cellStyle name="Comma 4 4 4 2 3" xfId="22002" xr:uid="{00000000-0005-0000-0000-000087720000}"/>
    <cellStyle name="Comma 4 4 4 2_AVA DVA EL" xfId="22003" xr:uid="{00000000-0005-0000-0000-000088720000}"/>
    <cellStyle name="Comma 4 4 4 3" xfId="22004" xr:uid="{00000000-0005-0000-0000-000089720000}"/>
    <cellStyle name="Comma 4 4 4 3 2" xfId="22005" xr:uid="{00000000-0005-0000-0000-00008A720000}"/>
    <cellStyle name="Comma 4 4 4 3 3" xfId="22006" xr:uid="{00000000-0005-0000-0000-00008B720000}"/>
    <cellStyle name="Comma 4 4 4 3_AVA DVA EL" xfId="22007" xr:uid="{00000000-0005-0000-0000-00008C720000}"/>
    <cellStyle name="Comma 4 4 4 4" xfId="22008" xr:uid="{00000000-0005-0000-0000-00008D720000}"/>
    <cellStyle name="Comma 4 4 4 5" xfId="22009" xr:uid="{00000000-0005-0000-0000-00008E720000}"/>
    <cellStyle name="Comma 4 4 4_AVA DVA EL" xfId="22010" xr:uid="{00000000-0005-0000-0000-00008F720000}"/>
    <cellStyle name="Comma 4 4 5" xfId="22011" xr:uid="{00000000-0005-0000-0000-000090720000}"/>
    <cellStyle name="Comma 4 4 5 2" xfId="22012" xr:uid="{00000000-0005-0000-0000-000091720000}"/>
    <cellStyle name="Comma 4 4 5 3" xfId="22013" xr:uid="{00000000-0005-0000-0000-000092720000}"/>
    <cellStyle name="Comma 4 4 5_AVA DVA EL" xfId="22014" xr:uid="{00000000-0005-0000-0000-000093720000}"/>
    <cellStyle name="Comma 4 4 6" xfId="22015" xr:uid="{00000000-0005-0000-0000-000094720000}"/>
    <cellStyle name="Comma 4 4 6 2" xfId="22016" xr:uid="{00000000-0005-0000-0000-000095720000}"/>
    <cellStyle name="Comma 4 4 6 3" xfId="22017" xr:uid="{00000000-0005-0000-0000-000096720000}"/>
    <cellStyle name="Comma 4 4 6_AVA DVA EL" xfId="22018" xr:uid="{00000000-0005-0000-0000-000097720000}"/>
    <cellStyle name="Comma 4 4 7" xfId="22019" xr:uid="{00000000-0005-0000-0000-000098720000}"/>
    <cellStyle name="Comma 4 4 7 2" xfId="22020" xr:uid="{00000000-0005-0000-0000-000099720000}"/>
    <cellStyle name="Comma 4 4 7 3" xfId="22021" xr:uid="{00000000-0005-0000-0000-00009A720000}"/>
    <cellStyle name="Comma 4 4 7_AVA DVA EL" xfId="22022" xr:uid="{00000000-0005-0000-0000-00009B720000}"/>
    <cellStyle name="Comma 4 4 8" xfId="22023" xr:uid="{00000000-0005-0000-0000-00009C720000}"/>
    <cellStyle name="Comma 4 4 8 2" xfId="22024" xr:uid="{00000000-0005-0000-0000-00009D720000}"/>
    <cellStyle name="Comma 4 4 8 3" xfId="22025" xr:uid="{00000000-0005-0000-0000-00009E720000}"/>
    <cellStyle name="Comma 4 4 8_AVA DVA EL" xfId="22026" xr:uid="{00000000-0005-0000-0000-00009F720000}"/>
    <cellStyle name="Comma 4 4 9" xfId="22027" xr:uid="{00000000-0005-0000-0000-0000A0720000}"/>
    <cellStyle name="Comma 4 4 9 2" xfId="22028" xr:uid="{00000000-0005-0000-0000-0000A1720000}"/>
    <cellStyle name="Comma 4 4 9 3" xfId="22029" xr:uid="{00000000-0005-0000-0000-0000A2720000}"/>
    <cellStyle name="Comma 4 4 9_AVA DVA EL" xfId="22030" xr:uid="{00000000-0005-0000-0000-0000A3720000}"/>
    <cellStyle name="Comma 4 4_AVA DVA EL" xfId="22031" xr:uid="{00000000-0005-0000-0000-0000A4720000}"/>
    <cellStyle name="Comma 4 5" xfId="6310" xr:uid="{00000000-0005-0000-0000-0000A5720000}"/>
    <cellStyle name="Comma 4 5 10" xfId="22032" xr:uid="{00000000-0005-0000-0000-0000A6720000}"/>
    <cellStyle name="Comma 4 5 10 2" xfId="22033" xr:uid="{00000000-0005-0000-0000-0000A7720000}"/>
    <cellStyle name="Comma 4 5 10 3" xfId="22034" xr:uid="{00000000-0005-0000-0000-0000A8720000}"/>
    <cellStyle name="Comma 4 5 10_AVA DVA EL" xfId="22035" xr:uid="{00000000-0005-0000-0000-0000A9720000}"/>
    <cellStyle name="Comma 4 5 11" xfId="22036" xr:uid="{00000000-0005-0000-0000-0000AA720000}"/>
    <cellStyle name="Comma 4 5 12" xfId="22037" xr:uid="{00000000-0005-0000-0000-0000AB720000}"/>
    <cellStyle name="Comma 4 5 2" xfId="22038" xr:uid="{00000000-0005-0000-0000-0000AC720000}"/>
    <cellStyle name="Comma 4 5 2 10" xfId="22039" xr:uid="{00000000-0005-0000-0000-0000AD720000}"/>
    <cellStyle name="Comma 4 5 2 11" xfId="22040" xr:uid="{00000000-0005-0000-0000-0000AE720000}"/>
    <cellStyle name="Comma 4 5 2 2" xfId="22041" xr:uid="{00000000-0005-0000-0000-0000AF720000}"/>
    <cellStyle name="Comma 4 5 2 2 2" xfId="22042" xr:uid="{00000000-0005-0000-0000-0000B0720000}"/>
    <cellStyle name="Comma 4 5 2 2 2 2" xfId="22043" xr:uid="{00000000-0005-0000-0000-0000B1720000}"/>
    <cellStyle name="Comma 4 5 2 2 2 3" xfId="22044" xr:uid="{00000000-0005-0000-0000-0000B2720000}"/>
    <cellStyle name="Comma 4 5 2 2 2_AVA DVA EL" xfId="22045" xr:uid="{00000000-0005-0000-0000-0000B3720000}"/>
    <cellStyle name="Comma 4 5 2 2 3" xfId="22046" xr:uid="{00000000-0005-0000-0000-0000B4720000}"/>
    <cellStyle name="Comma 4 5 2 2 3 2" xfId="22047" xr:uid="{00000000-0005-0000-0000-0000B5720000}"/>
    <cellStyle name="Comma 4 5 2 2 3 3" xfId="22048" xr:uid="{00000000-0005-0000-0000-0000B6720000}"/>
    <cellStyle name="Comma 4 5 2 2 3_AVA DVA EL" xfId="22049" xr:uid="{00000000-0005-0000-0000-0000B7720000}"/>
    <cellStyle name="Comma 4 5 2 2 4" xfId="22050" xr:uid="{00000000-0005-0000-0000-0000B8720000}"/>
    <cellStyle name="Comma 4 5 2 2 5" xfId="22051" xr:uid="{00000000-0005-0000-0000-0000B9720000}"/>
    <cellStyle name="Comma 4 5 2 2_AVA DVA EL" xfId="22052" xr:uid="{00000000-0005-0000-0000-0000BA720000}"/>
    <cellStyle name="Comma 4 5 2 3" xfId="22053" xr:uid="{00000000-0005-0000-0000-0000BB720000}"/>
    <cellStyle name="Comma 4 5 2 3 2" xfId="22054" xr:uid="{00000000-0005-0000-0000-0000BC720000}"/>
    <cellStyle name="Comma 4 5 2 3 3" xfId="22055" xr:uid="{00000000-0005-0000-0000-0000BD720000}"/>
    <cellStyle name="Comma 4 5 2 3_AVA DVA EL" xfId="22056" xr:uid="{00000000-0005-0000-0000-0000BE720000}"/>
    <cellStyle name="Comma 4 5 2 4" xfId="22057" xr:uid="{00000000-0005-0000-0000-0000BF720000}"/>
    <cellStyle name="Comma 4 5 2 4 2" xfId="22058" xr:uid="{00000000-0005-0000-0000-0000C0720000}"/>
    <cellStyle name="Comma 4 5 2 4 3" xfId="22059" xr:uid="{00000000-0005-0000-0000-0000C1720000}"/>
    <cellStyle name="Comma 4 5 2 4_AVA DVA EL" xfId="22060" xr:uid="{00000000-0005-0000-0000-0000C2720000}"/>
    <cellStyle name="Comma 4 5 2 5" xfId="22061" xr:uid="{00000000-0005-0000-0000-0000C3720000}"/>
    <cellStyle name="Comma 4 5 2 5 2" xfId="22062" xr:uid="{00000000-0005-0000-0000-0000C4720000}"/>
    <cellStyle name="Comma 4 5 2 5 3" xfId="22063" xr:uid="{00000000-0005-0000-0000-0000C5720000}"/>
    <cellStyle name="Comma 4 5 2 5_AVA DVA EL" xfId="22064" xr:uid="{00000000-0005-0000-0000-0000C6720000}"/>
    <cellStyle name="Comma 4 5 2 6" xfId="22065" xr:uid="{00000000-0005-0000-0000-0000C7720000}"/>
    <cellStyle name="Comma 4 5 2 6 2" xfId="22066" xr:uid="{00000000-0005-0000-0000-0000C8720000}"/>
    <cellStyle name="Comma 4 5 2 6 3" xfId="22067" xr:uid="{00000000-0005-0000-0000-0000C9720000}"/>
    <cellStyle name="Comma 4 5 2 6_AVA DVA EL" xfId="22068" xr:uid="{00000000-0005-0000-0000-0000CA720000}"/>
    <cellStyle name="Comma 4 5 2 7" xfId="22069" xr:uid="{00000000-0005-0000-0000-0000CB720000}"/>
    <cellStyle name="Comma 4 5 2 7 2" xfId="22070" xr:uid="{00000000-0005-0000-0000-0000CC720000}"/>
    <cellStyle name="Comma 4 5 2 7 3" xfId="22071" xr:uid="{00000000-0005-0000-0000-0000CD720000}"/>
    <cellStyle name="Comma 4 5 2 7_AVA DVA EL" xfId="22072" xr:uid="{00000000-0005-0000-0000-0000CE720000}"/>
    <cellStyle name="Comma 4 5 2 8" xfId="22073" xr:uid="{00000000-0005-0000-0000-0000CF720000}"/>
    <cellStyle name="Comma 4 5 2 8 2" xfId="22074" xr:uid="{00000000-0005-0000-0000-0000D0720000}"/>
    <cellStyle name="Comma 4 5 2 8 3" xfId="22075" xr:uid="{00000000-0005-0000-0000-0000D1720000}"/>
    <cellStyle name="Comma 4 5 2 8_AVA DVA EL" xfId="22076" xr:uid="{00000000-0005-0000-0000-0000D2720000}"/>
    <cellStyle name="Comma 4 5 2 9" xfId="22077" xr:uid="{00000000-0005-0000-0000-0000D3720000}"/>
    <cellStyle name="Comma 4 5 2 9 2" xfId="22078" xr:uid="{00000000-0005-0000-0000-0000D4720000}"/>
    <cellStyle name="Comma 4 5 2 9 3" xfId="22079" xr:uid="{00000000-0005-0000-0000-0000D5720000}"/>
    <cellStyle name="Comma 4 5 2 9_AVA DVA EL" xfId="22080" xr:uid="{00000000-0005-0000-0000-0000D6720000}"/>
    <cellStyle name="Comma 4 5 2_AVA DVA EL" xfId="22081" xr:uid="{00000000-0005-0000-0000-0000D7720000}"/>
    <cellStyle name="Comma 4 5 3" xfId="22082" xr:uid="{00000000-0005-0000-0000-0000D8720000}"/>
    <cellStyle name="Comma 4 5 3 2" xfId="22083" xr:uid="{00000000-0005-0000-0000-0000D9720000}"/>
    <cellStyle name="Comma 4 5 3 2 2" xfId="22084" xr:uid="{00000000-0005-0000-0000-0000DA720000}"/>
    <cellStyle name="Comma 4 5 3 2 3" xfId="22085" xr:uid="{00000000-0005-0000-0000-0000DB720000}"/>
    <cellStyle name="Comma 4 5 3 2_AVA DVA EL" xfId="22086" xr:uid="{00000000-0005-0000-0000-0000DC720000}"/>
    <cellStyle name="Comma 4 5 3 3" xfId="22087" xr:uid="{00000000-0005-0000-0000-0000DD720000}"/>
    <cellStyle name="Comma 4 5 3 3 2" xfId="22088" xr:uid="{00000000-0005-0000-0000-0000DE720000}"/>
    <cellStyle name="Comma 4 5 3 3 3" xfId="22089" xr:uid="{00000000-0005-0000-0000-0000DF720000}"/>
    <cellStyle name="Comma 4 5 3 3_AVA DVA EL" xfId="22090" xr:uid="{00000000-0005-0000-0000-0000E0720000}"/>
    <cellStyle name="Comma 4 5 3 4" xfId="22091" xr:uid="{00000000-0005-0000-0000-0000E1720000}"/>
    <cellStyle name="Comma 4 5 3 5" xfId="22092" xr:uid="{00000000-0005-0000-0000-0000E2720000}"/>
    <cellStyle name="Comma 4 5 3_AVA DVA EL" xfId="22093" xr:uid="{00000000-0005-0000-0000-0000E3720000}"/>
    <cellStyle name="Comma 4 5 4" xfId="22094" xr:uid="{00000000-0005-0000-0000-0000E4720000}"/>
    <cellStyle name="Comma 4 5 4 2" xfId="22095" xr:uid="{00000000-0005-0000-0000-0000E5720000}"/>
    <cellStyle name="Comma 4 5 4 3" xfId="22096" xr:uid="{00000000-0005-0000-0000-0000E6720000}"/>
    <cellStyle name="Comma 4 5 4_AVA DVA EL" xfId="22097" xr:uid="{00000000-0005-0000-0000-0000E7720000}"/>
    <cellStyle name="Comma 4 5 5" xfId="22098" xr:uid="{00000000-0005-0000-0000-0000E8720000}"/>
    <cellStyle name="Comma 4 5 5 2" xfId="22099" xr:uid="{00000000-0005-0000-0000-0000E9720000}"/>
    <cellStyle name="Comma 4 5 5 3" xfId="22100" xr:uid="{00000000-0005-0000-0000-0000EA720000}"/>
    <cellStyle name="Comma 4 5 5_AVA DVA EL" xfId="22101" xr:uid="{00000000-0005-0000-0000-0000EB720000}"/>
    <cellStyle name="Comma 4 5 6" xfId="22102" xr:uid="{00000000-0005-0000-0000-0000EC720000}"/>
    <cellStyle name="Comma 4 5 6 2" xfId="22103" xr:uid="{00000000-0005-0000-0000-0000ED720000}"/>
    <cellStyle name="Comma 4 5 6 3" xfId="22104" xr:uid="{00000000-0005-0000-0000-0000EE720000}"/>
    <cellStyle name="Comma 4 5 6_AVA DVA EL" xfId="22105" xr:uid="{00000000-0005-0000-0000-0000EF720000}"/>
    <cellStyle name="Comma 4 5 7" xfId="22106" xr:uid="{00000000-0005-0000-0000-0000F0720000}"/>
    <cellStyle name="Comma 4 5 7 2" xfId="22107" xr:uid="{00000000-0005-0000-0000-0000F1720000}"/>
    <cellStyle name="Comma 4 5 7 3" xfId="22108" xr:uid="{00000000-0005-0000-0000-0000F2720000}"/>
    <cellStyle name="Comma 4 5 7_AVA DVA EL" xfId="22109" xr:uid="{00000000-0005-0000-0000-0000F3720000}"/>
    <cellStyle name="Comma 4 5 8" xfId="22110" xr:uid="{00000000-0005-0000-0000-0000F4720000}"/>
    <cellStyle name="Comma 4 5 8 2" xfId="22111" xr:uid="{00000000-0005-0000-0000-0000F5720000}"/>
    <cellStyle name="Comma 4 5 8 3" xfId="22112" xr:uid="{00000000-0005-0000-0000-0000F6720000}"/>
    <cellStyle name="Comma 4 5 8_AVA DVA EL" xfId="22113" xr:uid="{00000000-0005-0000-0000-0000F7720000}"/>
    <cellStyle name="Comma 4 5 9" xfId="22114" xr:uid="{00000000-0005-0000-0000-0000F8720000}"/>
    <cellStyle name="Comma 4 5 9 2" xfId="22115" xr:uid="{00000000-0005-0000-0000-0000F9720000}"/>
    <cellStyle name="Comma 4 5 9 3" xfId="22116" xr:uid="{00000000-0005-0000-0000-0000FA720000}"/>
    <cellStyle name="Comma 4 5 9_AVA DVA EL" xfId="22117" xr:uid="{00000000-0005-0000-0000-0000FB720000}"/>
    <cellStyle name="Comma 4 5_AVA DVA EL" xfId="22118" xr:uid="{00000000-0005-0000-0000-0000FC720000}"/>
    <cellStyle name="Comma 4 6" xfId="6311" xr:uid="{00000000-0005-0000-0000-0000FD720000}"/>
    <cellStyle name="Comma 4 6 10" xfId="22119" xr:uid="{00000000-0005-0000-0000-0000FE720000}"/>
    <cellStyle name="Comma 4 6 10 2" xfId="22120" xr:uid="{00000000-0005-0000-0000-0000FF720000}"/>
    <cellStyle name="Comma 4 6 10 3" xfId="22121" xr:uid="{00000000-0005-0000-0000-000000730000}"/>
    <cellStyle name="Comma 4 6 10_AVA DVA EL" xfId="22122" xr:uid="{00000000-0005-0000-0000-000001730000}"/>
    <cellStyle name="Comma 4 6 11" xfId="22123" xr:uid="{00000000-0005-0000-0000-000002730000}"/>
    <cellStyle name="Comma 4 6 12" xfId="22124" xr:uid="{00000000-0005-0000-0000-000003730000}"/>
    <cellStyle name="Comma 4 6 2" xfId="22125" xr:uid="{00000000-0005-0000-0000-000004730000}"/>
    <cellStyle name="Comma 4 6 2 10" xfId="22126" xr:uid="{00000000-0005-0000-0000-000005730000}"/>
    <cellStyle name="Comma 4 6 2 11" xfId="22127" xr:uid="{00000000-0005-0000-0000-000006730000}"/>
    <cellStyle name="Comma 4 6 2 2" xfId="22128" xr:uid="{00000000-0005-0000-0000-000007730000}"/>
    <cellStyle name="Comma 4 6 2 2 2" xfId="22129" xr:uid="{00000000-0005-0000-0000-000008730000}"/>
    <cellStyle name="Comma 4 6 2 2 2 2" xfId="22130" xr:uid="{00000000-0005-0000-0000-000009730000}"/>
    <cellStyle name="Comma 4 6 2 2 2 3" xfId="22131" xr:uid="{00000000-0005-0000-0000-00000A730000}"/>
    <cellStyle name="Comma 4 6 2 2 2_AVA DVA EL" xfId="22132" xr:uid="{00000000-0005-0000-0000-00000B730000}"/>
    <cellStyle name="Comma 4 6 2 2 3" xfId="22133" xr:uid="{00000000-0005-0000-0000-00000C730000}"/>
    <cellStyle name="Comma 4 6 2 2 3 2" xfId="22134" xr:uid="{00000000-0005-0000-0000-00000D730000}"/>
    <cellStyle name="Comma 4 6 2 2 3 3" xfId="22135" xr:uid="{00000000-0005-0000-0000-00000E730000}"/>
    <cellStyle name="Comma 4 6 2 2 3_AVA DVA EL" xfId="22136" xr:uid="{00000000-0005-0000-0000-00000F730000}"/>
    <cellStyle name="Comma 4 6 2 2 4" xfId="22137" xr:uid="{00000000-0005-0000-0000-000010730000}"/>
    <cellStyle name="Comma 4 6 2 2 5" xfId="22138" xr:uid="{00000000-0005-0000-0000-000011730000}"/>
    <cellStyle name="Comma 4 6 2 2_AVA DVA EL" xfId="22139" xr:uid="{00000000-0005-0000-0000-000012730000}"/>
    <cellStyle name="Comma 4 6 2 3" xfId="22140" xr:uid="{00000000-0005-0000-0000-000013730000}"/>
    <cellStyle name="Comma 4 6 2 3 2" xfId="22141" xr:uid="{00000000-0005-0000-0000-000014730000}"/>
    <cellStyle name="Comma 4 6 2 3 3" xfId="22142" xr:uid="{00000000-0005-0000-0000-000015730000}"/>
    <cellStyle name="Comma 4 6 2 3_AVA DVA EL" xfId="22143" xr:uid="{00000000-0005-0000-0000-000016730000}"/>
    <cellStyle name="Comma 4 6 2 4" xfId="22144" xr:uid="{00000000-0005-0000-0000-000017730000}"/>
    <cellStyle name="Comma 4 6 2 4 2" xfId="22145" xr:uid="{00000000-0005-0000-0000-000018730000}"/>
    <cellStyle name="Comma 4 6 2 4 3" xfId="22146" xr:uid="{00000000-0005-0000-0000-000019730000}"/>
    <cellStyle name="Comma 4 6 2 4_AVA DVA EL" xfId="22147" xr:uid="{00000000-0005-0000-0000-00001A730000}"/>
    <cellStyle name="Comma 4 6 2 5" xfId="22148" xr:uid="{00000000-0005-0000-0000-00001B730000}"/>
    <cellStyle name="Comma 4 6 2 5 2" xfId="22149" xr:uid="{00000000-0005-0000-0000-00001C730000}"/>
    <cellStyle name="Comma 4 6 2 5 3" xfId="22150" xr:uid="{00000000-0005-0000-0000-00001D730000}"/>
    <cellStyle name="Comma 4 6 2 5_AVA DVA EL" xfId="22151" xr:uid="{00000000-0005-0000-0000-00001E730000}"/>
    <cellStyle name="Comma 4 6 2 6" xfId="22152" xr:uid="{00000000-0005-0000-0000-00001F730000}"/>
    <cellStyle name="Comma 4 6 2 6 2" xfId="22153" xr:uid="{00000000-0005-0000-0000-000020730000}"/>
    <cellStyle name="Comma 4 6 2 6 3" xfId="22154" xr:uid="{00000000-0005-0000-0000-000021730000}"/>
    <cellStyle name="Comma 4 6 2 6_AVA DVA EL" xfId="22155" xr:uid="{00000000-0005-0000-0000-000022730000}"/>
    <cellStyle name="Comma 4 6 2 7" xfId="22156" xr:uid="{00000000-0005-0000-0000-000023730000}"/>
    <cellStyle name="Comma 4 6 2 7 2" xfId="22157" xr:uid="{00000000-0005-0000-0000-000024730000}"/>
    <cellStyle name="Comma 4 6 2 7 3" xfId="22158" xr:uid="{00000000-0005-0000-0000-000025730000}"/>
    <cellStyle name="Comma 4 6 2 7_AVA DVA EL" xfId="22159" xr:uid="{00000000-0005-0000-0000-000026730000}"/>
    <cellStyle name="Comma 4 6 2 8" xfId="22160" xr:uid="{00000000-0005-0000-0000-000027730000}"/>
    <cellStyle name="Comma 4 6 2 8 2" xfId="22161" xr:uid="{00000000-0005-0000-0000-000028730000}"/>
    <cellStyle name="Comma 4 6 2 8 3" xfId="22162" xr:uid="{00000000-0005-0000-0000-000029730000}"/>
    <cellStyle name="Comma 4 6 2 8_AVA DVA EL" xfId="22163" xr:uid="{00000000-0005-0000-0000-00002A730000}"/>
    <cellStyle name="Comma 4 6 2 9" xfId="22164" xr:uid="{00000000-0005-0000-0000-00002B730000}"/>
    <cellStyle name="Comma 4 6 2 9 2" xfId="22165" xr:uid="{00000000-0005-0000-0000-00002C730000}"/>
    <cellStyle name="Comma 4 6 2 9 3" xfId="22166" xr:uid="{00000000-0005-0000-0000-00002D730000}"/>
    <cellStyle name="Comma 4 6 2 9_AVA DVA EL" xfId="22167" xr:uid="{00000000-0005-0000-0000-00002E730000}"/>
    <cellStyle name="Comma 4 6 2_AVA DVA EL" xfId="22168" xr:uid="{00000000-0005-0000-0000-00002F730000}"/>
    <cellStyle name="Comma 4 6 3" xfId="22169" xr:uid="{00000000-0005-0000-0000-000030730000}"/>
    <cellStyle name="Comma 4 6 3 2" xfId="22170" xr:uid="{00000000-0005-0000-0000-000031730000}"/>
    <cellStyle name="Comma 4 6 3 2 2" xfId="22171" xr:uid="{00000000-0005-0000-0000-000032730000}"/>
    <cellStyle name="Comma 4 6 3 2 3" xfId="22172" xr:uid="{00000000-0005-0000-0000-000033730000}"/>
    <cellStyle name="Comma 4 6 3 2_AVA DVA EL" xfId="22173" xr:uid="{00000000-0005-0000-0000-000034730000}"/>
    <cellStyle name="Comma 4 6 3 3" xfId="22174" xr:uid="{00000000-0005-0000-0000-000035730000}"/>
    <cellStyle name="Comma 4 6 3 3 2" xfId="22175" xr:uid="{00000000-0005-0000-0000-000036730000}"/>
    <cellStyle name="Comma 4 6 3 3 3" xfId="22176" xr:uid="{00000000-0005-0000-0000-000037730000}"/>
    <cellStyle name="Comma 4 6 3 3_AVA DVA EL" xfId="22177" xr:uid="{00000000-0005-0000-0000-000038730000}"/>
    <cellStyle name="Comma 4 6 3 4" xfId="22178" xr:uid="{00000000-0005-0000-0000-000039730000}"/>
    <cellStyle name="Comma 4 6 3 5" xfId="22179" xr:uid="{00000000-0005-0000-0000-00003A730000}"/>
    <cellStyle name="Comma 4 6 3_AVA DVA EL" xfId="22180" xr:uid="{00000000-0005-0000-0000-00003B730000}"/>
    <cellStyle name="Comma 4 6 4" xfId="22181" xr:uid="{00000000-0005-0000-0000-00003C730000}"/>
    <cellStyle name="Comma 4 6 4 2" xfId="22182" xr:uid="{00000000-0005-0000-0000-00003D730000}"/>
    <cellStyle name="Comma 4 6 4 3" xfId="22183" xr:uid="{00000000-0005-0000-0000-00003E730000}"/>
    <cellStyle name="Comma 4 6 4_AVA DVA EL" xfId="22184" xr:uid="{00000000-0005-0000-0000-00003F730000}"/>
    <cellStyle name="Comma 4 6 5" xfId="22185" xr:uid="{00000000-0005-0000-0000-000040730000}"/>
    <cellStyle name="Comma 4 6 5 2" xfId="22186" xr:uid="{00000000-0005-0000-0000-000041730000}"/>
    <cellStyle name="Comma 4 6 5 3" xfId="22187" xr:uid="{00000000-0005-0000-0000-000042730000}"/>
    <cellStyle name="Comma 4 6 5_AVA DVA EL" xfId="22188" xr:uid="{00000000-0005-0000-0000-000043730000}"/>
    <cellStyle name="Comma 4 6 6" xfId="22189" xr:uid="{00000000-0005-0000-0000-000044730000}"/>
    <cellStyle name="Comma 4 6 6 2" xfId="22190" xr:uid="{00000000-0005-0000-0000-000045730000}"/>
    <cellStyle name="Comma 4 6 6 3" xfId="22191" xr:uid="{00000000-0005-0000-0000-000046730000}"/>
    <cellStyle name="Comma 4 6 6_AVA DVA EL" xfId="22192" xr:uid="{00000000-0005-0000-0000-000047730000}"/>
    <cellStyle name="Comma 4 6 7" xfId="22193" xr:uid="{00000000-0005-0000-0000-000048730000}"/>
    <cellStyle name="Comma 4 6 7 2" xfId="22194" xr:uid="{00000000-0005-0000-0000-000049730000}"/>
    <cellStyle name="Comma 4 6 7 3" xfId="22195" xr:uid="{00000000-0005-0000-0000-00004A730000}"/>
    <cellStyle name="Comma 4 6 7_AVA DVA EL" xfId="22196" xr:uid="{00000000-0005-0000-0000-00004B730000}"/>
    <cellStyle name="Comma 4 6 8" xfId="22197" xr:uid="{00000000-0005-0000-0000-00004C730000}"/>
    <cellStyle name="Comma 4 6 8 2" xfId="22198" xr:uid="{00000000-0005-0000-0000-00004D730000}"/>
    <cellStyle name="Comma 4 6 8 3" xfId="22199" xr:uid="{00000000-0005-0000-0000-00004E730000}"/>
    <cellStyle name="Comma 4 6 8_AVA DVA EL" xfId="22200" xr:uid="{00000000-0005-0000-0000-00004F730000}"/>
    <cellStyle name="Comma 4 6 9" xfId="22201" xr:uid="{00000000-0005-0000-0000-000050730000}"/>
    <cellStyle name="Comma 4 6 9 2" xfId="22202" xr:uid="{00000000-0005-0000-0000-000051730000}"/>
    <cellStyle name="Comma 4 6 9 3" xfId="22203" xr:uid="{00000000-0005-0000-0000-000052730000}"/>
    <cellStyle name="Comma 4 6 9_AVA DVA EL" xfId="22204" xr:uid="{00000000-0005-0000-0000-000053730000}"/>
    <cellStyle name="Comma 4 6_AVA DVA EL" xfId="22205" xr:uid="{00000000-0005-0000-0000-000054730000}"/>
    <cellStyle name="Comma 4 7" xfId="6312" xr:uid="{00000000-0005-0000-0000-000055730000}"/>
    <cellStyle name="Comma 4 7 10" xfId="22206" xr:uid="{00000000-0005-0000-0000-000056730000}"/>
    <cellStyle name="Comma 4 7 11" xfId="22207" xr:uid="{00000000-0005-0000-0000-000057730000}"/>
    <cellStyle name="Comma 4 7 2" xfId="22208" xr:uid="{00000000-0005-0000-0000-000058730000}"/>
    <cellStyle name="Comma 4 7 2 2" xfId="22209" xr:uid="{00000000-0005-0000-0000-000059730000}"/>
    <cellStyle name="Comma 4 7 2 2 2" xfId="22210" xr:uid="{00000000-0005-0000-0000-00005A730000}"/>
    <cellStyle name="Comma 4 7 2 2 3" xfId="22211" xr:uid="{00000000-0005-0000-0000-00005B730000}"/>
    <cellStyle name="Comma 4 7 2 2_AVA DVA EL" xfId="22212" xr:uid="{00000000-0005-0000-0000-00005C730000}"/>
    <cellStyle name="Comma 4 7 2 3" xfId="22213" xr:uid="{00000000-0005-0000-0000-00005D730000}"/>
    <cellStyle name="Comma 4 7 2 3 2" xfId="22214" xr:uid="{00000000-0005-0000-0000-00005E730000}"/>
    <cellStyle name="Comma 4 7 2 3 3" xfId="22215" xr:uid="{00000000-0005-0000-0000-00005F730000}"/>
    <cellStyle name="Comma 4 7 2 3_AVA DVA EL" xfId="22216" xr:uid="{00000000-0005-0000-0000-000060730000}"/>
    <cellStyle name="Comma 4 7 2 4" xfId="22217" xr:uid="{00000000-0005-0000-0000-000061730000}"/>
    <cellStyle name="Comma 4 7 2 5" xfId="22218" xr:uid="{00000000-0005-0000-0000-000062730000}"/>
    <cellStyle name="Comma 4 7 2_AVA DVA EL" xfId="22219" xr:uid="{00000000-0005-0000-0000-000063730000}"/>
    <cellStyle name="Comma 4 7 3" xfId="22220" xr:uid="{00000000-0005-0000-0000-000064730000}"/>
    <cellStyle name="Comma 4 7 3 2" xfId="22221" xr:uid="{00000000-0005-0000-0000-000065730000}"/>
    <cellStyle name="Comma 4 7 3 3" xfId="22222" xr:uid="{00000000-0005-0000-0000-000066730000}"/>
    <cellStyle name="Comma 4 7 3_AVA DVA EL" xfId="22223" xr:uid="{00000000-0005-0000-0000-000067730000}"/>
    <cellStyle name="Comma 4 7 4" xfId="22224" xr:uid="{00000000-0005-0000-0000-000068730000}"/>
    <cellStyle name="Comma 4 7 4 2" xfId="22225" xr:uid="{00000000-0005-0000-0000-000069730000}"/>
    <cellStyle name="Comma 4 7 4 3" xfId="22226" xr:uid="{00000000-0005-0000-0000-00006A730000}"/>
    <cellStyle name="Comma 4 7 4_AVA DVA EL" xfId="22227" xr:uid="{00000000-0005-0000-0000-00006B730000}"/>
    <cellStyle name="Comma 4 7 5" xfId="22228" xr:uid="{00000000-0005-0000-0000-00006C730000}"/>
    <cellStyle name="Comma 4 7 5 2" xfId="22229" xr:uid="{00000000-0005-0000-0000-00006D730000}"/>
    <cellStyle name="Comma 4 7 5 3" xfId="22230" xr:uid="{00000000-0005-0000-0000-00006E730000}"/>
    <cellStyle name="Comma 4 7 5_AVA DVA EL" xfId="22231" xr:uid="{00000000-0005-0000-0000-00006F730000}"/>
    <cellStyle name="Comma 4 7 6" xfId="22232" xr:uid="{00000000-0005-0000-0000-000070730000}"/>
    <cellStyle name="Comma 4 7 6 2" xfId="22233" xr:uid="{00000000-0005-0000-0000-000071730000}"/>
    <cellStyle name="Comma 4 7 6 3" xfId="22234" xr:uid="{00000000-0005-0000-0000-000072730000}"/>
    <cellStyle name="Comma 4 7 6_AVA DVA EL" xfId="22235" xr:uid="{00000000-0005-0000-0000-000073730000}"/>
    <cellStyle name="Comma 4 7 7" xfId="22236" xr:uid="{00000000-0005-0000-0000-000074730000}"/>
    <cellStyle name="Comma 4 7 7 2" xfId="22237" xr:uid="{00000000-0005-0000-0000-000075730000}"/>
    <cellStyle name="Comma 4 7 7 3" xfId="22238" xr:uid="{00000000-0005-0000-0000-000076730000}"/>
    <cellStyle name="Comma 4 7 7_AVA DVA EL" xfId="22239" xr:uid="{00000000-0005-0000-0000-000077730000}"/>
    <cellStyle name="Comma 4 7 8" xfId="22240" xr:uid="{00000000-0005-0000-0000-000078730000}"/>
    <cellStyle name="Comma 4 7 8 2" xfId="22241" xr:uid="{00000000-0005-0000-0000-000079730000}"/>
    <cellStyle name="Comma 4 7 8 3" xfId="22242" xr:uid="{00000000-0005-0000-0000-00007A730000}"/>
    <cellStyle name="Comma 4 7 8_AVA DVA EL" xfId="22243" xr:uid="{00000000-0005-0000-0000-00007B730000}"/>
    <cellStyle name="Comma 4 7 9" xfId="22244" xr:uid="{00000000-0005-0000-0000-00007C730000}"/>
    <cellStyle name="Comma 4 7 9 2" xfId="22245" xr:uid="{00000000-0005-0000-0000-00007D730000}"/>
    <cellStyle name="Comma 4 7 9 3" xfId="22246" xr:uid="{00000000-0005-0000-0000-00007E730000}"/>
    <cellStyle name="Comma 4 7 9_AVA DVA EL" xfId="22247" xr:uid="{00000000-0005-0000-0000-00007F730000}"/>
    <cellStyle name="Comma 4 7_AVA DVA EL" xfId="22248" xr:uid="{00000000-0005-0000-0000-000080730000}"/>
    <cellStyle name="Comma 4 8" xfId="22249" xr:uid="{00000000-0005-0000-0000-000081730000}"/>
    <cellStyle name="Comma 4 8 2" xfId="22250" xr:uid="{00000000-0005-0000-0000-000082730000}"/>
    <cellStyle name="Comma 4 8 2 2" xfId="22251" xr:uid="{00000000-0005-0000-0000-000083730000}"/>
    <cellStyle name="Comma 4 8 2 3" xfId="22252" xr:uid="{00000000-0005-0000-0000-000084730000}"/>
    <cellStyle name="Comma 4 8 2_AVA DVA EL" xfId="22253" xr:uid="{00000000-0005-0000-0000-000085730000}"/>
    <cellStyle name="Comma 4 8 3" xfId="22254" xr:uid="{00000000-0005-0000-0000-000086730000}"/>
    <cellStyle name="Comma 4 8 3 2" xfId="22255" xr:uid="{00000000-0005-0000-0000-000087730000}"/>
    <cellStyle name="Comma 4 8 3 3" xfId="22256" xr:uid="{00000000-0005-0000-0000-000088730000}"/>
    <cellStyle name="Comma 4 8 3_AVA DVA EL" xfId="22257" xr:uid="{00000000-0005-0000-0000-000089730000}"/>
    <cellStyle name="Comma 4 8 4" xfId="22258" xr:uid="{00000000-0005-0000-0000-00008A730000}"/>
    <cellStyle name="Comma 4 8 5" xfId="22259" xr:uid="{00000000-0005-0000-0000-00008B730000}"/>
    <cellStyle name="Comma 4 8_AVA DVA EL" xfId="22260" xr:uid="{00000000-0005-0000-0000-00008C730000}"/>
    <cellStyle name="Comma 4 9" xfId="22261" xr:uid="{00000000-0005-0000-0000-00008D730000}"/>
    <cellStyle name="Comma 4 9 2" xfId="22262" xr:uid="{00000000-0005-0000-0000-00008E730000}"/>
    <cellStyle name="Comma 4 9 2 2" xfId="22263" xr:uid="{00000000-0005-0000-0000-00008F730000}"/>
    <cellStyle name="Comma 4 9 2 3" xfId="22264" xr:uid="{00000000-0005-0000-0000-000090730000}"/>
    <cellStyle name="Comma 4 9 2_AVA DVA EL" xfId="22265" xr:uid="{00000000-0005-0000-0000-000091730000}"/>
    <cellStyle name="Comma 4 9 3" xfId="22266" xr:uid="{00000000-0005-0000-0000-000092730000}"/>
    <cellStyle name="Comma 4 9 3 2" xfId="22267" xr:uid="{00000000-0005-0000-0000-000093730000}"/>
    <cellStyle name="Comma 4 9 3 3" xfId="22268" xr:uid="{00000000-0005-0000-0000-000094730000}"/>
    <cellStyle name="Comma 4 9 3_AVA DVA EL" xfId="22269" xr:uid="{00000000-0005-0000-0000-000095730000}"/>
    <cellStyle name="Comma 4 9 4" xfId="22270" xr:uid="{00000000-0005-0000-0000-000096730000}"/>
    <cellStyle name="Comma 4 9 5" xfId="22271" xr:uid="{00000000-0005-0000-0000-000097730000}"/>
    <cellStyle name="Comma 4 9_AVA DVA EL" xfId="22272" xr:uid="{00000000-0005-0000-0000-000098730000}"/>
    <cellStyle name="Comma 4_AVA DVA EL" xfId="22273" xr:uid="{00000000-0005-0000-0000-000099730000}"/>
    <cellStyle name="Comma 40" xfId="6313" xr:uid="{00000000-0005-0000-0000-00009A730000}"/>
    <cellStyle name="Comma 41" xfId="6314" xr:uid="{00000000-0005-0000-0000-00009B730000}"/>
    <cellStyle name="Comma 42" xfId="6315" xr:uid="{00000000-0005-0000-0000-00009C730000}"/>
    <cellStyle name="Comma 43" xfId="6316" xr:uid="{00000000-0005-0000-0000-00009D730000}"/>
    <cellStyle name="Comma 44" xfId="35599" xr:uid="{00000000-0005-0000-0000-00009E730000}"/>
    <cellStyle name="Comma 45" xfId="35898" xr:uid="{00000000-0005-0000-0000-00009F730000}"/>
    <cellStyle name="Comma 46" xfId="36208" xr:uid="{00000000-0005-0000-0000-0000A0730000}"/>
    <cellStyle name="Comma 47" xfId="35935" xr:uid="{00000000-0005-0000-0000-0000A1730000}"/>
    <cellStyle name="Comma 48" xfId="36727" xr:uid="{00000000-0005-0000-0000-0000A2730000}"/>
    <cellStyle name="Comma 5" xfId="6317" xr:uid="{00000000-0005-0000-0000-0000A3730000}"/>
    <cellStyle name="Comma 5 10" xfId="22274" xr:uid="{00000000-0005-0000-0000-0000A4730000}"/>
    <cellStyle name="Comma 5 10 2" xfId="22275" xr:uid="{00000000-0005-0000-0000-0000A5730000}"/>
    <cellStyle name="Comma 5 10 2 2" xfId="22276" xr:uid="{00000000-0005-0000-0000-0000A6730000}"/>
    <cellStyle name="Comma 5 10 2 3" xfId="22277" xr:uid="{00000000-0005-0000-0000-0000A7730000}"/>
    <cellStyle name="Comma 5 10 2_AVA DVA EL" xfId="22278" xr:uid="{00000000-0005-0000-0000-0000A8730000}"/>
    <cellStyle name="Comma 5 10 3" xfId="22279" xr:uid="{00000000-0005-0000-0000-0000A9730000}"/>
    <cellStyle name="Comma 5 10 4" xfId="22280" xr:uid="{00000000-0005-0000-0000-0000AA730000}"/>
    <cellStyle name="Comma 5 10_AVA DVA EL" xfId="22281" xr:uid="{00000000-0005-0000-0000-0000AB730000}"/>
    <cellStyle name="Comma 5 11" xfId="22282" xr:uid="{00000000-0005-0000-0000-0000AC730000}"/>
    <cellStyle name="Comma 5 11 2" xfId="22283" xr:uid="{00000000-0005-0000-0000-0000AD730000}"/>
    <cellStyle name="Comma 5 11 3" xfId="22284" xr:uid="{00000000-0005-0000-0000-0000AE730000}"/>
    <cellStyle name="Comma 5 11_AVA DVA EL" xfId="22285" xr:uid="{00000000-0005-0000-0000-0000AF730000}"/>
    <cellStyle name="Comma 5 12" xfId="22286" xr:uid="{00000000-0005-0000-0000-0000B0730000}"/>
    <cellStyle name="Comma 5 12 2" xfId="22287" xr:uid="{00000000-0005-0000-0000-0000B1730000}"/>
    <cellStyle name="Comma 5 12 3" xfId="22288" xr:uid="{00000000-0005-0000-0000-0000B2730000}"/>
    <cellStyle name="Comma 5 12_AVA DVA EL" xfId="22289" xr:uid="{00000000-0005-0000-0000-0000B3730000}"/>
    <cellStyle name="Comma 5 13" xfId="22290" xr:uid="{00000000-0005-0000-0000-0000B4730000}"/>
    <cellStyle name="Comma 5 13 2" xfId="22291" xr:uid="{00000000-0005-0000-0000-0000B5730000}"/>
    <cellStyle name="Comma 5 13 3" xfId="22292" xr:uid="{00000000-0005-0000-0000-0000B6730000}"/>
    <cellStyle name="Comma 5 13_AVA DVA EL" xfId="22293" xr:uid="{00000000-0005-0000-0000-0000B7730000}"/>
    <cellStyle name="Comma 5 14" xfId="22294" xr:uid="{00000000-0005-0000-0000-0000B8730000}"/>
    <cellStyle name="Comma 5 15" xfId="36755" xr:uid="{00000000-0005-0000-0000-0000B9730000}"/>
    <cellStyle name="Comma 5 16" xfId="47885" xr:uid="{00000000-0005-0000-0000-0000BA730000}"/>
    <cellStyle name="Comma 5 17" xfId="47886" xr:uid="{00000000-0005-0000-0000-0000BB730000}"/>
    <cellStyle name="Comma 5 2" xfId="6318" xr:uid="{00000000-0005-0000-0000-0000BC730000}"/>
    <cellStyle name="Comma 5 2 10" xfId="22295" xr:uid="{00000000-0005-0000-0000-0000BD730000}"/>
    <cellStyle name="Comma 5 2 10 2" xfId="22296" xr:uid="{00000000-0005-0000-0000-0000BE730000}"/>
    <cellStyle name="Comma 5 2 10 3" xfId="22297" xr:uid="{00000000-0005-0000-0000-0000BF730000}"/>
    <cellStyle name="Comma 5 2 10_AVA DVA EL" xfId="22298" xr:uid="{00000000-0005-0000-0000-0000C0730000}"/>
    <cellStyle name="Comma 5 2 11" xfId="22299" xr:uid="{00000000-0005-0000-0000-0000C1730000}"/>
    <cellStyle name="Comma 5 2 2" xfId="6319" xr:uid="{00000000-0005-0000-0000-0000C2730000}"/>
    <cellStyle name="Comma 5 2 2 2" xfId="22300" xr:uid="{00000000-0005-0000-0000-0000C3730000}"/>
    <cellStyle name="Comma 5 2 2 2 2" xfId="22301" xr:uid="{00000000-0005-0000-0000-0000C4730000}"/>
    <cellStyle name="Comma 5 2 2 2 3" xfId="22302" xr:uid="{00000000-0005-0000-0000-0000C5730000}"/>
    <cellStyle name="Comma 5 2 2 2_AVA DVA EL" xfId="22303" xr:uid="{00000000-0005-0000-0000-0000C6730000}"/>
    <cellStyle name="Comma 5 2 2 3" xfId="22304" xr:uid="{00000000-0005-0000-0000-0000C7730000}"/>
    <cellStyle name="Comma 5 2 2 3 2" xfId="22305" xr:uid="{00000000-0005-0000-0000-0000C8730000}"/>
    <cellStyle name="Comma 5 2 2 3 3" xfId="22306" xr:uid="{00000000-0005-0000-0000-0000C9730000}"/>
    <cellStyle name="Comma 5 2 2 3_AVA DVA EL" xfId="22307" xr:uid="{00000000-0005-0000-0000-0000CA730000}"/>
    <cellStyle name="Comma 5 2 2 4" xfId="22308" xr:uid="{00000000-0005-0000-0000-0000CB730000}"/>
    <cellStyle name="Comma 5 2 2 5" xfId="22309" xr:uid="{00000000-0005-0000-0000-0000CC730000}"/>
    <cellStyle name="Comma 5 2 2_AVA DVA EL" xfId="22310" xr:uid="{00000000-0005-0000-0000-0000CD730000}"/>
    <cellStyle name="Comma 5 2 3" xfId="22311" xr:uid="{00000000-0005-0000-0000-0000CE730000}"/>
    <cellStyle name="Comma 5 2 3 2" xfId="22312" xr:uid="{00000000-0005-0000-0000-0000CF730000}"/>
    <cellStyle name="Comma 5 2 3 3" xfId="22313" xr:uid="{00000000-0005-0000-0000-0000D0730000}"/>
    <cellStyle name="Comma 5 2 3_AVA DVA EL" xfId="22314" xr:uid="{00000000-0005-0000-0000-0000D1730000}"/>
    <cellStyle name="Comma 5 2 4" xfId="22315" xr:uid="{00000000-0005-0000-0000-0000D2730000}"/>
    <cellStyle name="Comma 5 2 4 2" xfId="22316" xr:uid="{00000000-0005-0000-0000-0000D3730000}"/>
    <cellStyle name="Comma 5 2 4 3" xfId="22317" xr:uid="{00000000-0005-0000-0000-0000D4730000}"/>
    <cellStyle name="Comma 5 2 4_AVA DVA EL" xfId="22318" xr:uid="{00000000-0005-0000-0000-0000D5730000}"/>
    <cellStyle name="Comma 5 2 5" xfId="22319" xr:uid="{00000000-0005-0000-0000-0000D6730000}"/>
    <cellStyle name="Comma 5 2 5 2" xfId="22320" xr:uid="{00000000-0005-0000-0000-0000D7730000}"/>
    <cellStyle name="Comma 5 2 5 3" xfId="22321" xr:uid="{00000000-0005-0000-0000-0000D8730000}"/>
    <cellStyle name="Comma 5 2 5_AVA DVA EL" xfId="22322" xr:uid="{00000000-0005-0000-0000-0000D9730000}"/>
    <cellStyle name="Comma 5 2 6" xfId="22323" xr:uid="{00000000-0005-0000-0000-0000DA730000}"/>
    <cellStyle name="Comma 5 2 6 2" xfId="22324" xr:uid="{00000000-0005-0000-0000-0000DB730000}"/>
    <cellStyle name="Comma 5 2 6 3" xfId="22325" xr:uid="{00000000-0005-0000-0000-0000DC730000}"/>
    <cellStyle name="Comma 5 2 6_AVA DVA EL" xfId="22326" xr:uid="{00000000-0005-0000-0000-0000DD730000}"/>
    <cellStyle name="Comma 5 2 7" xfId="22327" xr:uid="{00000000-0005-0000-0000-0000DE730000}"/>
    <cellStyle name="Comma 5 2 7 2" xfId="22328" xr:uid="{00000000-0005-0000-0000-0000DF730000}"/>
    <cellStyle name="Comma 5 2 7 3" xfId="22329" xr:uid="{00000000-0005-0000-0000-0000E0730000}"/>
    <cellStyle name="Comma 5 2 7_AVA DVA EL" xfId="22330" xr:uid="{00000000-0005-0000-0000-0000E1730000}"/>
    <cellStyle name="Comma 5 2 8" xfId="22331" xr:uid="{00000000-0005-0000-0000-0000E2730000}"/>
    <cellStyle name="Comma 5 2 8 2" xfId="22332" xr:uid="{00000000-0005-0000-0000-0000E3730000}"/>
    <cellStyle name="Comma 5 2 8 3" xfId="22333" xr:uid="{00000000-0005-0000-0000-0000E4730000}"/>
    <cellStyle name="Comma 5 2 8_AVA DVA EL" xfId="22334" xr:uid="{00000000-0005-0000-0000-0000E5730000}"/>
    <cellStyle name="Comma 5 2 9" xfId="22335" xr:uid="{00000000-0005-0000-0000-0000E6730000}"/>
    <cellStyle name="Comma 5 2 9 2" xfId="22336" xr:uid="{00000000-0005-0000-0000-0000E7730000}"/>
    <cellStyle name="Comma 5 2 9 3" xfId="22337" xr:uid="{00000000-0005-0000-0000-0000E8730000}"/>
    <cellStyle name="Comma 5 2 9_AVA DVA EL" xfId="22338" xr:uid="{00000000-0005-0000-0000-0000E9730000}"/>
    <cellStyle name="Comma 5 2_A01" xfId="12486" xr:uid="{00000000-0005-0000-0000-0000EA730000}"/>
    <cellStyle name="Comma 5 3" xfId="6320" xr:uid="{00000000-0005-0000-0000-0000EB730000}"/>
    <cellStyle name="Comma 5 3 10" xfId="22339" xr:uid="{00000000-0005-0000-0000-0000EC730000}"/>
    <cellStyle name="Comma 5 3 10 2" xfId="22340" xr:uid="{00000000-0005-0000-0000-0000ED730000}"/>
    <cellStyle name="Comma 5 3 10 3" xfId="22341" xr:uid="{00000000-0005-0000-0000-0000EE730000}"/>
    <cellStyle name="Comma 5 3 10_AVA DVA EL" xfId="22342" xr:uid="{00000000-0005-0000-0000-0000EF730000}"/>
    <cellStyle name="Comma 5 3 11" xfId="22343" xr:uid="{00000000-0005-0000-0000-0000F0730000}"/>
    <cellStyle name="Comma 5 3 11 2" xfId="22344" xr:uid="{00000000-0005-0000-0000-0000F1730000}"/>
    <cellStyle name="Comma 5 3 11 3" xfId="22345" xr:uid="{00000000-0005-0000-0000-0000F2730000}"/>
    <cellStyle name="Comma 5 3 11_AVA DVA EL" xfId="22346" xr:uid="{00000000-0005-0000-0000-0000F3730000}"/>
    <cellStyle name="Comma 5 3 12" xfId="22347" xr:uid="{00000000-0005-0000-0000-0000F4730000}"/>
    <cellStyle name="Comma 5 3 13" xfId="22348" xr:uid="{00000000-0005-0000-0000-0000F5730000}"/>
    <cellStyle name="Comma 5 3 2" xfId="22349" xr:uid="{00000000-0005-0000-0000-0000F6730000}"/>
    <cellStyle name="Comma 5 3 2 10" xfId="22350" xr:uid="{00000000-0005-0000-0000-0000F7730000}"/>
    <cellStyle name="Comma 5 3 2 11" xfId="22351" xr:uid="{00000000-0005-0000-0000-0000F8730000}"/>
    <cellStyle name="Comma 5 3 2 2" xfId="22352" xr:uid="{00000000-0005-0000-0000-0000F9730000}"/>
    <cellStyle name="Comma 5 3 2 2 2" xfId="22353" xr:uid="{00000000-0005-0000-0000-0000FA730000}"/>
    <cellStyle name="Comma 5 3 2 2 2 2" xfId="22354" xr:uid="{00000000-0005-0000-0000-0000FB730000}"/>
    <cellStyle name="Comma 5 3 2 2 2 3" xfId="22355" xr:uid="{00000000-0005-0000-0000-0000FC730000}"/>
    <cellStyle name="Comma 5 3 2 2 2_AVA DVA EL" xfId="22356" xr:uid="{00000000-0005-0000-0000-0000FD730000}"/>
    <cellStyle name="Comma 5 3 2 2 3" xfId="22357" xr:uid="{00000000-0005-0000-0000-0000FE730000}"/>
    <cellStyle name="Comma 5 3 2 2 3 2" xfId="22358" xr:uid="{00000000-0005-0000-0000-0000FF730000}"/>
    <cellStyle name="Comma 5 3 2 2 3 3" xfId="22359" xr:uid="{00000000-0005-0000-0000-000000740000}"/>
    <cellStyle name="Comma 5 3 2 2 3_AVA DVA EL" xfId="22360" xr:uid="{00000000-0005-0000-0000-000001740000}"/>
    <cellStyle name="Comma 5 3 2 2 4" xfId="22361" xr:uid="{00000000-0005-0000-0000-000002740000}"/>
    <cellStyle name="Comma 5 3 2 2 5" xfId="22362" xr:uid="{00000000-0005-0000-0000-000003740000}"/>
    <cellStyle name="Comma 5 3 2 2_AVA DVA EL" xfId="22363" xr:uid="{00000000-0005-0000-0000-000004740000}"/>
    <cellStyle name="Comma 5 3 2 3" xfId="22364" xr:uid="{00000000-0005-0000-0000-000005740000}"/>
    <cellStyle name="Comma 5 3 2 3 2" xfId="22365" xr:uid="{00000000-0005-0000-0000-000006740000}"/>
    <cellStyle name="Comma 5 3 2 3 3" xfId="22366" xr:uid="{00000000-0005-0000-0000-000007740000}"/>
    <cellStyle name="Comma 5 3 2 3_AVA DVA EL" xfId="22367" xr:uid="{00000000-0005-0000-0000-000008740000}"/>
    <cellStyle name="Comma 5 3 2 4" xfId="22368" xr:uid="{00000000-0005-0000-0000-000009740000}"/>
    <cellStyle name="Comma 5 3 2 4 2" xfId="22369" xr:uid="{00000000-0005-0000-0000-00000A740000}"/>
    <cellStyle name="Comma 5 3 2 4 3" xfId="22370" xr:uid="{00000000-0005-0000-0000-00000B740000}"/>
    <cellStyle name="Comma 5 3 2 4_AVA DVA EL" xfId="22371" xr:uid="{00000000-0005-0000-0000-00000C740000}"/>
    <cellStyle name="Comma 5 3 2 5" xfId="22372" xr:uid="{00000000-0005-0000-0000-00000D740000}"/>
    <cellStyle name="Comma 5 3 2 5 2" xfId="22373" xr:uid="{00000000-0005-0000-0000-00000E740000}"/>
    <cellStyle name="Comma 5 3 2 5 3" xfId="22374" xr:uid="{00000000-0005-0000-0000-00000F740000}"/>
    <cellStyle name="Comma 5 3 2 5_AVA DVA EL" xfId="22375" xr:uid="{00000000-0005-0000-0000-000010740000}"/>
    <cellStyle name="Comma 5 3 2 6" xfId="22376" xr:uid="{00000000-0005-0000-0000-000011740000}"/>
    <cellStyle name="Comma 5 3 2 6 2" xfId="22377" xr:uid="{00000000-0005-0000-0000-000012740000}"/>
    <cellStyle name="Comma 5 3 2 6 3" xfId="22378" xr:uid="{00000000-0005-0000-0000-000013740000}"/>
    <cellStyle name="Comma 5 3 2 6_AVA DVA EL" xfId="22379" xr:uid="{00000000-0005-0000-0000-000014740000}"/>
    <cellStyle name="Comma 5 3 2 7" xfId="22380" xr:uid="{00000000-0005-0000-0000-000015740000}"/>
    <cellStyle name="Comma 5 3 2 7 2" xfId="22381" xr:uid="{00000000-0005-0000-0000-000016740000}"/>
    <cellStyle name="Comma 5 3 2 7 3" xfId="22382" xr:uid="{00000000-0005-0000-0000-000017740000}"/>
    <cellStyle name="Comma 5 3 2 7_AVA DVA EL" xfId="22383" xr:uid="{00000000-0005-0000-0000-000018740000}"/>
    <cellStyle name="Comma 5 3 2 8" xfId="22384" xr:uid="{00000000-0005-0000-0000-000019740000}"/>
    <cellStyle name="Comma 5 3 2 8 2" xfId="22385" xr:uid="{00000000-0005-0000-0000-00001A740000}"/>
    <cellStyle name="Comma 5 3 2 8 3" xfId="22386" xr:uid="{00000000-0005-0000-0000-00001B740000}"/>
    <cellStyle name="Comma 5 3 2 8_AVA DVA EL" xfId="22387" xr:uid="{00000000-0005-0000-0000-00001C740000}"/>
    <cellStyle name="Comma 5 3 2 9" xfId="22388" xr:uid="{00000000-0005-0000-0000-00001D740000}"/>
    <cellStyle name="Comma 5 3 2 9 2" xfId="22389" xr:uid="{00000000-0005-0000-0000-00001E740000}"/>
    <cellStyle name="Comma 5 3 2 9 3" xfId="22390" xr:uid="{00000000-0005-0000-0000-00001F740000}"/>
    <cellStyle name="Comma 5 3 2 9_AVA DVA EL" xfId="22391" xr:uid="{00000000-0005-0000-0000-000020740000}"/>
    <cellStyle name="Comma 5 3 2_AVA DVA EL" xfId="22392" xr:uid="{00000000-0005-0000-0000-000021740000}"/>
    <cellStyle name="Comma 5 3 3" xfId="22393" xr:uid="{00000000-0005-0000-0000-000022740000}"/>
    <cellStyle name="Comma 5 3 3 2" xfId="22394" xr:uid="{00000000-0005-0000-0000-000023740000}"/>
    <cellStyle name="Comma 5 3 3 2 2" xfId="22395" xr:uid="{00000000-0005-0000-0000-000024740000}"/>
    <cellStyle name="Comma 5 3 3 2 3" xfId="22396" xr:uid="{00000000-0005-0000-0000-000025740000}"/>
    <cellStyle name="Comma 5 3 3 2_AVA DVA EL" xfId="22397" xr:uid="{00000000-0005-0000-0000-000026740000}"/>
    <cellStyle name="Comma 5 3 3 3" xfId="22398" xr:uid="{00000000-0005-0000-0000-000027740000}"/>
    <cellStyle name="Comma 5 3 3 3 2" xfId="22399" xr:uid="{00000000-0005-0000-0000-000028740000}"/>
    <cellStyle name="Comma 5 3 3 3 3" xfId="22400" xr:uid="{00000000-0005-0000-0000-000029740000}"/>
    <cellStyle name="Comma 5 3 3 3_AVA DVA EL" xfId="22401" xr:uid="{00000000-0005-0000-0000-00002A740000}"/>
    <cellStyle name="Comma 5 3 3 4" xfId="22402" xr:uid="{00000000-0005-0000-0000-00002B740000}"/>
    <cellStyle name="Comma 5 3 3 5" xfId="22403" xr:uid="{00000000-0005-0000-0000-00002C740000}"/>
    <cellStyle name="Comma 5 3 3_AVA DVA EL" xfId="22404" xr:uid="{00000000-0005-0000-0000-00002D740000}"/>
    <cellStyle name="Comma 5 3 4" xfId="22405" xr:uid="{00000000-0005-0000-0000-00002E740000}"/>
    <cellStyle name="Comma 5 3 4 2" xfId="22406" xr:uid="{00000000-0005-0000-0000-00002F740000}"/>
    <cellStyle name="Comma 5 3 4 3" xfId="22407" xr:uid="{00000000-0005-0000-0000-000030740000}"/>
    <cellStyle name="Comma 5 3 4_AVA DVA EL" xfId="22408" xr:uid="{00000000-0005-0000-0000-000031740000}"/>
    <cellStyle name="Comma 5 3 5" xfId="22409" xr:uid="{00000000-0005-0000-0000-000032740000}"/>
    <cellStyle name="Comma 5 3 5 2" xfId="22410" xr:uid="{00000000-0005-0000-0000-000033740000}"/>
    <cellStyle name="Comma 5 3 5 3" xfId="22411" xr:uid="{00000000-0005-0000-0000-000034740000}"/>
    <cellStyle name="Comma 5 3 5_AVA DVA EL" xfId="22412" xr:uid="{00000000-0005-0000-0000-000035740000}"/>
    <cellStyle name="Comma 5 3 6" xfId="22413" xr:uid="{00000000-0005-0000-0000-000036740000}"/>
    <cellStyle name="Comma 5 3 6 2" xfId="22414" xr:uid="{00000000-0005-0000-0000-000037740000}"/>
    <cellStyle name="Comma 5 3 6 3" xfId="22415" xr:uid="{00000000-0005-0000-0000-000038740000}"/>
    <cellStyle name="Comma 5 3 6_AVA DVA EL" xfId="22416" xr:uid="{00000000-0005-0000-0000-000039740000}"/>
    <cellStyle name="Comma 5 3 7" xfId="22417" xr:uid="{00000000-0005-0000-0000-00003A740000}"/>
    <cellStyle name="Comma 5 3 7 2" xfId="22418" xr:uid="{00000000-0005-0000-0000-00003B740000}"/>
    <cellStyle name="Comma 5 3 7 3" xfId="22419" xr:uid="{00000000-0005-0000-0000-00003C740000}"/>
    <cellStyle name="Comma 5 3 7_AVA DVA EL" xfId="22420" xr:uid="{00000000-0005-0000-0000-00003D740000}"/>
    <cellStyle name="Comma 5 3 8" xfId="22421" xr:uid="{00000000-0005-0000-0000-00003E740000}"/>
    <cellStyle name="Comma 5 3 8 2" xfId="22422" xr:uid="{00000000-0005-0000-0000-00003F740000}"/>
    <cellStyle name="Comma 5 3 8 3" xfId="22423" xr:uid="{00000000-0005-0000-0000-000040740000}"/>
    <cellStyle name="Comma 5 3 8_AVA DVA EL" xfId="22424" xr:uid="{00000000-0005-0000-0000-000041740000}"/>
    <cellStyle name="Comma 5 3 9" xfId="22425" xr:uid="{00000000-0005-0000-0000-000042740000}"/>
    <cellStyle name="Comma 5 3 9 2" xfId="22426" xr:uid="{00000000-0005-0000-0000-000043740000}"/>
    <cellStyle name="Comma 5 3 9 3" xfId="22427" xr:uid="{00000000-0005-0000-0000-000044740000}"/>
    <cellStyle name="Comma 5 3 9_AVA DVA EL" xfId="22428" xr:uid="{00000000-0005-0000-0000-000045740000}"/>
    <cellStyle name="Comma 5 3_AVA DVA EL" xfId="22429" xr:uid="{00000000-0005-0000-0000-000046740000}"/>
    <cellStyle name="Comma 5 4" xfId="6321" xr:uid="{00000000-0005-0000-0000-000047740000}"/>
    <cellStyle name="Comma 5 4 2" xfId="22430" xr:uid="{00000000-0005-0000-0000-000048740000}"/>
    <cellStyle name="Comma 5 4 3" xfId="22431" xr:uid="{00000000-0005-0000-0000-000049740000}"/>
    <cellStyle name="Comma 5 4_AVA DVA EL" xfId="22432" xr:uid="{00000000-0005-0000-0000-00004A740000}"/>
    <cellStyle name="Comma 5 5" xfId="6322" xr:uid="{00000000-0005-0000-0000-00004B740000}"/>
    <cellStyle name="Comma 5 5 2" xfId="22433" xr:uid="{00000000-0005-0000-0000-00004C740000}"/>
    <cellStyle name="Comma 5 5 3" xfId="22434" xr:uid="{00000000-0005-0000-0000-00004D740000}"/>
    <cellStyle name="Comma 5 5_AVA DVA EL" xfId="22435" xr:uid="{00000000-0005-0000-0000-00004E740000}"/>
    <cellStyle name="Comma 5 6" xfId="6323" xr:uid="{00000000-0005-0000-0000-00004F740000}"/>
    <cellStyle name="Comma 5 6 2" xfId="22436" xr:uid="{00000000-0005-0000-0000-000050740000}"/>
    <cellStyle name="Comma 5 6 3" xfId="22437" xr:uid="{00000000-0005-0000-0000-000051740000}"/>
    <cellStyle name="Comma 5 6_AVA DVA EL" xfId="22438" xr:uid="{00000000-0005-0000-0000-000052740000}"/>
    <cellStyle name="Comma 5 7" xfId="6324" xr:uid="{00000000-0005-0000-0000-000053740000}"/>
    <cellStyle name="Comma 5 7 2" xfId="22439" xr:uid="{00000000-0005-0000-0000-000054740000}"/>
    <cellStyle name="Comma 5 7 2 2" xfId="22440" xr:uid="{00000000-0005-0000-0000-000055740000}"/>
    <cellStyle name="Comma 5 7 2 3" xfId="22441" xr:uid="{00000000-0005-0000-0000-000056740000}"/>
    <cellStyle name="Comma 5 7 2_AVA DVA EL" xfId="22442" xr:uid="{00000000-0005-0000-0000-000057740000}"/>
    <cellStyle name="Comma 5 7 3" xfId="22443" xr:uid="{00000000-0005-0000-0000-000058740000}"/>
    <cellStyle name="Comma 5 7 4" xfId="22444" xr:uid="{00000000-0005-0000-0000-000059740000}"/>
    <cellStyle name="Comma 5 7_AVA DVA EL" xfId="22445" xr:uid="{00000000-0005-0000-0000-00005A740000}"/>
    <cellStyle name="Comma 5 8" xfId="22446" xr:uid="{00000000-0005-0000-0000-00005B740000}"/>
    <cellStyle name="Comma 5 8 2" xfId="22447" xr:uid="{00000000-0005-0000-0000-00005C740000}"/>
    <cellStyle name="Comma 5 8 2 2" xfId="22448" xr:uid="{00000000-0005-0000-0000-00005D740000}"/>
    <cellStyle name="Comma 5 8 2 3" xfId="22449" xr:uid="{00000000-0005-0000-0000-00005E740000}"/>
    <cellStyle name="Comma 5 8 2_AVA DVA EL" xfId="22450" xr:uid="{00000000-0005-0000-0000-00005F740000}"/>
    <cellStyle name="Comma 5 8 3" xfId="22451" xr:uid="{00000000-0005-0000-0000-000060740000}"/>
    <cellStyle name="Comma 5 8 4" xfId="22452" xr:uid="{00000000-0005-0000-0000-000061740000}"/>
    <cellStyle name="Comma 5 8_AVA DVA EL" xfId="22453" xr:uid="{00000000-0005-0000-0000-000062740000}"/>
    <cellStyle name="Comma 5 9" xfId="22454" xr:uid="{00000000-0005-0000-0000-000063740000}"/>
    <cellStyle name="Comma 5 9 2" xfId="22455" xr:uid="{00000000-0005-0000-0000-000064740000}"/>
    <cellStyle name="Comma 5 9 2 2" xfId="22456" xr:uid="{00000000-0005-0000-0000-000065740000}"/>
    <cellStyle name="Comma 5 9 2 3" xfId="22457" xr:uid="{00000000-0005-0000-0000-000066740000}"/>
    <cellStyle name="Comma 5 9 2_AVA DVA EL" xfId="22458" xr:uid="{00000000-0005-0000-0000-000067740000}"/>
    <cellStyle name="Comma 5 9 3" xfId="22459" xr:uid="{00000000-0005-0000-0000-000068740000}"/>
    <cellStyle name="Comma 5 9 4" xfId="22460" xr:uid="{00000000-0005-0000-0000-000069740000}"/>
    <cellStyle name="Comma 5 9_AVA DVA EL" xfId="22461" xr:uid="{00000000-0005-0000-0000-00006A740000}"/>
    <cellStyle name="Comma 5_A01" xfId="12485" xr:uid="{00000000-0005-0000-0000-00006B740000}"/>
    <cellStyle name="Comma 6" xfId="6325" xr:uid="{00000000-0005-0000-0000-00006C740000}"/>
    <cellStyle name="Comma 6 2" xfId="6326" xr:uid="{00000000-0005-0000-0000-00006D740000}"/>
    <cellStyle name="Comma 6 2 2" xfId="22462" xr:uid="{00000000-0005-0000-0000-00006E740000}"/>
    <cellStyle name="Comma 6 2 2 2" xfId="22463" xr:uid="{00000000-0005-0000-0000-00006F740000}"/>
    <cellStyle name="Comma 6 2 2 3" xfId="22464" xr:uid="{00000000-0005-0000-0000-000070740000}"/>
    <cellStyle name="Comma 6 2 2_AVA DVA EL" xfId="22465" xr:uid="{00000000-0005-0000-0000-000071740000}"/>
    <cellStyle name="Comma 6 2 3" xfId="22466" xr:uid="{00000000-0005-0000-0000-000072740000}"/>
    <cellStyle name="Comma 6 2 4" xfId="22467" xr:uid="{00000000-0005-0000-0000-000073740000}"/>
    <cellStyle name="Comma 6 2_AVA DVA EL" xfId="22468" xr:uid="{00000000-0005-0000-0000-000074740000}"/>
    <cellStyle name="Comma 6 3" xfId="6327" xr:uid="{00000000-0005-0000-0000-000075740000}"/>
    <cellStyle name="Comma 6 3 2" xfId="22469" xr:uid="{00000000-0005-0000-0000-000076740000}"/>
    <cellStyle name="Comma 6 3 3" xfId="22470" xr:uid="{00000000-0005-0000-0000-000077740000}"/>
    <cellStyle name="Comma 6 3_AVA DVA EL" xfId="22471" xr:uid="{00000000-0005-0000-0000-000078740000}"/>
    <cellStyle name="Comma 6 4" xfId="6328" xr:uid="{00000000-0005-0000-0000-000079740000}"/>
    <cellStyle name="Comma 6 4 2" xfId="22472" xr:uid="{00000000-0005-0000-0000-00007A740000}"/>
    <cellStyle name="Comma 6 4 3" xfId="22473" xr:uid="{00000000-0005-0000-0000-00007B740000}"/>
    <cellStyle name="Comma 6 4_AVA DVA EL" xfId="22474" xr:uid="{00000000-0005-0000-0000-00007C740000}"/>
    <cellStyle name="Comma 6 5" xfId="22475" xr:uid="{00000000-0005-0000-0000-00007D740000}"/>
    <cellStyle name="Comma 6 5 2" xfId="22476" xr:uid="{00000000-0005-0000-0000-00007E740000}"/>
    <cellStyle name="Comma 6 5 3" xfId="22477" xr:uid="{00000000-0005-0000-0000-00007F740000}"/>
    <cellStyle name="Comma 6 5_AVA DVA EL" xfId="22478" xr:uid="{00000000-0005-0000-0000-000080740000}"/>
    <cellStyle name="Comma 6 6" xfId="22479" xr:uid="{00000000-0005-0000-0000-000081740000}"/>
    <cellStyle name="Comma 6 6 2" xfId="22480" xr:uid="{00000000-0005-0000-0000-000082740000}"/>
    <cellStyle name="Comma 6 6 3" xfId="22481" xr:uid="{00000000-0005-0000-0000-000083740000}"/>
    <cellStyle name="Comma 6 6_AVA DVA EL" xfId="22482" xr:uid="{00000000-0005-0000-0000-000084740000}"/>
    <cellStyle name="Comma 6 7" xfId="22483" xr:uid="{00000000-0005-0000-0000-000085740000}"/>
    <cellStyle name="Comma 6 7 2" xfId="22484" xr:uid="{00000000-0005-0000-0000-000086740000}"/>
    <cellStyle name="Comma 6 7 3" xfId="22485" xr:uid="{00000000-0005-0000-0000-000087740000}"/>
    <cellStyle name="Comma 6 7_AVA DVA EL" xfId="22486" xr:uid="{00000000-0005-0000-0000-000088740000}"/>
    <cellStyle name="Comma 6 8" xfId="22487" xr:uid="{00000000-0005-0000-0000-000089740000}"/>
    <cellStyle name="Comma 6 9" xfId="47887" xr:uid="{00000000-0005-0000-0000-00008A740000}"/>
    <cellStyle name="Comma 6_AVA DVA EL" xfId="22488" xr:uid="{00000000-0005-0000-0000-00008B740000}"/>
    <cellStyle name="Comma 7" xfId="6329" xr:uid="{00000000-0005-0000-0000-00008C740000}"/>
    <cellStyle name="Comma 7 2" xfId="6330" xr:uid="{00000000-0005-0000-0000-00008D740000}"/>
    <cellStyle name="Comma 7 2 2" xfId="22489" xr:uid="{00000000-0005-0000-0000-00008E740000}"/>
    <cellStyle name="Comma 7 2 2 2" xfId="22490" xr:uid="{00000000-0005-0000-0000-00008F740000}"/>
    <cellStyle name="Comma 7 2 2 3" xfId="22491" xr:uid="{00000000-0005-0000-0000-000090740000}"/>
    <cellStyle name="Comma 7 2 2_AVA DVA EL" xfId="22492" xr:uid="{00000000-0005-0000-0000-000091740000}"/>
    <cellStyle name="Comma 7 2 3" xfId="22493" xr:uid="{00000000-0005-0000-0000-000092740000}"/>
    <cellStyle name="Comma 7 2 3 2" xfId="22494" xr:uid="{00000000-0005-0000-0000-000093740000}"/>
    <cellStyle name="Comma 7 2 3 3" xfId="22495" xr:uid="{00000000-0005-0000-0000-000094740000}"/>
    <cellStyle name="Comma 7 2 3_AVA DVA EL" xfId="22496" xr:uid="{00000000-0005-0000-0000-000095740000}"/>
    <cellStyle name="Comma 7 2 4" xfId="22497" xr:uid="{00000000-0005-0000-0000-000096740000}"/>
    <cellStyle name="Comma 7 2 5" xfId="22498" xr:uid="{00000000-0005-0000-0000-000097740000}"/>
    <cellStyle name="Comma 7 2 6" xfId="47888" xr:uid="{00000000-0005-0000-0000-000098740000}"/>
    <cellStyle name="Comma 7 2_AVA DVA EL" xfId="22499" xr:uid="{00000000-0005-0000-0000-000099740000}"/>
    <cellStyle name="Comma 7 3" xfId="6331" xr:uid="{00000000-0005-0000-0000-00009A740000}"/>
    <cellStyle name="Comma 7 3 2" xfId="22500" xr:uid="{00000000-0005-0000-0000-00009B740000}"/>
    <cellStyle name="Comma 7 3 3" xfId="22501" xr:uid="{00000000-0005-0000-0000-00009C740000}"/>
    <cellStyle name="Comma 7 3_AVA DVA EL" xfId="22502" xr:uid="{00000000-0005-0000-0000-00009D740000}"/>
    <cellStyle name="Comma 7 4" xfId="6332" xr:uid="{00000000-0005-0000-0000-00009E740000}"/>
    <cellStyle name="Comma 7 4 2" xfId="22503" xr:uid="{00000000-0005-0000-0000-00009F740000}"/>
    <cellStyle name="Comma 7 4 3" xfId="22504" xr:uid="{00000000-0005-0000-0000-0000A0740000}"/>
    <cellStyle name="Comma 7 4_AVA DVA EL" xfId="22505" xr:uid="{00000000-0005-0000-0000-0000A1740000}"/>
    <cellStyle name="Comma 7 5" xfId="22506" xr:uid="{00000000-0005-0000-0000-0000A2740000}"/>
    <cellStyle name="Comma 7 6" xfId="22507" xr:uid="{00000000-0005-0000-0000-0000A3740000}"/>
    <cellStyle name="Comma 7 7" xfId="47889" xr:uid="{00000000-0005-0000-0000-0000A4740000}"/>
    <cellStyle name="Comma 7_AVA DVA EL" xfId="22508" xr:uid="{00000000-0005-0000-0000-0000A5740000}"/>
    <cellStyle name="Comma 8" xfId="6333" xr:uid="{00000000-0005-0000-0000-0000A6740000}"/>
    <cellStyle name="Comma 8 2" xfId="6334" xr:uid="{00000000-0005-0000-0000-0000A7740000}"/>
    <cellStyle name="Comma 8 2 2" xfId="22509" xr:uid="{00000000-0005-0000-0000-0000A8740000}"/>
    <cellStyle name="Comma 8 2 2 2" xfId="22510" xr:uid="{00000000-0005-0000-0000-0000A9740000}"/>
    <cellStyle name="Comma 8 2 2 3" xfId="22511" xr:uid="{00000000-0005-0000-0000-0000AA740000}"/>
    <cellStyle name="Comma 8 2 2_AVA DVA EL" xfId="22512" xr:uid="{00000000-0005-0000-0000-0000AB740000}"/>
    <cellStyle name="Comma 8 2 3" xfId="22513" xr:uid="{00000000-0005-0000-0000-0000AC740000}"/>
    <cellStyle name="Comma 8 2 4" xfId="36757" xr:uid="{00000000-0005-0000-0000-0000AD740000}"/>
    <cellStyle name="Comma 8 2_AVA DVA EL" xfId="22514" xr:uid="{00000000-0005-0000-0000-0000AE740000}"/>
    <cellStyle name="Comma 8 3" xfId="6335" xr:uid="{00000000-0005-0000-0000-0000AF740000}"/>
    <cellStyle name="Comma 8 3 2" xfId="22515" xr:uid="{00000000-0005-0000-0000-0000B0740000}"/>
    <cellStyle name="Comma 8 3 3" xfId="22516" xr:uid="{00000000-0005-0000-0000-0000B1740000}"/>
    <cellStyle name="Comma 8 3_AVA DVA EL" xfId="22517" xr:uid="{00000000-0005-0000-0000-0000B2740000}"/>
    <cellStyle name="Comma 8 4" xfId="6336" xr:uid="{00000000-0005-0000-0000-0000B3740000}"/>
    <cellStyle name="Comma 8 5" xfId="36756" xr:uid="{00000000-0005-0000-0000-0000B4740000}"/>
    <cellStyle name="Comma 8_AVA DVA EL" xfId="22518" xr:uid="{00000000-0005-0000-0000-0000B5740000}"/>
    <cellStyle name="Comma 9" xfId="6337" xr:uid="{00000000-0005-0000-0000-0000B6740000}"/>
    <cellStyle name="Comma 9 10" xfId="47890" xr:uid="{00000000-0005-0000-0000-0000B7740000}"/>
    <cellStyle name="Comma 9 2" xfId="6338" xr:uid="{00000000-0005-0000-0000-0000B8740000}"/>
    <cellStyle name="Comma 9 2 2" xfId="22519" xr:uid="{00000000-0005-0000-0000-0000B9740000}"/>
    <cellStyle name="Comma 9 2 2 2" xfId="22520" xr:uid="{00000000-0005-0000-0000-0000BA740000}"/>
    <cellStyle name="Comma 9 2 2 3" xfId="22521" xr:uid="{00000000-0005-0000-0000-0000BB740000}"/>
    <cellStyle name="Comma 9 2 2_AVA DVA EL" xfId="22522" xr:uid="{00000000-0005-0000-0000-0000BC740000}"/>
    <cellStyle name="Comma 9 2 3" xfId="22523" xr:uid="{00000000-0005-0000-0000-0000BD740000}"/>
    <cellStyle name="Comma 9 2 4" xfId="22524" xr:uid="{00000000-0005-0000-0000-0000BE740000}"/>
    <cellStyle name="Comma 9 2_AVA DVA EL" xfId="22525" xr:uid="{00000000-0005-0000-0000-0000BF740000}"/>
    <cellStyle name="Comma 9 3" xfId="6339" xr:uid="{00000000-0005-0000-0000-0000C0740000}"/>
    <cellStyle name="Comma 9 3 2" xfId="22526" xr:uid="{00000000-0005-0000-0000-0000C1740000}"/>
    <cellStyle name="Comma 9 3 3" xfId="22527" xr:uid="{00000000-0005-0000-0000-0000C2740000}"/>
    <cellStyle name="Comma 9 3_AVA DVA EL" xfId="22528" xr:uid="{00000000-0005-0000-0000-0000C3740000}"/>
    <cellStyle name="Comma 9 4" xfId="6340" xr:uid="{00000000-0005-0000-0000-0000C4740000}"/>
    <cellStyle name="Comma 9 4 2" xfId="22529" xr:uid="{00000000-0005-0000-0000-0000C5740000}"/>
    <cellStyle name="Comma 9 4 3" xfId="22530" xr:uid="{00000000-0005-0000-0000-0000C6740000}"/>
    <cellStyle name="Comma 9 4_AVA DVA EL" xfId="22531" xr:uid="{00000000-0005-0000-0000-0000C7740000}"/>
    <cellStyle name="Comma 9 5" xfId="22532" xr:uid="{00000000-0005-0000-0000-0000C8740000}"/>
    <cellStyle name="Comma 9 5 2" xfId="22533" xr:uid="{00000000-0005-0000-0000-0000C9740000}"/>
    <cellStyle name="Comma 9 5 3" xfId="22534" xr:uid="{00000000-0005-0000-0000-0000CA740000}"/>
    <cellStyle name="Comma 9 5_AVA DVA EL" xfId="22535" xr:uid="{00000000-0005-0000-0000-0000CB740000}"/>
    <cellStyle name="Comma 9 6" xfId="22536" xr:uid="{00000000-0005-0000-0000-0000CC740000}"/>
    <cellStyle name="Comma 9 7" xfId="22537" xr:uid="{00000000-0005-0000-0000-0000CD740000}"/>
    <cellStyle name="Comma 9 8" xfId="47891" xr:uid="{00000000-0005-0000-0000-0000CE740000}"/>
    <cellStyle name="Comma 9 9" xfId="47892" xr:uid="{00000000-0005-0000-0000-0000CF740000}"/>
    <cellStyle name="Comma 9_AVA DVA EL" xfId="22538" xr:uid="{00000000-0005-0000-0000-0000D0740000}"/>
    <cellStyle name="Comma*" xfId="22539" xr:uid="{00000000-0005-0000-0000-0000D1740000}"/>
    <cellStyle name="Comma* 2" xfId="22540" xr:uid="{00000000-0005-0000-0000-0000D2740000}"/>
    <cellStyle name="Comma* 3" xfId="22541" xr:uid="{00000000-0005-0000-0000-0000D3740000}"/>
    <cellStyle name="Comma*_AVA DVA EL" xfId="22542" xr:uid="{00000000-0005-0000-0000-0000D4740000}"/>
    <cellStyle name="Comma_A01" xfId="6341" xr:uid="{00000000-0005-0000-0000-0000D5740000}"/>
    <cellStyle name="Comma0" xfId="6342" xr:uid="{00000000-0005-0000-0000-0000D6740000}"/>
    <cellStyle name="Comma0 - Modelo1" xfId="6343" xr:uid="{00000000-0005-0000-0000-0000D7740000}"/>
    <cellStyle name="Comma0 - Style1" xfId="6344" xr:uid="{00000000-0005-0000-0000-0000D8740000}"/>
    <cellStyle name="Comma0 2" xfId="6345" xr:uid="{00000000-0005-0000-0000-0000D9740000}"/>
    <cellStyle name="Comma0 2 2" xfId="22543" xr:uid="{00000000-0005-0000-0000-0000DA740000}"/>
    <cellStyle name="Comma0 2 2 2" xfId="47893" xr:uid="{00000000-0005-0000-0000-0000DB740000}"/>
    <cellStyle name="Comma0 2_AVA DVA EL" xfId="22544" xr:uid="{00000000-0005-0000-0000-0000DC740000}"/>
    <cellStyle name="Comma0 3" xfId="22545" xr:uid="{00000000-0005-0000-0000-0000DD740000}"/>
    <cellStyle name="Comma0 3 2" xfId="22546" xr:uid="{00000000-0005-0000-0000-0000DE740000}"/>
    <cellStyle name="Comma0 3 2 2" xfId="22547" xr:uid="{00000000-0005-0000-0000-0000DF740000}"/>
    <cellStyle name="Comma0 3 2 3" xfId="22548" xr:uid="{00000000-0005-0000-0000-0000E0740000}"/>
    <cellStyle name="Comma0 3 2_AVA DVA EL" xfId="22549" xr:uid="{00000000-0005-0000-0000-0000E1740000}"/>
    <cellStyle name="Comma0 3 3" xfId="22550" xr:uid="{00000000-0005-0000-0000-0000E2740000}"/>
    <cellStyle name="Comma0 3 4" xfId="22551" xr:uid="{00000000-0005-0000-0000-0000E3740000}"/>
    <cellStyle name="Comma0 3_AVA DVA EL" xfId="22552" xr:uid="{00000000-0005-0000-0000-0000E4740000}"/>
    <cellStyle name="Comma0 4" xfId="22553" xr:uid="{00000000-0005-0000-0000-0000E5740000}"/>
    <cellStyle name="Comma0_AVA DVA EL" xfId="22554" xr:uid="{00000000-0005-0000-0000-0000E6740000}"/>
    <cellStyle name="Comma1 - Modelo2" xfId="6346" xr:uid="{00000000-0005-0000-0000-0000E7740000}"/>
    <cellStyle name="Comma1 - Style2" xfId="6347" xr:uid="{00000000-0005-0000-0000-0000E8740000}"/>
    <cellStyle name="Common fields" xfId="22555" xr:uid="{00000000-0005-0000-0000-0000E9740000}"/>
    <cellStyle name="Common fields 2" xfId="22556" xr:uid="{00000000-0005-0000-0000-0000EA740000}"/>
    <cellStyle name="Common fields 2 2" xfId="22557" xr:uid="{00000000-0005-0000-0000-0000EB740000}"/>
    <cellStyle name="Common fields 2 3" xfId="22558" xr:uid="{00000000-0005-0000-0000-0000EC740000}"/>
    <cellStyle name="Common fields 2_AVA DVA EL" xfId="22559" xr:uid="{00000000-0005-0000-0000-0000ED740000}"/>
    <cellStyle name="Common fields 3" xfId="22560" xr:uid="{00000000-0005-0000-0000-0000EE740000}"/>
    <cellStyle name="Common fields 4" xfId="22561" xr:uid="{00000000-0005-0000-0000-0000EF740000}"/>
    <cellStyle name="Common fields with names" xfId="22562" xr:uid="{00000000-0005-0000-0000-0000F0740000}"/>
    <cellStyle name="Common fields with names (internal version)" xfId="22563" xr:uid="{00000000-0005-0000-0000-0000F1740000}"/>
    <cellStyle name="Common fields with names (internal version) 2" xfId="22564" xr:uid="{00000000-0005-0000-0000-0000F2740000}"/>
    <cellStyle name="Common fields with names (internal version) 3" xfId="22565" xr:uid="{00000000-0005-0000-0000-0000F3740000}"/>
    <cellStyle name="Common fields with names (internal version)_AVA DVA EL" xfId="22566" xr:uid="{00000000-0005-0000-0000-0000F4740000}"/>
    <cellStyle name="Common fields with names 2" xfId="22567" xr:uid="{00000000-0005-0000-0000-0000F5740000}"/>
    <cellStyle name="Common fields with names 3" xfId="22568" xr:uid="{00000000-0005-0000-0000-0000F6740000}"/>
    <cellStyle name="Common fields with names 4" xfId="22569" xr:uid="{00000000-0005-0000-0000-0000F7740000}"/>
    <cellStyle name="Common fields with names 5" xfId="22570" xr:uid="{00000000-0005-0000-0000-0000F8740000}"/>
    <cellStyle name="Common fields with names 6" xfId="47894" xr:uid="{00000000-0005-0000-0000-0000F9740000}"/>
    <cellStyle name="Common fields with names 7" xfId="47895" xr:uid="{00000000-0005-0000-0000-0000FA740000}"/>
    <cellStyle name="Common fields with names_AVA DVA EL" xfId="22571" xr:uid="{00000000-0005-0000-0000-0000FB740000}"/>
    <cellStyle name="Common fields_AVA DVA EL" xfId="22572" xr:uid="{00000000-0005-0000-0000-0000FC740000}"/>
    <cellStyle name="Company" xfId="22573" xr:uid="{00000000-0005-0000-0000-0000FD740000}"/>
    <cellStyle name="Company 2" xfId="22574" xr:uid="{00000000-0005-0000-0000-0000FE740000}"/>
    <cellStyle name="Company 3" xfId="22575" xr:uid="{00000000-0005-0000-0000-0000FF740000}"/>
    <cellStyle name="Company name" xfId="6348" xr:uid="{00000000-0005-0000-0000-000000750000}"/>
    <cellStyle name="Company name 2" xfId="22576" xr:uid="{00000000-0005-0000-0000-000001750000}"/>
    <cellStyle name="Company name_AVA DVA EL" xfId="22577" xr:uid="{00000000-0005-0000-0000-000002750000}"/>
    <cellStyle name="Company_AVA DVA EL" xfId="22578" xr:uid="{00000000-0005-0000-0000-000003750000}"/>
    <cellStyle name="Cover Date" xfId="22579" xr:uid="{00000000-0005-0000-0000-000004750000}"/>
    <cellStyle name="Cover Date 2" xfId="22580" xr:uid="{00000000-0005-0000-0000-000005750000}"/>
    <cellStyle name="Cover Date 3" xfId="22581" xr:uid="{00000000-0005-0000-0000-000006750000}"/>
    <cellStyle name="Cover Date_AVA DVA EL" xfId="22582" xr:uid="{00000000-0005-0000-0000-000007750000}"/>
    <cellStyle name="Cover Subtitle" xfId="22583" xr:uid="{00000000-0005-0000-0000-000008750000}"/>
    <cellStyle name="Cover Subtitle 2" xfId="22584" xr:uid="{00000000-0005-0000-0000-000009750000}"/>
    <cellStyle name="Cover Subtitle 3" xfId="22585" xr:uid="{00000000-0005-0000-0000-00000A750000}"/>
    <cellStyle name="Cover Subtitle_AVA DVA EL" xfId="22586" xr:uid="{00000000-0005-0000-0000-00000B750000}"/>
    <cellStyle name="Cover Title" xfId="22587" xr:uid="{00000000-0005-0000-0000-00000C750000}"/>
    <cellStyle name="Cover Title 2" xfId="22588" xr:uid="{00000000-0005-0000-0000-00000D750000}"/>
    <cellStyle name="Cover Title 3" xfId="22589" xr:uid="{00000000-0005-0000-0000-00000E750000}"/>
    <cellStyle name="Cover Title_AVA DVA EL" xfId="22590" xr:uid="{00000000-0005-0000-0000-00000F750000}"/>
    <cellStyle name="Currency" xfId="6349" xr:uid="{00000000-0005-0000-0000-000010750000}"/>
    <cellStyle name="Currency ($)" xfId="22591" xr:uid="{00000000-0005-0000-0000-000011750000}"/>
    <cellStyle name="Currency ($) 2" xfId="22592" xr:uid="{00000000-0005-0000-0000-000012750000}"/>
    <cellStyle name="Currency ($) 3" xfId="22593" xr:uid="{00000000-0005-0000-0000-000013750000}"/>
    <cellStyle name="Currency ($)_AVA DVA EL" xfId="22594" xr:uid="{00000000-0005-0000-0000-000014750000}"/>
    <cellStyle name="Currency (£)" xfId="22595" xr:uid="{00000000-0005-0000-0000-000015750000}"/>
    <cellStyle name="Currency (£) 2" xfId="22596" xr:uid="{00000000-0005-0000-0000-000016750000}"/>
    <cellStyle name="Currency (£) 3" xfId="22597" xr:uid="{00000000-0005-0000-0000-000017750000}"/>
    <cellStyle name="Currency (£)_AVA DVA EL" xfId="22598" xr:uid="{00000000-0005-0000-0000-000018750000}"/>
    <cellStyle name="Currency [0]" xfId="6350" xr:uid="{00000000-0005-0000-0000-000019750000}"/>
    <cellStyle name="Currency [0] 2" xfId="6351" xr:uid="{00000000-0005-0000-0000-00001A750000}"/>
    <cellStyle name="Currency [0] 3" xfId="22599" xr:uid="{00000000-0005-0000-0000-00001B750000}"/>
    <cellStyle name="Currency [0] 4" xfId="39939" xr:uid="{00000000-0005-0000-0000-00001C750000}"/>
    <cellStyle name="Currency [0]_Andre korreksjoner" xfId="47896" xr:uid="{00000000-0005-0000-0000-00001D750000}"/>
    <cellStyle name="Currency [00]" xfId="6352" xr:uid="{00000000-0005-0000-0000-00001E750000}"/>
    <cellStyle name="Currency [1]" xfId="22600" xr:uid="{00000000-0005-0000-0000-00001F750000}"/>
    <cellStyle name="Currency [1] 2" xfId="22601" xr:uid="{00000000-0005-0000-0000-000020750000}"/>
    <cellStyle name="Currency [1] 2 2" xfId="22602" xr:uid="{00000000-0005-0000-0000-000021750000}"/>
    <cellStyle name="Currency [1] 2 3" xfId="22603" xr:uid="{00000000-0005-0000-0000-000022750000}"/>
    <cellStyle name="Currency [1] 2_AVA DVA EL" xfId="22604" xr:uid="{00000000-0005-0000-0000-000023750000}"/>
    <cellStyle name="Currency [1] 3" xfId="22605" xr:uid="{00000000-0005-0000-0000-000024750000}"/>
    <cellStyle name="Currency [1] 4" xfId="22606" xr:uid="{00000000-0005-0000-0000-000025750000}"/>
    <cellStyle name="Currency [1]_AVA DVA EL" xfId="22607" xr:uid="{00000000-0005-0000-0000-000026750000}"/>
    <cellStyle name="Currency 0" xfId="22608" xr:uid="{00000000-0005-0000-0000-000027750000}"/>
    <cellStyle name="Currency 0 2" xfId="22609" xr:uid="{00000000-0005-0000-0000-000028750000}"/>
    <cellStyle name="Currency 0 3" xfId="22610" xr:uid="{00000000-0005-0000-0000-000029750000}"/>
    <cellStyle name="Currency 0_AVA DVA EL" xfId="22611" xr:uid="{00000000-0005-0000-0000-00002A750000}"/>
    <cellStyle name="Currency 10" xfId="6353" xr:uid="{00000000-0005-0000-0000-00002B750000}"/>
    <cellStyle name="Currency 11" xfId="6354" xr:uid="{00000000-0005-0000-0000-00002C750000}"/>
    <cellStyle name="Currency 12" xfId="6355" xr:uid="{00000000-0005-0000-0000-00002D750000}"/>
    <cellStyle name="Currency 13" xfId="6356" xr:uid="{00000000-0005-0000-0000-00002E750000}"/>
    <cellStyle name="Currency 14" xfId="6357" xr:uid="{00000000-0005-0000-0000-00002F750000}"/>
    <cellStyle name="Currency 15" xfId="6358" xr:uid="{00000000-0005-0000-0000-000030750000}"/>
    <cellStyle name="Currency 16" xfId="6359" xr:uid="{00000000-0005-0000-0000-000031750000}"/>
    <cellStyle name="Currency 17" xfId="6360" xr:uid="{00000000-0005-0000-0000-000032750000}"/>
    <cellStyle name="Currency 18" xfId="6361" xr:uid="{00000000-0005-0000-0000-000033750000}"/>
    <cellStyle name="Currency 19" xfId="6362" xr:uid="{00000000-0005-0000-0000-000034750000}"/>
    <cellStyle name="Currency 2" xfId="6363" xr:uid="{00000000-0005-0000-0000-000035750000}"/>
    <cellStyle name="Currency 2 2" xfId="22612" xr:uid="{00000000-0005-0000-0000-000036750000}"/>
    <cellStyle name="Currency 2 2 2" xfId="22613" xr:uid="{00000000-0005-0000-0000-000037750000}"/>
    <cellStyle name="Currency 2 2 3" xfId="22614" xr:uid="{00000000-0005-0000-0000-000038750000}"/>
    <cellStyle name="Currency 2 2_AVA DVA EL" xfId="22615" xr:uid="{00000000-0005-0000-0000-000039750000}"/>
    <cellStyle name="Currency 2 3" xfId="22616" xr:uid="{00000000-0005-0000-0000-00003A750000}"/>
    <cellStyle name="Currency 2 4" xfId="22617" xr:uid="{00000000-0005-0000-0000-00003B750000}"/>
    <cellStyle name="Currency 2*" xfId="22618" xr:uid="{00000000-0005-0000-0000-00003C750000}"/>
    <cellStyle name="Currency 2* 2" xfId="22619" xr:uid="{00000000-0005-0000-0000-00003D750000}"/>
    <cellStyle name="Currency 2* 3" xfId="22620" xr:uid="{00000000-0005-0000-0000-00003E750000}"/>
    <cellStyle name="Currency 2*_AVA DVA EL" xfId="22621" xr:uid="{00000000-0005-0000-0000-00003F750000}"/>
    <cellStyle name="Currency 2_29-04-021" xfId="22622" xr:uid="{00000000-0005-0000-0000-000040750000}"/>
    <cellStyle name="Currency 20" xfId="6364" xr:uid="{00000000-0005-0000-0000-000041750000}"/>
    <cellStyle name="Currency 21" xfId="6365" xr:uid="{00000000-0005-0000-0000-000042750000}"/>
    <cellStyle name="Currency 22" xfId="6366" xr:uid="{00000000-0005-0000-0000-000043750000}"/>
    <cellStyle name="Currency 23" xfId="6367" xr:uid="{00000000-0005-0000-0000-000044750000}"/>
    <cellStyle name="Currency 24" xfId="39938" xr:uid="{00000000-0005-0000-0000-000045750000}"/>
    <cellStyle name="Currency 3" xfId="6368" xr:uid="{00000000-0005-0000-0000-000046750000}"/>
    <cellStyle name="Currency 3 2" xfId="22623" xr:uid="{00000000-0005-0000-0000-000047750000}"/>
    <cellStyle name="Currency 3 3" xfId="22624" xr:uid="{00000000-0005-0000-0000-000048750000}"/>
    <cellStyle name="Currency 3*" xfId="22625" xr:uid="{00000000-0005-0000-0000-000049750000}"/>
    <cellStyle name="Currency 3* 2" xfId="22626" xr:uid="{00000000-0005-0000-0000-00004A750000}"/>
    <cellStyle name="Currency 3* 3" xfId="22627" xr:uid="{00000000-0005-0000-0000-00004B750000}"/>
    <cellStyle name="Currency 3*_AVA DVA EL" xfId="22628" xr:uid="{00000000-0005-0000-0000-00004C750000}"/>
    <cellStyle name="Currency 3_AVA DVA EL" xfId="22629" xr:uid="{00000000-0005-0000-0000-00004D750000}"/>
    <cellStyle name="Currency 4" xfId="6369" xr:uid="{00000000-0005-0000-0000-00004E750000}"/>
    <cellStyle name="Currency 4 2" xfId="22630" xr:uid="{00000000-0005-0000-0000-00004F750000}"/>
    <cellStyle name="Currency 4 3" xfId="22631" xr:uid="{00000000-0005-0000-0000-000050750000}"/>
    <cellStyle name="Currency 4_AVA DVA EL" xfId="22632" xr:uid="{00000000-0005-0000-0000-000051750000}"/>
    <cellStyle name="Currency 5" xfId="6370" xr:uid="{00000000-0005-0000-0000-000052750000}"/>
    <cellStyle name="Currency 5 2" xfId="22633" xr:uid="{00000000-0005-0000-0000-000053750000}"/>
    <cellStyle name="Currency 5 3" xfId="22634" xr:uid="{00000000-0005-0000-0000-000054750000}"/>
    <cellStyle name="Currency 5_AVA DVA EL" xfId="22635" xr:uid="{00000000-0005-0000-0000-000055750000}"/>
    <cellStyle name="Currency 6" xfId="6371" xr:uid="{00000000-0005-0000-0000-000056750000}"/>
    <cellStyle name="Currency 7" xfId="6372" xr:uid="{00000000-0005-0000-0000-000057750000}"/>
    <cellStyle name="Currency 8" xfId="6373" xr:uid="{00000000-0005-0000-0000-000058750000}"/>
    <cellStyle name="Currency 9" xfId="6374" xr:uid="{00000000-0005-0000-0000-000059750000}"/>
    <cellStyle name="Currency*" xfId="22636" xr:uid="{00000000-0005-0000-0000-00005A750000}"/>
    <cellStyle name="Currency* 2" xfId="22637" xr:uid="{00000000-0005-0000-0000-00005B750000}"/>
    <cellStyle name="Currency* 3" xfId="22638" xr:uid="{00000000-0005-0000-0000-00005C750000}"/>
    <cellStyle name="Currency*_AVA DVA EL" xfId="22639" xr:uid="{00000000-0005-0000-0000-00005D750000}"/>
    <cellStyle name="Currency_Adj_Basel III" xfId="54558" xr:uid="{BE4F9EE8-C061-4A21-816A-29E22E52C2DF}"/>
    <cellStyle name="Currency0" xfId="22640" xr:uid="{00000000-0005-0000-0000-00005F750000}"/>
    <cellStyle name="Currency0 2" xfId="22641" xr:uid="{00000000-0005-0000-0000-000060750000}"/>
    <cellStyle name="Currency0 3" xfId="22642" xr:uid="{00000000-0005-0000-0000-000061750000}"/>
    <cellStyle name="Currency0 4" xfId="39940" xr:uid="{00000000-0005-0000-0000-000062750000}"/>
    <cellStyle name="Currency0_AVA DVA EL" xfId="22643" xr:uid="{00000000-0005-0000-0000-000063750000}"/>
    <cellStyle name="Currency2" xfId="22644" xr:uid="{00000000-0005-0000-0000-000064750000}"/>
    <cellStyle name="Currency2 2" xfId="22645" xr:uid="{00000000-0005-0000-0000-000065750000}"/>
    <cellStyle name="Currency2 3" xfId="22646" xr:uid="{00000000-0005-0000-0000-000066750000}"/>
    <cellStyle name="Currency2_AVA DVA EL" xfId="22647" xr:uid="{00000000-0005-0000-0000-000067750000}"/>
    <cellStyle name="Dane wejściowe" xfId="22648" xr:uid="{00000000-0005-0000-0000-000068750000}"/>
    <cellStyle name="Dane wejściowe 2" xfId="22649" xr:uid="{00000000-0005-0000-0000-000069750000}"/>
    <cellStyle name="Dane wejściowe 3" xfId="22650" xr:uid="{00000000-0005-0000-0000-00006A750000}"/>
    <cellStyle name="Dane wejściowe_AVA DVA EL" xfId="22651" xr:uid="{00000000-0005-0000-0000-00006B750000}"/>
    <cellStyle name="Dane wyjściowe" xfId="22652" xr:uid="{00000000-0005-0000-0000-00006C750000}"/>
    <cellStyle name="Dane wyjściowe 2" xfId="22653" xr:uid="{00000000-0005-0000-0000-00006D750000}"/>
    <cellStyle name="Dane wyjściowe 3" xfId="22654" xr:uid="{00000000-0005-0000-0000-00006E750000}"/>
    <cellStyle name="Dane wyjściowe_AVA DVA EL" xfId="22655" xr:uid="{00000000-0005-0000-0000-00006F750000}"/>
    <cellStyle name="Data" xfId="22656" xr:uid="{00000000-0005-0000-0000-000088750000}"/>
    <cellStyle name="Data 2" xfId="22657" xr:uid="{00000000-0005-0000-0000-000089750000}"/>
    <cellStyle name="Data 3" xfId="22658" xr:uid="{00000000-0005-0000-0000-00008A750000}"/>
    <cellStyle name="Data_AVA DVA EL" xfId="22659" xr:uid="{00000000-0005-0000-0000-00008B750000}"/>
    <cellStyle name="Date" xfId="22660" xr:uid="{00000000-0005-0000-0000-00008C750000}"/>
    <cellStyle name="Date 2" xfId="22661" xr:uid="{00000000-0005-0000-0000-00008D750000}"/>
    <cellStyle name="Date 3" xfId="22662" xr:uid="{00000000-0005-0000-0000-00008E750000}"/>
    <cellStyle name="Date Aligned" xfId="22663" xr:uid="{00000000-0005-0000-0000-00008F750000}"/>
    <cellStyle name="Date Aligned 2" xfId="22664" xr:uid="{00000000-0005-0000-0000-000090750000}"/>
    <cellStyle name="Date Aligned 3" xfId="22665" xr:uid="{00000000-0005-0000-0000-000091750000}"/>
    <cellStyle name="Date Aligned*" xfId="22666" xr:uid="{00000000-0005-0000-0000-000092750000}"/>
    <cellStyle name="Date Aligned* 2" xfId="22667" xr:uid="{00000000-0005-0000-0000-000093750000}"/>
    <cellStyle name="Date Aligned* 3" xfId="22668" xr:uid="{00000000-0005-0000-0000-000094750000}"/>
    <cellStyle name="Date Aligned*_AVA DVA EL" xfId="22669" xr:uid="{00000000-0005-0000-0000-000095750000}"/>
    <cellStyle name="Date Aligned_AVA DVA EL" xfId="22670" xr:uid="{00000000-0005-0000-0000-000096750000}"/>
    <cellStyle name="Date Short" xfId="6375" xr:uid="{00000000-0005-0000-0000-000097750000}"/>
    <cellStyle name="Date_Adjustment-BalanceSheet" xfId="22671" xr:uid="{00000000-0005-0000-0000-000098750000}"/>
    <cellStyle name="DateFormat" xfId="22672" xr:uid="{00000000-0005-0000-0000-000099750000}"/>
    <cellStyle name="DateFormat 2" xfId="22673" xr:uid="{00000000-0005-0000-0000-00009A750000}"/>
    <cellStyle name="DateFormat 3" xfId="22674" xr:uid="{00000000-0005-0000-0000-00009B750000}"/>
    <cellStyle name="DateFormat 4" xfId="39941" xr:uid="{00000000-0005-0000-0000-00009C750000}"/>
    <cellStyle name="DateFormat_AVA DVA EL" xfId="22675" xr:uid="{00000000-0005-0000-0000-00009D750000}"/>
    <cellStyle name="DateTime" xfId="6376" xr:uid="{00000000-0005-0000-0000-00009E750000}"/>
    <cellStyle name="DateTime 10" xfId="6377" xr:uid="{00000000-0005-0000-0000-00009F750000}"/>
    <cellStyle name="DateTime 10 2" xfId="22676" xr:uid="{00000000-0005-0000-0000-0000A0750000}"/>
    <cellStyle name="DateTime 10_A01" xfId="35813" xr:uid="{00000000-0005-0000-0000-0000A1750000}"/>
    <cellStyle name="DateTime 11" xfId="6378" xr:uid="{00000000-0005-0000-0000-0000A2750000}"/>
    <cellStyle name="DateTime 11 2" xfId="22677" xr:uid="{00000000-0005-0000-0000-0000A3750000}"/>
    <cellStyle name="DateTime 11_A01" xfId="35814" xr:uid="{00000000-0005-0000-0000-0000A4750000}"/>
    <cellStyle name="DateTime 12" xfId="22678" xr:uid="{00000000-0005-0000-0000-0000A5750000}"/>
    <cellStyle name="DateTime 2" xfId="6379" xr:uid="{00000000-0005-0000-0000-0000A6750000}"/>
    <cellStyle name="DateTime 2 2" xfId="6380" xr:uid="{00000000-0005-0000-0000-0000A7750000}"/>
    <cellStyle name="DateTime 2 2 2" xfId="22679" xr:uid="{00000000-0005-0000-0000-0000A8750000}"/>
    <cellStyle name="DateTime 2 2_A01" xfId="35815" xr:uid="{00000000-0005-0000-0000-0000A9750000}"/>
    <cellStyle name="DateTime 2 3" xfId="22680" xr:uid="{00000000-0005-0000-0000-0000AA750000}"/>
    <cellStyle name="DateTime 2_A01" xfId="12488" xr:uid="{00000000-0005-0000-0000-0000AB750000}"/>
    <cellStyle name="DateTime 3" xfId="6381" xr:uid="{00000000-0005-0000-0000-0000AC750000}"/>
    <cellStyle name="DateTime 3 2" xfId="6382" xr:uid="{00000000-0005-0000-0000-0000AD750000}"/>
    <cellStyle name="DateTime 3 2 2" xfId="22681" xr:uid="{00000000-0005-0000-0000-0000AE750000}"/>
    <cellStyle name="DateTime 3 2_A01" xfId="35816" xr:uid="{00000000-0005-0000-0000-0000AF750000}"/>
    <cellStyle name="DateTime 3 3" xfId="22682" xr:uid="{00000000-0005-0000-0000-0000B0750000}"/>
    <cellStyle name="DateTime 3_A01" xfId="12489" xr:uid="{00000000-0005-0000-0000-0000B1750000}"/>
    <cellStyle name="DateTime 4" xfId="6383" xr:uid="{00000000-0005-0000-0000-0000B2750000}"/>
    <cellStyle name="DateTime 4 2" xfId="22683" xr:uid="{00000000-0005-0000-0000-0000B3750000}"/>
    <cellStyle name="DateTime 4_A01" xfId="35817" xr:uid="{00000000-0005-0000-0000-0000B4750000}"/>
    <cellStyle name="DateTime 5" xfId="6384" xr:uid="{00000000-0005-0000-0000-0000B5750000}"/>
    <cellStyle name="DateTime 5 2" xfId="22684" xr:uid="{00000000-0005-0000-0000-0000B6750000}"/>
    <cellStyle name="DateTime 5_A01" xfId="35818" xr:uid="{00000000-0005-0000-0000-0000B7750000}"/>
    <cellStyle name="DateTime 6" xfId="6385" xr:uid="{00000000-0005-0000-0000-0000B8750000}"/>
    <cellStyle name="DateTime 6 2" xfId="22685" xr:uid="{00000000-0005-0000-0000-0000B9750000}"/>
    <cellStyle name="DateTime 6_A01" xfId="35819" xr:uid="{00000000-0005-0000-0000-0000BA750000}"/>
    <cellStyle name="DateTime 7" xfId="6386" xr:uid="{00000000-0005-0000-0000-0000BB750000}"/>
    <cellStyle name="DateTime 7 2" xfId="22686" xr:uid="{00000000-0005-0000-0000-0000BC750000}"/>
    <cellStyle name="DateTime 7_A01" xfId="35820" xr:uid="{00000000-0005-0000-0000-0000BD750000}"/>
    <cellStyle name="DateTime 8" xfId="6387" xr:uid="{00000000-0005-0000-0000-0000BE750000}"/>
    <cellStyle name="DateTime 8 2" xfId="22687" xr:uid="{00000000-0005-0000-0000-0000BF750000}"/>
    <cellStyle name="DateTime 8_A01" xfId="35821" xr:uid="{00000000-0005-0000-0000-0000C0750000}"/>
    <cellStyle name="DateTime 9" xfId="6388" xr:uid="{00000000-0005-0000-0000-0000C1750000}"/>
    <cellStyle name="DateTime 9 2" xfId="22688" xr:uid="{00000000-0005-0000-0000-0000C2750000}"/>
    <cellStyle name="DateTime 9_A01" xfId="35822" xr:uid="{00000000-0005-0000-0000-0000C3750000}"/>
    <cellStyle name="DateTime_A01" xfId="12487" xr:uid="{00000000-0005-0000-0000-0000C4750000}"/>
    <cellStyle name="DateTimeFormat" xfId="22689" xr:uid="{00000000-0005-0000-0000-0000C5750000}"/>
    <cellStyle name="DateTimeFormat 2" xfId="22690" xr:uid="{00000000-0005-0000-0000-0000C6750000}"/>
    <cellStyle name="DateTimeFormat 3" xfId="22691" xr:uid="{00000000-0005-0000-0000-0000C7750000}"/>
    <cellStyle name="DateTimeFormat 4" xfId="39942" xr:uid="{00000000-0005-0000-0000-0000C8750000}"/>
    <cellStyle name="DateTimeFormat_AVA DVA EL" xfId="22692" xr:uid="{00000000-0005-0000-0000-0000C9750000}"/>
    <cellStyle name="Dato" xfId="6389" xr:uid="{00000000-0005-0000-0000-0000CA750000}"/>
    <cellStyle name="Dato 2" xfId="6390" xr:uid="{00000000-0005-0000-0000-0000CB750000}"/>
    <cellStyle name="Dato 2 2" xfId="22693" xr:uid="{00000000-0005-0000-0000-0000CC750000}"/>
    <cellStyle name="Dato 2_AVA DVA EL" xfId="22694" xr:uid="{00000000-0005-0000-0000-0000CD750000}"/>
    <cellStyle name="Dato 3" xfId="22695" xr:uid="{00000000-0005-0000-0000-0000CE750000}"/>
    <cellStyle name="Dato_AVA DVA EL" xfId="22696" xr:uid="{00000000-0005-0000-0000-0000CF750000}"/>
    <cellStyle name="Datum" xfId="22697" xr:uid="{00000000-0005-0000-0000-0000D0750000}"/>
    <cellStyle name="Datum 2" xfId="22698" xr:uid="{00000000-0005-0000-0000-0000D1750000}"/>
    <cellStyle name="Datum 3" xfId="22699" xr:uid="{00000000-0005-0000-0000-0000D2750000}"/>
    <cellStyle name="Datum 4" xfId="47897" xr:uid="{00000000-0005-0000-0000-0000D3750000}"/>
    <cellStyle name="Datum_AVA DVA EL" xfId="22700" xr:uid="{00000000-0005-0000-0000-0000D4750000}"/>
    <cellStyle name="DEC4" xfId="22701" xr:uid="{00000000-0005-0000-0000-0000D5750000}"/>
    <cellStyle name="DEC4 10" xfId="22702" xr:uid="{00000000-0005-0000-0000-0000D6750000}"/>
    <cellStyle name="DEC4 10 2" xfId="22703" xr:uid="{00000000-0005-0000-0000-0000D7750000}"/>
    <cellStyle name="DEC4 10 3" xfId="22704" xr:uid="{00000000-0005-0000-0000-0000D8750000}"/>
    <cellStyle name="DEC4 10_AVA DVA EL" xfId="22705" xr:uid="{00000000-0005-0000-0000-0000D9750000}"/>
    <cellStyle name="DEC4 11" xfId="22706" xr:uid="{00000000-0005-0000-0000-0000DA750000}"/>
    <cellStyle name="DEC4 12" xfId="22707" xr:uid="{00000000-0005-0000-0000-0000DB750000}"/>
    <cellStyle name="DEC4 13" xfId="39943" xr:uid="{00000000-0005-0000-0000-0000DC750000}"/>
    <cellStyle name="DEC4 2" xfId="22708" xr:uid="{00000000-0005-0000-0000-0000DD750000}"/>
    <cellStyle name="DEC4 2 2" xfId="22709" xr:uid="{00000000-0005-0000-0000-0000DE750000}"/>
    <cellStyle name="DEC4 2 2 2" xfId="22710" xr:uid="{00000000-0005-0000-0000-0000DF750000}"/>
    <cellStyle name="DEC4 2 2 3" xfId="22711" xr:uid="{00000000-0005-0000-0000-0000E0750000}"/>
    <cellStyle name="DEC4 2 2_AVA DVA EL" xfId="22712" xr:uid="{00000000-0005-0000-0000-0000E1750000}"/>
    <cellStyle name="DEC4 2 3" xfId="22713" xr:uid="{00000000-0005-0000-0000-0000E2750000}"/>
    <cellStyle name="DEC4 2 4" xfId="22714" xr:uid="{00000000-0005-0000-0000-0000E3750000}"/>
    <cellStyle name="DEC4 2 5" xfId="39944" xr:uid="{00000000-0005-0000-0000-0000E4750000}"/>
    <cellStyle name="DEC4 2_AVA DVA EL" xfId="22715" xr:uid="{00000000-0005-0000-0000-0000E5750000}"/>
    <cellStyle name="DEC4 3" xfId="22716" xr:uid="{00000000-0005-0000-0000-0000E6750000}"/>
    <cellStyle name="DEC4 3 2" xfId="22717" xr:uid="{00000000-0005-0000-0000-0000E7750000}"/>
    <cellStyle name="DEC4 3 3" xfId="22718" xr:uid="{00000000-0005-0000-0000-0000E8750000}"/>
    <cellStyle name="DEC4 3_AVA DVA EL" xfId="22719" xr:uid="{00000000-0005-0000-0000-0000E9750000}"/>
    <cellStyle name="DEC4 4" xfId="22720" xr:uid="{00000000-0005-0000-0000-0000EA750000}"/>
    <cellStyle name="DEC4 4 2" xfId="22721" xr:uid="{00000000-0005-0000-0000-0000EB750000}"/>
    <cellStyle name="DEC4 4 3" xfId="22722" xr:uid="{00000000-0005-0000-0000-0000EC750000}"/>
    <cellStyle name="DEC4 4_AVA DVA EL" xfId="22723" xr:uid="{00000000-0005-0000-0000-0000ED750000}"/>
    <cellStyle name="DEC4 5" xfId="22724" xr:uid="{00000000-0005-0000-0000-0000EE750000}"/>
    <cellStyle name="DEC4 5 2" xfId="22725" xr:uid="{00000000-0005-0000-0000-0000EF750000}"/>
    <cellStyle name="DEC4 5 3" xfId="22726" xr:uid="{00000000-0005-0000-0000-0000F0750000}"/>
    <cellStyle name="DEC4 5_AVA DVA EL" xfId="22727" xr:uid="{00000000-0005-0000-0000-0000F1750000}"/>
    <cellStyle name="DEC4 6" xfId="22728" xr:uid="{00000000-0005-0000-0000-0000F2750000}"/>
    <cellStyle name="DEC4 6 2" xfId="22729" xr:uid="{00000000-0005-0000-0000-0000F3750000}"/>
    <cellStyle name="DEC4 6 3" xfId="22730" xr:uid="{00000000-0005-0000-0000-0000F4750000}"/>
    <cellStyle name="DEC4 6_AVA DVA EL" xfId="22731" xr:uid="{00000000-0005-0000-0000-0000F5750000}"/>
    <cellStyle name="DEC4 7" xfId="22732" xr:uid="{00000000-0005-0000-0000-0000F6750000}"/>
    <cellStyle name="DEC4 7 2" xfId="22733" xr:uid="{00000000-0005-0000-0000-0000F7750000}"/>
    <cellStyle name="DEC4 7 3" xfId="22734" xr:uid="{00000000-0005-0000-0000-0000F8750000}"/>
    <cellStyle name="DEC4 7_AVA DVA EL" xfId="22735" xr:uid="{00000000-0005-0000-0000-0000F9750000}"/>
    <cellStyle name="DEC4 8" xfId="22736" xr:uid="{00000000-0005-0000-0000-0000FA750000}"/>
    <cellStyle name="DEC4 8 2" xfId="22737" xr:uid="{00000000-0005-0000-0000-0000FB750000}"/>
    <cellStyle name="DEC4 8 3" xfId="22738" xr:uid="{00000000-0005-0000-0000-0000FC750000}"/>
    <cellStyle name="DEC4 8_AVA DVA EL" xfId="22739" xr:uid="{00000000-0005-0000-0000-0000FD750000}"/>
    <cellStyle name="DEC4 9" xfId="22740" xr:uid="{00000000-0005-0000-0000-0000FE750000}"/>
    <cellStyle name="DEC4 9 2" xfId="22741" xr:uid="{00000000-0005-0000-0000-0000FF750000}"/>
    <cellStyle name="DEC4 9 3" xfId="22742" xr:uid="{00000000-0005-0000-0000-000000760000}"/>
    <cellStyle name="DEC4 9_AVA DVA EL" xfId="22743" xr:uid="{00000000-0005-0000-0000-000001760000}"/>
    <cellStyle name="DEC4_AVA DVA EL" xfId="22744" xr:uid="{00000000-0005-0000-0000-000002760000}"/>
    <cellStyle name="DecimalFormat" xfId="22745" xr:uid="{00000000-0005-0000-0000-000003760000}"/>
    <cellStyle name="DecimalFormat 2" xfId="22746" xr:uid="{00000000-0005-0000-0000-000004760000}"/>
    <cellStyle name="DecimalFormat 3" xfId="22747" xr:uid="{00000000-0005-0000-0000-000005760000}"/>
    <cellStyle name="DecimalFormat 4" xfId="39945" xr:uid="{00000000-0005-0000-0000-000006760000}"/>
    <cellStyle name="DecimalFormat_AVA DVA EL" xfId="22748" xr:uid="{00000000-0005-0000-0000-000007760000}"/>
    <cellStyle name="default" xfId="6391" xr:uid="{00000000-0005-0000-0000-000008760000}"/>
    <cellStyle name="default 10" xfId="47898" xr:uid="{00000000-0005-0000-0000-000009760000}"/>
    <cellStyle name="default 11" xfId="47899" xr:uid="{00000000-0005-0000-0000-00000A760000}"/>
    <cellStyle name="default 12" xfId="47900" xr:uid="{00000000-0005-0000-0000-00000B760000}"/>
    <cellStyle name="default 13" xfId="47901" xr:uid="{00000000-0005-0000-0000-00000C760000}"/>
    <cellStyle name="default 2" xfId="6392" xr:uid="{00000000-0005-0000-0000-00000D760000}"/>
    <cellStyle name="default 2 2" xfId="22749" xr:uid="{00000000-0005-0000-0000-00000E760000}"/>
    <cellStyle name="default 2 2 2" xfId="47902" xr:uid="{00000000-0005-0000-0000-00000F760000}"/>
    <cellStyle name="default 2 2 3" xfId="47903" xr:uid="{00000000-0005-0000-0000-000010760000}"/>
    <cellStyle name="default 2 2_AVA DVA EL" xfId="47904" xr:uid="{00000000-0005-0000-0000-000011760000}"/>
    <cellStyle name="default 2 3" xfId="47905" xr:uid="{00000000-0005-0000-0000-000012760000}"/>
    <cellStyle name="default 2_AVA DVA EL" xfId="22750" xr:uid="{00000000-0005-0000-0000-000013760000}"/>
    <cellStyle name="default 3" xfId="22751" xr:uid="{00000000-0005-0000-0000-000014760000}"/>
    <cellStyle name="default 3 2" xfId="22752" xr:uid="{00000000-0005-0000-0000-000015760000}"/>
    <cellStyle name="default 3 2 2" xfId="22753" xr:uid="{00000000-0005-0000-0000-000016760000}"/>
    <cellStyle name="default 3 2 2 2" xfId="47906" xr:uid="{00000000-0005-0000-0000-000017760000}"/>
    <cellStyle name="default 3 2 3" xfId="22754" xr:uid="{00000000-0005-0000-0000-000018760000}"/>
    <cellStyle name="default 3 2 3 2" xfId="47907" xr:uid="{00000000-0005-0000-0000-000019760000}"/>
    <cellStyle name="default 3 2_AVA DVA EL" xfId="22755" xr:uid="{00000000-0005-0000-0000-00001A760000}"/>
    <cellStyle name="default 3 3" xfId="22756" xr:uid="{00000000-0005-0000-0000-00001B760000}"/>
    <cellStyle name="default 3 3 2" xfId="47908" xr:uid="{00000000-0005-0000-0000-00001C760000}"/>
    <cellStyle name="default 3 3 3" xfId="47909" xr:uid="{00000000-0005-0000-0000-00001D760000}"/>
    <cellStyle name="default 3 3 4" xfId="47910" xr:uid="{00000000-0005-0000-0000-00001E760000}"/>
    <cellStyle name="default 3 3 5" xfId="47911" xr:uid="{00000000-0005-0000-0000-00001F760000}"/>
    <cellStyle name="default 3 3_AVA DVA EL" xfId="47912" xr:uid="{00000000-0005-0000-0000-000020760000}"/>
    <cellStyle name="default 3 4" xfId="22757" xr:uid="{00000000-0005-0000-0000-000021760000}"/>
    <cellStyle name="default 3 4 2" xfId="47913" xr:uid="{00000000-0005-0000-0000-000022760000}"/>
    <cellStyle name="default 3_AVA DVA EL" xfId="22758" xr:uid="{00000000-0005-0000-0000-000023760000}"/>
    <cellStyle name="default 4" xfId="22759" xr:uid="{00000000-0005-0000-0000-000024760000}"/>
    <cellStyle name="default 4 2" xfId="22760" xr:uid="{00000000-0005-0000-0000-000025760000}"/>
    <cellStyle name="default 4 2 2" xfId="47914" xr:uid="{00000000-0005-0000-0000-000026760000}"/>
    <cellStyle name="default 4 2 3" xfId="47915" xr:uid="{00000000-0005-0000-0000-000027760000}"/>
    <cellStyle name="default 4 2_AVA DVA EL" xfId="47916" xr:uid="{00000000-0005-0000-0000-000028760000}"/>
    <cellStyle name="default 4 3" xfId="22761" xr:uid="{00000000-0005-0000-0000-000029760000}"/>
    <cellStyle name="default 4 3 2" xfId="47917" xr:uid="{00000000-0005-0000-0000-00002A760000}"/>
    <cellStyle name="default 4_AVA DVA EL" xfId="22762" xr:uid="{00000000-0005-0000-0000-00002B760000}"/>
    <cellStyle name="default 5" xfId="22763" xr:uid="{00000000-0005-0000-0000-00002C760000}"/>
    <cellStyle name="default 5 2" xfId="47918" xr:uid="{00000000-0005-0000-0000-00002D760000}"/>
    <cellStyle name="default 5 2 2" xfId="47919" xr:uid="{00000000-0005-0000-0000-00002E760000}"/>
    <cellStyle name="default 5 3" xfId="47920" xr:uid="{00000000-0005-0000-0000-00002F760000}"/>
    <cellStyle name="default 5 4" xfId="47921" xr:uid="{00000000-0005-0000-0000-000030760000}"/>
    <cellStyle name="default 5 5" xfId="47922" xr:uid="{00000000-0005-0000-0000-000031760000}"/>
    <cellStyle name="default 5 6" xfId="47923" xr:uid="{00000000-0005-0000-0000-000032760000}"/>
    <cellStyle name="default 5_AVA DVA EL" xfId="47924" xr:uid="{00000000-0005-0000-0000-000033760000}"/>
    <cellStyle name="default 6" xfId="47925" xr:uid="{00000000-0005-0000-0000-000034760000}"/>
    <cellStyle name="default 6 2" xfId="47926" xr:uid="{00000000-0005-0000-0000-000035760000}"/>
    <cellStyle name="default 6 2 2" xfId="47927" xr:uid="{00000000-0005-0000-0000-000036760000}"/>
    <cellStyle name="default 6 3" xfId="47928" xr:uid="{00000000-0005-0000-0000-000037760000}"/>
    <cellStyle name="default 7" xfId="47929" xr:uid="{00000000-0005-0000-0000-000038760000}"/>
    <cellStyle name="default 7 2" xfId="47930" xr:uid="{00000000-0005-0000-0000-000039760000}"/>
    <cellStyle name="default 7 3" xfId="47931" xr:uid="{00000000-0005-0000-0000-00003A760000}"/>
    <cellStyle name="default 8" xfId="47932" xr:uid="{00000000-0005-0000-0000-00003B760000}"/>
    <cellStyle name="default 9" xfId="47933" xr:uid="{00000000-0005-0000-0000-00003C760000}"/>
    <cellStyle name="default_1" xfId="47934" xr:uid="{00000000-0005-0000-0000-00003D760000}"/>
    <cellStyle name="Deleted" xfId="6393" xr:uid="{00000000-0005-0000-0000-00003E760000}"/>
    <cellStyle name="Deleted 2" xfId="22764" xr:uid="{00000000-0005-0000-0000-00003F760000}"/>
    <cellStyle name="Deleted 3" xfId="47935" xr:uid="{00000000-0005-0000-0000-000040760000}"/>
    <cellStyle name="Deleted_A01" xfId="35823" xr:uid="{00000000-0005-0000-0000-000041760000}"/>
    <cellStyle name="DELTA" xfId="6394" xr:uid="{00000000-0005-0000-0000-000042760000}"/>
    <cellStyle name="DES4" xfId="22765" xr:uid="{00000000-0005-0000-0000-000043760000}"/>
    <cellStyle name="DES4 10" xfId="22766" xr:uid="{00000000-0005-0000-0000-000044760000}"/>
    <cellStyle name="DES4 10 2" xfId="22767" xr:uid="{00000000-0005-0000-0000-000045760000}"/>
    <cellStyle name="DES4 10 3" xfId="22768" xr:uid="{00000000-0005-0000-0000-000046760000}"/>
    <cellStyle name="DES4 10_AVA DVA EL" xfId="22769" xr:uid="{00000000-0005-0000-0000-000047760000}"/>
    <cellStyle name="DES4 11" xfId="22770" xr:uid="{00000000-0005-0000-0000-000048760000}"/>
    <cellStyle name="DES4 12" xfId="22771" xr:uid="{00000000-0005-0000-0000-000049760000}"/>
    <cellStyle name="DES4 13" xfId="39946" xr:uid="{00000000-0005-0000-0000-00004A760000}"/>
    <cellStyle name="DES4 2" xfId="22772" xr:uid="{00000000-0005-0000-0000-00004B760000}"/>
    <cellStyle name="DES4 2 2" xfId="22773" xr:uid="{00000000-0005-0000-0000-00004C760000}"/>
    <cellStyle name="DES4 2 2 2" xfId="22774" xr:uid="{00000000-0005-0000-0000-00004D760000}"/>
    <cellStyle name="DES4 2 2 3" xfId="22775" xr:uid="{00000000-0005-0000-0000-00004E760000}"/>
    <cellStyle name="DES4 2 2_AVA DVA EL" xfId="22776" xr:uid="{00000000-0005-0000-0000-00004F760000}"/>
    <cellStyle name="DES4 2 3" xfId="22777" xr:uid="{00000000-0005-0000-0000-000050760000}"/>
    <cellStyle name="DES4 2 4" xfId="22778" xr:uid="{00000000-0005-0000-0000-000051760000}"/>
    <cellStyle name="DES4 2 5" xfId="39947" xr:uid="{00000000-0005-0000-0000-000052760000}"/>
    <cellStyle name="DES4 2_AVA DVA EL" xfId="22779" xr:uid="{00000000-0005-0000-0000-000053760000}"/>
    <cellStyle name="DES4 3" xfId="22780" xr:uid="{00000000-0005-0000-0000-000054760000}"/>
    <cellStyle name="DES4 3 2" xfId="22781" xr:uid="{00000000-0005-0000-0000-000055760000}"/>
    <cellStyle name="DES4 3 3" xfId="22782" xr:uid="{00000000-0005-0000-0000-000056760000}"/>
    <cellStyle name="DES4 3_AVA DVA EL" xfId="22783" xr:uid="{00000000-0005-0000-0000-000057760000}"/>
    <cellStyle name="DES4 4" xfId="22784" xr:uid="{00000000-0005-0000-0000-000058760000}"/>
    <cellStyle name="DES4 4 2" xfId="22785" xr:uid="{00000000-0005-0000-0000-000059760000}"/>
    <cellStyle name="DES4 4 3" xfId="22786" xr:uid="{00000000-0005-0000-0000-00005A760000}"/>
    <cellStyle name="DES4 4_AVA DVA EL" xfId="22787" xr:uid="{00000000-0005-0000-0000-00005B760000}"/>
    <cellStyle name="DES4 5" xfId="22788" xr:uid="{00000000-0005-0000-0000-00005C760000}"/>
    <cellStyle name="DES4 5 2" xfId="22789" xr:uid="{00000000-0005-0000-0000-00005D760000}"/>
    <cellStyle name="DES4 5 3" xfId="22790" xr:uid="{00000000-0005-0000-0000-00005E760000}"/>
    <cellStyle name="DES4 5_AVA DVA EL" xfId="22791" xr:uid="{00000000-0005-0000-0000-00005F760000}"/>
    <cellStyle name="DES4 6" xfId="22792" xr:uid="{00000000-0005-0000-0000-000060760000}"/>
    <cellStyle name="DES4 6 2" xfId="22793" xr:uid="{00000000-0005-0000-0000-000061760000}"/>
    <cellStyle name="DES4 6 3" xfId="22794" xr:uid="{00000000-0005-0000-0000-000062760000}"/>
    <cellStyle name="DES4 6_AVA DVA EL" xfId="22795" xr:uid="{00000000-0005-0000-0000-000063760000}"/>
    <cellStyle name="DES4 7" xfId="22796" xr:uid="{00000000-0005-0000-0000-000064760000}"/>
    <cellStyle name="DES4 7 2" xfId="22797" xr:uid="{00000000-0005-0000-0000-000065760000}"/>
    <cellStyle name="DES4 7 3" xfId="22798" xr:uid="{00000000-0005-0000-0000-000066760000}"/>
    <cellStyle name="DES4 7_AVA DVA EL" xfId="22799" xr:uid="{00000000-0005-0000-0000-000067760000}"/>
    <cellStyle name="DES4 8" xfId="22800" xr:uid="{00000000-0005-0000-0000-000068760000}"/>
    <cellStyle name="DES4 8 2" xfId="22801" xr:uid="{00000000-0005-0000-0000-000069760000}"/>
    <cellStyle name="DES4 8 3" xfId="22802" xr:uid="{00000000-0005-0000-0000-00006A760000}"/>
    <cellStyle name="DES4 8_AVA DVA EL" xfId="22803" xr:uid="{00000000-0005-0000-0000-00006B760000}"/>
    <cellStyle name="DES4 9" xfId="22804" xr:uid="{00000000-0005-0000-0000-00006C760000}"/>
    <cellStyle name="DES4 9 2" xfId="22805" xr:uid="{00000000-0005-0000-0000-00006D760000}"/>
    <cellStyle name="DES4 9 3" xfId="22806" xr:uid="{00000000-0005-0000-0000-00006E760000}"/>
    <cellStyle name="DES4 9_AVA DVA EL" xfId="22807" xr:uid="{00000000-0005-0000-0000-00006F760000}"/>
    <cellStyle name="DES4_AVA DVA EL" xfId="22808" xr:uid="{00000000-0005-0000-0000-000070760000}"/>
    <cellStyle name="Dezimal [0]_050526 Ratios Denmark without banks" xfId="6395" xr:uid="{00000000-0005-0000-0000-000071760000}"/>
    <cellStyle name="Dezimal_050526 Ratios Denmark without banks" xfId="6396" xr:uid="{00000000-0005-0000-0000-000072760000}"/>
    <cellStyle name="Dia" xfId="6397" xr:uid="{00000000-0005-0000-0000-000073760000}"/>
    <cellStyle name="Dobre" xfId="22809" xr:uid="{00000000-0005-0000-0000-000074760000}"/>
    <cellStyle name="Dobre 2" xfId="22810" xr:uid="{00000000-0005-0000-0000-000075760000}"/>
    <cellStyle name="Dobre 3" xfId="22811" xr:uid="{00000000-0005-0000-0000-000076760000}"/>
    <cellStyle name="Dobre_AVA DVA EL" xfId="22812" xr:uid="{00000000-0005-0000-0000-000077760000}"/>
    <cellStyle name="Dollar" xfId="6398" xr:uid="{00000000-0005-0000-0000-000078760000}"/>
    <cellStyle name="Dollar 2" xfId="6399" xr:uid="{00000000-0005-0000-0000-000079760000}"/>
    <cellStyle name="Dollar 2 2" xfId="22813" xr:uid="{00000000-0005-0000-0000-00007A760000}"/>
    <cellStyle name="Dollar 2 2 2" xfId="47936" xr:uid="{00000000-0005-0000-0000-00007B760000}"/>
    <cellStyle name="Dollar 2_A01" xfId="35824" xr:uid="{00000000-0005-0000-0000-00007C760000}"/>
    <cellStyle name="Dollar 3" xfId="22814" xr:uid="{00000000-0005-0000-0000-00007D760000}"/>
    <cellStyle name="Dollar 3 2" xfId="22815" xr:uid="{00000000-0005-0000-0000-00007E760000}"/>
    <cellStyle name="Dollar 3 2 2" xfId="22816" xr:uid="{00000000-0005-0000-0000-00007F760000}"/>
    <cellStyle name="Dollar 3 2 3" xfId="22817" xr:uid="{00000000-0005-0000-0000-000080760000}"/>
    <cellStyle name="Dollar 3 2_AVA DVA EL" xfId="22818" xr:uid="{00000000-0005-0000-0000-000081760000}"/>
    <cellStyle name="Dollar 3 3" xfId="22819" xr:uid="{00000000-0005-0000-0000-000082760000}"/>
    <cellStyle name="Dollar 3 4" xfId="22820" xr:uid="{00000000-0005-0000-0000-000083760000}"/>
    <cellStyle name="Dollar 3_Adjustment-BalanceSheet" xfId="22821" xr:uid="{00000000-0005-0000-0000-000084760000}"/>
    <cellStyle name="Dollar 4" xfId="22822" xr:uid="{00000000-0005-0000-0000-000085760000}"/>
    <cellStyle name="Dollar_A01" xfId="12490" xr:uid="{00000000-0005-0000-0000-000086760000}"/>
    <cellStyle name="données" xfId="47937" xr:uid="{00000000-0005-0000-0000-000087760000}"/>
    <cellStyle name="donnéesbord" xfId="47938" xr:uid="{00000000-0005-0000-0000-000088760000}"/>
    <cellStyle name="Dotted Line" xfId="22823" xr:uid="{00000000-0005-0000-0000-000089760000}"/>
    <cellStyle name="Dotted Line 2" xfId="22824" xr:uid="{00000000-0005-0000-0000-00008A760000}"/>
    <cellStyle name="Dotted Line 3" xfId="22825" xr:uid="{00000000-0005-0000-0000-00008B760000}"/>
    <cellStyle name="Dotted Line_AVA DVA EL" xfId="22826" xr:uid="{00000000-0005-0000-0000-00008C760000}"/>
    <cellStyle name="Double Accounting" xfId="22827" xr:uid="{00000000-0005-0000-0000-00008D760000}"/>
    <cellStyle name="Double Accounting 2" xfId="22828" xr:uid="{00000000-0005-0000-0000-00008E760000}"/>
    <cellStyle name="Double Accounting 3" xfId="22829" xr:uid="{00000000-0005-0000-0000-00008F760000}"/>
    <cellStyle name="Double Accounting_AVA DVA EL" xfId="22830" xr:uid="{00000000-0005-0000-0000-000090760000}"/>
    <cellStyle name="DP1" xfId="22831" xr:uid="{00000000-0005-0000-0000-000091760000}"/>
    <cellStyle name="DP1 2" xfId="22832" xr:uid="{00000000-0005-0000-0000-000092760000}"/>
    <cellStyle name="DP1 3" xfId="22833" xr:uid="{00000000-0005-0000-0000-000093760000}"/>
    <cellStyle name="DP1_AVA DVA EL" xfId="22834" xr:uid="{00000000-0005-0000-0000-000094760000}"/>
    <cellStyle name="Dziesiętny_Arkusz1" xfId="6400" xr:uid="{00000000-0005-0000-0000-000095760000}"/>
    <cellStyle name="Dårlig" xfId="36186" xr:uid="{00000000-0005-0000-0000-000070750000}"/>
    <cellStyle name="Dårlig 2" xfId="6401" xr:uid="{00000000-0005-0000-0000-000071750000}"/>
    <cellStyle name="Dårlig 2 2" xfId="22835" xr:uid="{00000000-0005-0000-0000-000072750000}"/>
    <cellStyle name="Dårlig 2 2 2" xfId="22836" xr:uid="{00000000-0005-0000-0000-000073750000}"/>
    <cellStyle name="Dårlig 2 2 3" xfId="22837" xr:uid="{00000000-0005-0000-0000-000074750000}"/>
    <cellStyle name="Dårlig 2 2 4" xfId="39948" xr:uid="{00000000-0005-0000-0000-000075750000}"/>
    <cellStyle name="Dårlig 2 2_AVA DVA EL" xfId="22838" xr:uid="{00000000-0005-0000-0000-000076750000}"/>
    <cellStyle name="Dårlig 2 3" xfId="22839" xr:uid="{00000000-0005-0000-0000-000077750000}"/>
    <cellStyle name="Dårlig 2 3 2" xfId="39949" xr:uid="{00000000-0005-0000-0000-000078750000}"/>
    <cellStyle name="Dårlig 2 4" xfId="39950" xr:uid="{00000000-0005-0000-0000-000079750000}"/>
    <cellStyle name="Dårlig 2 5" xfId="47939" xr:uid="{00000000-0005-0000-0000-00007A750000}"/>
    <cellStyle name="Dårlig 2 6" xfId="47940" xr:uid="{00000000-0005-0000-0000-00007B750000}"/>
    <cellStyle name="Dårlig 2_A01" xfId="35825" xr:uid="{00000000-0005-0000-0000-00007C750000}"/>
    <cellStyle name="Dårlig 3" xfId="22840" xr:uid="{00000000-0005-0000-0000-00007D750000}"/>
    <cellStyle name="Dårlig 3 2" xfId="22841" xr:uid="{00000000-0005-0000-0000-00007E750000}"/>
    <cellStyle name="Dårlig 3 3" xfId="22842" xr:uid="{00000000-0005-0000-0000-00007F750000}"/>
    <cellStyle name="Dårlig 3 4" xfId="39951" xr:uid="{00000000-0005-0000-0000-000080750000}"/>
    <cellStyle name="Dårlig 3_AVA DVA EL" xfId="22843" xr:uid="{00000000-0005-0000-0000-000081750000}"/>
    <cellStyle name="Dårlig 4" xfId="22844" xr:uid="{00000000-0005-0000-0000-000082750000}"/>
    <cellStyle name="Dårlig 4 2" xfId="39952" xr:uid="{00000000-0005-0000-0000-000083750000}"/>
    <cellStyle name="Dårlig 5" xfId="22845" xr:uid="{00000000-0005-0000-0000-000084750000}"/>
    <cellStyle name="Dårlig 5 2" xfId="39953" xr:uid="{00000000-0005-0000-0000-000085750000}"/>
    <cellStyle name="Dårlig 6" xfId="47941" xr:uid="{00000000-0005-0000-0000-000086750000}"/>
    <cellStyle name="Dårlig_7. Other MTM adjustments" xfId="47942" xr:uid="{00000000-0005-0000-0000-000087750000}"/>
    <cellStyle name="èìÇøÇÐ¤ê [0.00]_PERSONAL" xfId="6402" xr:uid="{00000000-0005-0000-0000-000096760000}"/>
    <cellStyle name="èìÇøÇÐ¤ê_PERSONAL" xfId="6403" xr:uid="{00000000-0005-0000-0000-000097760000}"/>
    <cellStyle name="Ellenőrzőcella" xfId="6404" xr:uid="{00000000-0005-0000-0000-000098760000}"/>
    <cellStyle name="Ellenőrzőcella 2" xfId="22846" xr:uid="{00000000-0005-0000-0000-000099760000}"/>
    <cellStyle name="Ellenőrzőcella 3" xfId="47943" xr:uid="{00000000-0005-0000-0000-00009A760000}"/>
    <cellStyle name="Ellenőrzőcella_AVA DVA EL" xfId="22847" xr:uid="{00000000-0005-0000-0000-00009B760000}"/>
    <cellStyle name="Encabez1" xfId="6405" xr:uid="{00000000-0005-0000-0000-00009C760000}"/>
    <cellStyle name="Encabez2" xfId="6406" xr:uid="{00000000-0005-0000-0000-00009D760000}"/>
    <cellStyle name="Encabezado 4" xfId="6407" xr:uid="{00000000-0005-0000-0000-00009E760000}"/>
    <cellStyle name="Encabezado 4 2" xfId="22848" xr:uid="{00000000-0005-0000-0000-00009F760000}"/>
    <cellStyle name="Encabezado 4_AVA DVA EL" xfId="22849" xr:uid="{00000000-0005-0000-0000-0000A0760000}"/>
    <cellStyle name="Énfasis1" xfId="6408" xr:uid="{00000000-0005-0000-0000-0000A1760000}"/>
    <cellStyle name="Énfasis1 2" xfId="22850" xr:uid="{00000000-0005-0000-0000-0000A2760000}"/>
    <cellStyle name="Énfasis1 3" xfId="47944" xr:uid="{00000000-0005-0000-0000-0000A3760000}"/>
    <cellStyle name="Énfasis1_AVA DVA EL" xfId="22851" xr:uid="{00000000-0005-0000-0000-0000A4760000}"/>
    <cellStyle name="Énfasis2" xfId="6409" xr:uid="{00000000-0005-0000-0000-0000A5760000}"/>
    <cellStyle name="Énfasis2 2" xfId="22852" xr:uid="{00000000-0005-0000-0000-0000A6760000}"/>
    <cellStyle name="Énfasis2 3" xfId="47945" xr:uid="{00000000-0005-0000-0000-0000A7760000}"/>
    <cellStyle name="Énfasis2_AVA DVA EL" xfId="22853" xr:uid="{00000000-0005-0000-0000-0000A8760000}"/>
    <cellStyle name="Énfasis3" xfId="6410" xr:uid="{00000000-0005-0000-0000-0000A9760000}"/>
    <cellStyle name="Énfasis3 2" xfId="22854" xr:uid="{00000000-0005-0000-0000-0000AA760000}"/>
    <cellStyle name="Énfasis3 3" xfId="47946" xr:uid="{00000000-0005-0000-0000-0000AB760000}"/>
    <cellStyle name="Énfasis3_AVA DVA EL" xfId="22855" xr:uid="{00000000-0005-0000-0000-0000AC760000}"/>
    <cellStyle name="Énfasis4" xfId="6411" xr:uid="{00000000-0005-0000-0000-0000AD760000}"/>
    <cellStyle name="Énfasis4 2" xfId="22856" xr:uid="{00000000-0005-0000-0000-0000AE760000}"/>
    <cellStyle name="Énfasis4 3" xfId="47947" xr:uid="{00000000-0005-0000-0000-0000AF760000}"/>
    <cellStyle name="Énfasis4_AVA DVA EL" xfId="22857" xr:uid="{00000000-0005-0000-0000-0000B0760000}"/>
    <cellStyle name="Énfasis5" xfId="6412" xr:uid="{00000000-0005-0000-0000-0000B1760000}"/>
    <cellStyle name="Énfasis5 2" xfId="22858" xr:uid="{00000000-0005-0000-0000-0000B2760000}"/>
    <cellStyle name="Énfasis5 3" xfId="47948" xr:uid="{00000000-0005-0000-0000-0000B3760000}"/>
    <cellStyle name="Énfasis5_AVA DVA EL" xfId="22859" xr:uid="{00000000-0005-0000-0000-0000B4760000}"/>
    <cellStyle name="Énfasis6" xfId="6413" xr:uid="{00000000-0005-0000-0000-0000B5760000}"/>
    <cellStyle name="Énfasis6 2" xfId="22860" xr:uid="{00000000-0005-0000-0000-0000B6760000}"/>
    <cellStyle name="Énfasis6 3" xfId="47949" xr:uid="{00000000-0005-0000-0000-0000B7760000}"/>
    <cellStyle name="Énfasis6_AVA DVA EL" xfId="22861" xr:uid="{00000000-0005-0000-0000-0000B8760000}"/>
    <cellStyle name="Enter Currency (0)" xfId="6414" xr:uid="{00000000-0005-0000-0000-0000B9760000}"/>
    <cellStyle name="Enter Currency (2)" xfId="6415" xr:uid="{00000000-0005-0000-0000-0000BA760000}"/>
    <cellStyle name="Enter Units (0)" xfId="6416" xr:uid="{00000000-0005-0000-0000-0000BB760000}"/>
    <cellStyle name="Enter Units (1)" xfId="6417" xr:uid="{00000000-0005-0000-0000-0000BC760000}"/>
    <cellStyle name="Enter Units (2)" xfId="6418" xr:uid="{00000000-0005-0000-0000-0000BD760000}"/>
    <cellStyle name="Enterable Fields" xfId="22862" xr:uid="{00000000-0005-0000-0000-0000BE760000}"/>
    <cellStyle name="Enterable Fields 2" xfId="22863" xr:uid="{00000000-0005-0000-0000-0000BF760000}"/>
    <cellStyle name="Enterable Fields 3" xfId="22864" xr:uid="{00000000-0005-0000-0000-0000C0760000}"/>
    <cellStyle name="Enterable Fields_AVA DVA EL" xfId="22865" xr:uid="{00000000-0005-0000-0000-0000C1760000}"/>
    <cellStyle name="Entrada" xfId="6419" xr:uid="{00000000-0005-0000-0000-0000C2760000}"/>
    <cellStyle name="Entrada 2" xfId="6420" xr:uid="{00000000-0005-0000-0000-0000C3760000}"/>
    <cellStyle name="Entrada 2 10" xfId="6421" xr:uid="{00000000-0005-0000-0000-0000C4760000}"/>
    <cellStyle name="Entrada 2 11" xfId="6422" xr:uid="{00000000-0005-0000-0000-0000C5760000}"/>
    <cellStyle name="Entrada 2 12" xfId="36629" xr:uid="{00000000-0005-0000-0000-0000C6760000}"/>
    <cellStyle name="Entrada 2 2" xfId="6423" xr:uid="{00000000-0005-0000-0000-0000C7760000}"/>
    <cellStyle name="Entrada 2 3" xfId="6424" xr:uid="{00000000-0005-0000-0000-0000C8760000}"/>
    <cellStyle name="Entrada 2 4" xfId="6425" xr:uid="{00000000-0005-0000-0000-0000C9760000}"/>
    <cellStyle name="Entrada 2 5" xfId="6426" xr:uid="{00000000-0005-0000-0000-0000CA760000}"/>
    <cellStyle name="Entrada 2 6" xfId="6427" xr:uid="{00000000-0005-0000-0000-0000CB760000}"/>
    <cellStyle name="Entrada 2 7" xfId="6428" xr:uid="{00000000-0005-0000-0000-0000CC760000}"/>
    <cellStyle name="Entrada 2 8" xfId="6429" xr:uid="{00000000-0005-0000-0000-0000CD760000}"/>
    <cellStyle name="Entrada 2 9" xfId="6430" xr:uid="{00000000-0005-0000-0000-0000CE760000}"/>
    <cellStyle name="Entrada 2_CR4_19" xfId="6431" xr:uid="{00000000-0005-0000-0000-0000CF760000}"/>
    <cellStyle name="Entrada 3" xfId="6432" xr:uid="{00000000-0005-0000-0000-0000D0760000}"/>
    <cellStyle name="Entrada 3 10" xfId="6433" xr:uid="{00000000-0005-0000-0000-0000D1760000}"/>
    <cellStyle name="Entrada 3 11" xfId="6434" xr:uid="{00000000-0005-0000-0000-0000D2760000}"/>
    <cellStyle name="Entrada 3 12" xfId="36405" xr:uid="{00000000-0005-0000-0000-0000D3760000}"/>
    <cellStyle name="Entrada 3 13" xfId="36616" xr:uid="{00000000-0005-0000-0000-0000D4760000}"/>
    <cellStyle name="Entrada 3 2" xfId="6435" xr:uid="{00000000-0005-0000-0000-0000D5760000}"/>
    <cellStyle name="Entrada 3 3" xfId="6436" xr:uid="{00000000-0005-0000-0000-0000D6760000}"/>
    <cellStyle name="Entrada 3 4" xfId="6437" xr:uid="{00000000-0005-0000-0000-0000D7760000}"/>
    <cellStyle name="Entrada 3 5" xfId="6438" xr:uid="{00000000-0005-0000-0000-0000D8760000}"/>
    <cellStyle name="Entrada 3 6" xfId="6439" xr:uid="{00000000-0005-0000-0000-0000D9760000}"/>
    <cellStyle name="Entrada 3 7" xfId="6440" xr:uid="{00000000-0005-0000-0000-0000DA760000}"/>
    <cellStyle name="Entrada 3 8" xfId="6441" xr:uid="{00000000-0005-0000-0000-0000DB760000}"/>
    <cellStyle name="Entrada 3 9" xfId="6442" xr:uid="{00000000-0005-0000-0000-0000DC760000}"/>
    <cellStyle name="Entrada 3_CR4_19" xfId="6443" xr:uid="{00000000-0005-0000-0000-0000DD760000}"/>
    <cellStyle name="Entrada 4" xfId="6444" xr:uid="{00000000-0005-0000-0000-0000DE760000}"/>
    <cellStyle name="Entrada 4 10" xfId="6445" xr:uid="{00000000-0005-0000-0000-0000DF760000}"/>
    <cellStyle name="Entrada 4 11" xfId="6446" xr:uid="{00000000-0005-0000-0000-0000E0760000}"/>
    <cellStyle name="Entrada 4 2" xfId="6447" xr:uid="{00000000-0005-0000-0000-0000E1760000}"/>
    <cellStyle name="Entrada 4 3" xfId="6448" xr:uid="{00000000-0005-0000-0000-0000E2760000}"/>
    <cellStyle name="Entrada 4 4" xfId="6449" xr:uid="{00000000-0005-0000-0000-0000E3760000}"/>
    <cellStyle name="Entrada 4 5" xfId="6450" xr:uid="{00000000-0005-0000-0000-0000E4760000}"/>
    <cellStyle name="Entrada 4 6" xfId="6451" xr:uid="{00000000-0005-0000-0000-0000E5760000}"/>
    <cellStyle name="Entrada 4 7" xfId="6452" xr:uid="{00000000-0005-0000-0000-0000E6760000}"/>
    <cellStyle name="Entrada 4 8" xfId="6453" xr:uid="{00000000-0005-0000-0000-0000E7760000}"/>
    <cellStyle name="Entrada 4 9" xfId="6454" xr:uid="{00000000-0005-0000-0000-0000E8760000}"/>
    <cellStyle name="Entrada 4_CR4_19" xfId="6455" xr:uid="{00000000-0005-0000-0000-0000E9760000}"/>
    <cellStyle name="Entrada 5" xfId="6456" xr:uid="{00000000-0005-0000-0000-0000EA760000}"/>
    <cellStyle name="Entrada 5 10" xfId="6457" xr:uid="{00000000-0005-0000-0000-0000EB760000}"/>
    <cellStyle name="Entrada 5 11" xfId="6458" xr:uid="{00000000-0005-0000-0000-0000EC760000}"/>
    <cellStyle name="Entrada 5 2" xfId="6459" xr:uid="{00000000-0005-0000-0000-0000ED760000}"/>
    <cellStyle name="Entrada 5 3" xfId="6460" xr:uid="{00000000-0005-0000-0000-0000EE760000}"/>
    <cellStyle name="Entrada 5 4" xfId="6461" xr:uid="{00000000-0005-0000-0000-0000EF760000}"/>
    <cellStyle name="Entrada 5 5" xfId="6462" xr:uid="{00000000-0005-0000-0000-0000F0760000}"/>
    <cellStyle name="Entrada 5 6" xfId="6463" xr:uid="{00000000-0005-0000-0000-0000F1760000}"/>
    <cellStyle name="Entrada 5 7" xfId="6464" xr:uid="{00000000-0005-0000-0000-0000F2760000}"/>
    <cellStyle name="Entrada 5 8" xfId="6465" xr:uid="{00000000-0005-0000-0000-0000F3760000}"/>
    <cellStyle name="Entrada 5 9" xfId="6466" xr:uid="{00000000-0005-0000-0000-0000F4760000}"/>
    <cellStyle name="Entrada 5_CR4_19" xfId="6467" xr:uid="{00000000-0005-0000-0000-0000F5760000}"/>
    <cellStyle name="Entrada 6" xfId="6468" xr:uid="{00000000-0005-0000-0000-0000F6760000}"/>
    <cellStyle name="Entrada 6 10" xfId="6469" xr:uid="{00000000-0005-0000-0000-0000F7760000}"/>
    <cellStyle name="Entrada 6 11" xfId="6470" xr:uid="{00000000-0005-0000-0000-0000F8760000}"/>
    <cellStyle name="Entrada 6 2" xfId="6471" xr:uid="{00000000-0005-0000-0000-0000F9760000}"/>
    <cellStyle name="Entrada 6 3" xfId="6472" xr:uid="{00000000-0005-0000-0000-0000FA760000}"/>
    <cellStyle name="Entrada 6 4" xfId="6473" xr:uid="{00000000-0005-0000-0000-0000FB760000}"/>
    <cellStyle name="Entrada 6 5" xfId="6474" xr:uid="{00000000-0005-0000-0000-0000FC760000}"/>
    <cellStyle name="Entrada 6 6" xfId="6475" xr:uid="{00000000-0005-0000-0000-0000FD760000}"/>
    <cellStyle name="Entrada 6 7" xfId="6476" xr:uid="{00000000-0005-0000-0000-0000FE760000}"/>
    <cellStyle name="Entrada 6 8" xfId="6477" xr:uid="{00000000-0005-0000-0000-0000FF760000}"/>
    <cellStyle name="Entrada 6 9" xfId="6478" xr:uid="{00000000-0005-0000-0000-000000770000}"/>
    <cellStyle name="Entrada 6_CR4_19" xfId="6479" xr:uid="{00000000-0005-0000-0000-000001770000}"/>
    <cellStyle name="Entrada 7" xfId="6480" xr:uid="{00000000-0005-0000-0000-000002770000}"/>
    <cellStyle name="Entrada 7 10" xfId="6481" xr:uid="{00000000-0005-0000-0000-000003770000}"/>
    <cellStyle name="Entrada 7 2" xfId="6482" xr:uid="{00000000-0005-0000-0000-000004770000}"/>
    <cellStyle name="Entrada 7 3" xfId="6483" xr:uid="{00000000-0005-0000-0000-000005770000}"/>
    <cellStyle name="Entrada 7 4" xfId="6484" xr:uid="{00000000-0005-0000-0000-000006770000}"/>
    <cellStyle name="Entrada 7 5" xfId="6485" xr:uid="{00000000-0005-0000-0000-000007770000}"/>
    <cellStyle name="Entrada 7 6" xfId="6486" xr:uid="{00000000-0005-0000-0000-000008770000}"/>
    <cellStyle name="Entrada 7 7" xfId="6487" xr:uid="{00000000-0005-0000-0000-000009770000}"/>
    <cellStyle name="Entrada 7 8" xfId="6488" xr:uid="{00000000-0005-0000-0000-00000A770000}"/>
    <cellStyle name="Entrada 7 9" xfId="6489" xr:uid="{00000000-0005-0000-0000-00000B770000}"/>
    <cellStyle name="Entrada 7_CR4_19" xfId="6490" xr:uid="{00000000-0005-0000-0000-00000C770000}"/>
    <cellStyle name="Entrada 8" xfId="35976" xr:uid="{00000000-0005-0000-0000-00000D770000}"/>
    <cellStyle name="Entrada_A02" xfId="54559" xr:uid="{7C01EF8B-4361-4462-840F-0DF4363CB63B}"/>
    <cellStyle name="Euro" xfId="6491" xr:uid="{00000000-0005-0000-0000-00000F770000}"/>
    <cellStyle name="Euro 2" xfId="22866" xr:uid="{00000000-0005-0000-0000-000010770000}"/>
    <cellStyle name="Euro 2 2" xfId="22867" xr:uid="{00000000-0005-0000-0000-000011770000}"/>
    <cellStyle name="Euro 2 2 2" xfId="22868" xr:uid="{00000000-0005-0000-0000-000012770000}"/>
    <cellStyle name="Euro 2 2 2 2" xfId="47950" xr:uid="{00000000-0005-0000-0000-000013770000}"/>
    <cellStyle name="Euro 2 2 3" xfId="22869" xr:uid="{00000000-0005-0000-0000-000014770000}"/>
    <cellStyle name="Euro 2 2 4" xfId="47951" xr:uid="{00000000-0005-0000-0000-000015770000}"/>
    <cellStyle name="Euro 2 2_AVA DVA EL" xfId="22870" xr:uid="{00000000-0005-0000-0000-000016770000}"/>
    <cellStyle name="Euro 2 3" xfId="22871" xr:uid="{00000000-0005-0000-0000-000017770000}"/>
    <cellStyle name="Euro 2 3 2" xfId="47952" xr:uid="{00000000-0005-0000-0000-000018770000}"/>
    <cellStyle name="Euro 2 4" xfId="22872" xr:uid="{00000000-0005-0000-0000-000019770000}"/>
    <cellStyle name="Euro 2 5" xfId="47953" xr:uid="{00000000-0005-0000-0000-00001A770000}"/>
    <cellStyle name="Euro 2_AVA DVA EL" xfId="22873" xr:uid="{00000000-0005-0000-0000-00001B770000}"/>
    <cellStyle name="Euro 3" xfId="22874" xr:uid="{00000000-0005-0000-0000-00001C770000}"/>
    <cellStyle name="Euro 3 2" xfId="22875" xr:uid="{00000000-0005-0000-0000-00001D770000}"/>
    <cellStyle name="Euro 3 2 2" xfId="47954" xr:uid="{00000000-0005-0000-0000-00001E770000}"/>
    <cellStyle name="Euro 3 3" xfId="22876" xr:uid="{00000000-0005-0000-0000-00001F770000}"/>
    <cellStyle name="Euro 3 4" xfId="47955" xr:uid="{00000000-0005-0000-0000-000020770000}"/>
    <cellStyle name="Euro 3_AVA DVA EL" xfId="22877" xr:uid="{00000000-0005-0000-0000-000021770000}"/>
    <cellStyle name="Euro 4" xfId="22878" xr:uid="{00000000-0005-0000-0000-000022770000}"/>
    <cellStyle name="Euro 4 2" xfId="22879" xr:uid="{00000000-0005-0000-0000-000023770000}"/>
    <cellStyle name="Euro 4 2 2" xfId="47956" xr:uid="{00000000-0005-0000-0000-000024770000}"/>
    <cellStyle name="Euro 4 2 3" xfId="47957" xr:uid="{00000000-0005-0000-0000-000025770000}"/>
    <cellStyle name="Euro 4 2_AVA DVA EL" xfId="47958" xr:uid="{00000000-0005-0000-0000-000026770000}"/>
    <cellStyle name="Euro 4 3" xfId="22880" xr:uid="{00000000-0005-0000-0000-000027770000}"/>
    <cellStyle name="Euro 4 3 2" xfId="47959" xr:uid="{00000000-0005-0000-0000-000028770000}"/>
    <cellStyle name="Euro 4 4" xfId="47960" xr:uid="{00000000-0005-0000-0000-000029770000}"/>
    <cellStyle name="Euro 4_AVA DVA EL" xfId="22881" xr:uid="{00000000-0005-0000-0000-00002A770000}"/>
    <cellStyle name="Euro 5" xfId="22882" xr:uid="{00000000-0005-0000-0000-00002B770000}"/>
    <cellStyle name="Euro 5 2" xfId="47961" xr:uid="{00000000-0005-0000-0000-00002C770000}"/>
    <cellStyle name="Euro 5 2 2" xfId="47962" xr:uid="{00000000-0005-0000-0000-00002D770000}"/>
    <cellStyle name="Euro 5 3" xfId="47963" xr:uid="{00000000-0005-0000-0000-00002E770000}"/>
    <cellStyle name="Euro 5 4" xfId="47964" xr:uid="{00000000-0005-0000-0000-00002F770000}"/>
    <cellStyle name="Euro 5_AVA DVA EL" xfId="47965" xr:uid="{00000000-0005-0000-0000-000030770000}"/>
    <cellStyle name="Euro 6" xfId="47966" xr:uid="{00000000-0005-0000-0000-000031770000}"/>
    <cellStyle name="Euro 6 2" xfId="47967" xr:uid="{00000000-0005-0000-0000-000032770000}"/>
    <cellStyle name="Euro 6 2 2" xfId="47968" xr:uid="{00000000-0005-0000-0000-000033770000}"/>
    <cellStyle name="Euro 6 3" xfId="47969" xr:uid="{00000000-0005-0000-0000-000034770000}"/>
    <cellStyle name="Euro 7" xfId="47970" xr:uid="{00000000-0005-0000-0000-000035770000}"/>
    <cellStyle name="Euro 7 2" xfId="47971" xr:uid="{00000000-0005-0000-0000-000036770000}"/>
    <cellStyle name="Euro 7 3" xfId="47972" xr:uid="{00000000-0005-0000-0000-000037770000}"/>
    <cellStyle name="Euro_AVA DVA EL" xfId="22883" xr:uid="{00000000-0005-0000-0000-000038770000}"/>
    <cellStyle name="Explanatory Text" xfId="6492" xr:uid="{00000000-0005-0000-0000-000039770000}"/>
    <cellStyle name="Explanatory Text 10" xfId="6493" xr:uid="{00000000-0005-0000-0000-00003A770000}"/>
    <cellStyle name="Explanatory Text 10 2" xfId="22884" xr:uid="{00000000-0005-0000-0000-00003B770000}"/>
    <cellStyle name="Explanatory Text 10 2 2" xfId="22885" xr:uid="{00000000-0005-0000-0000-00003C770000}"/>
    <cellStyle name="Explanatory Text 10 2 3" xfId="22886" xr:uid="{00000000-0005-0000-0000-00003D770000}"/>
    <cellStyle name="Explanatory Text 10 2_AVA DVA EL" xfId="22887" xr:uid="{00000000-0005-0000-0000-00003E770000}"/>
    <cellStyle name="Explanatory Text 10 3" xfId="22888" xr:uid="{00000000-0005-0000-0000-00003F770000}"/>
    <cellStyle name="Explanatory Text 10 3 2" xfId="22889" xr:uid="{00000000-0005-0000-0000-000040770000}"/>
    <cellStyle name="Explanatory Text 10 3 3" xfId="22890" xr:uid="{00000000-0005-0000-0000-000041770000}"/>
    <cellStyle name="Explanatory Text 10 3_AVA DVA EL" xfId="22891" xr:uid="{00000000-0005-0000-0000-000042770000}"/>
    <cellStyle name="Explanatory Text 10 4" xfId="22892" xr:uid="{00000000-0005-0000-0000-000043770000}"/>
    <cellStyle name="Explanatory Text 10 4 2" xfId="22893" xr:uid="{00000000-0005-0000-0000-000044770000}"/>
    <cellStyle name="Explanatory Text 10 4 3" xfId="22894" xr:uid="{00000000-0005-0000-0000-000045770000}"/>
    <cellStyle name="Explanatory Text 10 4_AVA DVA EL" xfId="22895" xr:uid="{00000000-0005-0000-0000-000046770000}"/>
    <cellStyle name="Explanatory Text 10 5" xfId="22896" xr:uid="{00000000-0005-0000-0000-000047770000}"/>
    <cellStyle name="Explanatory Text 10 5 2" xfId="22897" xr:uid="{00000000-0005-0000-0000-000048770000}"/>
    <cellStyle name="Explanatory Text 10 5 3" xfId="22898" xr:uid="{00000000-0005-0000-0000-000049770000}"/>
    <cellStyle name="Explanatory Text 10 5_AVA DVA EL" xfId="22899" xr:uid="{00000000-0005-0000-0000-00004A770000}"/>
    <cellStyle name="Explanatory Text 10 6" xfId="22900" xr:uid="{00000000-0005-0000-0000-00004B770000}"/>
    <cellStyle name="Explanatory Text 10 6 2" xfId="22901" xr:uid="{00000000-0005-0000-0000-00004C770000}"/>
    <cellStyle name="Explanatory Text 10 6 3" xfId="22902" xr:uid="{00000000-0005-0000-0000-00004D770000}"/>
    <cellStyle name="Explanatory Text 10 6_AVA DVA EL" xfId="22903" xr:uid="{00000000-0005-0000-0000-00004E770000}"/>
    <cellStyle name="Explanatory Text 10 7" xfId="22904" xr:uid="{00000000-0005-0000-0000-00004F770000}"/>
    <cellStyle name="Explanatory Text 10 7 2" xfId="22905" xr:uid="{00000000-0005-0000-0000-000050770000}"/>
    <cellStyle name="Explanatory Text 10 7 3" xfId="22906" xr:uid="{00000000-0005-0000-0000-000051770000}"/>
    <cellStyle name="Explanatory Text 10 7_AVA DVA EL" xfId="22907" xr:uid="{00000000-0005-0000-0000-000052770000}"/>
    <cellStyle name="Explanatory Text 10 8" xfId="22908" xr:uid="{00000000-0005-0000-0000-000053770000}"/>
    <cellStyle name="Explanatory Text 10 9" xfId="22909" xr:uid="{00000000-0005-0000-0000-000054770000}"/>
    <cellStyle name="Explanatory Text 10_AVA DVA EL" xfId="22910" xr:uid="{00000000-0005-0000-0000-000055770000}"/>
    <cellStyle name="Explanatory Text 11" xfId="6494" xr:uid="{00000000-0005-0000-0000-000056770000}"/>
    <cellStyle name="Explanatory Text 11 2" xfId="22911" xr:uid="{00000000-0005-0000-0000-000057770000}"/>
    <cellStyle name="Explanatory Text 11 2 2" xfId="22912" xr:uid="{00000000-0005-0000-0000-000058770000}"/>
    <cellStyle name="Explanatory Text 11 2 3" xfId="22913" xr:uid="{00000000-0005-0000-0000-000059770000}"/>
    <cellStyle name="Explanatory Text 11 2_AVA DVA EL" xfId="22914" xr:uid="{00000000-0005-0000-0000-00005A770000}"/>
    <cellStyle name="Explanatory Text 11 3" xfId="22915" xr:uid="{00000000-0005-0000-0000-00005B770000}"/>
    <cellStyle name="Explanatory Text 11 3 2" xfId="22916" xr:uid="{00000000-0005-0000-0000-00005C770000}"/>
    <cellStyle name="Explanatory Text 11 3 3" xfId="22917" xr:uid="{00000000-0005-0000-0000-00005D770000}"/>
    <cellStyle name="Explanatory Text 11 3_AVA DVA EL" xfId="22918" xr:uid="{00000000-0005-0000-0000-00005E770000}"/>
    <cellStyle name="Explanatory Text 11 4" xfId="22919" xr:uid="{00000000-0005-0000-0000-00005F770000}"/>
    <cellStyle name="Explanatory Text 11 4 2" xfId="22920" xr:uid="{00000000-0005-0000-0000-000060770000}"/>
    <cellStyle name="Explanatory Text 11 4 3" xfId="22921" xr:uid="{00000000-0005-0000-0000-000061770000}"/>
    <cellStyle name="Explanatory Text 11 4_AVA DVA EL" xfId="22922" xr:uid="{00000000-0005-0000-0000-000062770000}"/>
    <cellStyle name="Explanatory Text 11 5" xfId="22923" xr:uid="{00000000-0005-0000-0000-000063770000}"/>
    <cellStyle name="Explanatory Text 11 5 2" xfId="22924" xr:uid="{00000000-0005-0000-0000-000064770000}"/>
    <cellStyle name="Explanatory Text 11 5 3" xfId="22925" xr:uid="{00000000-0005-0000-0000-000065770000}"/>
    <cellStyle name="Explanatory Text 11 5_AVA DVA EL" xfId="22926" xr:uid="{00000000-0005-0000-0000-000066770000}"/>
    <cellStyle name="Explanatory Text 11 6" xfId="22927" xr:uid="{00000000-0005-0000-0000-000067770000}"/>
    <cellStyle name="Explanatory Text 11 6 2" xfId="22928" xr:uid="{00000000-0005-0000-0000-000068770000}"/>
    <cellStyle name="Explanatory Text 11 6 3" xfId="22929" xr:uid="{00000000-0005-0000-0000-000069770000}"/>
    <cellStyle name="Explanatory Text 11 6_AVA DVA EL" xfId="22930" xr:uid="{00000000-0005-0000-0000-00006A770000}"/>
    <cellStyle name="Explanatory Text 11 7" xfId="22931" xr:uid="{00000000-0005-0000-0000-00006B770000}"/>
    <cellStyle name="Explanatory Text 11 7 2" xfId="22932" xr:uid="{00000000-0005-0000-0000-00006C770000}"/>
    <cellStyle name="Explanatory Text 11 7 3" xfId="22933" xr:uid="{00000000-0005-0000-0000-00006D770000}"/>
    <cellStyle name="Explanatory Text 11 7_AVA DVA EL" xfId="22934" xr:uid="{00000000-0005-0000-0000-00006E770000}"/>
    <cellStyle name="Explanatory Text 11 8" xfId="22935" xr:uid="{00000000-0005-0000-0000-00006F770000}"/>
    <cellStyle name="Explanatory Text 11 9" xfId="22936" xr:uid="{00000000-0005-0000-0000-000070770000}"/>
    <cellStyle name="Explanatory Text 11_AVA DVA EL" xfId="22937" xr:uid="{00000000-0005-0000-0000-000071770000}"/>
    <cellStyle name="Explanatory Text 12" xfId="22938" xr:uid="{00000000-0005-0000-0000-000072770000}"/>
    <cellStyle name="Explanatory Text 12 2" xfId="22939" xr:uid="{00000000-0005-0000-0000-000073770000}"/>
    <cellStyle name="Explanatory Text 12 3" xfId="22940" xr:uid="{00000000-0005-0000-0000-000074770000}"/>
    <cellStyle name="Explanatory Text 12_AVA DVA EL" xfId="22941" xr:uid="{00000000-0005-0000-0000-000075770000}"/>
    <cellStyle name="Explanatory Text 13" xfId="22942" xr:uid="{00000000-0005-0000-0000-000076770000}"/>
    <cellStyle name="Explanatory Text 13 2" xfId="22943" xr:uid="{00000000-0005-0000-0000-000077770000}"/>
    <cellStyle name="Explanatory Text 13 3" xfId="22944" xr:uid="{00000000-0005-0000-0000-000078770000}"/>
    <cellStyle name="Explanatory Text 13_AVA DVA EL" xfId="22945" xr:uid="{00000000-0005-0000-0000-000079770000}"/>
    <cellStyle name="Explanatory Text 14" xfId="22946" xr:uid="{00000000-0005-0000-0000-00007A770000}"/>
    <cellStyle name="Explanatory Text 14 2" xfId="22947" xr:uid="{00000000-0005-0000-0000-00007B770000}"/>
    <cellStyle name="Explanatory Text 14 3" xfId="22948" xr:uid="{00000000-0005-0000-0000-00007C770000}"/>
    <cellStyle name="Explanatory Text 14_AVA DVA EL" xfId="22949" xr:uid="{00000000-0005-0000-0000-00007D770000}"/>
    <cellStyle name="Explanatory Text 15" xfId="22950" xr:uid="{00000000-0005-0000-0000-00007E770000}"/>
    <cellStyle name="Explanatory Text 15 2" xfId="22951" xr:uid="{00000000-0005-0000-0000-00007F770000}"/>
    <cellStyle name="Explanatory Text 15 3" xfId="22952" xr:uid="{00000000-0005-0000-0000-000080770000}"/>
    <cellStyle name="Explanatory Text 15_AVA DVA EL" xfId="22953" xr:uid="{00000000-0005-0000-0000-000081770000}"/>
    <cellStyle name="Explanatory Text 16" xfId="39954" xr:uid="{00000000-0005-0000-0000-000082770000}"/>
    <cellStyle name="Explanatory Text 17" xfId="47973" xr:uid="{00000000-0005-0000-0000-000083770000}"/>
    <cellStyle name="Explanatory Text 18" xfId="47974" xr:uid="{00000000-0005-0000-0000-000084770000}"/>
    <cellStyle name="Explanatory Text 2" xfId="6495" xr:uid="{00000000-0005-0000-0000-000085770000}"/>
    <cellStyle name="Explanatory Text 2 2" xfId="6496" xr:uid="{00000000-0005-0000-0000-000086770000}"/>
    <cellStyle name="Explanatory Text 2 2 2" xfId="22954" xr:uid="{00000000-0005-0000-0000-000087770000}"/>
    <cellStyle name="Explanatory Text 2 2 2 2" xfId="22955" xr:uid="{00000000-0005-0000-0000-000088770000}"/>
    <cellStyle name="Explanatory Text 2 2 2 3" xfId="22956" xr:uid="{00000000-0005-0000-0000-000089770000}"/>
    <cellStyle name="Explanatory Text 2 2 2_AVA DVA EL" xfId="22957" xr:uid="{00000000-0005-0000-0000-00008A770000}"/>
    <cellStyle name="Explanatory Text 2 2 3" xfId="22958" xr:uid="{00000000-0005-0000-0000-00008B770000}"/>
    <cellStyle name="Explanatory Text 2 2_A01" xfId="35826" xr:uid="{00000000-0005-0000-0000-00008C770000}"/>
    <cellStyle name="Explanatory Text 2 3" xfId="22959" xr:uid="{00000000-0005-0000-0000-00008D770000}"/>
    <cellStyle name="Explanatory Text 2 3 2" xfId="22960" xr:uid="{00000000-0005-0000-0000-00008E770000}"/>
    <cellStyle name="Explanatory Text 2 3 3" xfId="22961" xr:uid="{00000000-0005-0000-0000-00008F770000}"/>
    <cellStyle name="Explanatory Text 2 3_AVA DVA EL" xfId="22962" xr:uid="{00000000-0005-0000-0000-000090770000}"/>
    <cellStyle name="Explanatory Text 2 4" xfId="22963" xr:uid="{00000000-0005-0000-0000-000091770000}"/>
    <cellStyle name="Explanatory Text 2 4 2" xfId="22964" xr:uid="{00000000-0005-0000-0000-000092770000}"/>
    <cellStyle name="Explanatory Text 2 4 3" xfId="22965" xr:uid="{00000000-0005-0000-0000-000093770000}"/>
    <cellStyle name="Explanatory Text 2 4_AVA DVA EL" xfId="22966" xr:uid="{00000000-0005-0000-0000-000094770000}"/>
    <cellStyle name="Explanatory Text 2 5" xfId="22967" xr:uid="{00000000-0005-0000-0000-000095770000}"/>
    <cellStyle name="Explanatory Text 2 6" xfId="47975" xr:uid="{00000000-0005-0000-0000-000096770000}"/>
    <cellStyle name="Explanatory Text 2_4Q16" xfId="22968" xr:uid="{00000000-0005-0000-0000-000097770000}"/>
    <cellStyle name="Explanatory Text 3" xfId="6497" xr:uid="{00000000-0005-0000-0000-000098770000}"/>
    <cellStyle name="Explanatory Text 3 2" xfId="22969" xr:uid="{00000000-0005-0000-0000-000099770000}"/>
    <cellStyle name="Explanatory Text 3 2 2" xfId="22970" xr:uid="{00000000-0005-0000-0000-00009A770000}"/>
    <cellStyle name="Explanatory Text 3 2 3" xfId="22971" xr:uid="{00000000-0005-0000-0000-00009B770000}"/>
    <cellStyle name="Explanatory Text 3 2_AVA DVA EL" xfId="22972" xr:uid="{00000000-0005-0000-0000-00009C770000}"/>
    <cellStyle name="Explanatory Text 3 3" xfId="22973" xr:uid="{00000000-0005-0000-0000-00009D770000}"/>
    <cellStyle name="Explanatory Text 3_AVA DVA EL" xfId="22974" xr:uid="{00000000-0005-0000-0000-00009E770000}"/>
    <cellStyle name="Explanatory Text 4" xfId="6498" xr:uid="{00000000-0005-0000-0000-00009F770000}"/>
    <cellStyle name="Explanatory Text 4 2" xfId="22975" xr:uid="{00000000-0005-0000-0000-0000A0770000}"/>
    <cellStyle name="Explanatory Text 4 2 2" xfId="22976" xr:uid="{00000000-0005-0000-0000-0000A1770000}"/>
    <cellStyle name="Explanatory Text 4 2 3" xfId="22977" xr:uid="{00000000-0005-0000-0000-0000A2770000}"/>
    <cellStyle name="Explanatory Text 4 2_AVA DVA EL" xfId="22978" xr:uid="{00000000-0005-0000-0000-0000A3770000}"/>
    <cellStyle name="Explanatory Text 4 3" xfId="22979" xr:uid="{00000000-0005-0000-0000-0000A4770000}"/>
    <cellStyle name="Explanatory Text 4 3 2" xfId="22980" xr:uid="{00000000-0005-0000-0000-0000A5770000}"/>
    <cellStyle name="Explanatory Text 4 3 3" xfId="22981" xr:uid="{00000000-0005-0000-0000-0000A6770000}"/>
    <cellStyle name="Explanatory Text 4 3_AVA DVA EL" xfId="22982" xr:uid="{00000000-0005-0000-0000-0000A7770000}"/>
    <cellStyle name="Explanatory Text 4 4" xfId="22983" xr:uid="{00000000-0005-0000-0000-0000A8770000}"/>
    <cellStyle name="Explanatory Text 4 4 2" xfId="22984" xr:uid="{00000000-0005-0000-0000-0000A9770000}"/>
    <cellStyle name="Explanatory Text 4 4 3" xfId="22985" xr:uid="{00000000-0005-0000-0000-0000AA770000}"/>
    <cellStyle name="Explanatory Text 4 4_AVA DVA EL" xfId="22986" xr:uid="{00000000-0005-0000-0000-0000AB770000}"/>
    <cellStyle name="Explanatory Text 4 5" xfId="22987" xr:uid="{00000000-0005-0000-0000-0000AC770000}"/>
    <cellStyle name="Explanatory Text 4_AVA DVA EL" xfId="22988" xr:uid="{00000000-0005-0000-0000-0000AD770000}"/>
    <cellStyle name="Explanatory Text 5" xfId="6499" xr:uid="{00000000-0005-0000-0000-0000AE770000}"/>
    <cellStyle name="Explanatory Text 5 2" xfId="22989" xr:uid="{00000000-0005-0000-0000-0000AF770000}"/>
    <cellStyle name="Explanatory Text 5 2 2" xfId="22990" xr:uid="{00000000-0005-0000-0000-0000B0770000}"/>
    <cellStyle name="Explanatory Text 5 2 3" xfId="22991" xr:uid="{00000000-0005-0000-0000-0000B1770000}"/>
    <cellStyle name="Explanatory Text 5 2_AVA DVA EL" xfId="22992" xr:uid="{00000000-0005-0000-0000-0000B2770000}"/>
    <cellStyle name="Explanatory Text 5 3" xfId="22993" xr:uid="{00000000-0005-0000-0000-0000B3770000}"/>
    <cellStyle name="Explanatory Text 5 3 2" xfId="22994" xr:uid="{00000000-0005-0000-0000-0000B4770000}"/>
    <cellStyle name="Explanatory Text 5 3 3" xfId="22995" xr:uid="{00000000-0005-0000-0000-0000B5770000}"/>
    <cellStyle name="Explanatory Text 5 3_AVA DVA EL" xfId="22996" xr:uid="{00000000-0005-0000-0000-0000B6770000}"/>
    <cellStyle name="Explanatory Text 5 4" xfId="22997" xr:uid="{00000000-0005-0000-0000-0000B7770000}"/>
    <cellStyle name="Explanatory Text 5 4 2" xfId="22998" xr:uid="{00000000-0005-0000-0000-0000B8770000}"/>
    <cellStyle name="Explanatory Text 5 4 3" xfId="22999" xr:uid="{00000000-0005-0000-0000-0000B9770000}"/>
    <cellStyle name="Explanatory Text 5 4_AVA DVA EL" xfId="23000" xr:uid="{00000000-0005-0000-0000-0000BA770000}"/>
    <cellStyle name="Explanatory Text 5 5" xfId="23001" xr:uid="{00000000-0005-0000-0000-0000BB770000}"/>
    <cellStyle name="Explanatory Text 5 5 2" xfId="23002" xr:uid="{00000000-0005-0000-0000-0000BC770000}"/>
    <cellStyle name="Explanatory Text 5 5 3" xfId="23003" xr:uid="{00000000-0005-0000-0000-0000BD770000}"/>
    <cellStyle name="Explanatory Text 5 5_AVA DVA EL" xfId="23004" xr:uid="{00000000-0005-0000-0000-0000BE770000}"/>
    <cellStyle name="Explanatory Text 5 6" xfId="23005" xr:uid="{00000000-0005-0000-0000-0000BF770000}"/>
    <cellStyle name="Explanatory Text 5 6 2" xfId="23006" xr:uid="{00000000-0005-0000-0000-0000C0770000}"/>
    <cellStyle name="Explanatory Text 5 6 3" xfId="23007" xr:uid="{00000000-0005-0000-0000-0000C1770000}"/>
    <cellStyle name="Explanatory Text 5 6_AVA DVA EL" xfId="23008" xr:uid="{00000000-0005-0000-0000-0000C2770000}"/>
    <cellStyle name="Explanatory Text 5 7" xfId="23009" xr:uid="{00000000-0005-0000-0000-0000C3770000}"/>
    <cellStyle name="Explanatory Text 5_AVA DVA EL" xfId="23010" xr:uid="{00000000-0005-0000-0000-0000C4770000}"/>
    <cellStyle name="Explanatory Text 6" xfId="6500" xr:uid="{00000000-0005-0000-0000-0000C5770000}"/>
    <cellStyle name="Explanatory Text 6 2" xfId="23011" xr:uid="{00000000-0005-0000-0000-0000C6770000}"/>
    <cellStyle name="Explanatory Text 6 2 2" xfId="23012" xr:uid="{00000000-0005-0000-0000-0000C7770000}"/>
    <cellStyle name="Explanatory Text 6 2 3" xfId="23013" xr:uid="{00000000-0005-0000-0000-0000C8770000}"/>
    <cellStyle name="Explanatory Text 6 2_AVA DVA EL" xfId="23014" xr:uid="{00000000-0005-0000-0000-0000C9770000}"/>
    <cellStyle name="Explanatory Text 6 3" xfId="23015" xr:uid="{00000000-0005-0000-0000-0000CA770000}"/>
    <cellStyle name="Explanatory Text 6_AVA DVA EL" xfId="23016" xr:uid="{00000000-0005-0000-0000-0000CB770000}"/>
    <cellStyle name="Explanatory Text 7" xfId="6501" xr:uid="{00000000-0005-0000-0000-0000CC770000}"/>
    <cellStyle name="Explanatory Text 7 2" xfId="23017" xr:uid="{00000000-0005-0000-0000-0000CD770000}"/>
    <cellStyle name="Explanatory Text 7 2 2" xfId="23018" xr:uid="{00000000-0005-0000-0000-0000CE770000}"/>
    <cellStyle name="Explanatory Text 7 2 3" xfId="23019" xr:uid="{00000000-0005-0000-0000-0000CF770000}"/>
    <cellStyle name="Explanatory Text 7 2_AVA DVA EL" xfId="23020" xr:uid="{00000000-0005-0000-0000-0000D0770000}"/>
    <cellStyle name="Explanatory Text 7 3" xfId="23021" xr:uid="{00000000-0005-0000-0000-0000D1770000}"/>
    <cellStyle name="Explanatory Text 7 3 2" xfId="23022" xr:uid="{00000000-0005-0000-0000-0000D2770000}"/>
    <cellStyle name="Explanatory Text 7 3 3" xfId="23023" xr:uid="{00000000-0005-0000-0000-0000D3770000}"/>
    <cellStyle name="Explanatory Text 7 3_AVA DVA EL" xfId="23024" xr:uid="{00000000-0005-0000-0000-0000D4770000}"/>
    <cellStyle name="Explanatory Text 7 4" xfId="23025" xr:uid="{00000000-0005-0000-0000-0000D5770000}"/>
    <cellStyle name="Explanatory Text 7 4 2" xfId="23026" xr:uid="{00000000-0005-0000-0000-0000D6770000}"/>
    <cellStyle name="Explanatory Text 7 4 3" xfId="23027" xr:uid="{00000000-0005-0000-0000-0000D7770000}"/>
    <cellStyle name="Explanatory Text 7 4_AVA DVA EL" xfId="23028" xr:uid="{00000000-0005-0000-0000-0000D8770000}"/>
    <cellStyle name="Explanatory Text 7 5" xfId="23029" xr:uid="{00000000-0005-0000-0000-0000D9770000}"/>
    <cellStyle name="Explanatory Text 7 5 2" xfId="23030" xr:uid="{00000000-0005-0000-0000-0000DA770000}"/>
    <cellStyle name="Explanatory Text 7 5 3" xfId="23031" xr:uid="{00000000-0005-0000-0000-0000DB770000}"/>
    <cellStyle name="Explanatory Text 7 5_AVA DVA EL" xfId="23032" xr:uid="{00000000-0005-0000-0000-0000DC770000}"/>
    <cellStyle name="Explanatory Text 7 6" xfId="23033" xr:uid="{00000000-0005-0000-0000-0000DD770000}"/>
    <cellStyle name="Explanatory Text 7 6 2" xfId="23034" xr:uid="{00000000-0005-0000-0000-0000DE770000}"/>
    <cellStyle name="Explanatory Text 7 6 3" xfId="23035" xr:uid="{00000000-0005-0000-0000-0000DF770000}"/>
    <cellStyle name="Explanatory Text 7 6_AVA DVA EL" xfId="23036" xr:uid="{00000000-0005-0000-0000-0000E0770000}"/>
    <cellStyle name="Explanatory Text 7 7" xfId="23037" xr:uid="{00000000-0005-0000-0000-0000E1770000}"/>
    <cellStyle name="Explanatory Text 7 7 2" xfId="23038" xr:uid="{00000000-0005-0000-0000-0000E2770000}"/>
    <cellStyle name="Explanatory Text 7 7 3" xfId="23039" xr:uid="{00000000-0005-0000-0000-0000E3770000}"/>
    <cellStyle name="Explanatory Text 7 7_AVA DVA EL" xfId="23040" xr:uid="{00000000-0005-0000-0000-0000E4770000}"/>
    <cellStyle name="Explanatory Text 7 8" xfId="23041" xr:uid="{00000000-0005-0000-0000-0000E5770000}"/>
    <cellStyle name="Explanatory Text 7 8 2" xfId="23042" xr:uid="{00000000-0005-0000-0000-0000E6770000}"/>
    <cellStyle name="Explanatory Text 7 8 3" xfId="23043" xr:uid="{00000000-0005-0000-0000-0000E7770000}"/>
    <cellStyle name="Explanatory Text 7 8_AVA DVA EL" xfId="23044" xr:uid="{00000000-0005-0000-0000-0000E8770000}"/>
    <cellStyle name="Explanatory Text 7 9" xfId="23045" xr:uid="{00000000-0005-0000-0000-0000E9770000}"/>
    <cellStyle name="Explanatory Text 7_AVA DVA EL" xfId="23046" xr:uid="{00000000-0005-0000-0000-0000EA770000}"/>
    <cellStyle name="Explanatory Text 8" xfId="6502" xr:uid="{00000000-0005-0000-0000-0000EB770000}"/>
    <cellStyle name="Explanatory Text 8 2" xfId="23047" xr:uid="{00000000-0005-0000-0000-0000EC770000}"/>
    <cellStyle name="Explanatory Text 8 2 2" xfId="23048" xr:uid="{00000000-0005-0000-0000-0000ED770000}"/>
    <cellStyle name="Explanatory Text 8 2 3" xfId="23049" xr:uid="{00000000-0005-0000-0000-0000EE770000}"/>
    <cellStyle name="Explanatory Text 8 2_AVA DVA EL" xfId="23050" xr:uid="{00000000-0005-0000-0000-0000EF770000}"/>
    <cellStyle name="Explanatory Text 8 3" xfId="23051" xr:uid="{00000000-0005-0000-0000-0000F0770000}"/>
    <cellStyle name="Explanatory Text 8 3 2" xfId="23052" xr:uid="{00000000-0005-0000-0000-0000F1770000}"/>
    <cellStyle name="Explanatory Text 8 3 3" xfId="23053" xr:uid="{00000000-0005-0000-0000-0000F2770000}"/>
    <cellStyle name="Explanatory Text 8 3_AVA DVA EL" xfId="23054" xr:uid="{00000000-0005-0000-0000-0000F3770000}"/>
    <cellStyle name="Explanatory Text 8 4" xfId="23055" xr:uid="{00000000-0005-0000-0000-0000F4770000}"/>
    <cellStyle name="Explanatory Text 8 4 2" xfId="23056" xr:uid="{00000000-0005-0000-0000-0000F5770000}"/>
    <cellStyle name="Explanatory Text 8 4 3" xfId="23057" xr:uid="{00000000-0005-0000-0000-0000F6770000}"/>
    <cellStyle name="Explanatory Text 8 4_AVA DVA EL" xfId="23058" xr:uid="{00000000-0005-0000-0000-0000F7770000}"/>
    <cellStyle name="Explanatory Text 8 5" xfId="23059" xr:uid="{00000000-0005-0000-0000-0000F8770000}"/>
    <cellStyle name="Explanatory Text 8 5 2" xfId="23060" xr:uid="{00000000-0005-0000-0000-0000F9770000}"/>
    <cellStyle name="Explanatory Text 8 5 3" xfId="23061" xr:uid="{00000000-0005-0000-0000-0000FA770000}"/>
    <cellStyle name="Explanatory Text 8 5_AVA DVA EL" xfId="23062" xr:uid="{00000000-0005-0000-0000-0000FB770000}"/>
    <cellStyle name="Explanatory Text 8 6" xfId="23063" xr:uid="{00000000-0005-0000-0000-0000FC770000}"/>
    <cellStyle name="Explanatory Text 8 6 2" xfId="23064" xr:uid="{00000000-0005-0000-0000-0000FD770000}"/>
    <cellStyle name="Explanatory Text 8 6 3" xfId="23065" xr:uid="{00000000-0005-0000-0000-0000FE770000}"/>
    <cellStyle name="Explanatory Text 8 6_AVA DVA EL" xfId="23066" xr:uid="{00000000-0005-0000-0000-0000FF770000}"/>
    <cellStyle name="Explanatory Text 8 7" xfId="23067" xr:uid="{00000000-0005-0000-0000-000000780000}"/>
    <cellStyle name="Explanatory Text 8 7 2" xfId="23068" xr:uid="{00000000-0005-0000-0000-000001780000}"/>
    <cellStyle name="Explanatory Text 8 7 3" xfId="23069" xr:uid="{00000000-0005-0000-0000-000002780000}"/>
    <cellStyle name="Explanatory Text 8 7_AVA DVA EL" xfId="23070" xr:uid="{00000000-0005-0000-0000-000003780000}"/>
    <cellStyle name="Explanatory Text 8 8" xfId="23071" xr:uid="{00000000-0005-0000-0000-000004780000}"/>
    <cellStyle name="Explanatory Text 8 8 2" xfId="23072" xr:uid="{00000000-0005-0000-0000-000005780000}"/>
    <cellStyle name="Explanatory Text 8 8 3" xfId="23073" xr:uid="{00000000-0005-0000-0000-000006780000}"/>
    <cellStyle name="Explanatory Text 8 8_AVA DVA EL" xfId="23074" xr:uid="{00000000-0005-0000-0000-000007780000}"/>
    <cellStyle name="Explanatory Text 8 9" xfId="23075" xr:uid="{00000000-0005-0000-0000-000008780000}"/>
    <cellStyle name="Explanatory Text 8_AVA DVA EL" xfId="23076" xr:uid="{00000000-0005-0000-0000-000009780000}"/>
    <cellStyle name="Explanatory Text 9" xfId="6503" xr:uid="{00000000-0005-0000-0000-00000A780000}"/>
    <cellStyle name="Explanatory Text 9 2" xfId="23077" xr:uid="{00000000-0005-0000-0000-00000B780000}"/>
    <cellStyle name="Explanatory Text 9 2 2" xfId="23078" xr:uid="{00000000-0005-0000-0000-00000C780000}"/>
    <cellStyle name="Explanatory Text 9 2 3" xfId="23079" xr:uid="{00000000-0005-0000-0000-00000D780000}"/>
    <cellStyle name="Explanatory Text 9 2_AVA DVA EL" xfId="23080" xr:uid="{00000000-0005-0000-0000-00000E780000}"/>
    <cellStyle name="Explanatory Text 9 3" xfId="23081" xr:uid="{00000000-0005-0000-0000-00000F780000}"/>
    <cellStyle name="Explanatory Text 9 3 2" xfId="23082" xr:uid="{00000000-0005-0000-0000-000010780000}"/>
    <cellStyle name="Explanatory Text 9 3 3" xfId="23083" xr:uid="{00000000-0005-0000-0000-000011780000}"/>
    <cellStyle name="Explanatory Text 9 3_AVA DVA EL" xfId="23084" xr:uid="{00000000-0005-0000-0000-000012780000}"/>
    <cellStyle name="Explanatory Text 9 4" xfId="23085" xr:uid="{00000000-0005-0000-0000-000013780000}"/>
    <cellStyle name="Explanatory Text 9 4 2" xfId="23086" xr:uid="{00000000-0005-0000-0000-000014780000}"/>
    <cellStyle name="Explanatory Text 9 4 3" xfId="23087" xr:uid="{00000000-0005-0000-0000-000015780000}"/>
    <cellStyle name="Explanatory Text 9 4_AVA DVA EL" xfId="23088" xr:uid="{00000000-0005-0000-0000-000016780000}"/>
    <cellStyle name="Explanatory Text 9 5" xfId="23089" xr:uid="{00000000-0005-0000-0000-000017780000}"/>
    <cellStyle name="Explanatory Text 9 5 2" xfId="23090" xr:uid="{00000000-0005-0000-0000-000018780000}"/>
    <cellStyle name="Explanatory Text 9 5 3" xfId="23091" xr:uid="{00000000-0005-0000-0000-000019780000}"/>
    <cellStyle name="Explanatory Text 9 5_AVA DVA EL" xfId="23092" xr:uid="{00000000-0005-0000-0000-00001A780000}"/>
    <cellStyle name="Explanatory Text 9 6" xfId="23093" xr:uid="{00000000-0005-0000-0000-00001B780000}"/>
    <cellStyle name="Explanatory Text 9 6 2" xfId="23094" xr:uid="{00000000-0005-0000-0000-00001C780000}"/>
    <cellStyle name="Explanatory Text 9 6 3" xfId="23095" xr:uid="{00000000-0005-0000-0000-00001D780000}"/>
    <cellStyle name="Explanatory Text 9 6_AVA DVA EL" xfId="23096" xr:uid="{00000000-0005-0000-0000-00001E780000}"/>
    <cellStyle name="Explanatory Text 9 7" xfId="23097" xr:uid="{00000000-0005-0000-0000-00001F780000}"/>
    <cellStyle name="Explanatory Text 9 7 2" xfId="23098" xr:uid="{00000000-0005-0000-0000-000020780000}"/>
    <cellStyle name="Explanatory Text 9 7 3" xfId="23099" xr:uid="{00000000-0005-0000-0000-000021780000}"/>
    <cellStyle name="Explanatory Text 9 7_AVA DVA EL" xfId="23100" xr:uid="{00000000-0005-0000-0000-000022780000}"/>
    <cellStyle name="Explanatory Text 9 8" xfId="23101" xr:uid="{00000000-0005-0000-0000-000023780000}"/>
    <cellStyle name="Explanatory Text 9 8 2" xfId="23102" xr:uid="{00000000-0005-0000-0000-000024780000}"/>
    <cellStyle name="Explanatory Text 9 8 3" xfId="23103" xr:uid="{00000000-0005-0000-0000-000025780000}"/>
    <cellStyle name="Explanatory Text 9 8_AVA DVA EL" xfId="23104" xr:uid="{00000000-0005-0000-0000-000026780000}"/>
    <cellStyle name="Explanatory Text 9 9" xfId="23105" xr:uid="{00000000-0005-0000-0000-000027780000}"/>
    <cellStyle name="Explanatory Text 9_AVA DVA EL" xfId="23106" xr:uid="{00000000-0005-0000-0000-000028780000}"/>
    <cellStyle name="Explanatory Text_4Q16" xfId="23107" xr:uid="{00000000-0005-0000-0000-000029780000}"/>
    <cellStyle name="External File Cells" xfId="6504" xr:uid="{00000000-0005-0000-0000-00002A780000}"/>
    <cellStyle name="External File Cells 10" xfId="6505" xr:uid="{00000000-0005-0000-0000-00002B780000}"/>
    <cellStyle name="External File Cells 11" xfId="35975" xr:uid="{00000000-0005-0000-0000-00002C780000}"/>
    <cellStyle name="External File Cells 12" xfId="36758" xr:uid="{00000000-0005-0000-0000-00002D780000}"/>
    <cellStyle name="External File Cells 13" xfId="47976" xr:uid="{00000000-0005-0000-0000-00002E780000}"/>
    <cellStyle name="External File Cells 14" xfId="47977" xr:uid="{00000000-0005-0000-0000-00002F780000}"/>
    <cellStyle name="External File Cells 15" xfId="47978" xr:uid="{00000000-0005-0000-0000-000030780000}"/>
    <cellStyle name="External File Cells 16" xfId="47979" xr:uid="{00000000-0005-0000-0000-000031780000}"/>
    <cellStyle name="External File Cells 17" xfId="47980" xr:uid="{00000000-0005-0000-0000-000032780000}"/>
    <cellStyle name="External File Cells 18" xfId="47981" xr:uid="{00000000-0005-0000-0000-000033780000}"/>
    <cellStyle name="External File Cells 19" xfId="47982" xr:uid="{00000000-0005-0000-0000-000034780000}"/>
    <cellStyle name="External File Cells 2" xfId="6506" xr:uid="{00000000-0005-0000-0000-000035780000}"/>
    <cellStyle name="External File Cells 2 10" xfId="35974" xr:uid="{00000000-0005-0000-0000-000036780000}"/>
    <cellStyle name="External File Cells 2 11" xfId="36759" xr:uid="{00000000-0005-0000-0000-000037780000}"/>
    <cellStyle name="External File Cells 2 2" xfId="6507" xr:uid="{00000000-0005-0000-0000-000038780000}"/>
    <cellStyle name="External File Cells 2 2 10" xfId="6508" xr:uid="{00000000-0005-0000-0000-000039780000}"/>
    <cellStyle name="External File Cells 2 2 11" xfId="36631" xr:uid="{00000000-0005-0000-0000-00003A780000}"/>
    <cellStyle name="External File Cells 2 2 2" xfId="6509" xr:uid="{00000000-0005-0000-0000-00003B780000}"/>
    <cellStyle name="External File Cells 2 2 3" xfId="6510" xr:uid="{00000000-0005-0000-0000-00003C780000}"/>
    <cellStyle name="External File Cells 2 2 4" xfId="6511" xr:uid="{00000000-0005-0000-0000-00003D780000}"/>
    <cellStyle name="External File Cells 2 2 5" xfId="6512" xr:uid="{00000000-0005-0000-0000-00003E780000}"/>
    <cellStyle name="External File Cells 2 2 6" xfId="6513" xr:uid="{00000000-0005-0000-0000-00003F780000}"/>
    <cellStyle name="External File Cells 2 2 7" xfId="6514" xr:uid="{00000000-0005-0000-0000-000040780000}"/>
    <cellStyle name="External File Cells 2 2 8" xfId="6515" xr:uid="{00000000-0005-0000-0000-000041780000}"/>
    <cellStyle name="External File Cells 2 2 9" xfId="6516" xr:uid="{00000000-0005-0000-0000-000042780000}"/>
    <cellStyle name="External File Cells 2 2_AVA DVA EL" xfId="47983" xr:uid="{00000000-0005-0000-0000-000043780000}"/>
    <cellStyle name="External File Cells 2 3" xfId="6517" xr:uid="{00000000-0005-0000-0000-000044780000}"/>
    <cellStyle name="External File Cells 2 3 10" xfId="6518" xr:uid="{00000000-0005-0000-0000-000045780000}"/>
    <cellStyle name="External File Cells 2 3 11" xfId="36407" xr:uid="{00000000-0005-0000-0000-000046780000}"/>
    <cellStyle name="External File Cells 2 3 12" xfId="36618" xr:uid="{00000000-0005-0000-0000-000047780000}"/>
    <cellStyle name="External File Cells 2 3 2" xfId="6519" xr:uid="{00000000-0005-0000-0000-000048780000}"/>
    <cellStyle name="External File Cells 2 3 3" xfId="6520" xr:uid="{00000000-0005-0000-0000-000049780000}"/>
    <cellStyle name="External File Cells 2 3 4" xfId="6521" xr:uid="{00000000-0005-0000-0000-00004A780000}"/>
    <cellStyle name="External File Cells 2 3 5" xfId="6522" xr:uid="{00000000-0005-0000-0000-00004B780000}"/>
    <cellStyle name="External File Cells 2 3 6" xfId="6523" xr:uid="{00000000-0005-0000-0000-00004C780000}"/>
    <cellStyle name="External File Cells 2 3 7" xfId="6524" xr:uid="{00000000-0005-0000-0000-00004D780000}"/>
    <cellStyle name="External File Cells 2 3 8" xfId="6525" xr:uid="{00000000-0005-0000-0000-00004E780000}"/>
    <cellStyle name="External File Cells 2 3 9" xfId="6526" xr:uid="{00000000-0005-0000-0000-00004F780000}"/>
    <cellStyle name="External File Cells 2 3_CR4_19" xfId="6527" xr:uid="{00000000-0005-0000-0000-000050780000}"/>
    <cellStyle name="External File Cells 2 4" xfId="6528" xr:uid="{00000000-0005-0000-0000-000051780000}"/>
    <cellStyle name="External File Cells 2 4 10" xfId="6529" xr:uid="{00000000-0005-0000-0000-000052780000}"/>
    <cellStyle name="External File Cells 2 4 2" xfId="6530" xr:uid="{00000000-0005-0000-0000-000053780000}"/>
    <cellStyle name="External File Cells 2 4 3" xfId="6531" xr:uid="{00000000-0005-0000-0000-000054780000}"/>
    <cellStyle name="External File Cells 2 4 4" xfId="6532" xr:uid="{00000000-0005-0000-0000-000055780000}"/>
    <cellStyle name="External File Cells 2 4 5" xfId="6533" xr:uid="{00000000-0005-0000-0000-000056780000}"/>
    <cellStyle name="External File Cells 2 4 6" xfId="6534" xr:uid="{00000000-0005-0000-0000-000057780000}"/>
    <cellStyle name="External File Cells 2 4 7" xfId="6535" xr:uid="{00000000-0005-0000-0000-000058780000}"/>
    <cellStyle name="External File Cells 2 4 8" xfId="6536" xr:uid="{00000000-0005-0000-0000-000059780000}"/>
    <cellStyle name="External File Cells 2 4 9" xfId="6537" xr:uid="{00000000-0005-0000-0000-00005A780000}"/>
    <cellStyle name="External File Cells 2 4_CR4_19" xfId="6538" xr:uid="{00000000-0005-0000-0000-00005B780000}"/>
    <cellStyle name="External File Cells 2 5" xfId="6539" xr:uid="{00000000-0005-0000-0000-00005C780000}"/>
    <cellStyle name="External File Cells 2 5 10" xfId="6540" xr:uid="{00000000-0005-0000-0000-00005D780000}"/>
    <cellStyle name="External File Cells 2 5 2" xfId="6541" xr:uid="{00000000-0005-0000-0000-00005E780000}"/>
    <cellStyle name="External File Cells 2 5 3" xfId="6542" xr:uid="{00000000-0005-0000-0000-00005F780000}"/>
    <cellStyle name="External File Cells 2 5 4" xfId="6543" xr:uid="{00000000-0005-0000-0000-000060780000}"/>
    <cellStyle name="External File Cells 2 5 5" xfId="6544" xr:uid="{00000000-0005-0000-0000-000061780000}"/>
    <cellStyle name="External File Cells 2 5 6" xfId="6545" xr:uid="{00000000-0005-0000-0000-000062780000}"/>
    <cellStyle name="External File Cells 2 5 7" xfId="6546" xr:uid="{00000000-0005-0000-0000-000063780000}"/>
    <cellStyle name="External File Cells 2 5 8" xfId="6547" xr:uid="{00000000-0005-0000-0000-000064780000}"/>
    <cellStyle name="External File Cells 2 5 9" xfId="6548" xr:uid="{00000000-0005-0000-0000-000065780000}"/>
    <cellStyle name="External File Cells 2 5_CR4_19" xfId="6549" xr:uid="{00000000-0005-0000-0000-000066780000}"/>
    <cellStyle name="External File Cells 2 6" xfId="6550" xr:uid="{00000000-0005-0000-0000-000067780000}"/>
    <cellStyle name="External File Cells 2 6 10" xfId="6551" xr:uid="{00000000-0005-0000-0000-000068780000}"/>
    <cellStyle name="External File Cells 2 6 2" xfId="6552" xr:uid="{00000000-0005-0000-0000-000069780000}"/>
    <cellStyle name="External File Cells 2 6 3" xfId="6553" xr:uid="{00000000-0005-0000-0000-00006A780000}"/>
    <cellStyle name="External File Cells 2 6 4" xfId="6554" xr:uid="{00000000-0005-0000-0000-00006B780000}"/>
    <cellStyle name="External File Cells 2 6 5" xfId="6555" xr:uid="{00000000-0005-0000-0000-00006C780000}"/>
    <cellStyle name="External File Cells 2 6 6" xfId="6556" xr:uid="{00000000-0005-0000-0000-00006D780000}"/>
    <cellStyle name="External File Cells 2 6 7" xfId="6557" xr:uid="{00000000-0005-0000-0000-00006E780000}"/>
    <cellStyle name="External File Cells 2 6 8" xfId="6558" xr:uid="{00000000-0005-0000-0000-00006F780000}"/>
    <cellStyle name="External File Cells 2 6 9" xfId="6559" xr:uid="{00000000-0005-0000-0000-000070780000}"/>
    <cellStyle name="External File Cells 2 6_CR4_19" xfId="6560" xr:uid="{00000000-0005-0000-0000-000071780000}"/>
    <cellStyle name="External File Cells 2 7" xfId="6561" xr:uid="{00000000-0005-0000-0000-000072780000}"/>
    <cellStyle name="External File Cells 2 7 2" xfId="6562" xr:uid="{00000000-0005-0000-0000-000073780000}"/>
    <cellStyle name="External File Cells 2 7 3" xfId="6563" xr:uid="{00000000-0005-0000-0000-000074780000}"/>
    <cellStyle name="External File Cells 2 7 4" xfId="6564" xr:uid="{00000000-0005-0000-0000-000075780000}"/>
    <cellStyle name="External File Cells 2 7 5" xfId="6565" xr:uid="{00000000-0005-0000-0000-000076780000}"/>
    <cellStyle name="External File Cells 2 7 6" xfId="6566" xr:uid="{00000000-0005-0000-0000-000077780000}"/>
    <cellStyle name="External File Cells 2 7 7" xfId="6567" xr:uid="{00000000-0005-0000-0000-000078780000}"/>
    <cellStyle name="External File Cells 2 7 8" xfId="6568" xr:uid="{00000000-0005-0000-0000-000079780000}"/>
    <cellStyle name="External File Cells 2 7 9" xfId="6569" xr:uid="{00000000-0005-0000-0000-00007A780000}"/>
    <cellStyle name="External File Cells 2 7_CR4_19" xfId="6570" xr:uid="{00000000-0005-0000-0000-00007B780000}"/>
    <cellStyle name="External File Cells 2 8" xfId="6571" xr:uid="{00000000-0005-0000-0000-00007C780000}"/>
    <cellStyle name="External File Cells 2 9" xfId="6572" xr:uid="{00000000-0005-0000-0000-00007D780000}"/>
    <cellStyle name="External File Cells 2_A01" xfId="12492" xr:uid="{00000000-0005-0000-0000-00007E780000}"/>
    <cellStyle name="External File Cells 20" xfId="47984" xr:uid="{00000000-0005-0000-0000-00007F780000}"/>
    <cellStyle name="External File Cells 21" xfId="47985" xr:uid="{00000000-0005-0000-0000-000080780000}"/>
    <cellStyle name="External File Cells 22" xfId="47986" xr:uid="{00000000-0005-0000-0000-000081780000}"/>
    <cellStyle name="External File Cells 23" xfId="47987" xr:uid="{00000000-0005-0000-0000-000082780000}"/>
    <cellStyle name="External File Cells 24" xfId="47988" xr:uid="{00000000-0005-0000-0000-000083780000}"/>
    <cellStyle name="External File Cells 25" xfId="47989" xr:uid="{00000000-0005-0000-0000-000084780000}"/>
    <cellStyle name="External File Cells 26" xfId="47990" xr:uid="{00000000-0005-0000-0000-000085780000}"/>
    <cellStyle name="External File Cells 3" xfId="6573" xr:uid="{00000000-0005-0000-0000-000086780000}"/>
    <cellStyle name="External File Cells 3 10" xfId="6574" xr:uid="{00000000-0005-0000-0000-000087780000}"/>
    <cellStyle name="External File Cells 3 11" xfId="36630" xr:uid="{00000000-0005-0000-0000-000088780000}"/>
    <cellStyle name="External File Cells 3 2" xfId="6575" xr:uid="{00000000-0005-0000-0000-000089780000}"/>
    <cellStyle name="External File Cells 3 2 2" xfId="23108" xr:uid="{00000000-0005-0000-0000-00008A780000}"/>
    <cellStyle name="External File Cells 3 2 2 2" xfId="47991" xr:uid="{00000000-0005-0000-0000-00008B780000}"/>
    <cellStyle name="External File Cells 3 2 3" xfId="23109" xr:uid="{00000000-0005-0000-0000-00008C780000}"/>
    <cellStyle name="External File Cells 3 2_AVA DVA EL" xfId="23110" xr:uid="{00000000-0005-0000-0000-00008D780000}"/>
    <cellStyle name="External File Cells 3 3" xfId="6576" xr:uid="{00000000-0005-0000-0000-00008E780000}"/>
    <cellStyle name="External File Cells 3 3 2" xfId="47992" xr:uid="{00000000-0005-0000-0000-00008F780000}"/>
    <cellStyle name="External File Cells 3 3_LR2" xfId="53123" xr:uid="{6CFE7670-B9E3-4A3D-99A0-09E9D0F97B30}"/>
    <cellStyle name="External File Cells 3 4" xfId="6577" xr:uid="{00000000-0005-0000-0000-000090780000}"/>
    <cellStyle name="External File Cells 3 5" xfId="6578" xr:uid="{00000000-0005-0000-0000-000091780000}"/>
    <cellStyle name="External File Cells 3 6" xfId="6579" xr:uid="{00000000-0005-0000-0000-000092780000}"/>
    <cellStyle name="External File Cells 3 7" xfId="6580" xr:uid="{00000000-0005-0000-0000-000093780000}"/>
    <cellStyle name="External File Cells 3 8" xfId="6581" xr:uid="{00000000-0005-0000-0000-000094780000}"/>
    <cellStyle name="External File Cells 3 9" xfId="6582" xr:uid="{00000000-0005-0000-0000-000095780000}"/>
    <cellStyle name="External File Cells 3_Adjustment-BalanceSheet" xfId="23111" xr:uid="{00000000-0005-0000-0000-000096780000}"/>
    <cellStyle name="External File Cells 4" xfId="6583" xr:uid="{00000000-0005-0000-0000-000097780000}"/>
    <cellStyle name="External File Cells 4 10" xfId="6584" xr:uid="{00000000-0005-0000-0000-000098780000}"/>
    <cellStyle name="External File Cells 4 11" xfId="36406" xr:uid="{00000000-0005-0000-0000-000099780000}"/>
    <cellStyle name="External File Cells 4 12" xfId="36617" xr:uid="{00000000-0005-0000-0000-00009A780000}"/>
    <cellStyle name="External File Cells 4 2" xfId="6585" xr:uid="{00000000-0005-0000-0000-00009B780000}"/>
    <cellStyle name="External File Cells 4 3" xfId="6586" xr:uid="{00000000-0005-0000-0000-00009C780000}"/>
    <cellStyle name="External File Cells 4 4" xfId="6587" xr:uid="{00000000-0005-0000-0000-00009D780000}"/>
    <cellStyle name="External File Cells 4 5" xfId="6588" xr:uid="{00000000-0005-0000-0000-00009E780000}"/>
    <cellStyle name="External File Cells 4 6" xfId="6589" xr:uid="{00000000-0005-0000-0000-00009F780000}"/>
    <cellStyle name="External File Cells 4 7" xfId="6590" xr:uid="{00000000-0005-0000-0000-0000A0780000}"/>
    <cellStyle name="External File Cells 4 8" xfId="6591" xr:uid="{00000000-0005-0000-0000-0000A1780000}"/>
    <cellStyle name="External File Cells 4 9" xfId="6592" xr:uid="{00000000-0005-0000-0000-0000A2780000}"/>
    <cellStyle name="External File Cells 4_CR4_19" xfId="6593" xr:uid="{00000000-0005-0000-0000-0000A3780000}"/>
    <cellStyle name="External File Cells 5" xfId="6594" xr:uid="{00000000-0005-0000-0000-0000A4780000}"/>
    <cellStyle name="External File Cells 5 10" xfId="6595" xr:uid="{00000000-0005-0000-0000-0000A5780000}"/>
    <cellStyle name="External File Cells 5 2" xfId="6596" xr:uid="{00000000-0005-0000-0000-0000A6780000}"/>
    <cellStyle name="External File Cells 5 3" xfId="6597" xr:uid="{00000000-0005-0000-0000-0000A7780000}"/>
    <cellStyle name="External File Cells 5 4" xfId="6598" xr:uid="{00000000-0005-0000-0000-0000A8780000}"/>
    <cellStyle name="External File Cells 5 5" xfId="6599" xr:uid="{00000000-0005-0000-0000-0000A9780000}"/>
    <cellStyle name="External File Cells 5 6" xfId="6600" xr:uid="{00000000-0005-0000-0000-0000AA780000}"/>
    <cellStyle name="External File Cells 5 7" xfId="6601" xr:uid="{00000000-0005-0000-0000-0000AB780000}"/>
    <cellStyle name="External File Cells 5 8" xfId="6602" xr:uid="{00000000-0005-0000-0000-0000AC780000}"/>
    <cellStyle name="External File Cells 5 9" xfId="6603" xr:uid="{00000000-0005-0000-0000-0000AD780000}"/>
    <cellStyle name="External File Cells 5_CR4_19" xfId="6604" xr:uid="{00000000-0005-0000-0000-0000AE780000}"/>
    <cellStyle name="External File Cells 6" xfId="6605" xr:uid="{00000000-0005-0000-0000-0000AF780000}"/>
    <cellStyle name="External File Cells 6 10" xfId="6606" xr:uid="{00000000-0005-0000-0000-0000B0780000}"/>
    <cellStyle name="External File Cells 6 2" xfId="6607" xr:uid="{00000000-0005-0000-0000-0000B1780000}"/>
    <cellStyle name="External File Cells 6 3" xfId="6608" xr:uid="{00000000-0005-0000-0000-0000B2780000}"/>
    <cellStyle name="External File Cells 6 4" xfId="6609" xr:uid="{00000000-0005-0000-0000-0000B3780000}"/>
    <cellStyle name="External File Cells 6 5" xfId="6610" xr:uid="{00000000-0005-0000-0000-0000B4780000}"/>
    <cellStyle name="External File Cells 6 6" xfId="6611" xr:uid="{00000000-0005-0000-0000-0000B5780000}"/>
    <cellStyle name="External File Cells 6 7" xfId="6612" xr:uid="{00000000-0005-0000-0000-0000B6780000}"/>
    <cellStyle name="External File Cells 6 8" xfId="6613" xr:uid="{00000000-0005-0000-0000-0000B7780000}"/>
    <cellStyle name="External File Cells 6 9" xfId="6614" xr:uid="{00000000-0005-0000-0000-0000B8780000}"/>
    <cellStyle name="External File Cells 6_CR4_19" xfId="6615" xr:uid="{00000000-0005-0000-0000-0000B9780000}"/>
    <cellStyle name="External File Cells 7" xfId="6616" xr:uid="{00000000-0005-0000-0000-0000BA780000}"/>
    <cellStyle name="External File Cells 7 10" xfId="6617" xr:uid="{00000000-0005-0000-0000-0000BB780000}"/>
    <cellStyle name="External File Cells 7 2" xfId="6618" xr:uid="{00000000-0005-0000-0000-0000BC780000}"/>
    <cellStyle name="External File Cells 7 3" xfId="6619" xr:uid="{00000000-0005-0000-0000-0000BD780000}"/>
    <cellStyle name="External File Cells 7 4" xfId="6620" xr:uid="{00000000-0005-0000-0000-0000BE780000}"/>
    <cellStyle name="External File Cells 7 5" xfId="6621" xr:uid="{00000000-0005-0000-0000-0000BF780000}"/>
    <cellStyle name="External File Cells 7 6" xfId="6622" xr:uid="{00000000-0005-0000-0000-0000C0780000}"/>
    <cellStyle name="External File Cells 7 7" xfId="6623" xr:uid="{00000000-0005-0000-0000-0000C1780000}"/>
    <cellStyle name="External File Cells 7 8" xfId="6624" xr:uid="{00000000-0005-0000-0000-0000C2780000}"/>
    <cellStyle name="External File Cells 7 9" xfId="6625" xr:uid="{00000000-0005-0000-0000-0000C3780000}"/>
    <cellStyle name="External File Cells 7_CR4_19" xfId="6626" xr:uid="{00000000-0005-0000-0000-0000C4780000}"/>
    <cellStyle name="External File Cells 8" xfId="6627" xr:uid="{00000000-0005-0000-0000-0000C5780000}"/>
    <cellStyle name="External File Cells 8 2" xfId="6628" xr:uid="{00000000-0005-0000-0000-0000C6780000}"/>
    <cellStyle name="External File Cells 8 3" xfId="6629" xr:uid="{00000000-0005-0000-0000-0000C7780000}"/>
    <cellStyle name="External File Cells 8 4" xfId="6630" xr:uid="{00000000-0005-0000-0000-0000C8780000}"/>
    <cellStyle name="External File Cells 8 5" xfId="6631" xr:uid="{00000000-0005-0000-0000-0000C9780000}"/>
    <cellStyle name="External File Cells 8 6" xfId="6632" xr:uid="{00000000-0005-0000-0000-0000CA780000}"/>
    <cellStyle name="External File Cells 8 7" xfId="6633" xr:uid="{00000000-0005-0000-0000-0000CB780000}"/>
    <cellStyle name="External File Cells 8 8" xfId="6634" xr:uid="{00000000-0005-0000-0000-0000CC780000}"/>
    <cellStyle name="External File Cells 8 9" xfId="6635" xr:uid="{00000000-0005-0000-0000-0000CD780000}"/>
    <cellStyle name="External File Cells 8_CR4_19" xfId="6636" xr:uid="{00000000-0005-0000-0000-0000CE780000}"/>
    <cellStyle name="External File Cells 9" xfId="6637" xr:uid="{00000000-0005-0000-0000-0000CF780000}"/>
    <cellStyle name="External File Cells_A01" xfId="12491" xr:uid="{00000000-0005-0000-0000-0000D0780000}"/>
    <cellStyle name="F2" xfId="6638" xr:uid="{00000000-0005-0000-0000-0000D1780000}"/>
    <cellStyle name="F3" xfId="6639" xr:uid="{00000000-0005-0000-0000-0000D2780000}"/>
    <cellStyle name="F4" xfId="6640" xr:uid="{00000000-0005-0000-0000-0000D3780000}"/>
    <cellStyle name="F5" xfId="6641" xr:uid="{00000000-0005-0000-0000-0000D4780000}"/>
    <cellStyle name="F6" xfId="6642" xr:uid="{00000000-0005-0000-0000-0000D5780000}"/>
    <cellStyle name="F7" xfId="6643" xr:uid="{00000000-0005-0000-0000-0000D6780000}"/>
    <cellStyle name="F8" xfId="6644" xr:uid="{00000000-0005-0000-0000-0000D7780000}"/>
    <cellStyle name="FeltDataDecimal" xfId="6645" xr:uid="{00000000-0005-0000-0000-0000D8780000}"/>
    <cellStyle name="FeltDataDecimal 2" xfId="23112" xr:uid="{00000000-0005-0000-0000-0000D9780000}"/>
    <cellStyle name="FeltDataDecimal 2 2" xfId="47993" xr:uid="{00000000-0005-0000-0000-0000DA780000}"/>
    <cellStyle name="FeltDataDecimal 2 2 2" xfId="47994" xr:uid="{00000000-0005-0000-0000-0000DB780000}"/>
    <cellStyle name="FeltDataDecimal 2 2 3" xfId="47995" xr:uid="{00000000-0005-0000-0000-0000DC780000}"/>
    <cellStyle name="FeltDataDecimal 2 2 4" xfId="47996" xr:uid="{00000000-0005-0000-0000-0000DD780000}"/>
    <cellStyle name="FeltDataDecimal 2 2_Results &amp; key fig." xfId="47997" xr:uid="{00000000-0005-0000-0000-0000DE780000}"/>
    <cellStyle name="FeltDataDecimal 2 3" xfId="47998" xr:uid="{00000000-0005-0000-0000-0000DF780000}"/>
    <cellStyle name="FeltDataDecimal 2 4" xfId="47999" xr:uid="{00000000-0005-0000-0000-0000E0780000}"/>
    <cellStyle name="FeltDataDecimal 2 5" xfId="48000" xr:uid="{00000000-0005-0000-0000-0000E1780000}"/>
    <cellStyle name="FeltDataDecimal 2_AVA DVA EL" xfId="48001" xr:uid="{00000000-0005-0000-0000-0000E2780000}"/>
    <cellStyle name="FeltDataDecimal 3" xfId="23113" xr:uid="{00000000-0005-0000-0000-0000E3780000}"/>
    <cellStyle name="FeltDataDecimal 3 2" xfId="48002" xr:uid="{00000000-0005-0000-0000-0000E4780000}"/>
    <cellStyle name="FeltDataDecimal 3 3" xfId="48003" xr:uid="{00000000-0005-0000-0000-0000E5780000}"/>
    <cellStyle name="FeltDataDecimal 3 4" xfId="48004" xr:uid="{00000000-0005-0000-0000-0000E6780000}"/>
    <cellStyle name="FeltDataDecimal 3 5" xfId="48005" xr:uid="{00000000-0005-0000-0000-0000E7780000}"/>
    <cellStyle name="FeltDataDecimal 4" xfId="48006" xr:uid="{00000000-0005-0000-0000-0000E8780000}"/>
    <cellStyle name="FeltDataDecimal 5" xfId="48007" xr:uid="{00000000-0005-0000-0000-0000E9780000}"/>
    <cellStyle name="FeltDataDecimal 6" xfId="48008" xr:uid="{00000000-0005-0000-0000-0000EA780000}"/>
    <cellStyle name="FeltDataDecimal_AVA DVA EL" xfId="23114" xr:uid="{00000000-0005-0000-0000-0000EB780000}"/>
    <cellStyle name="FeltDataNormal" xfId="6646" xr:uid="{00000000-0005-0000-0000-0000EC780000}"/>
    <cellStyle name="FeltDataNormal 2" xfId="23115" xr:uid="{00000000-0005-0000-0000-0000ED780000}"/>
    <cellStyle name="FeltDataNormal 2 2" xfId="48009" xr:uid="{00000000-0005-0000-0000-0000EE780000}"/>
    <cellStyle name="FeltDataNormal 2 2 2" xfId="48010" xr:uid="{00000000-0005-0000-0000-0000EF780000}"/>
    <cellStyle name="FeltDataNormal 2 2 3" xfId="48011" xr:uid="{00000000-0005-0000-0000-0000F0780000}"/>
    <cellStyle name="FeltDataNormal 2 2 4" xfId="48012" xr:uid="{00000000-0005-0000-0000-0000F1780000}"/>
    <cellStyle name="FeltDataNormal 2 2_Results &amp; key fig." xfId="48013" xr:uid="{00000000-0005-0000-0000-0000F2780000}"/>
    <cellStyle name="FeltDataNormal 2 3" xfId="48014" xr:uid="{00000000-0005-0000-0000-0000F3780000}"/>
    <cellStyle name="FeltDataNormal 2 4" xfId="48015" xr:uid="{00000000-0005-0000-0000-0000F4780000}"/>
    <cellStyle name="FeltDataNormal 2 5" xfId="48016" xr:uid="{00000000-0005-0000-0000-0000F5780000}"/>
    <cellStyle name="FeltDataNormal 2_AVA DVA EL" xfId="48017" xr:uid="{00000000-0005-0000-0000-0000F6780000}"/>
    <cellStyle name="FeltDataNormal 3" xfId="48018" xr:uid="{00000000-0005-0000-0000-0000F7780000}"/>
    <cellStyle name="FeltDataNormal 3 2" xfId="48019" xr:uid="{00000000-0005-0000-0000-0000F8780000}"/>
    <cellStyle name="FeltDataNormal 3 3" xfId="48020" xr:uid="{00000000-0005-0000-0000-0000F9780000}"/>
    <cellStyle name="FeltDataNormal 3 4" xfId="48021" xr:uid="{00000000-0005-0000-0000-0000FA780000}"/>
    <cellStyle name="FeltDataNormal 4" xfId="48022" xr:uid="{00000000-0005-0000-0000-0000FB780000}"/>
    <cellStyle name="FeltDataNormal 5" xfId="48023" xr:uid="{00000000-0005-0000-0000-0000FC780000}"/>
    <cellStyle name="FeltDataNormal 6" xfId="48024" xr:uid="{00000000-0005-0000-0000-0000FD780000}"/>
    <cellStyle name="FeltDataNormal_A02" xfId="54560" xr:uid="{F2E8B566-7D71-4981-A5C9-C7E7D3F9217A}"/>
    <cellStyle name="FeltDataString" xfId="23116" xr:uid="{00000000-0005-0000-0000-0000FF780000}"/>
    <cellStyle name="FeltDataString 2" xfId="23117" xr:uid="{00000000-0005-0000-0000-000000790000}"/>
    <cellStyle name="FeltDataString 3" xfId="23118" xr:uid="{00000000-0005-0000-0000-000001790000}"/>
    <cellStyle name="FeltDataString_AVA DVA EL" xfId="23119" xr:uid="{00000000-0005-0000-0000-000002790000}"/>
    <cellStyle name="FeltDataTal" xfId="23120" xr:uid="{00000000-0005-0000-0000-000003790000}"/>
    <cellStyle name="FeltDataTal 2" xfId="23121" xr:uid="{00000000-0005-0000-0000-000004790000}"/>
    <cellStyle name="FeltDataTal 3" xfId="23122" xr:uid="{00000000-0005-0000-0000-000005790000}"/>
    <cellStyle name="FeltDataTal 4" xfId="48025" xr:uid="{00000000-0005-0000-0000-000006790000}"/>
    <cellStyle name="FeltDataTal_AVA DVA EL" xfId="23123" xr:uid="{00000000-0005-0000-0000-000007790000}"/>
    <cellStyle name="FeltID" xfId="6647" xr:uid="{00000000-0005-0000-0000-000008790000}"/>
    <cellStyle name="FeltID 2" xfId="23124" xr:uid="{00000000-0005-0000-0000-000009790000}"/>
    <cellStyle name="FeltID 2 2" xfId="48026" xr:uid="{00000000-0005-0000-0000-00000A790000}"/>
    <cellStyle name="FeltID 2 2 2" xfId="48027" xr:uid="{00000000-0005-0000-0000-00000B790000}"/>
    <cellStyle name="FeltID 2 2 3" xfId="48028" xr:uid="{00000000-0005-0000-0000-00000C790000}"/>
    <cellStyle name="FeltID 2 2 4" xfId="48029" xr:uid="{00000000-0005-0000-0000-00000D790000}"/>
    <cellStyle name="FeltID 2 2_Results &amp; key fig." xfId="48030" xr:uid="{00000000-0005-0000-0000-00000E790000}"/>
    <cellStyle name="FeltID 2 3" xfId="48031" xr:uid="{00000000-0005-0000-0000-00000F790000}"/>
    <cellStyle name="FeltID 2 4" xfId="48032" xr:uid="{00000000-0005-0000-0000-000010790000}"/>
    <cellStyle name="FeltID 2 5" xfId="48033" xr:uid="{00000000-0005-0000-0000-000011790000}"/>
    <cellStyle name="FeltID 2_AVA DVA EL" xfId="48034" xr:uid="{00000000-0005-0000-0000-000012790000}"/>
    <cellStyle name="FeltID 3" xfId="48035" xr:uid="{00000000-0005-0000-0000-000013790000}"/>
    <cellStyle name="FeltID 3 2" xfId="48036" xr:uid="{00000000-0005-0000-0000-000014790000}"/>
    <cellStyle name="FeltID 3 3" xfId="48037" xr:uid="{00000000-0005-0000-0000-000015790000}"/>
    <cellStyle name="FeltID 3 4" xfId="48038" xr:uid="{00000000-0005-0000-0000-000016790000}"/>
    <cellStyle name="FeltID 4" xfId="48039" xr:uid="{00000000-0005-0000-0000-000017790000}"/>
    <cellStyle name="FeltID 5" xfId="48040" xr:uid="{00000000-0005-0000-0000-000018790000}"/>
    <cellStyle name="FeltID 6" xfId="48041" xr:uid="{00000000-0005-0000-0000-000019790000}"/>
    <cellStyle name="FeltID_A02" xfId="54561" xr:uid="{BA88F660-C617-4223-A937-5492C1E63E06}"/>
    <cellStyle name="Figyelmeztetés" xfId="6648" xr:uid="{00000000-0005-0000-0000-00001B790000}"/>
    <cellStyle name="Figyelmeztetés 2" xfId="23125" xr:uid="{00000000-0005-0000-0000-00001C790000}"/>
    <cellStyle name="Figyelmeztetés_AVA DVA EL" xfId="23126" xr:uid="{00000000-0005-0000-0000-00001D790000}"/>
    <cellStyle name="Fijo" xfId="6649" xr:uid="{00000000-0005-0000-0000-00001E790000}"/>
    <cellStyle name="Financiero" xfId="6650" xr:uid="{00000000-0005-0000-0000-00001F790000}"/>
    <cellStyle name="Finstilt" xfId="23127" xr:uid="{00000000-0005-0000-0000-000020790000}"/>
    <cellStyle name="Finstilt 2" xfId="23128" xr:uid="{00000000-0005-0000-0000-000021790000}"/>
    <cellStyle name="Finstilt 3" xfId="23129" xr:uid="{00000000-0005-0000-0000-000022790000}"/>
    <cellStyle name="Finstilt 4" xfId="48042" xr:uid="{00000000-0005-0000-0000-000023790000}"/>
    <cellStyle name="Finstilt låst" xfId="23130" xr:uid="{00000000-0005-0000-0000-000024790000}"/>
    <cellStyle name="Finstilt låst 2" xfId="23131" xr:uid="{00000000-0005-0000-0000-000025790000}"/>
    <cellStyle name="Finstilt låst 3" xfId="23132" xr:uid="{00000000-0005-0000-0000-000026790000}"/>
    <cellStyle name="Finstilt låst 4" xfId="48043" xr:uid="{00000000-0005-0000-0000-000027790000}"/>
    <cellStyle name="Finstilt låst_AVA DVA EL" xfId="23133" xr:uid="{00000000-0005-0000-0000-000028790000}"/>
    <cellStyle name="Finstilt_Adjustment-BalanceSheet" xfId="23134" xr:uid="{00000000-0005-0000-0000-000029790000}"/>
    <cellStyle name="Followed Hyperlink" xfId="6651" xr:uid="{00000000-0005-0000-0000-00002A790000}"/>
    <cellStyle name="Followed Hyperlink 2" xfId="6652" xr:uid="{00000000-0005-0000-0000-00002B790000}"/>
    <cellStyle name="Followed Hyperlink 2 2" xfId="23135" xr:uid="{00000000-0005-0000-0000-00002C790000}"/>
    <cellStyle name="Followed Hyperlink 2 2 2" xfId="48044" xr:uid="{00000000-0005-0000-0000-00002D790000}"/>
    <cellStyle name="Followed Hyperlink 2_A01" xfId="35827" xr:uid="{00000000-0005-0000-0000-00002E790000}"/>
    <cellStyle name="Followed Hyperlink 3" xfId="23136" xr:uid="{00000000-0005-0000-0000-00002F790000}"/>
    <cellStyle name="Followed Hyperlink 3 2" xfId="23137" xr:uid="{00000000-0005-0000-0000-000030790000}"/>
    <cellStyle name="Followed Hyperlink 3 2 2" xfId="23138" xr:uid="{00000000-0005-0000-0000-000031790000}"/>
    <cellStyle name="Followed Hyperlink 3 2 3" xfId="23139" xr:uid="{00000000-0005-0000-0000-000032790000}"/>
    <cellStyle name="Followed Hyperlink 3 2_AVA DVA EL" xfId="23140" xr:uid="{00000000-0005-0000-0000-000033790000}"/>
    <cellStyle name="Followed Hyperlink 3 3" xfId="23141" xr:uid="{00000000-0005-0000-0000-000034790000}"/>
    <cellStyle name="Followed Hyperlink 3 4" xfId="23142" xr:uid="{00000000-0005-0000-0000-000035790000}"/>
    <cellStyle name="Followed Hyperlink 3_Adjustment-BalanceSheet" xfId="23143" xr:uid="{00000000-0005-0000-0000-000036790000}"/>
    <cellStyle name="Followed Hyperlink 4" xfId="23144" xr:uid="{00000000-0005-0000-0000-000037790000}"/>
    <cellStyle name="Followed Hyperlink 4 2" xfId="48045" xr:uid="{00000000-0005-0000-0000-000038790000}"/>
    <cellStyle name="Followed Hyperlink_8" xfId="48046" xr:uid="{00000000-0005-0000-0000-000039790000}"/>
    <cellStyle name="Footer SBILogo1" xfId="23145" xr:uid="{00000000-0005-0000-0000-00003A790000}"/>
    <cellStyle name="Footer SBILogo1 2" xfId="23146" xr:uid="{00000000-0005-0000-0000-00003B790000}"/>
    <cellStyle name="Footer SBILogo1 3" xfId="23147" xr:uid="{00000000-0005-0000-0000-00003C790000}"/>
    <cellStyle name="Footer SBILogo1_AVA DVA EL" xfId="23148" xr:uid="{00000000-0005-0000-0000-00003D790000}"/>
    <cellStyle name="Footer SBILogo2" xfId="23149" xr:uid="{00000000-0005-0000-0000-00003E790000}"/>
    <cellStyle name="Footer SBILogo2 2" xfId="23150" xr:uid="{00000000-0005-0000-0000-00003F790000}"/>
    <cellStyle name="Footer SBILogo2 3" xfId="23151" xr:uid="{00000000-0005-0000-0000-000040790000}"/>
    <cellStyle name="Footer SBILogo2_AVA DVA EL" xfId="23152" xr:uid="{00000000-0005-0000-0000-000041790000}"/>
    <cellStyle name="Footnote" xfId="23153" xr:uid="{00000000-0005-0000-0000-000042790000}"/>
    <cellStyle name="Footnote 2" xfId="23154" xr:uid="{00000000-0005-0000-0000-000043790000}"/>
    <cellStyle name="Footnote 3" xfId="23155" xr:uid="{00000000-0005-0000-0000-000044790000}"/>
    <cellStyle name="Footnote Reference" xfId="23156" xr:uid="{00000000-0005-0000-0000-000045790000}"/>
    <cellStyle name="Footnote Reference 2" xfId="23157" xr:uid="{00000000-0005-0000-0000-000046790000}"/>
    <cellStyle name="Footnote Reference 3" xfId="23158" xr:uid="{00000000-0005-0000-0000-000047790000}"/>
    <cellStyle name="Footnote Reference_AVA DVA EL" xfId="23159" xr:uid="{00000000-0005-0000-0000-000048790000}"/>
    <cellStyle name="Footnote_AM Comps M&amp;A JA" xfId="23160" xr:uid="{00000000-0005-0000-0000-000049790000}"/>
    <cellStyle name="Forecast Cells" xfId="6653" xr:uid="{00000000-0005-0000-0000-00004A790000}"/>
    <cellStyle name="Forecast Cells 2" xfId="6654" xr:uid="{00000000-0005-0000-0000-00004B790000}"/>
    <cellStyle name="Forecast Cells 2 2" xfId="23161" xr:uid="{00000000-0005-0000-0000-00004C790000}"/>
    <cellStyle name="Forecast Cells 2 2 2" xfId="48047" xr:uid="{00000000-0005-0000-0000-00004D790000}"/>
    <cellStyle name="Forecast Cells 2_AVA DVA EL" xfId="23162" xr:uid="{00000000-0005-0000-0000-00004E790000}"/>
    <cellStyle name="Forecast Cells 3" xfId="23163" xr:uid="{00000000-0005-0000-0000-00004F790000}"/>
    <cellStyle name="Forecast Cells 3 2" xfId="23164" xr:uid="{00000000-0005-0000-0000-000050790000}"/>
    <cellStyle name="Forecast Cells 3 2 2" xfId="23165" xr:uid="{00000000-0005-0000-0000-000051790000}"/>
    <cellStyle name="Forecast Cells 3 2 3" xfId="23166" xr:uid="{00000000-0005-0000-0000-000052790000}"/>
    <cellStyle name="Forecast Cells 3 2_AVA DVA EL" xfId="23167" xr:uid="{00000000-0005-0000-0000-000053790000}"/>
    <cellStyle name="Forecast Cells 3 3" xfId="23168" xr:uid="{00000000-0005-0000-0000-000054790000}"/>
    <cellStyle name="Forecast Cells 3 4" xfId="23169" xr:uid="{00000000-0005-0000-0000-000055790000}"/>
    <cellStyle name="Forecast Cells 3_AVA DVA EL" xfId="23170" xr:uid="{00000000-0005-0000-0000-000056790000}"/>
    <cellStyle name="Forecast Cells 4" xfId="23171" xr:uid="{00000000-0005-0000-0000-000057790000}"/>
    <cellStyle name="Forecast Cells_1" xfId="48048" xr:uid="{00000000-0005-0000-0000-000058790000}"/>
    <cellStyle name="Forklarende tekst" xfId="36187" xr:uid="{00000000-0005-0000-0000-000059790000}"/>
    <cellStyle name="Forklarende tekst 2" xfId="6655" xr:uid="{00000000-0005-0000-0000-00005A790000}"/>
    <cellStyle name="Forklarende tekst 2 2" xfId="23172" xr:uid="{00000000-0005-0000-0000-00005B790000}"/>
    <cellStyle name="Forklarende tekst 2 2 2" xfId="23173" xr:uid="{00000000-0005-0000-0000-00005C790000}"/>
    <cellStyle name="Forklarende tekst 2 2 3" xfId="23174" xr:uid="{00000000-0005-0000-0000-00005D790000}"/>
    <cellStyle name="Forklarende tekst 2 2 4" xfId="39955" xr:uid="{00000000-0005-0000-0000-00005E790000}"/>
    <cellStyle name="Forklarende tekst 2 2_AVA DVA EL" xfId="23175" xr:uid="{00000000-0005-0000-0000-00005F790000}"/>
    <cellStyle name="Forklarende tekst 2 3" xfId="23176" xr:uid="{00000000-0005-0000-0000-000060790000}"/>
    <cellStyle name="Forklarende tekst 2 3 2" xfId="39956" xr:uid="{00000000-0005-0000-0000-000061790000}"/>
    <cellStyle name="Forklarende tekst 2 4" xfId="48049" xr:uid="{00000000-0005-0000-0000-000062790000}"/>
    <cellStyle name="Forklarende tekst 2 5" xfId="48050" xr:uid="{00000000-0005-0000-0000-000063790000}"/>
    <cellStyle name="Forklarende tekst 2 6" xfId="48051" xr:uid="{00000000-0005-0000-0000-000064790000}"/>
    <cellStyle name="Forklarende tekst 2_A01" xfId="35828" xr:uid="{00000000-0005-0000-0000-000065790000}"/>
    <cellStyle name="Forklarende tekst 3" xfId="23177" xr:uid="{00000000-0005-0000-0000-000066790000}"/>
    <cellStyle name="Forklarende tekst 3 2" xfId="23178" xr:uid="{00000000-0005-0000-0000-000067790000}"/>
    <cellStyle name="Forklarende tekst 3 3" xfId="23179" xr:uid="{00000000-0005-0000-0000-000068790000}"/>
    <cellStyle name="Forklarende tekst 3 4" xfId="39957" xr:uid="{00000000-0005-0000-0000-000069790000}"/>
    <cellStyle name="Forklarende tekst 3_AVA DVA EL" xfId="23180" xr:uid="{00000000-0005-0000-0000-00006A790000}"/>
    <cellStyle name="Forklarende tekst 4" xfId="23181" xr:uid="{00000000-0005-0000-0000-00006B790000}"/>
    <cellStyle name="Forklarende tekst 4 2" xfId="39958" xr:uid="{00000000-0005-0000-0000-00006C790000}"/>
    <cellStyle name="Forklarende tekst 5" xfId="23182" xr:uid="{00000000-0005-0000-0000-00006D790000}"/>
    <cellStyle name="Forklarende tekst_7. Other MTM adjustments" xfId="48052" xr:uid="{00000000-0005-0000-0000-00006E790000}"/>
    <cellStyle name="Forside overskrift 1" xfId="6656" xr:uid="{00000000-0005-0000-0000-00006F790000}"/>
    <cellStyle name="Forside overskrift 1 2" xfId="23183" xr:uid="{00000000-0005-0000-0000-000070790000}"/>
    <cellStyle name="Forside overskrift 1_AVA DVA EL" xfId="23184" xr:uid="{00000000-0005-0000-0000-000071790000}"/>
    <cellStyle name="Forside overskrift 2" xfId="6657" xr:uid="{00000000-0005-0000-0000-000072790000}"/>
    <cellStyle name="Forside overskrift 2 2" xfId="23185" xr:uid="{00000000-0005-0000-0000-000073790000}"/>
    <cellStyle name="Forside overskrift 2_AVA DVA EL" xfId="23186" xr:uid="{00000000-0005-0000-0000-000074790000}"/>
    <cellStyle name="FSC Calculated amount" xfId="6658" xr:uid="{00000000-0005-0000-0000-000075790000}"/>
    <cellStyle name="FSC Calculated amount 2" xfId="23187" xr:uid="{00000000-0005-0000-0000-000076790000}"/>
    <cellStyle name="FSC Calculated amount 2 2" xfId="36418" xr:uid="{00000000-0005-0000-0000-000077790000}"/>
    <cellStyle name="FSC Calculated amount 2 3" xfId="36632" xr:uid="{00000000-0005-0000-0000-000078790000}"/>
    <cellStyle name="FSC Calculated amount 3" xfId="36404" xr:uid="{00000000-0005-0000-0000-000079790000}"/>
    <cellStyle name="FSC Calculated amount 3 2" xfId="36608" xr:uid="{00000000-0005-0000-0000-00007A790000}"/>
    <cellStyle name="FSC Calculated amount_AVA DVA EL" xfId="23188" xr:uid="{00000000-0005-0000-0000-00007B790000}"/>
    <cellStyle name="FSC Calculated boolean" xfId="23189" xr:uid="{00000000-0005-0000-0000-00007C790000}"/>
    <cellStyle name="FSC Calculated boolean 2" xfId="23190" xr:uid="{00000000-0005-0000-0000-00007D790000}"/>
    <cellStyle name="FSC Calculated boolean 3" xfId="23191" xr:uid="{00000000-0005-0000-0000-00007E790000}"/>
    <cellStyle name="FSC Calculated boolean_AVA DVA EL" xfId="23192" xr:uid="{00000000-0005-0000-0000-00007F790000}"/>
    <cellStyle name="FSC Calculated number" xfId="23193" xr:uid="{00000000-0005-0000-0000-000080790000}"/>
    <cellStyle name="FSC Calculated number 2" xfId="23194" xr:uid="{00000000-0005-0000-0000-000081790000}"/>
    <cellStyle name="FSC Calculated number 3" xfId="23195" xr:uid="{00000000-0005-0000-0000-000082790000}"/>
    <cellStyle name="FSC Calculated number_AVA DVA EL" xfId="23196" xr:uid="{00000000-0005-0000-0000-000083790000}"/>
    <cellStyle name="FSC Calculated percent" xfId="23197" xr:uid="{00000000-0005-0000-0000-000084790000}"/>
    <cellStyle name="FSC Calculated percent 2" xfId="23198" xr:uid="{00000000-0005-0000-0000-000085790000}"/>
    <cellStyle name="FSC Calculated percent 3" xfId="23199" xr:uid="{00000000-0005-0000-0000-000086790000}"/>
    <cellStyle name="FSC Calculated percent_AVA DVA EL" xfId="23200" xr:uid="{00000000-0005-0000-0000-000087790000}"/>
    <cellStyle name="FSC Calculated text" xfId="23201" xr:uid="{00000000-0005-0000-0000-000088790000}"/>
    <cellStyle name="FSC Calculated text 2" xfId="23202" xr:uid="{00000000-0005-0000-0000-000089790000}"/>
    <cellStyle name="FSC Calculated text 3" xfId="23203" xr:uid="{00000000-0005-0000-0000-00008A790000}"/>
    <cellStyle name="FSC Calculated text_AVA DVA EL" xfId="23204" xr:uid="{00000000-0005-0000-0000-00008B790000}"/>
    <cellStyle name="FSC Column title" xfId="6659" xr:uid="{00000000-0005-0000-0000-00008C790000}"/>
    <cellStyle name="FSC Column title 2" xfId="23205" xr:uid="{00000000-0005-0000-0000-00008D790000}"/>
    <cellStyle name="FSC Column title 2 2" xfId="36419" xr:uid="{00000000-0005-0000-0000-00008E790000}"/>
    <cellStyle name="FSC Column title 2 3" xfId="36633" xr:uid="{00000000-0005-0000-0000-00008F790000}"/>
    <cellStyle name="FSC Column title 3" xfId="36403" xr:uid="{00000000-0005-0000-0000-000090790000}"/>
    <cellStyle name="FSC Column title 3 2" xfId="36607" xr:uid="{00000000-0005-0000-0000-000091790000}"/>
    <cellStyle name="FSC Column title dotted" xfId="6660" xr:uid="{00000000-0005-0000-0000-000092790000}"/>
    <cellStyle name="FSC Column title dotted 2" xfId="23206" xr:uid="{00000000-0005-0000-0000-000093790000}"/>
    <cellStyle name="FSC Column title dotted 2 2" xfId="23207" xr:uid="{00000000-0005-0000-0000-000094790000}"/>
    <cellStyle name="FSC Column title dotted 2 3" xfId="23208" xr:uid="{00000000-0005-0000-0000-000095790000}"/>
    <cellStyle name="FSC Column title dotted 2 4" xfId="36420" xr:uid="{00000000-0005-0000-0000-000096790000}"/>
    <cellStyle name="FSC Column title dotted 2 5" xfId="36634" xr:uid="{00000000-0005-0000-0000-000097790000}"/>
    <cellStyle name="FSC Column title dotted 2_AVA DVA EL" xfId="23209" xr:uid="{00000000-0005-0000-0000-000098790000}"/>
    <cellStyle name="FSC Column title dotted 3" xfId="23210" xr:uid="{00000000-0005-0000-0000-000099790000}"/>
    <cellStyle name="FSC Column title dotted 3 2" xfId="36402" xr:uid="{00000000-0005-0000-0000-00009A790000}"/>
    <cellStyle name="FSC Column title dotted 3 3" xfId="36606" xr:uid="{00000000-0005-0000-0000-00009B790000}"/>
    <cellStyle name="FSC Column title dotted 4" xfId="48053" xr:uid="{00000000-0005-0000-0000-00009C790000}"/>
    <cellStyle name="FSC Column title dotted_AVA DVA EL" xfId="23211" xr:uid="{00000000-0005-0000-0000-00009D790000}"/>
    <cellStyle name="FSC Column title_Adj_Basel III" xfId="54562" xr:uid="{7B78CD72-F883-41E0-A931-1C636AB3F1B2}"/>
    <cellStyle name="FSC Comment" xfId="23212" xr:uid="{00000000-0005-0000-0000-00009F790000}"/>
    <cellStyle name="FSC Comment 2" xfId="23213" xr:uid="{00000000-0005-0000-0000-0000A0790000}"/>
    <cellStyle name="FSC Comment 3" xfId="23214" xr:uid="{00000000-0005-0000-0000-0000A1790000}"/>
    <cellStyle name="FSC Comment_AVA DVA EL" xfId="23215" xr:uid="{00000000-0005-0000-0000-0000A2790000}"/>
    <cellStyle name="FSC Default" xfId="6661" xr:uid="{00000000-0005-0000-0000-0000A3790000}"/>
    <cellStyle name="FSC Default 2" xfId="23216" xr:uid="{00000000-0005-0000-0000-0000A4790000}"/>
    <cellStyle name="FSC Default_AVA DVA EL" xfId="23217" xr:uid="{00000000-0005-0000-0000-0000A5790000}"/>
    <cellStyle name="FSC Disabled" xfId="6662" xr:uid="{00000000-0005-0000-0000-0000A6790000}"/>
    <cellStyle name="FSC Disabled 2" xfId="23218" xr:uid="{00000000-0005-0000-0000-0000A7790000}"/>
    <cellStyle name="FSC Disabled 2 2" xfId="36421" xr:uid="{00000000-0005-0000-0000-0000A8790000}"/>
    <cellStyle name="FSC Disabled 2 3" xfId="36635" xr:uid="{00000000-0005-0000-0000-0000A9790000}"/>
    <cellStyle name="FSC Disabled 3" xfId="36401" xr:uid="{00000000-0005-0000-0000-0000AA790000}"/>
    <cellStyle name="FSC Disabled 3 2" xfId="36605" xr:uid="{00000000-0005-0000-0000-0000AB790000}"/>
    <cellStyle name="FSC Disabled_AVA DVA EL" xfId="23219" xr:uid="{00000000-0005-0000-0000-0000AC790000}"/>
    <cellStyle name="FSC Editable amount" xfId="6663" xr:uid="{00000000-0005-0000-0000-0000AD790000}"/>
    <cellStyle name="FSC Editable amount 2" xfId="23220" xr:uid="{00000000-0005-0000-0000-0000AE790000}"/>
    <cellStyle name="FSC Editable amount 2 2" xfId="23221" xr:uid="{00000000-0005-0000-0000-0000AF790000}"/>
    <cellStyle name="FSC Editable amount 2 3" xfId="23222" xr:uid="{00000000-0005-0000-0000-0000B0790000}"/>
    <cellStyle name="FSC Editable amount 2 4" xfId="36422" xr:uid="{00000000-0005-0000-0000-0000B1790000}"/>
    <cellStyle name="FSC Editable amount 2 5" xfId="36636" xr:uid="{00000000-0005-0000-0000-0000B2790000}"/>
    <cellStyle name="FSC Editable amount 2_AVA DVA EL" xfId="23223" xr:uid="{00000000-0005-0000-0000-0000B3790000}"/>
    <cellStyle name="FSC Editable amount 3" xfId="23224" xr:uid="{00000000-0005-0000-0000-0000B4790000}"/>
    <cellStyle name="FSC Editable amount 3 2" xfId="23225" xr:uid="{00000000-0005-0000-0000-0000B5790000}"/>
    <cellStyle name="FSC Editable amount 3 3" xfId="23226" xr:uid="{00000000-0005-0000-0000-0000B6790000}"/>
    <cellStyle name="FSC Editable amount 3 4" xfId="36400" xr:uid="{00000000-0005-0000-0000-0000B7790000}"/>
    <cellStyle name="FSC Editable amount 3 5" xfId="36604" xr:uid="{00000000-0005-0000-0000-0000B8790000}"/>
    <cellStyle name="FSC Editable amount 3_AVA DVA EL" xfId="23227" xr:uid="{00000000-0005-0000-0000-0000B9790000}"/>
    <cellStyle name="FSC Editable amount 4" xfId="23228" xr:uid="{00000000-0005-0000-0000-0000BA790000}"/>
    <cellStyle name="FSC Editable amount 5" xfId="48054" xr:uid="{00000000-0005-0000-0000-0000BB790000}"/>
    <cellStyle name="FSC Editable amount_Adjustment-BalanceSheet" xfId="23229" xr:uid="{00000000-0005-0000-0000-0000BC790000}"/>
    <cellStyle name="FSC Editable boolean" xfId="23230" xr:uid="{00000000-0005-0000-0000-0000BD790000}"/>
    <cellStyle name="FSC Editable boolean 2" xfId="23231" xr:uid="{00000000-0005-0000-0000-0000BE790000}"/>
    <cellStyle name="FSC Editable boolean 3" xfId="23232" xr:uid="{00000000-0005-0000-0000-0000BF790000}"/>
    <cellStyle name="FSC Editable boolean_AVA DVA EL" xfId="23233" xr:uid="{00000000-0005-0000-0000-0000C0790000}"/>
    <cellStyle name="FSC Editable number" xfId="23234" xr:uid="{00000000-0005-0000-0000-0000C1790000}"/>
    <cellStyle name="FSC Editable number 2" xfId="23235" xr:uid="{00000000-0005-0000-0000-0000C2790000}"/>
    <cellStyle name="FSC Editable number 3" xfId="23236" xr:uid="{00000000-0005-0000-0000-0000C3790000}"/>
    <cellStyle name="FSC Editable number_AVA DVA EL" xfId="23237" xr:uid="{00000000-0005-0000-0000-0000C4790000}"/>
    <cellStyle name="FSC Editable percent" xfId="23238" xr:uid="{00000000-0005-0000-0000-0000C5790000}"/>
    <cellStyle name="FSC Editable percent 2" xfId="23239" xr:uid="{00000000-0005-0000-0000-0000C6790000}"/>
    <cellStyle name="FSC Editable percent 3" xfId="23240" xr:uid="{00000000-0005-0000-0000-0000C7790000}"/>
    <cellStyle name="FSC Editable percent_AVA DVA EL" xfId="23241" xr:uid="{00000000-0005-0000-0000-0000C8790000}"/>
    <cellStyle name="FSC Editable Sum" xfId="23242" xr:uid="{00000000-0005-0000-0000-0000C9790000}"/>
    <cellStyle name="FSC Editable Sum 2" xfId="23243" xr:uid="{00000000-0005-0000-0000-0000CA790000}"/>
    <cellStyle name="FSC Editable Sum 3" xfId="23244" xr:uid="{00000000-0005-0000-0000-0000CB790000}"/>
    <cellStyle name="FSC Editable Sum_AVA DVA EL" xfId="23245" xr:uid="{00000000-0005-0000-0000-0000CC790000}"/>
    <cellStyle name="FSC Editable text" xfId="23246" xr:uid="{00000000-0005-0000-0000-0000CD790000}"/>
    <cellStyle name="FSC Editable text 2" xfId="23247" xr:uid="{00000000-0005-0000-0000-0000CE790000}"/>
    <cellStyle name="FSC Editable text 3" xfId="23248" xr:uid="{00000000-0005-0000-0000-0000CF790000}"/>
    <cellStyle name="FSC Editable text_AVA DVA EL" xfId="23249" xr:uid="{00000000-0005-0000-0000-0000D0790000}"/>
    <cellStyle name="FSC Property range" xfId="23250" xr:uid="{00000000-0005-0000-0000-0000D1790000}"/>
    <cellStyle name="FSC Property range 2" xfId="23251" xr:uid="{00000000-0005-0000-0000-0000D2790000}"/>
    <cellStyle name="FSC Property range 3" xfId="23252" xr:uid="{00000000-0005-0000-0000-0000D3790000}"/>
    <cellStyle name="FSC Property range_AVA DVA EL" xfId="23253" xr:uid="{00000000-0005-0000-0000-0000D4790000}"/>
    <cellStyle name="FSC Range label" xfId="6664" xr:uid="{00000000-0005-0000-0000-0000D5790000}"/>
    <cellStyle name="FSC Range label 2" xfId="23254" xr:uid="{00000000-0005-0000-0000-0000D6790000}"/>
    <cellStyle name="FSC Range label_AVA DVA EL" xfId="23255" xr:uid="{00000000-0005-0000-0000-0000D7790000}"/>
    <cellStyle name="FSC Report subtitle" xfId="23256" xr:uid="{00000000-0005-0000-0000-0000D8790000}"/>
    <cellStyle name="FSC Report subtitle 2" xfId="23257" xr:uid="{00000000-0005-0000-0000-0000D9790000}"/>
    <cellStyle name="FSC Report subtitle 3" xfId="23258" xr:uid="{00000000-0005-0000-0000-0000DA790000}"/>
    <cellStyle name="FSC Report subtitle_AVA DVA EL" xfId="23259" xr:uid="{00000000-0005-0000-0000-0000DB790000}"/>
    <cellStyle name="FSC Report tile" xfId="6665" xr:uid="{00000000-0005-0000-0000-0000DC790000}"/>
    <cellStyle name="FSC Report tile 2" xfId="23260" xr:uid="{00000000-0005-0000-0000-0000DD790000}"/>
    <cellStyle name="FSC Report tile_AVA DVA EL" xfId="23261" xr:uid="{00000000-0005-0000-0000-0000DE790000}"/>
    <cellStyle name="FSC Row title" xfId="6666" xr:uid="{00000000-0005-0000-0000-0000DF790000}"/>
    <cellStyle name="FSC Row title 2" xfId="23262" xr:uid="{00000000-0005-0000-0000-0000E0790000}"/>
    <cellStyle name="FSC Row title dotted" xfId="6667" xr:uid="{00000000-0005-0000-0000-0000E1790000}"/>
    <cellStyle name="FSC Row title dotted 2" xfId="23263" xr:uid="{00000000-0005-0000-0000-0000E2790000}"/>
    <cellStyle name="FSC Row title dotted 2 2" xfId="23264" xr:uid="{00000000-0005-0000-0000-0000E3790000}"/>
    <cellStyle name="FSC Row title dotted 2 3" xfId="23265" xr:uid="{00000000-0005-0000-0000-0000E4790000}"/>
    <cellStyle name="FSC Row title dotted 2_AVA DVA EL" xfId="23266" xr:uid="{00000000-0005-0000-0000-0000E5790000}"/>
    <cellStyle name="FSC Row title dotted 3" xfId="23267" xr:uid="{00000000-0005-0000-0000-0000E6790000}"/>
    <cellStyle name="FSC Row title dotted 4" xfId="48055" xr:uid="{00000000-0005-0000-0000-0000E7790000}"/>
    <cellStyle name="FSC Row title dotted_AVA DVA EL" xfId="23268" xr:uid="{00000000-0005-0000-0000-0000E8790000}"/>
    <cellStyle name="FSC Row title_AVA DVA EL" xfId="23269" xr:uid="{00000000-0005-0000-0000-0000E9790000}"/>
    <cellStyle name="G1_1999 figures" xfId="6668" xr:uid="{00000000-0005-0000-0000-0000EA790000}"/>
    <cellStyle name="Geras" xfId="6669" xr:uid="{00000000-0005-0000-0000-0000EB790000}"/>
    <cellStyle name="Geras 2" xfId="23270" xr:uid="{00000000-0005-0000-0000-0000EC790000}"/>
    <cellStyle name="Geras_A01" xfId="35829" xr:uid="{00000000-0005-0000-0000-0000ED790000}"/>
    <cellStyle name="God" xfId="36188" xr:uid="{00000000-0005-0000-0000-0000EE790000}"/>
    <cellStyle name="God 2" xfId="6670" xr:uid="{00000000-0005-0000-0000-0000EF790000}"/>
    <cellStyle name="God 2 2" xfId="23271" xr:uid="{00000000-0005-0000-0000-0000F0790000}"/>
    <cellStyle name="God 2 2 2" xfId="23272" xr:uid="{00000000-0005-0000-0000-0000F1790000}"/>
    <cellStyle name="God 2 2 3" xfId="23273" xr:uid="{00000000-0005-0000-0000-0000F2790000}"/>
    <cellStyle name="God 2 2 4" xfId="39959" xr:uid="{00000000-0005-0000-0000-0000F3790000}"/>
    <cellStyle name="God 2 2_AVA DVA EL" xfId="23274" xr:uid="{00000000-0005-0000-0000-0000F4790000}"/>
    <cellStyle name="God 2 3" xfId="39960" xr:uid="{00000000-0005-0000-0000-0000F5790000}"/>
    <cellStyle name="God 2 4" xfId="39961" xr:uid="{00000000-0005-0000-0000-0000F6790000}"/>
    <cellStyle name="God 2 5" xfId="48056" xr:uid="{00000000-0005-0000-0000-0000F7790000}"/>
    <cellStyle name="God 2_A01" xfId="35830" xr:uid="{00000000-0005-0000-0000-0000F8790000}"/>
    <cellStyle name="God 3" xfId="12493" xr:uid="{00000000-0005-0000-0000-0000F9790000}"/>
    <cellStyle name="God 3 2" xfId="23275" xr:uid="{00000000-0005-0000-0000-0000FA790000}"/>
    <cellStyle name="God 3 3" xfId="39962" xr:uid="{00000000-0005-0000-0000-0000FB790000}"/>
    <cellStyle name="God 3_A02" xfId="54563" xr:uid="{535FD91D-1990-412F-A074-F237DCF761F7}"/>
    <cellStyle name="God 4" xfId="23276" xr:uid="{00000000-0005-0000-0000-0000FD790000}"/>
    <cellStyle name="God 4 2" xfId="23277" xr:uid="{00000000-0005-0000-0000-0000FE790000}"/>
    <cellStyle name="God 4 3" xfId="23278" xr:uid="{00000000-0005-0000-0000-0000FF790000}"/>
    <cellStyle name="God 4 4" xfId="39963" xr:uid="{00000000-0005-0000-0000-0000007A0000}"/>
    <cellStyle name="God 4_AVA DVA EL" xfId="23279" xr:uid="{00000000-0005-0000-0000-0000017A0000}"/>
    <cellStyle name="God 5" xfId="23280" xr:uid="{00000000-0005-0000-0000-0000027A0000}"/>
    <cellStyle name="God 5 2" xfId="39964" xr:uid="{00000000-0005-0000-0000-0000037A0000}"/>
    <cellStyle name="God 6" xfId="23281" xr:uid="{00000000-0005-0000-0000-0000047A0000}"/>
    <cellStyle name="God 7" xfId="48057" xr:uid="{00000000-0005-0000-0000-0000057A0000}"/>
    <cellStyle name="God_7. Other MTM adjustments" xfId="48058" xr:uid="{00000000-0005-0000-0000-0000067A0000}"/>
    <cellStyle name="Good" xfId="6671" xr:uid="{00000000-0005-0000-0000-0000077A0000}"/>
    <cellStyle name="Good 10" xfId="6672" xr:uid="{00000000-0005-0000-0000-0000087A0000}"/>
    <cellStyle name="Good 11" xfId="48059" xr:uid="{00000000-0005-0000-0000-0000097A0000}"/>
    <cellStyle name="Good 2" xfId="6673" xr:uid="{00000000-0005-0000-0000-00000A7A0000}"/>
    <cellStyle name="Good 2 2" xfId="6674" xr:uid="{00000000-0005-0000-0000-00000B7A0000}"/>
    <cellStyle name="Good 2 2 2" xfId="23282" xr:uid="{00000000-0005-0000-0000-00000C7A0000}"/>
    <cellStyle name="Good 2 2 2 2" xfId="23283" xr:uid="{00000000-0005-0000-0000-00000D7A0000}"/>
    <cellStyle name="Good 2 2 2 3" xfId="23284" xr:uid="{00000000-0005-0000-0000-00000E7A0000}"/>
    <cellStyle name="Good 2 2 2_AVA DVA EL" xfId="23285" xr:uid="{00000000-0005-0000-0000-00000F7A0000}"/>
    <cellStyle name="Good 2 2 3" xfId="23286" xr:uid="{00000000-0005-0000-0000-0000107A0000}"/>
    <cellStyle name="Good 2 2 3 2" xfId="23287" xr:uid="{00000000-0005-0000-0000-0000117A0000}"/>
    <cellStyle name="Good 2 2 3 3" xfId="23288" xr:uid="{00000000-0005-0000-0000-0000127A0000}"/>
    <cellStyle name="Good 2 2 3_AVA DVA EL" xfId="23289" xr:uid="{00000000-0005-0000-0000-0000137A0000}"/>
    <cellStyle name="Good 2 2 4" xfId="23290" xr:uid="{00000000-0005-0000-0000-0000147A0000}"/>
    <cellStyle name="Good 2 2 4 2" xfId="23291" xr:uid="{00000000-0005-0000-0000-0000157A0000}"/>
    <cellStyle name="Good 2 2 4 3" xfId="23292" xr:uid="{00000000-0005-0000-0000-0000167A0000}"/>
    <cellStyle name="Good 2 2 4_AVA DVA EL" xfId="23293" xr:uid="{00000000-0005-0000-0000-0000177A0000}"/>
    <cellStyle name="Good 2 2 5" xfId="23294" xr:uid="{00000000-0005-0000-0000-0000187A0000}"/>
    <cellStyle name="Good 2 2 5 2" xfId="23295" xr:uid="{00000000-0005-0000-0000-0000197A0000}"/>
    <cellStyle name="Good 2 2 5 3" xfId="23296" xr:uid="{00000000-0005-0000-0000-00001A7A0000}"/>
    <cellStyle name="Good 2 2 5_AVA DVA EL" xfId="23297" xr:uid="{00000000-0005-0000-0000-00001B7A0000}"/>
    <cellStyle name="Good 2 2 6" xfId="23298" xr:uid="{00000000-0005-0000-0000-00001C7A0000}"/>
    <cellStyle name="Good 2 2 6 2" xfId="23299" xr:uid="{00000000-0005-0000-0000-00001D7A0000}"/>
    <cellStyle name="Good 2 2 6 3" xfId="23300" xr:uid="{00000000-0005-0000-0000-00001E7A0000}"/>
    <cellStyle name="Good 2 2 6_AVA DVA EL" xfId="23301" xr:uid="{00000000-0005-0000-0000-00001F7A0000}"/>
    <cellStyle name="Good 2 2 7" xfId="23302" xr:uid="{00000000-0005-0000-0000-0000207A0000}"/>
    <cellStyle name="Good 2 2_A01" xfId="35831" xr:uid="{00000000-0005-0000-0000-0000217A0000}"/>
    <cellStyle name="Good 2 3" xfId="23303" xr:uid="{00000000-0005-0000-0000-0000227A0000}"/>
    <cellStyle name="Good 2 3 2" xfId="23304" xr:uid="{00000000-0005-0000-0000-0000237A0000}"/>
    <cellStyle name="Good 2 3 3" xfId="23305" xr:uid="{00000000-0005-0000-0000-0000247A0000}"/>
    <cellStyle name="Good 2 3_AVA DVA EL" xfId="23306" xr:uid="{00000000-0005-0000-0000-0000257A0000}"/>
    <cellStyle name="Good 2 4" xfId="23307" xr:uid="{00000000-0005-0000-0000-0000267A0000}"/>
    <cellStyle name="Good 2 4 2" xfId="23308" xr:uid="{00000000-0005-0000-0000-0000277A0000}"/>
    <cellStyle name="Good 2 4 3" xfId="23309" xr:uid="{00000000-0005-0000-0000-0000287A0000}"/>
    <cellStyle name="Good 2 4_AVA DVA EL" xfId="23310" xr:uid="{00000000-0005-0000-0000-0000297A0000}"/>
    <cellStyle name="Good 2 5" xfId="23311" xr:uid="{00000000-0005-0000-0000-00002A7A0000}"/>
    <cellStyle name="Good 2 5 2" xfId="23312" xr:uid="{00000000-0005-0000-0000-00002B7A0000}"/>
    <cellStyle name="Good 2 5 3" xfId="23313" xr:uid="{00000000-0005-0000-0000-00002C7A0000}"/>
    <cellStyle name="Good 2 5_AVA DVA EL" xfId="23314" xr:uid="{00000000-0005-0000-0000-00002D7A0000}"/>
    <cellStyle name="Good 2 6" xfId="23315" xr:uid="{00000000-0005-0000-0000-00002E7A0000}"/>
    <cellStyle name="Good 2 6 2" xfId="23316" xr:uid="{00000000-0005-0000-0000-00002F7A0000}"/>
    <cellStyle name="Good 2 6 3" xfId="23317" xr:uid="{00000000-0005-0000-0000-0000307A0000}"/>
    <cellStyle name="Good 2 6_AVA DVA EL" xfId="23318" xr:uid="{00000000-0005-0000-0000-0000317A0000}"/>
    <cellStyle name="Good 2 7" xfId="23319" xr:uid="{00000000-0005-0000-0000-0000327A0000}"/>
    <cellStyle name="Good 2 7 2" xfId="23320" xr:uid="{00000000-0005-0000-0000-0000337A0000}"/>
    <cellStyle name="Good 2 7 3" xfId="23321" xr:uid="{00000000-0005-0000-0000-0000347A0000}"/>
    <cellStyle name="Good 2 7_AVA DVA EL" xfId="23322" xr:uid="{00000000-0005-0000-0000-0000357A0000}"/>
    <cellStyle name="Good 2 8" xfId="23323" xr:uid="{00000000-0005-0000-0000-0000367A0000}"/>
    <cellStyle name="Good 2 9" xfId="48060" xr:uid="{00000000-0005-0000-0000-0000377A0000}"/>
    <cellStyle name="Good 2_4Q16" xfId="23324" xr:uid="{00000000-0005-0000-0000-0000387A0000}"/>
    <cellStyle name="Good 3" xfId="6675" xr:uid="{00000000-0005-0000-0000-0000397A0000}"/>
    <cellStyle name="Good 3 2" xfId="23325" xr:uid="{00000000-0005-0000-0000-00003A7A0000}"/>
    <cellStyle name="Good 3 3" xfId="23326" xr:uid="{00000000-0005-0000-0000-00003B7A0000}"/>
    <cellStyle name="Good 3_AVA DVA EL" xfId="23327" xr:uid="{00000000-0005-0000-0000-00003C7A0000}"/>
    <cellStyle name="Good 4" xfId="6676" xr:uid="{00000000-0005-0000-0000-00003D7A0000}"/>
    <cellStyle name="Good 4 2" xfId="23328" xr:uid="{00000000-0005-0000-0000-00003E7A0000}"/>
    <cellStyle name="Good 4 2 2" xfId="23329" xr:uid="{00000000-0005-0000-0000-00003F7A0000}"/>
    <cellStyle name="Good 4 2 3" xfId="23330" xr:uid="{00000000-0005-0000-0000-0000407A0000}"/>
    <cellStyle name="Good 4 2_AVA DVA EL" xfId="23331" xr:uid="{00000000-0005-0000-0000-0000417A0000}"/>
    <cellStyle name="Good 4 3" xfId="23332" xr:uid="{00000000-0005-0000-0000-0000427A0000}"/>
    <cellStyle name="Good 4 3 2" xfId="23333" xr:uid="{00000000-0005-0000-0000-0000437A0000}"/>
    <cellStyle name="Good 4 3 3" xfId="23334" xr:uid="{00000000-0005-0000-0000-0000447A0000}"/>
    <cellStyle name="Good 4 3_AVA DVA EL" xfId="23335" xr:uid="{00000000-0005-0000-0000-0000457A0000}"/>
    <cellStyle name="Good 4 4" xfId="23336" xr:uid="{00000000-0005-0000-0000-0000467A0000}"/>
    <cellStyle name="Good 4 5" xfId="23337" xr:uid="{00000000-0005-0000-0000-0000477A0000}"/>
    <cellStyle name="Good 4_AVA DVA EL" xfId="23338" xr:uid="{00000000-0005-0000-0000-0000487A0000}"/>
    <cellStyle name="Good 5" xfId="6677" xr:uid="{00000000-0005-0000-0000-0000497A0000}"/>
    <cellStyle name="Good 5 2" xfId="23339" xr:uid="{00000000-0005-0000-0000-00004A7A0000}"/>
    <cellStyle name="Good 5 3" xfId="23340" xr:uid="{00000000-0005-0000-0000-00004B7A0000}"/>
    <cellStyle name="Good 5_AVA DVA EL" xfId="23341" xr:uid="{00000000-0005-0000-0000-00004C7A0000}"/>
    <cellStyle name="Good 6" xfId="6678" xr:uid="{00000000-0005-0000-0000-00004D7A0000}"/>
    <cellStyle name="Good 6 2" xfId="23342" xr:uid="{00000000-0005-0000-0000-00004E7A0000}"/>
    <cellStyle name="Good 6 3" xfId="23343" xr:uid="{00000000-0005-0000-0000-00004F7A0000}"/>
    <cellStyle name="Good 6_AVA DVA EL" xfId="23344" xr:uid="{00000000-0005-0000-0000-0000507A0000}"/>
    <cellStyle name="Good 7" xfId="6679" xr:uid="{00000000-0005-0000-0000-0000517A0000}"/>
    <cellStyle name="Good 8" xfId="6680" xr:uid="{00000000-0005-0000-0000-0000527A0000}"/>
    <cellStyle name="Good 9" xfId="6681" xr:uid="{00000000-0005-0000-0000-0000537A0000}"/>
    <cellStyle name="Good_4Q16" xfId="23345" xr:uid="{00000000-0005-0000-0000-0000547A0000}"/>
    <cellStyle name="greyed" xfId="6682" xr:uid="{00000000-0005-0000-0000-0000BD7A0000}"/>
    <cellStyle name="greyed 2" xfId="6683" xr:uid="{00000000-0005-0000-0000-0000BE7A0000}"/>
    <cellStyle name="greyed 2 2" xfId="23346" xr:uid="{00000000-0005-0000-0000-0000BF7A0000}"/>
    <cellStyle name="greyed 2 3" xfId="36423" xr:uid="{00000000-0005-0000-0000-0000C07A0000}"/>
    <cellStyle name="greyed 2 4" xfId="36637" xr:uid="{00000000-0005-0000-0000-0000C17A0000}"/>
    <cellStyle name="greyed 2_AVA DVA EL" xfId="48061" xr:uid="{00000000-0005-0000-0000-0000C27A0000}"/>
    <cellStyle name="greyed 3" xfId="36515" xr:uid="{00000000-0005-0000-0000-0000C37A0000}"/>
    <cellStyle name="greyed 3 2" xfId="36720" xr:uid="{00000000-0005-0000-0000-0000C47A0000}"/>
    <cellStyle name="greyed_AVA DVA EL" xfId="23347" xr:uid="{00000000-0005-0000-0000-0000C57A0000}"/>
    <cellStyle name="GruppeOverskrift" xfId="6684" xr:uid="{00000000-0005-0000-0000-0000C67A0000}"/>
    <cellStyle name="GruppeOverskrift 2" xfId="23348" xr:uid="{00000000-0005-0000-0000-0000C77A0000}"/>
    <cellStyle name="GruppeOverskrift 3" xfId="23349" xr:uid="{00000000-0005-0000-0000-0000C87A0000}"/>
    <cellStyle name="GruppeOverskrift_AVA DVA EL" xfId="23350" xr:uid="{00000000-0005-0000-0000-0000C97A0000}"/>
    <cellStyle name="GråKant" xfId="6685" xr:uid="{00000000-0005-0000-0000-0000557A0000}"/>
    <cellStyle name="GråKant 10" xfId="48062" xr:uid="{00000000-0005-0000-0000-0000567A0000}"/>
    <cellStyle name="GråKant 11" xfId="48063" xr:uid="{00000000-0005-0000-0000-0000577A0000}"/>
    <cellStyle name="GråKant 12" xfId="48064" xr:uid="{00000000-0005-0000-0000-0000587A0000}"/>
    <cellStyle name="GråKant 13" xfId="48065" xr:uid="{00000000-0005-0000-0000-0000597A0000}"/>
    <cellStyle name="GråKant 14" xfId="48066" xr:uid="{00000000-0005-0000-0000-00005A7A0000}"/>
    <cellStyle name="GråKant 15" xfId="48067" xr:uid="{00000000-0005-0000-0000-00005B7A0000}"/>
    <cellStyle name="GråKant 16" xfId="48068" xr:uid="{00000000-0005-0000-0000-00005C7A0000}"/>
    <cellStyle name="GråKant 17" xfId="48069" xr:uid="{00000000-0005-0000-0000-00005D7A0000}"/>
    <cellStyle name="GråKant 17 2" xfId="48070" xr:uid="{00000000-0005-0000-0000-00005E7A0000}"/>
    <cellStyle name="GråKant 18" xfId="48071" xr:uid="{00000000-0005-0000-0000-00005F7A0000}"/>
    <cellStyle name="GråKant 18 2" xfId="48072" xr:uid="{00000000-0005-0000-0000-0000607A0000}"/>
    <cellStyle name="GråKant 19" xfId="48073" xr:uid="{00000000-0005-0000-0000-0000617A0000}"/>
    <cellStyle name="GråKant 19 2" xfId="48074" xr:uid="{00000000-0005-0000-0000-0000627A0000}"/>
    <cellStyle name="GråKant 2" xfId="6686" xr:uid="{00000000-0005-0000-0000-0000637A0000}"/>
    <cellStyle name="GråKant 2 10" xfId="6687" xr:uid="{00000000-0005-0000-0000-0000647A0000}"/>
    <cellStyle name="GråKant 2 11" xfId="6688" xr:uid="{00000000-0005-0000-0000-0000657A0000}"/>
    <cellStyle name="GråKant 2 12" xfId="36638" xr:uid="{00000000-0005-0000-0000-0000667A0000}"/>
    <cellStyle name="GråKant 2 2" xfId="6689" xr:uid="{00000000-0005-0000-0000-0000677A0000}"/>
    <cellStyle name="GråKant 2 2 2" xfId="48075" xr:uid="{00000000-0005-0000-0000-0000687A0000}"/>
    <cellStyle name="GråKant 2 3" xfId="6690" xr:uid="{00000000-0005-0000-0000-0000697A0000}"/>
    <cellStyle name="GråKant 2 4" xfId="6691" xr:uid="{00000000-0005-0000-0000-00006A7A0000}"/>
    <cellStyle name="GråKant 2 5" xfId="6692" xr:uid="{00000000-0005-0000-0000-00006B7A0000}"/>
    <cellStyle name="GråKant 2 6" xfId="6693" xr:uid="{00000000-0005-0000-0000-00006C7A0000}"/>
    <cellStyle name="GråKant 2 7" xfId="6694" xr:uid="{00000000-0005-0000-0000-00006D7A0000}"/>
    <cellStyle name="GråKant 2 8" xfId="6695" xr:uid="{00000000-0005-0000-0000-00006E7A0000}"/>
    <cellStyle name="GråKant 2 9" xfId="6696" xr:uid="{00000000-0005-0000-0000-00006F7A0000}"/>
    <cellStyle name="GråKant 2_AVA DVA EL" xfId="48076" xr:uid="{00000000-0005-0000-0000-0000707A0000}"/>
    <cellStyle name="GråKant 20" xfId="48077" xr:uid="{00000000-0005-0000-0000-0000717A0000}"/>
    <cellStyle name="GråKant 20 2" xfId="48078" xr:uid="{00000000-0005-0000-0000-0000727A0000}"/>
    <cellStyle name="GråKant 21" xfId="48079" xr:uid="{00000000-0005-0000-0000-0000737A0000}"/>
    <cellStyle name="GråKant 21 2" xfId="48080" xr:uid="{00000000-0005-0000-0000-0000747A0000}"/>
    <cellStyle name="GråKant 22" xfId="48081" xr:uid="{00000000-0005-0000-0000-0000757A0000}"/>
    <cellStyle name="GråKant 22 2" xfId="48082" xr:uid="{00000000-0005-0000-0000-0000767A0000}"/>
    <cellStyle name="GråKant 23" xfId="48083" xr:uid="{00000000-0005-0000-0000-0000777A0000}"/>
    <cellStyle name="GråKant 23 2" xfId="48084" xr:uid="{00000000-0005-0000-0000-0000787A0000}"/>
    <cellStyle name="GråKant 24" xfId="48085" xr:uid="{00000000-0005-0000-0000-0000797A0000}"/>
    <cellStyle name="GråKant 24 2" xfId="48086" xr:uid="{00000000-0005-0000-0000-00007A7A0000}"/>
    <cellStyle name="GråKant 3" xfId="6697" xr:uid="{00000000-0005-0000-0000-00007B7A0000}"/>
    <cellStyle name="GråKant 3 10" xfId="6698" xr:uid="{00000000-0005-0000-0000-00007C7A0000}"/>
    <cellStyle name="GråKant 3 11" xfId="6699" xr:uid="{00000000-0005-0000-0000-00007D7A0000}"/>
    <cellStyle name="GråKant 3 12" xfId="36408" xr:uid="{00000000-0005-0000-0000-00007E7A0000}"/>
    <cellStyle name="GråKant 3 13" xfId="36619" xr:uid="{00000000-0005-0000-0000-00007F7A0000}"/>
    <cellStyle name="GråKant 3 2" xfId="6700" xr:uid="{00000000-0005-0000-0000-0000807A0000}"/>
    <cellStyle name="GråKant 3 3" xfId="6701" xr:uid="{00000000-0005-0000-0000-0000817A0000}"/>
    <cellStyle name="GråKant 3 4" xfId="6702" xr:uid="{00000000-0005-0000-0000-0000827A0000}"/>
    <cellStyle name="GråKant 3 5" xfId="6703" xr:uid="{00000000-0005-0000-0000-0000837A0000}"/>
    <cellStyle name="GråKant 3 6" xfId="6704" xr:uid="{00000000-0005-0000-0000-0000847A0000}"/>
    <cellStyle name="GråKant 3 7" xfId="6705" xr:uid="{00000000-0005-0000-0000-0000857A0000}"/>
    <cellStyle name="GråKant 3 8" xfId="6706" xr:uid="{00000000-0005-0000-0000-0000867A0000}"/>
    <cellStyle name="GråKant 3 9" xfId="6707" xr:uid="{00000000-0005-0000-0000-0000877A0000}"/>
    <cellStyle name="GråKant 3_CR4_19" xfId="6708" xr:uid="{00000000-0005-0000-0000-0000887A0000}"/>
    <cellStyle name="GråKant 4" xfId="6709" xr:uid="{00000000-0005-0000-0000-0000897A0000}"/>
    <cellStyle name="GråKant 4 10" xfId="6710" xr:uid="{00000000-0005-0000-0000-00008A7A0000}"/>
    <cellStyle name="GråKant 4 11" xfId="6711" xr:uid="{00000000-0005-0000-0000-00008B7A0000}"/>
    <cellStyle name="GråKant 4 2" xfId="6712" xr:uid="{00000000-0005-0000-0000-00008C7A0000}"/>
    <cellStyle name="GråKant 4 3" xfId="6713" xr:uid="{00000000-0005-0000-0000-00008D7A0000}"/>
    <cellStyle name="GråKant 4 4" xfId="6714" xr:uid="{00000000-0005-0000-0000-00008E7A0000}"/>
    <cellStyle name="GråKant 4 5" xfId="6715" xr:uid="{00000000-0005-0000-0000-00008F7A0000}"/>
    <cellStyle name="GråKant 4 6" xfId="6716" xr:uid="{00000000-0005-0000-0000-0000907A0000}"/>
    <cellStyle name="GråKant 4 7" xfId="6717" xr:uid="{00000000-0005-0000-0000-0000917A0000}"/>
    <cellStyle name="GråKant 4 8" xfId="6718" xr:uid="{00000000-0005-0000-0000-0000927A0000}"/>
    <cellStyle name="GråKant 4 9" xfId="6719" xr:uid="{00000000-0005-0000-0000-0000937A0000}"/>
    <cellStyle name="GråKant 4_CR4_19" xfId="6720" xr:uid="{00000000-0005-0000-0000-0000947A0000}"/>
    <cellStyle name="GråKant 5" xfId="6721" xr:uid="{00000000-0005-0000-0000-0000957A0000}"/>
    <cellStyle name="GråKant 5 10" xfId="6722" xr:uid="{00000000-0005-0000-0000-0000967A0000}"/>
    <cellStyle name="GråKant 5 11" xfId="6723" xr:uid="{00000000-0005-0000-0000-0000977A0000}"/>
    <cellStyle name="GråKant 5 2" xfId="6724" xr:uid="{00000000-0005-0000-0000-0000987A0000}"/>
    <cellStyle name="GråKant 5 3" xfId="6725" xr:uid="{00000000-0005-0000-0000-0000997A0000}"/>
    <cellStyle name="GråKant 5 4" xfId="6726" xr:uid="{00000000-0005-0000-0000-00009A7A0000}"/>
    <cellStyle name="GråKant 5 5" xfId="6727" xr:uid="{00000000-0005-0000-0000-00009B7A0000}"/>
    <cellStyle name="GråKant 5 6" xfId="6728" xr:uid="{00000000-0005-0000-0000-00009C7A0000}"/>
    <cellStyle name="GråKant 5 7" xfId="6729" xr:uid="{00000000-0005-0000-0000-00009D7A0000}"/>
    <cellStyle name="GråKant 5 8" xfId="6730" xr:uid="{00000000-0005-0000-0000-00009E7A0000}"/>
    <cellStyle name="GråKant 5 9" xfId="6731" xr:uid="{00000000-0005-0000-0000-00009F7A0000}"/>
    <cellStyle name="GråKant 5_CR4_19" xfId="6732" xr:uid="{00000000-0005-0000-0000-0000A07A0000}"/>
    <cellStyle name="GråKant 6" xfId="6733" xr:uid="{00000000-0005-0000-0000-0000A17A0000}"/>
    <cellStyle name="GråKant 6 10" xfId="6734" xr:uid="{00000000-0005-0000-0000-0000A27A0000}"/>
    <cellStyle name="GråKant 6 11" xfId="6735" xr:uid="{00000000-0005-0000-0000-0000A37A0000}"/>
    <cellStyle name="GråKant 6 2" xfId="6736" xr:uid="{00000000-0005-0000-0000-0000A47A0000}"/>
    <cellStyle name="GråKant 6 3" xfId="6737" xr:uid="{00000000-0005-0000-0000-0000A57A0000}"/>
    <cellStyle name="GråKant 6 4" xfId="6738" xr:uid="{00000000-0005-0000-0000-0000A67A0000}"/>
    <cellStyle name="GråKant 6 5" xfId="6739" xr:uid="{00000000-0005-0000-0000-0000A77A0000}"/>
    <cellStyle name="GråKant 6 6" xfId="6740" xr:uid="{00000000-0005-0000-0000-0000A87A0000}"/>
    <cellStyle name="GråKant 6 7" xfId="6741" xr:uid="{00000000-0005-0000-0000-0000A97A0000}"/>
    <cellStyle name="GråKant 6 8" xfId="6742" xr:uid="{00000000-0005-0000-0000-0000AA7A0000}"/>
    <cellStyle name="GråKant 6 9" xfId="6743" xr:uid="{00000000-0005-0000-0000-0000AB7A0000}"/>
    <cellStyle name="GråKant 6_CR4_19" xfId="6744" xr:uid="{00000000-0005-0000-0000-0000AC7A0000}"/>
    <cellStyle name="GråKant 7" xfId="6745" xr:uid="{00000000-0005-0000-0000-0000AD7A0000}"/>
    <cellStyle name="GråKant 7 10" xfId="6746" xr:uid="{00000000-0005-0000-0000-0000AE7A0000}"/>
    <cellStyle name="GråKant 7 2" xfId="6747" xr:uid="{00000000-0005-0000-0000-0000AF7A0000}"/>
    <cellStyle name="GråKant 7 3" xfId="6748" xr:uid="{00000000-0005-0000-0000-0000B07A0000}"/>
    <cellStyle name="GråKant 7 4" xfId="6749" xr:uid="{00000000-0005-0000-0000-0000B17A0000}"/>
    <cellStyle name="GråKant 7 5" xfId="6750" xr:uid="{00000000-0005-0000-0000-0000B27A0000}"/>
    <cellStyle name="GråKant 7 6" xfId="6751" xr:uid="{00000000-0005-0000-0000-0000B37A0000}"/>
    <cellStyle name="GråKant 7 7" xfId="6752" xr:uid="{00000000-0005-0000-0000-0000B47A0000}"/>
    <cellStyle name="GråKant 7 8" xfId="6753" xr:uid="{00000000-0005-0000-0000-0000B57A0000}"/>
    <cellStyle name="GråKant 7 9" xfId="6754" xr:uid="{00000000-0005-0000-0000-0000B67A0000}"/>
    <cellStyle name="GråKant 7_CR4_19" xfId="6755" xr:uid="{00000000-0005-0000-0000-0000B77A0000}"/>
    <cellStyle name="GråKant 8" xfId="35973" xr:uid="{00000000-0005-0000-0000-0000B87A0000}"/>
    <cellStyle name="GråKant 8 2" xfId="48087" xr:uid="{00000000-0005-0000-0000-0000B97A0000}"/>
    <cellStyle name="GråKant 9" xfId="48088" xr:uid="{00000000-0005-0000-0000-0000BA7A0000}"/>
    <cellStyle name="GråKant 9 2" xfId="48089" xr:uid="{00000000-0005-0000-0000-0000BB7A0000}"/>
    <cellStyle name="GråKant_AVA DVA EL" xfId="23351" xr:uid="{00000000-0005-0000-0000-0000BC7A0000}"/>
    <cellStyle name="H_1998_col_head" xfId="6756" xr:uid="{00000000-0005-0000-0000-0000CA7A0000}"/>
    <cellStyle name="H_1998_col_head 2" xfId="6757" xr:uid="{00000000-0005-0000-0000-0000CB7A0000}"/>
    <cellStyle name="H_1998_col_head 2 2" xfId="23354" xr:uid="{00000000-0005-0000-0000-0000CC7A0000}"/>
    <cellStyle name="H_1998_col_head 2 2 2" xfId="48090" xr:uid="{00000000-0005-0000-0000-0000CD7A0000}"/>
    <cellStyle name="H_1998_col_head 2 2_AVA DVA EL" xfId="48091" xr:uid="{00000000-0005-0000-0000-0000CE7A0000}"/>
    <cellStyle name="H_1998_col_head 2 2_Avstemming Bank" xfId="48092" xr:uid="{00000000-0005-0000-0000-0000CF7A0000}"/>
    <cellStyle name="H_1998_col_head 2 2_Avstemming Konsern CRD IV" xfId="48093" xr:uid="{00000000-0005-0000-0000-0000D07A0000}"/>
    <cellStyle name="H_1998_col_head 2 2_BANKVOL" xfId="48094" xr:uid="{00000000-0005-0000-0000-0000D17A0000}"/>
    <cellStyle name="H_1998_col_head 2 2_BANKVOL_AVA DVA EL" xfId="48095" xr:uid="{00000000-0005-0000-0000-0000D27A0000}"/>
    <cellStyle name="H_1998_col_head 2 2_BANKVOL_Avstemming Bank" xfId="48096" xr:uid="{00000000-0005-0000-0000-0000D37A0000}"/>
    <cellStyle name="H_1998_col_head 2 2_BANKVOL_Avstemming Konsern CRD IV" xfId="48097" xr:uid="{00000000-0005-0000-0000-0000D47A0000}"/>
    <cellStyle name="H_1998_col_head 2 2_BANKVOL_Mars 2018" xfId="48098" xr:uid="{00000000-0005-0000-0000-0000D57A0000}"/>
    <cellStyle name="H_1998_col_head 2 2_BANKVOL_Mars 2018_1" xfId="48099" xr:uid="{00000000-0005-0000-0000-0000D67A0000}"/>
    <cellStyle name="H_1998_col_head 2 2_Desember 2017" xfId="48100" xr:uid="{00000000-0005-0000-0000-0000D77A0000}"/>
    <cellStyle name="H_1998_col_head 2 2_Elimineringer i SAP" xfId="48101" xr:uid="{00000000-0005-0000-0000-0000D87A0000}"/>
    <cellStyle name="H_1998_col_head 2 2_Juni 2017" xfId="23355" xr:uid="{00000000-0005-0000-0000-0000D97A0000}"/>
    <cellStyle name="H_1998_col_head 2 2_Juni 2017_Avkortning" xfId="48102" xr:uid="{00000000-0005-0000-0000-0000DA7A0000}"/>
    <cellStyle name="H_1998_col_head 2 2_Juni 2017_Desember 2017" xfId="48103" xr:uid="{00000000-0005-0000-0000-0000DB7A0000}"/>
    <cellStyle name="H_1998_col_head 2 2_Korr reklassifisering" xfId="48104" xr:uid="{00000000-0005-0000-0000-0000DC7A0000}"/>
    <cellStyle name="H_1998_col_head 2 2_Manuell input" xfId="48105" xr:uid="{00000000-0005-0000-0000-0000DE7A0000}"/>
    <cellStyle name="H_1998_col_head 2 2_Manuell input_Månedsanalyse" xfId="48106" xr:uid="{00000000-0005-0000-0000-0000DF7A0000}"/>
    <cellStyle name="H_1998_col_head 2 2_Mars 2018" xfId="48107" xr:uid="{00000000-0005-0000-0000-0000E07A0000}"/>
    <cellStyle name="H_1998_col_head 2 2_Mars 2018_1" xfId="48108" xr:uid="{00000000-0005-0000-0000-0000E17A0000}"/>
    <cellStyle name="H_1998_col_head 2 2_Månedsanalyse" xfId="48109" xr:uid="{00000000-0005-0000-0000-0000DD7A0000}"/>
    <cellStyle name="H_1998_col_head 2 2_Note Bank" xfId="48110" xr:uid="{00000000-0005-0000-0000-0000E27A0000}"/>
    <cellStyle name="H_1998_col_head 2 2_Note Bankkonsern" xfId="48111" xr:uid="{00000000-0005-0000-0000-0000E37A0000}"/>
    <cellStyle name="H_1998_col_head 2 2_September 2017" xfId="48112" xr:uid="{00000000-0005-0000-0000-0000E47A0000}"/>
    <cellStyle name="H_1998_col_head 2_1" xfId="48113" xr:uid="{00000000-0005-0000-0000-0000E57A0000}"/>
    <cellStyle name="H_1998_col_head 2_1 2" xfId="48114" xr:uid="{00000000-0005-0000-0000-0000E67A0000}"/>
    <cellStyle name="H_1998_col_head 2_1_Manuell input" xfId="48115" xr:uid="{00000000-0005-0000-0000-0000E87A0000}"/>
    <cellStyle name="H_1998_col_head 2_1_Manuell input_Månedsanalyse" xfId="48116" xr:uid="{00000000-0005-0000-0000-0000E97A0000}"/>
    <cellStyle name="H_1998_col_head 2_1_Månedsanalyse" xfId="48117" xr:uid="{00000000-0005-0000-0000-0000E77A0000}"/>
    <cellStyle name="H_1998_col_head 2_8" xfId="48118" xr:uid="{00000000-0005-0000-0000-0000EA7A0000}"/>
    <cellStyle name="H_1998_col_head 2_8 2" xfId="48119" xr:uid="{00000000-0005-0000-0000-0000EB7A0000}"/>
    <cellStyle name="H_1998_col_head 2_8_Manuell input" xfId="48120" xr:uid="{00000000-0005-0000-0000-0000ED7A0000}"/>
    <cellStyle name="H_1998_col_head 2_8_Manuell input_Månedsanalyse" xfId="48121" xr:uid="{00000000-0005-0000-0000-0000EE7A0000}"/>
    <cellStyle name="H_1998_col_head 2_8_Månedsanalyse" xfId="48122" xr:uid="{00000000-0005-0000-0000-0000EC7A0000}"/>
    <cellStyle name="H_1998_col_head 2_AVA DVA EL" xfId="23356" xr:uid="{00000000-0005-0000-0000-0000EF7A0000}"/>
    <cellStyle name="H_1998_col_head 2_AVA DVA EL_1" xfId="48123" xr:uid="{00000000-0005-0000-0000-0000F07A0000}"/>
    <cellStyle name="H_1998_col_head 2_Avkortning" xfId="48124" xr:uid="{00000000-0005-0000-0000-0000F17A0000}"/>
    <cellStyle name="H_1998_col_head 2_Avstemming Bank" xfId="48125" xr:uid="{00000000-0005-0000-0000-0000F27A0000}"/>
    <cellStyle name="H_1998_col_head 2_Avstemming Bankkonsern" xfId="48126" xr:uid="{00000000-0005-0000-0000-0000F37A0000}"/>
    <cellStyle name="H_1998_col_head 2_Avstemming Konsern CRD IV" xfId="48127" xr:uid="{00000000-0005-0000-0000-0000F47A0000}"/>
    <cellStyle name="H_1998_col_head 2_Balanse bankkonsern" xfId="23357" xr:uid="{00000000-0005-0000-0000-0000F57A0000}"/>
    <cellStyle name="H_1998_col_head 2_Balanse bankkonsern_AVA DVA EL" xfId="48128" xr:uid="{00000000-0005-0000-0000-0000F67A0000}"/>
    <cellStyle name="H_1998_col_head 2_Balanse bankkonsern_Avkortning" xfId="48129" xr:uid="{00000000-0005-0000-0000-0000F77A0000}"/>
    <cellStyle name="H_1998_col_head 2_Balanse bankkonsern_Avstemming Bank" xfId="48130" xr:uid="{00000000-0005-0000-0000-0000F87A0000}"/>
    <cellStyle name="H_1998_col_head 2_Balanse bankkonsern_Avstemming Konsern CRD IV" xfId="48131" xr:uid="{00000000-0005-0000-0000-0000F97A0000}"/>
    <cellStyle name="H_1998_col_head 2_Balanse bankkonsern_BANKVOL" xfId="48132" xr:uid="{00000000-0005-0000-0000-0000FA7A0000}"/>
    <cellStyle name="H_1998_col_head 2_Balanse bankkonsern_BANKVOL_AVA DVA EL" xfId="48133" xr:uid="{00000000-0005-0000-0000-0000FB7A0000}"/>
    <cellStyle name="H_1998_col_head 2_Balanse bankkonsern_BANKVOL_Avstemming Bank" xfId="48134" xr:uid="{00000000-0005-0000-0000-0000FC7A0000}"/>
    <cellStyle name="H_1998_col_head 2_Balanse bankkonsern_BANKVOL_Avstemming Konsern CRD IV" xfId="48135" xr:uid="{00000000-0005-0000-0000-0000FD7A0000}"/>
    <cellStyle name="H_1998_col_head 2_Balanse bankkonsern_BANKVOL_Mars 2018" xfId="48136" xr:uid="{00000000-0005-0000-0000-0000FE7A0000}"/>
    <cellStyle name="H_1998_col_head 2_Balanse bankkonsern_BANKVOL_Mars 2018_1" xfId="48137" xr:uid="{00000000-0005-0000-0000-0000FF7A0000}"/>
    <cellStyle name="H_1998_col_head 2_Balanse bankkonsern_Desember 2017" xfId="48138" xr:uid="{00000000-0005-0000-0000-0000007B0000}"/>
    <cellStyle name="H_1998_col_head 2_Balanse bankkonsern_Desember 2017_1" xfId="48139" xr:uid="{00000000-0005-0000-0000-0000017B0000}"/>
    <cellStyle name="H_1998_col_head 2_Balanse bankkonsern_Mars 2018" xfId="48140" xr:uid="{00000000-0005-0000-0000-0000027B0000}"/>
    <cellStyle name="H_1998_col_head 2_Balanse bankkonsern_Mars 2018_1" xfId="48141" xr:uid="{00000000-0005-0000-0000-0000037B0000}"/>
    <cellStyle name="H_1998_col_head 2_Balanse bankkonsern_Note Bank" xfId="48142" xr:uid="{00000000-0005-0000-0000-0000047B0000}"/>
    <cellStyle name="H_1998_col_head 2_Balanse bankkonsern_Note Bankkonsern" xfId="48143" xr:uid="{00000000-0005-0000-0000-0000057B0000}"/>
    <cellStyle name="H_1998_col_head 2_Balanse bankkonsern_September 2017" xfId="48144" xr:uid="{00000000-0005-0000-0000-0000067B0000}"/>
    <cellStyle name="H_1998_col_head 2_BANKVOL" xfId="23358" xr:uid="{00000000-0005-0000-0000-0000077B0000}"/>
    <cellStyle name="H_1998_col_head 2_BANKVOL_1" xfId="48145" xr:uid="{00000000-0005-0000-0000-0000087B0000}"/>
    <cellStyle name="H_1998_col_head 2_BANKVOL_1_AVA DVA EL" xfId="48146" xr:uid="{00000000-0005-0000-0000-0000097B0000}"/>
    <cellStyle name="H_1998_col_head 2_BANKVOL_1_Avstemming Bank" xfId="48147" xr:uid="{00000000-0005-0000-0000-00000A7B0000}"/>
    <cellStyle name="H_1998_col_head 2_BANKVOL_1_Avstemming Konsern CRD IV" xfId="48148" xr:uid="{00000000-0005-0000-0000-00000B7B0000}"/>
    <cellStyle name="H_1998_col_head 2_BANKVOL_1_Mars 2018" xfId="48149" xr:uid="{00000000-0005-0000-0000-00000C7B0000}"/>
    <cellStyle name="H_1998_col_head 2_BANKVOL_1_Mars 2018_1" xfId="48150" xr:uid="{00000000-0005-0000-0000-00000D7B0000}"/>
    <cellStyle name="H_1998_col_head 2_BANKVOL_AVA DVA EL" xfId="48151" xr:uid="{00000000-0005-0000-0000-00000E7B0000}"/>
    <cellStyle name="H_1998_col_head 2_BANKVOL_Avkortning" xfId="48152" xr:uid="{00000000-0005-0000-0000-00000F7B0000}"/>
    <cellStyle name="H_1998_col_head 2_BANKVOL_Avstemming Bank" xfId="48153" xr:uid="{00000000-0005-0000-0000-0000107B0000}"/>
    <cellStyle name="H_1998_col_head 2_BANKVOL_Avstemming Konsern CRD IV" xfId="48154" xr:uid="{00000000-0005-0000-0000-0000117B0000}"/>
    <cellStyle name="H_1998_col_head 2_BANKVOL_BANKVOL" xfId="48155" xr:uid="{00000000-0005-0000-0000-0000127B0000}"/>
    <cellStyle name="H_1998_col_head 2_BANKVOL_BANKVOL_AVA DVA EL" xfId="48156" xr:uid="{00000000-0005-0000-0000-0000137B0000}"/>
    <cellStyle name="H_1998_col_head 2_BANKVOL_BANKVOL_Avstemming Bank" xfId="48157" xr:uid="{00000000-0005-0000-0000-0000147B0000}"/>
    <cellStyle name="H_1998_col_head 2_BANKVOL_BANKVOL_Avstemming Konsern CRD IV" xfId="48158" xr:uid="{00000000-0005-0000-0000-0000157B0000}"/>
    <cellStyle name="H_1998_col_head 2_BANKVOL_BANKVOL_Mars 2018" xfId="48159" xr:uid="{00000000-0005-0000-0000-0000167B0000}"/>
    <cellStyle name="H_1998_col_head 2_BANKVOL_BANKVOL_Mars 2018_1" xfId="48160" xr:uid="{00000000-0005-0000-0000-0000177B0000}"/>
    <cellStyle name="H_1998_col_head 2_BANKVOL_Desember 2017" xfId="48161" xr:uid="{00000000-0005-0000-0000-0000187B0000}"/>
    <cellStyle name="H_1998_col_head 2_BANKVOL_Desember 2017_1" xfId="48162" xr:uid="{00000000-0005-0000-0000-0000197B0000}"/>
    <cellStyle name="H_1998_col_head 2_BANKVOL_Mars 2018" xfId="48163" xr:uid="{00000000-0005-0000-0000-00001A7B0000}"/>
    <cellStyle name="H_1998_col_head 2_BANKVOL_Mars 2018_1" xfId="48164" xr:uid="{00000000-0005-0000-0000-00001B7B0000}"/>
    <cellStyle name="H_1998_col_head 2_BANKVOL_Note Bank" xfId="48165" xr:uid="{00000000-0005-0000-0000-00001C7B0000}"/>
    <cellStyle name="H_1998_col_head 2_BANKVOL_Note Bankkonsern" xfId="48166" xr:uid="{00000000-0005-0000-0000-00001D7B0000}"/>
    <cellStyle name="H_1998_col_head 2_BANKVOL_September 2017" xfId="48167" xr:uid="{00000000-0005-0000-0000-00001E7B0000}"/>
    <cellStyle name="H_1998_col_head 2_CCR3" xfId="6758" xr:uid="{00000000-0005-0000-0000-00001F7B0000}"/>
    <cellStyle name="H_1998_col_head 2_CR4_19" xfId="6759" xr:uid="{00000000-0005-0000-0000-0000207B0000}"/>
    <cellStyle name="H_1998_col_head 2_Derivater B1" xfId="23359" xr:uid="{00000000-0005-0000-0000-0000217B0000}"/>
    <cellStyle name="H_1998_col_head 2_Derivater B1_AVA DVA EL" xfId="48168" xr:uid="{00000000-0005-0000-0000-0000227B0000}"/>
    <cellStyle name="H_1998_col_head 2_Derivater B1_Avkortning" xfId="48169" xr:uid="{00000000-0005-0000-0000-0000237B0000}"/>
    <cellStyle name="H_1998_col_head 2_Derivater B1_Avstemming Bank" xfId="48170" xr:uid="{00000000-0005-0000-0000-0000247B0000}"/>
    <cellStyle name="H_1998_col_head 2_Derivater B1_Avstemming Konsern CRD IV" xfId="48171" xr:uid="{00000000-0005-0000-0000-0000257B0000}"/>
    <cellStyle name="H_1998_col_head 2_Derivater B1_BANKVOL" xfId="48172" xr:uid="{00000000-0005-0000-0000-0000267B0000}"/>
    <cellStyle name="H_1998_col_head 2_Derivater B1_BANKVOL_AVA DVA EL" xfId="48173" xr:uid="{00000000-0005-0000-0000-0000277B0000}"/>
    <cellStyle name="H_1998_col_head 2_Derivater B1_BANKVOL_Avstemming Bank" xfId="48174" xr:uid="{00000000-0005-0000-0000-0000287B0000}"/>
    <cellStyle name="H_1998_col_head 2_Derivater B1_BANKVOL_Avstemming Konsern CRD IV" xfId="48175" xr:uid="{00000000-0005-0000-0000-0000297B0000}"/>
    <cellStyle name="H_1998_col_head 2_Derivater B1_BANKVOL_Mars 2018" xfId="48176" xr:uid="{00000000-0005-0000-0000-00002A7B0000}"/>
    <cellStyle name="H_1998_col_head 2_Derivater B1_BANKVOL_Mars 2018_1" xfId="48177" xr:uid="{00000000-0005-0000-0000-00002B7B0000}"/>
    <cellStyle name="H_1998_col_head 2_Derivater B1_Desember 2017" xfId="48178" xr:uid="{00000000-0005-0000-0000-00002C7B0000}"/>
    <cellStyle name="H_1998_col_head 2_Derivater B1_Desember 2017_1" xfId="48179" xr:uid="{00000000-0005-0000-0000-00002D7B0000}"/>
    <cellStyle name="H_1998_col_head 2_Derivater B1_Mars 2018" xfId="48180" xr:uid="{00000000-0005-0000-0000-00002E7B0000}"/>
    <cellStyle name="H_1998_col_head 2_Derivater B1_Mars 2018_1" xfId="48181" xr:uid="{00000000-0005-0000-0000-00002F7B0000}"/>
    <cellStyle name="H_1998_col_head 2_Derivater B1_Note Bank" xfId="48182" xr:uid="{00000000-0005-0000-0000-0000307B0000}"/>
    <cellStyle name="H_1998_col_head 2_Derivater B1_Note Bankkonsern" xfId="48183" xr:uid="{00000000-0005-0000-0000-0000317B0000}"/>
    <cellStyle name="H_1998_col_head 2_Derivater B1_September 2017" xfId="48184" xr:uid="{00000000-0005-0000-0000-0000327B0000}"/>
    <cellStyle name="H_1998_col_head 2_Desember 2017" xfId="48185" xr:uid="{00000000-0005-0000-0000-0000337B0000}"/>
    <cellStyle name="H_1998_col_head 2_Desember 2017_1" xfId="48186" xr:uid="{00000000-0005-0000-0000-0000347B0000}"/>
    <cellStyle name="H_1998_col_head 2_Elimineringer i SAP" xfId="48187" xr:uid="{00000000-0005-0000-0000-0000357B0000}"/>
    <cellStyle name="H_1998_col_head 2_Juni 2017" xfId="23360" xr:uid="{00000000-0005-0000-0000-0000367B0000}"/>
    <cellStyle name="H_1998_col_head 2_Juni 2017_Avkortning" xfId="48188" xr:uid="{00000000-0005-0000-0000-0000377B0000}"/>
    <cellStyle name="H_1998_col_head 2_Juni 2017_Desember 2017" xfId="48189" xr:uid="{00000000-0005-0000-0000-0000387B0000}"/>
    <cellStyle name="H_1998_col_head 2_Kap.dekn." xfId="23361" xr:uid="{00000000-0005-0000-0000-0000397B0000}"/>
    <cellStyle name="H_1998_col_head 2_Kap.dekn._AVA DVA EL" xfId="48190" xr:uid="{00000000-0005-0000-0000-00003A7B0000}"/>
    <cellStyle name="H_1998_col_head 2_Kap.dekn._Avkortning" xfId="48191" xr:uid="{00000000-0005-0000-0000-00003B7B0000}"/>
    <cellStyle name="H_1998_col_head 2_Kap.dekn._Avstemming Bank" xfId="48192" xr:uid="{00000000-0005-0000-0000-00003C7B0000}"/>
    <cellStyle name="H_1998_col_head 2_Kap.dekn._Avstemming Konsern CRD IV" xfId="48193" xr:uid="{00000000-0005-0000-0000-00003D7B0000}"/>
    <cellStyle name="H_1998_col_head 2_Kap.dekn._BANKVOL" xfId="48194" xr:uid="{00000000-0005-0000-0000-00003E7B0000}"/>
    <cellStyle name="H_1998_col_head 2_Kap.dekn._BANKVOL_AVA DVA EL" xfId="48195" xr:uid="{00000000-0005-0000-0000-00003F7B0000}"/>
    <cellStyle name="H_1998_col_head 2_Kap.dekn._BANKVOL_Avstemming Bank" xfId="48196" xr:uid="{00000000-0005-0000-0000-0000407B0000}"/>
    <cellStyle name="H_1998_col_head 2_Kap.dekn._BANKVOL_Avstemming Konsern CRD IV" xfId="48197" xr:uid="{00000000-0005-0000-0000-0000417B0000}"/>
    <cellStyle name="H_1998_col_head 2_Kap.dekn._BANKVOL_Mars 2018" xfId="48198" xr:uid="{00000000-0005-0000-0000-0000427B0000}"/>
    <cellStyle name="H_1998_col_head 2_Kap.dekn._BANKVOL_Mars 2018_1" xfId="48199" xr:uid="{00000000-0005-0000-0000-0000437B0000}"/>
    <cellStyle name="H_1998_col_head 2_Kap.dekn._Desember 2017" xfId="48200" xr:uid="{00000000-0005-0000-0000-0000447B0000}"/>
    <cellStyle name="H_1998_col_head 2_Kap.dekn._Desember 2017_1" xfId="48201" xr:uid="{00000000-0005-0000-0000-0000457B0000}"/>
    <cellStyle name="H_1998_col_head 2_Kap.dekn._Mars 2018" xfId="48202" xr:uid="{00000000-0005-0000-0000-0000467B0000}"/>
    <cellStyle name="H_1998_col_head 2_Kap.dekn._Mars 2018_1" xfId="48203" xr:uid="{00000000-0005-0000-0000-0000477B0000}"/>
    <cellStyle name="H_1998_col_head 2_Kap.dekn._Note Bank" xfId="48204" xr:uid="{00000000-0005-0000-0000-0000487B0000}"/>
    <cellStyle name="H_1998_col_head 2_Kap.dekn._Note Bankkonsern" xfId="48205" xr:uid="{00000000-0005-0000-0000-0000497B0000}"/>
    <cellStyle name="H_1998_col_head 2_Kap.dekn._September 2017" xfId="48206" xr:uid="{00000000-0005-0000-0000-00004A7B0000}"/>
    <cellStyle name="H_1998_col_head 2_KM1" xfId="23353" xr:uid="{00000000-0005-0000-0000-00004B7B0000}"/>
    <cellStyle name="H_1998_col_head 2_Korr reklassifisering" xfId="48207" xr:uid="{00000000-0005-0000-0000-00004C7B0000}"/>
    <cellStyle name="H_1998_col_head 2_LR2" xfId="53125" xr:uid="{D390A0D0-380B-422E-A0CE-F9ABA38746DA}"/>
    <cellStyle name="H_1998_col_head 2_Manuell input" xfId="48208" xr:uid="{00000000-0005-0000-0000-00004E7B0000}"/>
    <cellStyle name="H_1998_col_head 2_Manuell input_Månedsanalyse" xfId="48209" xr:uid="{00000000-0005-0000-0000-00004F7B0000}"/>
    <cellStyle name="H_1998_col_head 2_Mars 2018" xfId="48210" xr:uid="{00000000-0005-0000-0000-0000507B0000}"/>
    <cellStyle name="H_1998_col_head 2_Mars 2018_1" xfId="48211" xr:uid="{00000000-0005-0000-0000-0000517B0000}"/>
    <cellStyle name="H_1998_col_head 2_Månedsanalyse" xfId="48212" xr:uid="{00000000-0005-0000-0000-00004D7B0000}"/>
    <cellStyle name="H_1998_col_head 2_Note Bank" xfId="48213" xr:uid="{00000000-0005-0000-0000-0000527B0000}"/>
    <cellStyle name="H_1998_col_head 2_Note Bank_1" xfId="48214" xr:uid="{00000000-0005-0000-0000-0000537B0000}"/>
    <cellStyle name="H_1998_col_head 2_Note Bankkonsern" xfId="48215" xr:uid="{00000000-0005-0000-0000-0000547B0000}"/>
    <cellStyle name="H_1998_col_head 2_Note Bankkonsern_1" xfId="48216" xr:uid="{00000000-0005-0000-0000-0000557B0000}"/>
    <cellStyle name="H_1998_col_head 2_Note Konsern" xfId="48217" xr:uid="{00000000-0005-0000-0000-0000567B0000}"/>
    <cellStyle name="H_1998_col_head 2_Results &amp; key fig." xfId="48218" xr:uid="{00000000-0005-0000-0000-0000577B0000}"/>
    <cellStyle name="H_1998_col_head 2_September 2017" xfId="48219" xr:uid="{00000000-0005-0000-0000-0000587B0000}"/>
    <cellStyle name="H_1998_col_head 2_September 2017_1" xfId="48220" xr:uid="{00000000-0005-0000-0000-0000597B0000}"/>
    <cellStyle name="H_1998_col_head 3" xfId="23362" xr:uid="{00000000-0005-0000-0000-00005A7B0000}"/>
    <cellStyle name="H_1998_col_head 3 2" xfId="23363" xr:uid="{00000000-0005-0000-0000-00005B7B0000}"/>
    <cellStyle name="H_1998_col_head 3 2 2" xfId="23364" xr:uid="{00000000-0005-0000-0000-00005C7B0000}"/>
    <cellStyle name="H_1998_col_head 3 2 2_AVA DVA EL" xfId="48221" xr:uid="{00000000-0005-0000-0000-00005D7B0000}"/>
    <cellStyle name="H_1998_col_head 3 2 2_Avstemming Bank" xfId="48222" xr:uid="{00000000-0005-0000-0000-00005E7B0000}"/>
    <cellStyle name="H_1998_col_head 3 2 2_Avstemming Konsern CRD IV" xfId="48223" xr:uid="{00000000-0005-0000-0000-00005F7B0000}"/>
    <cellStyle name="H_1998_col_head 3 2 2_BANKVOL" xfId="48224" xr:uid="{00000000-0005-0000-0000-0000607B0000}"/>
    <cellStyle name="H_1998_col_head 3 2 2_BANKVOL_AVA DVA EL" xfId="48225" xr:uid="{00000000-0005-0000-0000-0000617B0000}"/>
    <cellStyle name="H_1998_col_head 3 2 2_BANKVOL_Avstemming Bank" xfId="48226" xr:uid="{00000000-0005-0000-0000-0000627B0000}"/>
    <cellStyle name="H_1998_col_head 3 2 2_BANKVOL_Avstemming Konsern CRD IV" xfId="48227" xr:uid="{00000000-0005-0000-0000-0000637B0000}"/>
    <cellStyle name="H_1998_col_head 3 2 2_BANKVOL_Mars 2018" xfId="48228" xr:uid="{00000000-0005-0000-0000-0000647B0000}"/>
    <cellStyle name="H_1998_col_head 3 2 2_BANKVOL_Mars 2018_1" xfId="48229" xr:uid="{00000000-0005-0000-0000-0000657B0000}"/>
    <cellStyle name="H_1998_col_head 3 2 2_Desember 2017" xfId="48230" xr:uid="{00000000-0005-0000-0000-0000667B0000}"/>
    <cellStyle name="H_1998_col_head 3 2 2_Elimineringer i SAP" xfId="48231" xr:uid="{00000000-0005-0000-0000-0000677B0000}"/>
    <cellStyle name="H_1998_col_head 3 2 2_Juni 2017" xfId="23365" xr:uid="{00000000-0005-0000-0000-0000687B0000}"/>
    <cellStyle name="H_1998_col_head 3 2 2_Juni 2017_Avkortning" xfId="48232" xr:uid="{00000000-0005-0000-0000-0000697B0000}"/>
    <cellStyle name="H_1998_col_head 3 2 2_Juni 2017_Desember 2017" xfId="48233" xr:uid="{00000000-0005-0000-0000-00006A7B0000}"/>
    <cellStyle name="H_1998_col_head 3 2 2_Korr reklassifisering" xfId="48234" xr:uid="{00000000-0005-0000-0000-00006B7B0000}"/>
    <cellStyle name="H_1998_col_head 3 2 2_Mars 2018" xfId="48235" xr:uid="{00000000-0005-0000-0000-00006C7B0000}"/>
    <cellStyle name="H_1998_col_head 3 2 2_Mars 2018_1" xfId="48236" xr:uid="{00000000-0005-0000-0000-00006D7B0000}"/>
    <cellStyle name="H_1998_col_head 3 2 2_Note Bank" xfId="48237" xr:uid="{00000000-0005-0000-0000-00006E7B0000}"/>
    <cellStyle name="H_1998_col_head 3 2 2_Note Bankkonsern" xfId="48238" xr:uid="{00000000-0005-0000-0000-00006F7B0000}"/>
    <cellStyle name="H_1998_col_head 3 2 2_September 2017" xfId="48239" xr:uid="{00000000-0005-0000-0000-0000707B0000}"/>
    <cellStyle name="H_1998_col_head 3 2 3" xfId="23366" xr:uid="{00000000-0005-0000-0000-0000717B0000}"/>
    <cellStyle name="H_1998_col_head 3 2 3_AVA DVA EL" xfId="48240" xr:uid="{00000000-0005-0000-0000-0000727B0000}"/>
    <cellStyle name="H_1998_col_head 3 2 3_Avkortning" xfId="48241" xr:uid="{00000000-0005-0000-0000-0000737B0000}"/>
    <cellStyle name="H_1998_col_head 3 2 3_Avstemming Bank" xfId="48242" xr:uid="{00000000-0005-0000-0000-0000747B0000}"/>
    <cellStyle name="H_1998_col_head 3 2 3_Avstemming Konsern CRD IV" xfId="48243" xr:uid="{00000000-0005-0000-0000-0000757B0000}"/>
    <cellStyle name="H_1998_col_head 3 2 3_BANKVOL" xfId="48244" xr:uid="{00000000-0005-0000-0000-0000767B0000}"/>
    <cellStyle name="H_1998_col_head 3 2 3_BANKVOL_AVA DVA EL" xfId="48245" xr:uid="{00000000-0005-0000-0000-0000777B0000}"/>
    <cellStyle name="H_1998_col_head 3 2 3_BANKVOL_Avstemming Bank" xfId="48246" xr:uid="{00000000-0005-0000-0000-0000787B0000}"/>
    <cellStyle name="H_1998_col_head 3 2 3_BANKVOL_Avstemming Konsern CRD IV" xfId="48247" xr:uid="{00000000-0005-0000-0000-0000797B0000}"/>
    <cellStyle name="H_1998_col_head 3 2 3_BANKVOL_Mars 2018" xfId="48248" xr:uid="{00000000-0005-0000-0000-00007A7B0000}"/>
    <cellStyle name="H_1998_col_head 3 2 3_BANKVOL_Mars 2018_1" xfId="48249" xr:uid="{00000000-0005-0000-0000-00007B7B0000}"/>
    <cellStyle name="H_1998_col_head 3 2 3_Desember 2017" xfId="48250" xr:uid="{00000000-0005-0000-0000-00007C7B0000}"/>
    <cellStyle name="H_1998_col_head 3 2 3_Desember 2017_1" xfId="48251" xr:uid="{00000000-0005-0000-0000-00007D7B0000}"/>
    <cellStyle name="H_1998_col_head 3 2 3_Kap.dekn." xfId="23367" xr:uid="{00000000-0005-0000-0000-00007E7B0000}"/>
    <cellStyle name="H_1998_col_head 3 2 3_Mars 2018" xfId="48252" xr:uid="{00000000-0005-0000-0000-00007F7B0000}"/>
    <cellStyle name="H_1998_col_head 3 2 3_Mars 2018_1" xfId="48253" xr:uid="{00000000-0005-0000-0000-0000807B0000}"/>
    <cellStyle name="H_1998_col_head 3 2 3_Note Bank" xfId="48254" xr:uid="{00000000-0005-0000-0000-0000817B0000}"/>
    <cellStyle name="H_1998_col_head 3 2 3_Note Bankkonsern" xfId="48255" xr:uid="{00000000-0005-0000-0000-0000827B0000}"/>
    <cellStyle name="H_1998_col_head 3 2 3_September 2017" xfId="48256" xr:uid="{00000000-0005-0000-0000-0000837B0000}"/>
    <cellStyle name="H_1998_col_head 3 2_AVA DVA EL" xfId="23368" xr:uid="{00000000-0005-0000-0000-0000847B0000}"/>
    <cellStyle name="H_1998_col_head 3 2_AVA DVA EL_1" xfId="48257" xr:uid="{00000000-0005-0000-0000-0000857B0000}"/>
    <cellStyle name="H_1998_col_head 3 2_Avkortning" xfId="48258" xr:uid="{00000000-0005-0000-0000-0000867B0000}"/>
    <cellStyle name="H_1998_col_head 3 2_Avstemming Bank" xfId="48259" xr:uid="{00000000-0005-0000-0000-0000877B0000}"/>
    <cellStyle name="H_1998_col_head 3 2_Avstemming Konsern CRD IV" xfId="48260" xr:uid="{00000000-0005-0000-0000-0000887B0000}"/>
    <cellStyle name="H_1998_col_head 3 2_Balanse bankkonsern" xfId="23369" xr:uid="{00000000-0005-0000-0000-0000897B0000}"/>
    <cellStyle name="H_1998_col_head 3 2_Balanse bankkonsern_AVA DVA EL" xfId="48261" xr:uid="{00000000-0005-0000-0000-00008A7B0000}"/>
    <cellStyle name="H_1998_col_head 3 2_Balanse bankkonsern_Avkortning" xfId="48262" xr:uid="{00000000-0005-0000-0000-00008B7B0000}"/>
    <cellStyle name="H_1998_col_head 3 2_Balanse bankkonsern_Avstemming Bank" xfId="48263" xr:uid="{00000000-0005-0000-0000-00008C7B0000}"/>
    <cellStyle name="H_1998_col_head 3 2_Balanse bankkonsern_Avstemming Konsern CRD IV" xfId="48264" xr:uid="{00000000-0005-0000-0000-00008D7B0000}"/>
    <cellStyle name="H_1998_col_head 3 2_Balanse bankkonsern_BANKVOL" xfId="48265" xr:uid="{00000000-0005-0000-0000-00008E7B0000}"/>
    <cellStyle name="H_1998_col_head 3 2_Balanse bankkonsern_BANKVOL_AVA DVA EL" xfId="48266" xr:uid="{00000000-0005-0000-0000-00008F7B0000}"/>
    <cellStyle name="H_1998_col_head 3 2_Balanse bankkonsern_BANKVOL_Avstemming Bank" xfId="48267" xr:uid="{00000000-0005-0000-0000-0000907B0000}"/>
    <cellStyle name="H_1998_col_head 3 2_Balanse bankkonsern_BANKVOL_Avstemming Konsern CRD IV" xfId="48268" xr:uid="{00000000-0005-0000-0000-0000917B0000}"/>
    <cellStyle name="H_1998_col_head 3 2_Balanse bankkonsern_BANKVOL_Mars 2018" xfId="48269" xr:uid="{00000000-0005-0000-0000-0000927B0000}"/>
    <cellStyle name="H_1998_col_head 3 2_Balanse bankkonsern_BANKVOL_Mars 2018_1" xfId="48270" xr:uid="{00000000-0005-0000-0000-0000937B0000}"/>
    <cellStyle name="H_1998_col_head 3 2_Balanse bankkonsern_Desember 2017" xfId="48271" xr:uid="{00000000-0005-0000-0000-0000947B0000}"/>
    <cellStyle name="H_1998_col_head 3 2_Balanse bankkonsern_Desember 2017_1" xfId="48272" xr:uid="{00000000-0005-0000-0000-0000957B0000}"/>
    <cellStyle name="H_1998_col_head 3 2_Balanse bankkonsern_Mars 2018" xfId="48273" xr:uid="{00000000-0005-0000-0000-0000967B0000}"/>
    <cellStyle name="H_1998_col_head 3 2_Balanse bankkonsern_Mars 2018_1" xfId="48274" xr:uid="{00000000-0005-0000-0000-0000977B0000}"/>
    <cellStyle name="H_1998_col_head 3 2_Balanse bankkonsern_Note Bank" xfId="48275" xr:uid="{00000000-0005-0000-0000-0000987B0000}"/>
    <cellStyle name="H_1998_col_head 3 2_Balanse bankkonsern_Note Bankkonsern" xfId="48276" xr:uid="{00000000-0005-0000-0000-0000997B0000}"/>
    <cellStyle name="H_1998_col_head 3 2_Balanse bankkonsern_September 2017" xfId="48277" xr:uid="{00000000-0005-0000-0000-00009A7B0000}"/>
    <cellStyle name="H_1998_col_head 3 2_BANKVOL" xfId="48278" xr:uid="{00000000-0005-0000-0000-00009B7B0000}"/>
    <cellStyle name="H_1998_col_head 3 2_BANKVOL_AVA DVA EL" xfId="48279" xr:uid="{00000000-0005-0000-0000-00009C7B0000}"/>
    <cellStyle name="H_1998_col_head 3 2_BANKVOL_Avstemming Bank" xfId="48280" xr:uid="{00000000-0005-0000-0000-00009D7B0000}"/>
    <cellStyle name="H_1998_col_head 3 2_BANKVOL_Avstemming Konsern CRD IV" xfId="48281" xr:uid="{00000000-0005-0000-0000-00009E7B0000}"/>
    <cellStyle name="H_1998_col_head 3 2_BANKVOL_Mars 2018" xfId="48282" xr:uid="{00000000-0005-0000-0000-00009F7B0000}"/>
    <cellStyle name="H_1998_col_head 3 2_BANKVOL_Mars 2018_1" xfId="48283" xr:uid="{00000000-0005-0000-0000-0000A07B0000}"/>
    <cellStyle name="H_1998_col_head 3 2_Desember 2017" xfId="48284" xr:uid="{00000000-0005-0000-0000-0000A17B0000}"/>
    <cellStyle name="H_1998_col_head 3 2_Desember 2017_1" xfId="48285" xr:uid="{00000000-0005-0000-0000-0000A27B0000}"/>
    <cellStyle name="H_1998_col_head 3 2_Elimineringer i SAP" xfId="48286" xr:uid="{00000000-0005-0000-0000-0000A37B0000}"/>
    <cellStyle name="H_1998_col_head 3 2_Juni 2017" xfId="23370" xr:uid="{00000000-0005-0000-0000-0000A47B0000}"/>
    <cellStyle name="H_1998_col_head 3 2_Juni 2017_Avkortning" xfId="48287" xr:uid="{00000000-0005-0000-0000-0000A57B0000}"/>
    <cellStyle name="H_1998_col_head 3 2_Juni 2017_Desember 2017" xfId="48288" xr:uid="{00000000-0005-0000-0000-0000A67B0000}"/>
    <cellStyle name="H_1998_col_head 3 2_Korr reklassifisering" xfId="48289" xr:uid="{00000000-0005-0000-0000-0000A77B0000}"/>
    <cellStyle name="H_1998_col_head 3 2_Manuell input" xfId="48290" xr:uid="{00000000-0005-0000-0000-0000A97B0000}"/>
    <cellStyle name="H_1998_col_head 3 2_Manuell input_Månedsanalyse" xfId="48291" xr:uid="{00000000-0005-0000-0000-0000AA7B0000}"/>
    <cellStyle name="H_1998_col_head 3 2_Mars 2018" xfId="48292" xr:uid="{00000000-0005-0000-0000-0000AB7B0000}"/>
    <cellStyle name="H_1998_col_head 3 2_Mars 2018_1" xfId="48293" xr:uid="{00000000-0005-0000-0000-0000AC7B0000}"/>
    <cellStyle name="H_1998_col_head 3 2_Månedsanalyse" xfId="48294" xr:uid="{00000000-0005-0000-0000-0000A87B0000}"/>
    <cellStyle name="H_1998_col_head 3 2_Note Bank" xfId="48295" xr:uid="{00000000-0005-0000-0000-0000AD7B0000}"/>
    <cellStyle name="H_1998_col_head 3 2_Note Bankkonsern" xfId="48296" xr:uid="{00000000-0005-0000-0000-0000AE7B0000}"/>
    <cellStyle name="H_1998_col_head 3 2_Results &amp; key fig." xfId="48297" xr:uid="{00000000-0005-0000-0000-0000AF7B0000}"/>
    <cellStyle name="H_1998_col_head 3 2_September 2017" xfId="48298" xr:uid="{00000000-0005-0000-0000-0000B07B0000}"/>
    <cellStyle name="H_1998_col_head 3 2_September 2017_1" xfId="48299" xr:uid="{00000000-0005-0000-0000-0000B17B0000}"/>
    <cellStyle name="H_1998_col_head 3 3" xfId="23371" xr:uid="{00000000-0005-0000-0000-0000B27B0000}"/>
    <cellStyle name="H_1998_col_head 3 3_AVA DVA EL" xfId="48300" xr:uid="{00000000-0005-0000-0000-0000B37B0000}"/>
    <cellStyle name="H_1998_col_head 3 3_Avstemming Bank" xfId="48301" xr:uid="{00000000-0005-0000-0000-0000B47B0000}"/>
    <cellStyle name="H_1998_col_head 3 3_Avstemming Konsern CRD IV" xfId="48302" xr:uid="{00000000-0005-0000-0000-0000B57B0000}"/>
    <cellStyle name="H_1998_col_head 3 3_BANKVOL" xfId="48303" xr:uid="{00000000-0005-0000-0000-0000B67B0000}"/>
    <cellStyle name="H_1998_col_head 3 3_BANKVOL_AVA DVA EL" xfId="48304" xr:uid="{00000000-0005-0000-0000-0000B77B0000}"/>
    <cellStyle name="H_1998_col_head 3 3_BANKVOL_Avstemming Bank" xfId="48305" xr:uid="{00000000-0005-0000-0000-0000B87B0000}"/>
    <cellStyle name="H_1998_col_head 3 3_BANKVOL_Avstemming Konsern CRD IV" xfId="48306" xr:uid="{00000000-0005-0000-0000-0000B97B0000}"/>
    <cellStyle name="H_1998_col_head 3 3_BANKVOL_Mars 2018" xfId="48307" xr:uid="{00000000-0005-0000-0000-0000BA7B0000}"/>
    <cellStyle name="H_1998_col_head 3 3_BANKVOL_Mars 2018_1" xfId="48308" xr:uid="{00000000-0005-0000-0000-0000BB7B0000}"/>
    <cellStyle name="H_1998_col_head 3 3_Desember 2017" xfId="48309" xr:uid="{00000000-0005-0000-0000-0000BC7B0000}"/>
    <cellStyle name="H_1998_col_head 3 3_Elimineringer i SAP" xfId="48310" xr:uid="{00000000-0005-0000-0000-0000BD7B0000}"/>
    <cellStyle name="H_1998_col_head 3 3_Juni 2017" xfId="23372" xr:uid="{00000000-0005-0000-0000-0000BE7B0000}"/>
    <cellStyle name="H_1998_col_head 3 3_Juni 2017_Avkortning" xfId="48311" xr:uid="{00000000-0005-0000-0000-0000BF7B0000}"/>
    <cellStyle name="H_1998_col_head 3 3_Juni 2017_Desember 2017" xfId="48312" xr:uid="{00000000-0005-0000-0000-0000C07B0000}"/>
    <cellStyle name="H_1998_col_head 3 3_Korr reklassifisering" xfId="48313" xr:uid="{00000000-0005-0000-0000-0000C17B0000}"/>
    <cellStyle name="H_1998_col_head 3 3_Mars 2018" xfId="48314" xr:uid="{00000000-0005-0000-0000-0000C27B0000}"/>
    <cellStyle name="H_1998_col_head 3 3_Mars 2018_1" xfId="48315" xr:uid="{00000000-0005-0000-0000-0000C37B0000}"/>
    <cellStyle name="H_1998_col_head 3 3_Note Bank" xfId="48316" xr:uid="{00000000-0005-0000-0000-0000C47B0000}"/>
    <cellStyle name="H_1998_col_head 3 3_Note Bankkonsern" xfId="48317" xr:uid="{00000000-0005-0000-0000-0000C57B0000}"/>
    <cellStyle name="H_1998_col_head 3 3_September 2017" xfId="48318" xr:uid="{00000000-0005-0000-0000-0000C67B0000}"/>
    <cellStyle name="H_1998_col_head 3 4" xfId="23373" xr:uid="{00000000-0005-0000-0000-0000C77B0000}"/>
    <cellStyle name="H_1998_col_head 3 4_AVA DVA EL" xfId="48319" xr:uid="{00000000-0005-0000-0000-0000C87B0000}"/>
    <cellStyle name="H_1998_col_head 3 4_Avkortning" xfId="48320" xr:uid="{00000000-0005-0000-0000-0000C97B0000}"/>
    <cellStyle name="H_1998_col_head 3 4_Avstemming Bank" xfId="48321" xr:uid="{00000000-0005-0000-0000-0000CA7B0000}"/>
    <cellStyle name="H_1998_col_head 3 4_Avstemming Konsern CRD IV" xfId="48322" xr:uid="{00000000-0005-0000-0000-0000CB7B0000}"/>
    <cellStyle name="H_1998_col_head 3 4_BANKVOL" xfId="48323" xr:uid="{00000000-0005-0000-0000-0000CC7B0000}"/>
    <cellStyle name="H_1998_col_head 3 4_BANKVOL_AVA DVA EL" xfId="48324" xr:uid="{00000000-0005-0000-0000-0000CD7B0000}"/>
    <cellStyle name="H_1998_col_head 3 4_BANKVOL_Avstemming Bank" xfId="48325" xr:uid="{00000000-0005-0000-0000-0000CE7B0000}"/>
    <cellStyle name="H_1998_col_head 3 4_BANKVOL_Avstemming Konsern CRD IV" xfId="48326" xr:uid="{00000000-0005-0000-0000-0000CF7B0000}"/>
    <cellStyle name="H_1998_col_head 3 4_BANKVOL_Mars 2018" xfId="48327" xr:uid="{00000000-0005-0000-0000-0000D07B0000}"/>
    <cellStyle name="H_1998_col_head 3 4_BANKVOL_Mars 2018_1" xfId="48328" xr:uid="{00000000-0005-0000-0000-0000D17B0000}"/>
    <cellStyle name="H_1998_col_head 3 4_Desember 2017" xfId="48329" xr:uid="{00000000-0005-0000-0000-0000D27B0000}"/>
    <cellStyle name="H_1998_col_head 3 4_Desember 2017_1" xfId="48330" xr:uid="{00000000-0005-0000-0000-0000D37B0000}"/>
    <cellStyle name="H_1998_col_head 3 4_Kap.dekn." xfId="23374" xr:uid="{00000000-0005-0000-0000-0000D47B0000}"/>
    <cellStyle name="H_1998_col_head 3 4_Mars 2018" xfId="48331" xr:uid="{00000000-0005-0000-0000-0000D57B0000}"/>
    <cellStyle name="H_1998_col_head 3 4_Mars 2018_1" xfId="48332" xr:uid="{00000000-0005-0000-0000-0000D67B0000}"/>
    <cellStyle name="H_1998_col_head 3 4_Note Bank" xfId="48333" xr:uid="{00000000-0005-0000-0000-0000D77B0000}"/>
    <cellStyle name="H_1998_col_head 3 4_Note Bankkonsern" xfId="48334" xr:uid="{00000000-0005-0000-0000-0000D87B0000}"/>
    <cellStyle name="H_1998_col_head 3 4_September 2017" xfId="48335" xr:uid="{00000000-0005-0000-0000-0000D97B0000}"/>
    <cellStyle name="H_1998_col_head 3_AVA DVA EL" xfId="23375" xr:uid="{00000000-0005-0000-0000-0000DA7B0000}"/>
    <cellStyle name="H_1998_col_head 3_AVA DVA EL_1" xfId="48336" xr:uid="{00000000-0005-0000-0000-0000DB7B0000}"/>
    <cellStyle name="H_1998_col_head 3_Avkortning" xfId="48337" xr:uid="{00000000-0005-0000-0000-0000DC7B0000}"/>
    <cellStyle name="H_1998_col_head 3_Avstemming Bank" xfId="48338" xr:uid="{00000000-0005-0000-0000-0000DD7B0000}"/>
    <cellStyle name="H_1998_col_head 3_Avstemming Konsern CRD IV" xfId="48339" xr:uid="{00000000-0005-0000-0000-0000DE7B0000}"/>
    <cellStyle name="H_1998_col_head 3_Balanse bankkonsern" xfId="23376" xr:uid="{00000000-0005-0000-0000-0000DF7B0000}"/>
    <cellStyle name="H_1998_col_head 3_Balanse bankkonsern_AVA DVA EL" xfId="48340" xr:uid="{00000000-0005-0000-0000-0000E07B0000}"/>
    <cellStyle name="H_1998_col_head 3_Balanse bankkonsern_Avkortning" xfId="48341" xr:uid="{00000000-0005-0000-0000-0000E17B0000}"/>
    <cellStyle name="H_1998_col_head 3_Balanse bankkonsern_Avstemming Bank" xfId="48342" xr:uid="{00000000-0005-0000-0000-0000E27B0000}"/>
    <cellStyle name="H_1998_col_head 3_Balanse bankkonsern_Avstemming Konsern CRD IV" xfId="48343" xr:uid="{00000000-0005-0000-0000-0000E37B0000}"/>
    <cellStyle name="H_1998_col_head 3_Balanse bankkonsern_BANKVOL" xfId="48344" xr:uid="{00000000-0005-0000-0000-0000E47B0000}"/>
    <cellStyle name="H_1998_col_head 3_Balanse bankkonsern_BANKVOL_AVA DVA EL" xfId="48345" xr:uid="{00000000-0005-0000-0000-0000E57B0000}"/>
    <cellStyle name="H_1998_col_head 3_Balanse bankkonsern_BANKVOL_Avstemming Bank" xfId="48346" xr:uid="{00000000-0005-0000-0000-0000E67B0000}"/>
    <cellStyle name="H_1998_col_head 3_Balanse bankkonsern_BANKVOL_Avstemming Konsern CRD IV" xfId="48347" xr:uid="{00000000-0005-0000-0000-0000E77B0000}"/>
    <cellStyle name="H_1998_col_head 3_Balanse bankkonsern_BANKVOL_Mars 2018" xfId="48348" xr:uid="{00000000-0005-0000-0000-0000E87B0000}"/>
    <cellStyle name="H_1998_col_head 3_Balanse bankkonsern_BANKVOL_Mars 2018_1" xfId="48349" xr:uid="{00000000-0005-0000-0000-0000E97B0000}"/>
    <cellStyle name="H_1998_col_head 3_Balanse bankkonsern_Desember 2017" xfId="48350" xr:uid="{00000000-0005-0000-0000-0000EA7B0000}"/>
    <cellStyle name="H_1998_col_head 3_Balanse bankkonsern_Desember 2017_1" xfId="48351" xr:uid="{00000000-0005-0000-0000-0000EB7B0000}"/>
    <cellStyle name="H_1998_col_head 3_Balanse bankkonsern_Mars 2018" xfId="48352" xr:uid="{00000000-0005-0000-0000-0000EC7B0000}"/>
    <cellStyle name="H_1998_col_head 3_Balanse bankkonsern_Mars 2018_1" xfId="48353" xr:uid="{00000000-0005-0000-0000-0000ED7B0000}"/>
    <cellStyle name="H_1998_col_head 3_Balanse bankkonsern_Note Bank" xfId="48354" xr:uid="{00000000-0005-0000-0000-0000EE7B0000}"/>
    <cellStyle name="H_1998_col_head 3_Balanse bankkonsern_Note Bankkonsern" xfId="48355" xr:uid="{00000000-0005-0000-0000-0000EF7B0000}"/>
    <cellStyle name="H_1998_col_head 3_Balanse bankkonsern_September 2017" xfId="48356" xr:uid="{00000000-0005-0000-0000-0000F07B0000}"/>
    <cellStyle name="H_1998_col_head 3_BANKVOL" xfId="48357" xr:uid="{00000000-0005-0000-0000-0000F17B0000}"/>
    <cellStyle name="H_1998_col_head 3_BANKVOL_AVA DVA EL" xfId="48358" xr:uid="{00000000-0005-0000-0000-0000F27B0000}"/>
    <cellStyle name="H_1998_col_head 3_BANKVOL_Avstemming Bank" xfId="48359" xr:uid="{00000000-0005-0000-0000-0000F37B0000}"/>
    <cellStyle name="H_1998_col_head 3_BANKVOL_Avstemming Konsern CRD IV" xfId="48360" xr:uid="{00000000-0005-0000-0000-0000F47B0000}"/>
    <cellStyle name="H_1998_col_head 3_BANKVOL_Mars 2018" xfId="48361" xr:uid="{00000000-0005-0000-0000-0000F57B0000}"/>
    <cellStyle name="H_1998_col_head 3_BANKVOL_Mars 2018_1" xfId="48362" xr:uid="{00000000-0005-0000-0000-0000F67B0000}"/>
    <cellStyle name="H_1998_col_head 3_Desember 2017" xfId="48363" xr:uid="{00000000-0005-0000-0000-0000F77B0000}"/>
    <cellStyle name="H_1998_col_head 3_Desember 2017_1" xfId="48364" xr:uid="{00000000-0005-0000-0000-0000F87B0000}"/>
    <cellStyle name="H_1998_col_head 3_Elimineringer i SAP" xfId="48365" xr:uid="{00000000-0005-0000-0000-0000F97B0000}"/>
    <cellStyle name="H_1998_col_head 3_Expenses (1)" xfId="48366" xr:uid="{00000000-0005-0000-0000-0000FA7B0000}"/>
    <cellStyle name="H_1998_col_head 3_Juni 2017" xfId="23377" xr:uid="{00000000-0005-0000-0000-0000FB7B0000}"/>
    <cellStyle name="H_1998_col_head 3_Juni 2017_Avkortning" xfId="48367" xr:uid="{00000000-0005-0000-0000-0000FC7B0000}"/>
    <cellStyle name="H_1998_col_head 3_Juni 2017_Desember 2017" xfId="48368" xr:uid="{00000000-0005-0000-0000-0000FD7B0000}"/>
    <cellStyle name="H_1998_col_head 3_Korr reklassifisering" xfId="48369" xr:uid="{00000000-0005-0000-0000-0000FE7B0000}"/>
    <cellStyle name="H_1998_col_head 3_Manuell input" xfId="48370" xr:uid="{00000000-0005-0000-0000-0000007C0000}"/>
    <cellStyle name="H_1998_col_head 3_Manuell input_Månedsanalyse" xfId="48371" xr:uid="{00000000-0005-0000-0000-0000017C0000}"/>
    <cellStyle name="H_1998_col_head 3_Mars 2018" xfId="48372" xr:uid="{00000000-0005-0000-0000-0000027C0000}"/>
    <cellStyle name="H_1998_col_head 3_Mars 2018_1" xfId="48373" xr:uid="{00000000-0005-0000-0000-0000037C0000}"/>
    <cellStyle name="H_1998_col_head 3_Månedsanalyse" xfId="48374" xr:uid="{00000000-0005-0000-0000-0000FF7B0000}"/>
    <cellStyle name="H_1998_col_head 3_Note Bank" xfId="48375" xr:uid="{00000000-0005-0000-0000-0000047C0000}"/>
    <cellStyle name="H_1998_col_head 3_Note Bankkonsern" xfId="48376" xr:uid="{00000000-0005-0000-0000-0000057C0000}"/>
    <cellStyle name="H_1998_col_head 3_Results &amp; key fig." xfId="48377" xr:uid="{00000000-0005-0000-0000-0000067C0000}"/>
    <cellStyle name="H_1998_col_head 3_September 2017" xfId="48378" xr:uid="{00000000-0005-0000-0000-0000077C0000}"/>
    <cellStyle name="H_1998_col_head 3_September 2017_1" xfId="48379" xr:uid="{00000000-0005-0000-0000-0000087C0000}"/>
    <cellStyle name="H_1998_col_head 4" xfId="23378" xr:uid="{00000000-0005-0000-0000-0000097C0000}"/>
    <cellStyle name="H_1998_col_head 4_AVA DVA EL" xfId="48380" xr:uid="{00000000-0005-0000-0000-00000A7C0000}"/>
    <cellStyle name="H_1998_col_head 4_Avstemming Bank" xfId="48381" xr:uid="{00000000-0005-0000-0000-00000B7C0000}"/>
    <cellStyle name="H_1998_col_head 4_Avstemming Konsern CRD IV" xfId="48382" xr:uid="{00000000-0005-0000-0000-00000C7C0000}"/>
    <cellStyle name="H_1998_col_head 4_BANKVOL" xfId="48383" xr:uid="{00000000-0005-0000-0000-00000D7C0000}"/>
    <cellStyle name="H_1998_col_head 4_BANKVOL_AVA DVA EL" xfId="48384" xr:uid="{00000000-0005-0000-0000-00000E7C0000}"/>
    <cellStyle name="H_1998_col_head 4_BANKVOL_Avstemming Bank" xfId="48385" xr:uid="{00000000-0005-0000-0000-00000F7C0000}"/>
    <cellStyle name="H_1998_col_head 4_BANKVOL_Avstemming Konsern CRD IV" xfId="48386" xr:uid="{00000000-0005-0000-0000-0000107C0000}"/>
    <cellStyle name="H_1998_col_head 4_BANKVOL_Mars 2018" xfId="48387" xr:uid="{00000000-0005-0000-0000-0000117C0000}"/>
    <cellStyle name="H_1998_col_head 4_BANKVOL_Mars 2018_1" xfId="48388" xr:uid="{00000000-0005-0000-0000-0000127C0000}"/>
    <cellStyle name="H_1998_col_head 4_Desember 2017" xfId="48389" xr:uid="{00000000-0005-0000-0000-0000137C0000}"/>
    <cellStyle name="H_1998_col_head 4_Elimineringer i SAP" xfId="48390" xr:uid="{00000000-0005-0000-0000-0000147C0000}"/>
    <cellStyle name="H_1998_col_head 4_Juni 2017" xfId="23379" xr:uid="{00000000-0005-0000-0000-0000157C0000}"/>
    <cellStyle name="H_1998_col_head 4_Juni 2017_Avkortning" xfId="48391" xr:uid="{00000000-0005-0000-0000-0000167C0000}"/>
    <cellStyle name="H_1998_col_head 4_Juni 2017_Desember 2017" xfId="48392" xr:uid="{00000000-0005-0000-0000-0000177C0000}"/>
    <cellStyle name="H_1998_col_head 4_Korr reklassifisering" xfId="48393" xr:uid="{00000000-0005-0000-0000-0000187C0000}"/>
    <cellStyle name="H_1998_col_head 4_Mars 2018" xfId="48394" xr:uid="{00000000-0005-0000-0000-0000197C0000}"/>
    <cellStyle name="H_1998_col_head 4_Mars 2018_1" xfId="48395" xr:uid="{00000000-0005-0000-0000-00001A7C0000}"/>
    <cellStyle name="H_1998_col_head 4_Note Bank" xfId="48396" xr:uid="{00000000-0005-0000-0000-00001B7C0000}"/>
    <cellStyle name="H_1998_col_head 4_Note Bankkonsern" xfId="48397" xr:uid="{00000000-0005-0000-0000-00001C7C0000}"/>
    <cellStyle name="H_1998_col_head 4_September 2017" xfId="48398" xr:uid="{00000000-0005-0000-0000-00001D7C0000}"/>
    <cellStyle name="H_1998_col_head_1" xfId="48399" xr:uid="{00000000-0005-0000-0000-00001E7C0000}"/>
    <cellStyle name="H_1998_col_head_1 2" xfId="48400" xr:uid="{00000000-0005-0000-0000-00001F7C0000}"/>
    <cellStyle name="H_1998_col_head_1_Manuell input" xfId="48401" xr:uid="{00000000-0005-0000-0000-0000217C0000}"/>
    <cellStyle name="H_1998_col_head_1_Manuell input_Månedsanalyse" xfId="48402" xr:uid="{00000000-0005-0000-0000-0000227C0000}"/>
    <cellStyle name="H_1998_col_head_1_Månedsanalyse" xfId="48403" xr:uid="{00000000-0005-0000-0000-0000207C0000}"/>
    <cellStyle name="H_1998_col_head_8" xfId="48404" xr:uid="{00000000-0005-0000-0000-0000237C0000}"/>
    <cellStyle name="H_1998_col_head_8 2" xfId="48405" xr:uid="{00000000-0005-0000-0000-0000247C0000}"/>
    <cellStyle name="H_1998_col_head_8_Manuell input" xfId="48406" xr:uid="{00000000-0005-0000-0000-0000267C0000}"/>
    <cellStyle name="H_1998_col_head_8_Manuell input_Månedsanalyse" xfId="48407" xr:uid="{00000000-0005-0000-0000-0000277C0000}"/>
    <cellStyle name="H_1998_col_head_8_Månedsanalyse" xfId="48408" xr:uid="{00000000-0005-0000-0000-0000257C0000}"/>
    <cellStyle name="H_1998_col_head_AVA DVA EL" xfId="23380" xr:uid="{00000000-0005-0000-0000-0000287C0000}"/>
    <cellStyle name="H_1998_col_head_AVA DVA EL_1" xfId="48409" xr:uid="{00000000-0005-0000-0000-0000297C0000}"/>
    <cellStyle name="H_1998_col_head_Avkortning" xfId="48410" xr:uid="{00000000-0005-0000-0000-00002A7C0000}"/>
    <cellStyle name="H_1998_col_head_Avstemming Bank" xfId="48411" xr:uid="{00000000-0005-0000-0000-00002B7C0000}"/>
    <cellStyle name="H_1998_col_head_Avstemming Bankkonsern" xfId="48412" xr:uid="{00000000-0005-0000-0000-00002C7C0000}"/>
    <cellStyle name="H_1998_col_head_Avstemming Konsern CRD IV" xfId="48413" xr:uid="{00000000-0005-0000-0000-00002D7C0000}"/>
    <cellStyle name="H_1998_col_head_Balanse bankkonsern" xfId="23381" xr:uid="{00000000-0005-0000-0000-00002E7C0000}"/>
    <cellStyle name="H_1998_col_head_Balanse bankkonsern_AVA DVA EL" xfId="48414" xr:uid="{00000000-0005-0000-0000-00002F7C0000}"/>
    <cellStyle name="H_1998_col_head_Balanse bankkonsern_Avkortning" xfId="48415" xr:uid="{00000000-0005-0000-0000-0000307C0000}"/>
    <cellStyle name="H_1998_col_head_Balanse bankkonsern_Avstemming Bank" xfId="48416" xr:uid="{00000000-0005-0000-0000-0000317C0000}"/>
    <cellStyle name="H_1998_col_head_Balanse bankkonsern_Avstemming Konsern CRD IV" xfId="48417" xr:uid="{00000000-0005-0000-0000-0000327C0000}"/>
    <cellStyle name="H_1998_col_head_Balanse bankkonsern_BANKVOL" xfId="48418" xr:uid="{00000000-0005-0000-0000-0000337C0000}"/>
    <cellStyle name="H_1998_col_head_Balanse bankkonsern_BANKVOL_AVA DVA EL" xfId="48419" xr:uid="{00000000-0005-0000-0000-0000347C0000}"/>
    <cellStyle name="H_1998_col_head_Balanse bankkonsern_BANKVOL_Avstemming Bank" xfId="48420" xr:uid="{00000000-0005-0000-0000-0000357C0000}"/>
    <cellStyle name="H_1998_col_head_Balanse bankkonsern_BANKVOL_Avstemming Konsern CRD IV" xfId="48421" xr:uid="{00000000-0005-0000-0000-0000367C0000}"/>
    <cellStyle name="H_1998_col_head_Balanse bankkonsern_BANKVOL_Mars 2018" xfId="48422" xr:uid="{00000000-0005-0000-0000-0000377C0000}"/>
    <cellStyle name="H_1998_col_head_Balanse bankkonsern_BANKVOL_Mars 2018_1" xfId="48423" xr:uid="{00000000-0005-0000-0000-0000387C0000}"/>
    <cellStyle name="H_1998_col_head_Balanse bankkonsern_Desember 2017" xfId="48424" xr:uid="{00000000-0005-0000-0000-0000397C0000}"/>
    <cellStyle name="H_1998_col_head_Balanse bankkonsern_Desember 2017_1" xfId="48425" xr:uid="{00000000-0005-0000-0000-00003A7C0000}"/>
    <cellStyle name="H_1998_col_head_Balanse bankkonsern_Mars 2018" xfId="48426" xr:uid="{00000000-0005-0000-0000-00003B7C0000}"/>
    <cellStyle name="H_1998_col_head_Balanse bankkonsern_Mars 2018_1" xfId="48427" xr:uid="{00000000-0005-0000-0000-00003C7C0000}"/>
    <cellStyle name="H_1998_col_head_Balanse bankkonsern_Note Bank" xfId="48428" xr:uid="{00000000-0005-0000-0000-00003D7C0000}"/>
    <cellStyle name="H_1998_col_head_Balanse bankkonsern_Note Bankkonsern" xfId="48429" xr:uid="{00000000-0005-0000-0000-00003E7C0000}"/>
    <cellStyle name="H_1998_col_head_Balanse bankkonsern_September 2017" xfId="48430" xr:uid="{00000000-0005-0000-0000-00003F7C0000}"/>
    <cellStyle name="H_1998_col_head_BANKVOL" xfId="23382" xr:uid="{00000000-0005-0000-0000-0000407C0000}"/>
    <cellStyle name="H_1998_col_head_BANKVOL_1" xfId="48431" xr:uid="{00000000-0005-0000-0000-0000417C0000}"/>
    <cellStyle name="H_1998_col_head_BANKVOL_1_AVA DVA EL" xfId="48432" xr:uid="{00000000-0005-0000-0000-0000427C0000}"/>
    <cellStyle name="H_1998_col_head_BANKVOL_1_Avstemming Bank" xfId="48433" xr:uid="{00000000-0005-0000-0000-0000437C0000}"/>
    <cellStyle name="H_1998_col_head_BANKVOL_1_Avstemming Konsern CRD IV" xfId="48434" xr:uid="{00000000-0005-0000-0000-0000447C0000}"/>
    <cellStyle name="H_1998_col_head_BANKVOL_1_Mars 2018" xfId="48435" xr:uid="{00000000-0005-0000-0000-0000457C0000}"/>
    <cellStyle name="H_1998_col_head_BANKVOL_1_Mars 2018_1" xfId="48436" xr:uid="{00000000-0005-0000-0000-0000467C0000}"/>
    <cellStyle name="H_1998_col_head_BANKVOL_AVA DVA EL" xfId="48437" xr:uid="{00000000-0005-0000-0000-0000477C0000}"/>
    <cellStyle name="H_1998_col_head_BANKVOL_Avkortning" xfId="48438" xr:uid="{00000000-0005-0000-0000-0000487C0000}"/>
    <cellStyle name="H_1998_col_head_BANKVOL_Avstemming Bank" xfId="48439" xr:uid="{00000000-0005-0000-0000-0000497C0000}"/>
    <cellStyle name="H_1998_col_head_BANKVOL_Avstemming Konsern CRD IV" xfId="48440" xr:uid="{00000000-0005-0000-0000-00004A7C0000}"/>
    <cellStyle name="H_1998_col_head_BANKVOL_BANKVOL" xfId="48441" xr:uid="{00000000-0005-0000-0000-00004B7C0000}"/>
    <cellStyle name="H_1998_col_head_BANKVOL_BANKVOL_AVA DVA EL" xfId="48442" xr:uid="{00000000-0005-0000-0000-00004C7C0000}"/>
    <cellStyle name="H_1998_col_head_BANKVOL_BANKVOL_Avstemming Bank" xfId="48443" xr:uid="{00000000-0005-0000-0000-00004D7C0000}"/>
    <cellStyle name="H_1998_col_head_BANKVOL_BANKVOL_Avstemming Konsern CRD IV" xfId="48444" xr:uid="{00000000-0005-0000-0000-00004E7C0000}"/>
    <cellStyle name="H_1998_col_head_BANKVOL_BANKVOL_Mars 2018" xfId="48445" xr:uid="{00000000-0005-0000-0000-00004F7C0000}"/>
    <cellStyle name="H_1998_col_head_BANKVOL_BANKVOL_Mars 2018_1" xfId="48446" xr:uid="{00000000-0005-0000-0000-0000507C0000}"/>
    <cellStyle name="H_1998_col_head_BANKVOL_Desember 2017" xfId="48447" xr:uid="{00000000-0005-0000-0000-0000517C0000}"/>
    <cellStyle name="H_1998_col_head_BANKVOL_Desember 2017_1" xfId="48448" xr:uid="{00000000-0005-0000-0000-0000527C0000}"/>
    <cellStyle name="H_1998_col_head_BANKVOL_Mars 2018" xfId="48449" xr:uid="{00000000-0005-0000-0000-0000537C0000}"/>
    <cellStyle name="H_1998_col_head_BANKVOL_Mars 2018_1" xfId="48450" xr:uid="{00000000-0005-0000-0000-0000547C0000}"/>
    <cellStyle name="H_1998_col_head_BANKVOL_Note Bank" xfId="48451" xr:uid="{00000000-0005-0000-0000-0000557C0000}"/>
    <cellStyle name="H_1998_col_head_BANKVOL_Note Bankkonsern" xfId="48452" xr:uid="{00000000-0005-0000-0000-0000567C0000}"/>
    <cellStyle name="H_1998_col_head_BANKVOL_September 2017" xfId="48453" xr:uid="{00000000-0005-0000-0000-0000577C0000}"/>
    <cellStyle name="H_1998_col_head_BM FRIPOLISER PLIS" xfId="48454" xr:uid="{00000000-0005-0000-0000-0000587C0000}"/>
    <cellStyle name="H_1998_col_head_BM FRIPOLISER PLIS 2" xfId="48455" xr:uid="{00000000-0005-0000-0000-0000597C0000}"/>
    <cellStyle name="H_1998_col_head_BM FRIPOLISER PLIS_Manuell input" xfId="48456" xr:uid="{00000000-0005-0000-0000-00005B7C0000}"/>
    <cellStyle name="H_1998_col_head_BM FRIPOLISER PLIS_Manuell input_Månedsanalyse" xfId="48457" xr:uid="{00000000-0005-0000-0000-00005C7C0000}"/>
    <cellStyle name="H_1998_col_head_BM FRIPOLISER PLIS_Månedsanalyse" xfId="48458" xr:uid="{00000000-0005-0000-0000-00005A7C0000}"/>
    <cellStyle name="H_1998_col_head_BM RP VIPS UTEN OPPSPARING" xfId="48459" xr:uid="{00000000-0005-0000-0000-00005D7C0000}"/>
    <cellStyle name="H_1998_col_head_BM RP VIPS UTEN OPPSPARING 2" xfId="48460" xr:uid="{00000000-0005-0000-0000-00005E7C0000}"/>
    <cellStyle name="H_1998_col_head_BM RP VIPS UTEN OPPSPARING_Manuell input" xfId="48461" xr:uid="{00000000-0005-0000-0000-0000607C0000}"/>
    <cellStyle name="H_1998_col_head_BM RP VIPS UTEN OPPSPARING_Manuell input_Månedsanalyse" xfId="48462" xr:uid="{00000000-0005-0000-0000-0000617C0000}"/>
    <cellStyle name="H_1998_col_head_BM RP VIPS UTEN OPPSPARING_Månedsanalyse" xfId="48463" xr:uid="{00000000-0005-0000-0000-00005F7C0000}"/>
    <cellStyle name="H_1998_col_head_BM YP+RP GIWS MED OPPSPARING" xfId="48464" xr:uid="{00000000-0005-0000-0000-0000627C0000}"/>
    <cellStyle name="H_1998_col_head_BM YP+RP GIWS MED OPPSPARING 2" xfId="48465" xr:uid="{00000000-0005-0000-0000-0000637C0000}"/>
    <cellStyle name="H_1998_col_head_BM YP+RP GIWS MED OPPSPARING_Manuell input" xfId="48466" xr:uid="{00000000-0005-0000-0000-0000657C0000}"/>
    <cellStyle name="H_1998_col_head_BM YP+RP GIWS MED OPPSPARING_Manuell input_Månedsanalyse" xfId="48467" xr:uid="{00000000-0005-0000-0000-0000667C0000}"/>
    <cellStyle name="H_1998_col_head_BM YP+RP GIWS MED OPPSPARING_Månedsanalyse" xfId="48468" xr:uid="{00000000-0005-0000-0000-0000647C0000}"/>
    <cellStyle name="H_1998_col_head_CCR3" xfId="6760" xr:uid="{00000000-0005-0000-0000-0000677C0000}"/>
    <cellStyle name="H_1998_col_head_CR4_19" xfId="6761" xr:uid="{00000000-0005-0000-0000-0000687C0000}"/>
    <cellStyle name="H_1998_col_head_Derivater B1" xfId="23383" xr:uid="{00000000-0005-0000-0000-0000697C0000}"/>
    <cellStyle name="H_1998_col_head_Derivater B1_AVA DVA EL" xfId="48469" xr:uid="{00000000-0005-0000-0000-00006A7C0000}"/>
    <cellStyle name="H_1998_col_head_Derivater B1_Avkortning" xfId="48470" xr:uid="{00000000-0005-0000-0000-00006B7C0000}"/>
    <cellStyle name="H_1998_col_head_Derivater B1_Avstemming Bank" xfId="48471" xr:uid="{00000000-0005-0000-0000-00006C7C0000}"/>
    <cellStyle name="H_1998_col_head_Derivater B1_Avstemming Konsern CRD IV" xfId="48472" xr:uid="{00000000-0005-0000-0000-00006D7C0000}"/>
    <cellStyle name="H_1998_col_head_Derivater B1_BANKVOL" xfId="48473" xr:uid="{00000000-0005-0000-0000-00006E7C0000}"/>
    <cellStyle name="H_1998_col_head_Derivater B1_BANKVOL_AVA DVA EL" xfId="48474" xr:uid="{00000000-0005-0000-0000-00006F7C0000}"/>
    <cellStyle name="H_1998_col_head_Derivater B1_BANKVOL_Avstemming Bank" xfId="48475" xr:uid="{00000000-0005-0000-0000-0000707C0000}"/>
    <cellStyle name="H_1998_col_head_Derivater B1_BANKVOL_Avstemming Konsern CRD IV" xfId="48476" xr:uid="{00000000-0005-0000-0000-0000717C0000}"/>
    <cellStyle name="H_1998_col_head_Derivater B1_BANKVOL_Mars 2018" xfId="48477" xr:uid="{00000000-0005-0000-0000-0000727C0000}"/>
    <cellStyle name="H_1998_col_head_Derivater B1_BANKVOL_Mars 2018_1" xfId="48478" xr:uid="{00000000-0005-0000-0000-0000737C0000}"/>
    <cellStyle name="H_1998_col_head_Derivater B1_Desember 2017" xfId="48479" xr:uid="{00000000-0005-0000-0000-0000747C0000}"/>
    <cellStyle name="H_1998_col_head_Derivater B1_Desember 2017_1" xfId="48480" xr:uid="{00000000-0005-0000-0000-0000757C0000}"/>
    <cellStyle name="H_1998_col_head_Derivater B1_Mars 2018" xfId="48481" xr:uid="{00000000-0005-0000-0000-0000767C0000}"/>
    <cellStyle name="H_1998_col_head_Derivater B1_Mars 2018_1" xfId="48482" xr:uid="{00000000-0005-0000-0000-0000777C0000}"/>
    <cellStyle name="H_1998_col_head_Derivater B1_Note Bank" xfId="48483" xr:uid="{00000000-0005-0000-0000-0000787C0000}"/>
    <cellStyle name="H_1998_col_head_Derivater B1_Note Bankkonsern" xfId="48484" xr:uid="{00000000-0005-0000-0000-0000797C0000}"/>
    <cellStyle name="H_1998_col_head_Derivater B1_September 2017" xfId="48485" xr:uid="{00000000-0005-0000-0000-00007A7C0000}"/>
    <cellStyle name="H_1998_col_head_Desember 2017" xfId="48486" xr:uid="{00000000-0005-0000-0000-00007B7C0000}"/>
    <cellStyle name="H_1998_col_head_Desember 2017_1" xfId="48487" xr:uid="{00000000-0005-0000-0000-00007C7C0000}"/>
    <cellStyle name="H_1998_col_head_Elimineringer i SAP" xfId="48488" xr:uid="{00000000-0005-0000-0000-00007D7C0000}"/>
    <cellStyle name="H_1998_col_head_Juni 2017" xfId="23384" xr:uid="{00000000-0005-0000-0000-00007E7C0000}"/>
    <cellStyle name="H_1998_col_head_Juni 2017_Avkortning" xfId="48489" xr:uid="{00000000-0005-0000-0000-00007F7C0000}"/>
    <cellStyle name="H_1998_col_head_Juni 2017_Desember 2017" xfId="48490" xr:uid="{00000000-0005-0000-0000-0000807C0000}"/>
    <cellStyle name="H_1998_col_head_Kap.dekn." xfId="23385" xr:uid="{00000000-0005-0000-0000-0000817C0000}"/>
    <cellStyle name="H_1998_col_head_Kap.dekn._AVA DVA EL" xfId="48491" xr:uid="{00000000-0005-0000-0000-0000827C0000}"/>
    <cellStyle name="H_1998_col_head_Kap.dekn._Avkortning" xfId="48492" xr:uid="{00000000-0005-0000-0000-0000837C0000}"/>
    <cellStyle name="H_1998_col_head_Kap.dekn._Avstemming Bank" xfId="48493" xr:uid="{00000000-0005-0000-0000-0000847C0000}"/>
    <cellStyle name="H_1998_col_head_Kap.dekn._Avstemming Konsern CRD IV" xfId="48494" xr:uid="{00000000-0005-0000-0000-0000857C0000}"/>
    <cellStyle name="H_1998_col_head_Kap.dekn._BANKVOL" xfId="48495" xr:uid="{00000000-0005-0000-0000-0000867C0000}"/>
    <cellStyle name="H_1998_col_head_Kap.dekn._BANKVOL_AVA DVA EL" xfId="48496" xr:uid="{00000000-0005-0000-0000-0000877C0000}"/>
    <cellStyle name="H_1998_col_head_Kap.dekn._BANKVOL_Avstemming Bank" xfId="48497" xr:uid="{00000000-0005-0000-0000-0000887C0000}"/>
    <cellStyle name="H_1998_col_head_Kap.dekn._BANKVOL_Avstemming Konsern CRD IV" xfId="48498" xr:uid="{00000000-0005-0000-0000-0000897C0000}"/>
    <cellStyle name="H_1998_col_head_Kap.dekn._BANKVOL_Mars 2018" xfId="48499" xr:uid="{00000000-0005-0000-0000-00008A7C0000}"/>
    <cellStyle name="H_1998_col_head_Kap.dekn._BANKVOL_Mars 2018_1" xfId="48500" xr:uid="{00000000-0005-0000-0000-00008B7C0000}"/>
    <cellStyle name="H_1998_col_head_Kap.dekn._Desember 2017" xfId="48501" xr:uid="{00000000-0005-0000-0000-00008C7C0000}"/>
    <cellStyle name="H_1998_col_head_Kap.dekn._Desember 2017_1" xfId="48502" xr:uid="{00000000-0005-0000-0000-00008D7C0000}"/>
    <cellStyle name="H_1998_col_head_Kap.dekn._Mars 2018" xfId="48503" xr:uid="{00000000-0005-0000-0000-00008E7C0000}"/>
    <cellStyle name="H_1998_col_head_Kap.dekn._Mars 2018_1" xfId="48504" xr:uid="{00000000-0005-0000-0000-00008F7C0000}"/>
    <cellStyle name="H_1998_col_head_Kap.dekn._Note Bank" xfId="48505" xr:uid="{00000000-0005-0000-0000-0000907C0000}"/>
    <cellStyle name="H_1998_col_head_Kap.dekn._Note Bankkonsern" xfId="48506" xr:uid="{00000000-0005-0000-0000-0000917C0000}"/>
    <cellStyle name="H_1998_col_head_Kap.dekn._September 2017" xfId="48507" xr:uid="{00000000-0005-0000-0000-0000927C0000}"/>
    <cellStyle name="H_1998_col_head_KM1" xfId="23352" xr:uid="{00000000-0005-0000-0000-0000937C0000}"/>
    <cellStyle name="H_1998_col_head_Korr reklassifisering" xfId="48508" xr:uid="{00000000-0005-0000-0000-0000947C0000}"/>
    <cellStyle name="H_1998_col_head_LR2" xfId="53124" xr:uid="{266936F8-5265-4A50-B30C-DD99C809DA66}"/>
    <cellStyle name="H_1998_col_head_Manuell input" xfId="48509" xr:uid="{00000000-0005-0000-0000-0000967C0000}"/>
    <cellStyle name="H_1998_col_head_Manuell input_Månedsanalyse" xfId="48510" xr:uid="{00000000-0005-0000-0000-0000977C0000}"/>
    <cellStyle name="H_1998_col_head_Mars 2018" xfId="48511" xr:uid="{00000000-0005-0000-0000-0000987C0000}"/>
    <cellStyle name="H_1998_col_head_Mars 2018_1" xfId="48512" xr:uid="{00000000-0005-0000-0000-0000997C0000}"/>
    <cellStyle name="H_1998_col_head_Månedsanalyse" xfId="48513" xr:uid="{00000000-0005-0000-0000-0000957C0000}"/>
    <cellStyle name="H_1998_col_head_Note Bank" xfId="48514" xr:uid="{00000000-0005-0000-0000-00009A7C0000}"/>
    <cellStyle name="H_1998_col_head_Note Bank_1" xfId="48515" xr:uid="{00000000-0005-0000-0000-00009B7C0000}"/>
    <cellStyle name="H_1998_col_head_Note Bankkonsern" xfId="48516" xr:uid="{00000000-0005-0000-0000-00009C7C0000}"/>
    <cellStyle name="H_1998_col_head_Note Bankkonsern_1" xfId="48517" xr:uid="{00000000-0005-0000-0000-00009D7C0000}"/>
    <cellStyle name="H_1998_col_head_Note Konsern" xfId="48518" xr:uid="{00000000-0005-0000-0000-00009E7C0000}"/>
    <cellStyle name="H_1998_col_head_OM YP GIWS" xfId="48519" xr:uid="{00000000-0005-0000-0000-00009F7C0000}"/>
    <cellStyle name="H_1998_col_head_OM YP GIWS 2" xfId="48520" xr:uid="{00000000-0005-0000-0000-0000A07C0000}"/>
    <cellStyle name="H_1998_col_head_OM YP GIWS_Manuell input" xfId="48521" xr:uid="{00000000-0005-0000-0000-0000A27C0000}"/>
    <cellStyle name="H_1998_col_head_OM YP GIWS_Manuell input_Månedsanalyse" xfId="48522" xr:uid="{00000000-0005-0000-0000-0000A37C0000}"/>
    <cellStyle name="H_1998_col_head_OM YP GIWS_Månedsanalyse" xfId="48523" xr:uid="{00000000-0005-0000-0000-0000A17C0000}"/>
    <cellStyle name="H_1998_col_head_Q Sum_Res N" xfId="48524" xr:uid="{00000000-0005-0000-0000-0000A47C0000}"/>
    <cellStyle name="H_1998_col_head_Q Sum_Res N 2" xfId="48525" xr:uid="{00000000-0005-0000-0000-0000A57C0000}"/>
    <cellStyle name="H_1998_col_head_Q Sum_Res N_Manuell input" xfId="48526" xr:uid="{00000000-0005-0000-0000-0000A77C0000}"/>
    <cellStyle name="H_1998_col_head_Q Sum_Res N_Manuell input_Månedsanalyse" xfId="48527" xr:uid="{00000000-0005-0000-0000-0000A87C0000}"/>
    <cellStyle name="H_1998_col_head_Q Sum_Res N_Månedsanalyse" xfId="48528" xr:uid="{00000000-0005-0000-0000-0000A67C0000}"/>
    <cellStyle name="H_1998_col_head_Q Sum_Res N_Results &amp; key fig." xfId="48529" xr:uid="{00000000-0005-0000-0000-0000A97C0000}"/>
    <cellStyle name="H_1998_col_head_Results &amp; key fig." xfId="48530" xr:uid="{00000000-0005-0000-0000-0000AA7C0000}"/>
    <cellStyle name="H_1998_col_head_September 2017" xfId="48531" xr:uid="{00000000-0005-0000-0000-0000AB7C0000}"/>
    <cellStyle name="H_1998_col_head_September 2017_1" xfId="48532" xr:uid="{00000000-0005-0000-0000-0000AC7C0000}"/>
    <cellStyle name="H_1998_col_head_Side 9" xfId="48533" xr:uid="{00000000-0005-0000-0000-0000AD7C0000}"/>
    <cellStyle name="H_1998_col_head_Side 9 2" xfId="48534" xr:uid="{00000000-0005-0000-0000-0000AE7C0000}"/>
    <cellStyle name="H_1998_col_head_Side 9_Manuell input" xfId="48535" xr:uid="{00000000-0005-0000-0000-0000B07C0000}"/>
    <cellStyle name="H_1998_col_head_Side 9_Manuell input_Månedsanalyse" xfId="48536" xr:uid="{00000000-0005-0000-0000-0000B17C0000}"/>
    <cellStyle name="H_1998_col_head_Side 9_Månedsanalyse" xfId="48537" xr:uid="{00000000-0005-0000-0000-0000AF7C0000}"/>
    <cellStyle name="H_1998_col_head_YTD" xfId="48538" xr:uid="{00000000-0005-0000-0000-0000B27C0000}"/>
    <cellStyle name="H_1998_col_head_YTD 2" xfId="48539" xr:uid="{00000000-0005-0000-0000-0000B37C0000}"/>
    <cellStyle name="H_1998_col_head_YTD_Manuell input" xfId="48540" xr:uid="{00000000-0005-0000-0000-0000B57C0000}"/>
    <cellStyle name="H_1998_col_head_YTD_Manuell input_Månedsanalyse" xfId="48541" xr:uid="{00000000-0005-0000-0000-0000B67C0000}"/>
    <cellStyle name="H_1998_col_head_YTD_Månedsanalyse" xfId="48542" xr:uid="{00000000-0005-0000-0000-0000B47C0000}"/>
    <cellStyle name="H_1999_col_head" xfId="6762" xr:uid="{00000000-0005-0000-0000-0000B77C0000}"/>
    <cellStyle name="H_1999_col_head 2" xfId="23387" xr:uid="{00000000-0005-0000-0000-0000B87C0000}"/>
    <cellStyle name="H_1999_col_head 2_AVA DVA EL" xfId="48543" xr:uid="{00000000-0005-0000-0000-0000B97C0000}"/>
    <cellStyle name="H_1999_col_head 2_Avstemming Bank" xfId="48544" xr:uid="{00000000-0005-0000-0000-0000BA7C0000}"/>
    <cellStyle name="H_1999_col_head 2_Avstemming Konsern CRD IV" xfId="48545" xr:uid="{00000000-0005-0000-0000-0000BB7C0000}"/>
    <cellStyle name="H_1999_col_head 2_BANKVOL" xfId="48546" xr:uid="{00000000-0005-0000-0000-0000BC7C0000}"/>
    <cellStyle name="H_1999_col_head 2_BANKVOL_AVA DVA EL" xfId="48547" xr:uid="{00000000-0005-0000-0000-0000BD7C0000}"/>
    <cellStyle name="H_1999_col_head 2_BANKVOL_Avstemming Bank" xfId="48548" xr:uid="{00000000-0005-0000-0000-0000BE7C0000}"/>
    <cellStyle name="H_1999_col_head 2_BANKVOL_Avstemming Konsern CRD IV" xfId="48549" xr:uid="{00000000-0005-0000-0000-0000BF7C0000}"/>
    <cellStyle name="H_1999_col_head 2_BANKVOL_Mars 2018" xfId="48550" xr:uid="{00000000-0005-0000-0000-0000C07C0000}"/>
    <cellStyle name="H_1999_col_head 2_BANKVOL_Mars 2018_1" xfId="48551" xr:uid="{00000000-0005-0000-0000-0000C17C0000}"/>
    <cellStyle name="H_1999_col_head 2_Desember 2017" xfId="48552" xr:uid="{00000000-0005-0000-0000-0000C27C0000}"/>
    <cellStyle name="H_1999_col_head 2_Elimineringer i SAP" xfId="48553" xr:uid="{00000000-0005-0000-0000-0000C37C0000}"/>
    <cellStyle name="H_1999_col_head 2_Juni 2017" xfId="23388" xr:uid="{00000000-0005-0000-0000-0000C47C0000}"/>
    <cellStyle name="H_1999_col_head 2_Juni 2017_Avkortning" xfId="48554" xr:uid="{00000000-0005-0000-0000-0000C57C0000}"/>
    <cellStyle name="H_1999_col_head 2_Juni 2017_Desember 2017" xfId="48555" xr:uid="{00000000-0005-0000-0000-0000C67C0000}"/>
    <cellStyle name="H_1999_col_head 2_Korr reklassifisering" xfId="48556" xr:uid="{00000000-0005-0000-0000-0000C77C0000}"/>
    <cellStyle name="H_1999_col_head 2_Mars 2018" xfId="48557" xr:uid="{00000000-0005-0000-0000-0000C87C0000}"/>
    <cellStyle name="H_1999_col_head 2_Mars 2018_1" xfId="48558" xr:uid="{00000000-0005-0000-0000-0000C97C0000}"/>
    <cellStyle name="H_1999_col_head 2_Note Bank" xfId="48559" xr:uid="{00000000-0005-0000-0000-0000CA7C0000}"/>
    <cellStyle name="H_1999_col_head 2_Note Bankkonsern" xfId="48560" xr:uid="{00000000-0005-0000-0000-0000CB7C0000}"/>
    <cellStyle name="H_1999_col_head 2_September 2017" xfId="48561" xr:uid="{00000000-0005-0000-0000-0000CC7C0000}"/>
    <cellStyle name="H_1999_col_head_AVA DVA EL" xfId="23389" xr:uid="{00000000-0005-0000-0000-0000CD7C0000}"/>
    <cellStyle name="H_1999_col_head_AVA DVA EL_1" xfId="48562" xr:uid="{00000000-0005-0000-0000-0000CE7C0000}"/>
    <cellStyle name="H_1999_col_head_Avkortning" xfId="48563" xr:uid="{00000000-0005-0000-0000-0000CF7C0000}"/>
    <cellStyle name="H_1999_col_head_Avstemming Bank" xfId="48564" xr:uid="{00000000-0005-0000-0000-0000D07C0000}"/>
    <cellStyle name="H_1999_col_head_Avstemming Bankkonsern" xfId="48565" xr:uid="{00000000-0005-0000-0000-0000D17C0000}"/>
    <cellStyle name="H_1999_col_head_Avstemming Konsern CRD IV" xfId="48566" xr:uid="{00000000-0005-0000-0000-0000D27C0000}"/>
    <cellStyle name="H_1999_col_head_Balanse bankkonsern" xfId="23390" xr:uid="{00000000-0005-0000-0000-0000D37C0000}"/>
    <cellStyle name="H_1999_col_head_Balanse bankkonsern_AVA DVA EL" xfId="48567" xr:uid="{00000000-0005-0000-0000-0000D47C0000}"/>
    <cellStyle name="H_1999_col_head_Balanse bankkonsern_Avkortning" xfId="48568" xr:uid="{00000000-0005-0000-0000-0000D57C0000}"/>
    <cellStyle name="H_1999_col_head_Balanse bankkonsern_Avstemming Bank" xfId="48569" xr:uid="{00000000-0005-0000-0000-0000D67C0000}"/>
    <cellStyle name="H_1999_col_head_Balanse bankkonsern_Avstemming Konsern CRD IV" xfId="48570" xr:uid="{00000000-0005-0000-0000-0000D77C0000}"/>
    <cellStyle name="H_1999_col_head_Balanse bankkonsern_BANKVOL" xfId="48571" xr:uid="{00000000-0005-0000-0000-0000D87C0000}"/>
    <cellStyle name="H_1999_col_head_Balanse bankkonsern_BANKVOL_AVA DVA EL" xfId="48572" xr:uid="{00000000-0005-0000-0000-0000D97C0000}"/>
    <cellStyle name="H_1999_col_head_Balanse bankkonsern_BANKVOL_Avstemming Bank" xfId="48573" xr:uid="{00000000-0005-0000-0000-0000DA7C0000}"/>
    <cellStyle name="H_1999_col_head_Balanse bankkonsern_BANKVOL_Avstemming Konsern CRD IV" xfId="48574" xr:uid="{00000000-0005-0000-0000-0000DB7C0000}"/>
    <cellStyle name="H_1999_col_head_Balanse bankkonsern_BANKVOL_Mars 2018" xfId="48575" xr:uid="{00000000-0005-0000-0000-0000DC7C0000}"/>
    <cellStyle name="H_1999_col_head_Balanse bankkonsern_BANKVOL_Mars 2018_1" xfId="48576" xr:uid="{00000000-0005-0000-0000-0000DD7C0000}"/>
    <cellStyle name="H_1999_col_head_Balanse bankkonsern_Desember 2017" xfId="48577" xr:uid="{00000000-0005-0000-0000-0000DE7C0000}"/>
    <cellStyle name="H_1999_col_head_Balanse bankkonsern_Desember 2017_1" xfId="48578" xr:uid="{00000000-0005-0000-0000-0000DF7C0000}"/>
    <cellStyle name="H_1999_col_head_Balanse bankkonsern_Mars 2018" xfId="48579" xr:uid="{00000000-0005-0000-0000-0000E07C0000}"/>
    <cellStyle name="H_1999_col_head_Balanse bankkonsern_Mars 2018_1" xfId="48580" xr:uid="{00000000-0005-0000-0000-0000E17C0000}"/>
    <cellStyle name="H_1999_col_head_Balanse bankkonsern_Note Bank" xfId="48581" xr:uid="{00000000-0005-0000-0000-0000E27C0000}"/>
    <cellStyle name="H_1999_col_head_Balanse bankkonsern_Note Bankkonsern" xfId="48582" xr:uid="{00000000-0005-0000-0000-0000E37C0000}"/>
    <cellStyle name="H_1999_col_head_Balanse bankkonsern_September 2017" xfId="48583" xr:uid="{00000000-0005-0000-0000-0000E47C0000}"/>
    <cellStyle name="H_1999_col_head_BANKVOL" xfId="23391" xr:uid="{00000000-0005-0000-0000-0000E57C0000}"/>
    <cellStyle name="H_1999_col_head_BANKVOL_1" xfId="48584" xr:uid="{00000000-0005-0000-0000-0000E67C0000}"/>
    <cellStyle name="H_1999_col_head_BANKVOL_1_AVA DVA EL" xfId="48585" xr:uid="{00000000-0005-0000-0000-0000E77C0000}"/>
    <cellStyle name="H_1999_col_head_BANKVOL_1_Avstemming Bank" xfId="48586" xr:uid="{00000000-0005-0000-0000-0000E87C0000}"/>
    <cellStyle name="H_1999_col_head_BANKVOL_1_Avstemming Konsern CRD IV" xfId="48587" xr:uid="{00000000-0005-0000-0000-0000E97C0000}"/>
    <cellStyle name="H_1999_col_head_BANKVOL_1_Mars 2018" xfId="48588" xr:uid="{00000000-0005-0000-0000-0000EA7C0000}"/>
    <cellStyle name="H_1999_col_head_BANKVOL_1_Mars 2018_1" xfId="48589" xr:uid="{00000000-0005-0000-0000-0000EB7C0000}"/>
    <cellStyle name="H_1999_col_head_BANKVOL_AVA DVA EL" xfId="48590" xr:uid="{00000000-0005-0000-0000-0000EC7C0000}"/>
    <cellStyle name="H_1999_col_head_BANKVOL_Avkortning" xfId="48591" xr:uid="{00000000-0005-0000-0000-0000ED7C0000}"/>
    <cellStyle name="H_1999_col_head_BANKVOL_Avstemming Bank" xfId="48592" xr:uid="{00000000-0005-0000-0000-0000EE7C0000}"/>
    <cellStyle name="H_1999_col_head_BANKVOL_Avstemming Konsern CRD IV" xfId="48593" xr:uid="{00000000-0005-0000-0000-0000EF7C0000}"/>
    <cellStyle name="H_1999_col_head_BANKVOL_BANKVOL" xfId="48594" xr:uid="{00000000-0005-0000-0000-0000F07C0000}"/>
    <cellStyle name="H_1999_col_head_BANKVOL_BANKVOL_AVA DVA EL" xfId="48595" xr:uid="{00000000-0005-0000-0000-0000F17C0000}"/>
    <cellStyle name="H_1999_col_head_BANKVOL_BANKVOL_Avstemming Bank" xfId="48596" xr:uid="{00000000-0005-0000-0000-0000F27C0000}"/>
    <cellStyle name="H_1999_col_head_BANKVOL_BANKVOL_Avstemming Konsern CRD IV" xfId="48597" xr:uid="{00000000-0005-0000-0000-0000F37C0000}"/>
    <cellStyle name="H_1999_col_head_BANKVOL_BANKVOL_Mars 2018" xfId="48598" xr:uid="{00000000-0005-0000-0000-0000F47C0000}"/>
    <cellStyle name="H_1999_col_head_BANKVOL_BANKVOL_Mars 2018_1" xfId="48599" xr:uid="{00000000-0005-0000-0000-0000F57C0000}"/>
    <cellStyle name="H_1999_col_head_BANKVOL_Desember 2017" xfId="48600" xr:uid="{00000000-0005-0000-0000-0000F67C0000}"/>
    <cellStyle name="H_1999_col_head_BANKVOL_Desember 2017_1" xfId="48601" xr:uid="{00000000-0005-0000-0000-0000F77C0000}"/>
    <cellStyle name="H_1999_col_head_BANKVOL_Mars 2018" xfId="48602" xr:uid="{00000000-0005-0000-0000-0000F87C0000}"/>
    <cellStyle name="H_1999_col_head_BANKVOL_Mars 2018_1" xfId="48603" xr:uid="{00000000-0005-0000-0000-0000F97C0000}"/>
    <cellStyle name="H_1999_col_head_BANKVOL_Note Bank" xfId="48604" xr:uid="{00000000-0005-0000-0000-0000FA7C0000}"/>
    <cellStyle name="H_1999_col_head_BANKVOL_Note Bankkonsern" xfId="48605" xr:uid="{00000000-0005-0000-0000-0000FB7C0000}"/>
    <cellStyle name="H_1999_col_head_BANKVOL_September 2017" xfId="48606" xr:uid="{00000000-0005-0000-0000-0000FC7C0000}"/>
    <cellStyle name="H_1999_col_head_CCR3" xfId="6763" xr:uid="{00000000-0005-0000-0000-0000FD7C0000}"/>
    <cellStyle name="H_1999_col_head_CR4_19" xfId="6764" xr:uid="{00000000-0005-0000-0000-0000FE7C0000}"/>
    <cellStyle name="H_1999_col_head_Derivater B1" xfId="23392" xr:uid="{00000000-0005-0000-0000-0000FF7C0000}"/>
    <cellStyle name="H_1999_col_head_Derivater B1_AVA DVA EL" xfId="48607" xr:uid="{00000000-0005-0000-0000-0000007D0000}"/>
    <cellStyle name="H_1999_col_head_Derivater B1_Avkortning" xfId="48608" xr:uid="{00000000-0005-0000-0000-0000017D0000}"/>
    <cellStyle name="H_1999_col_head_Derivater B1_Avstemming Bank" xfId="48609" xr:uid="{00000000-0005-0000-0000-0000027D0000}"/>
    <cellStyle name="H_1999_col_head_Derivater B1_Avstemming Konsern CRD IV" xfId="48610" xr:uid="{00000000-0005-0000-0000-0000037D0000}"/>
    <cellStyle name="H_1999_col_head_Derivater B1_BANKVOL" xfId="48611" xr:uid="{00000000-0005-0000-0000-0000047D0000}"/>
    <cellStyle name="H_1999_col_head_Derivater B1_BANKVOL_AVA DVA EL" xfId="48612" xr:uid="{00000000-0005-0000-0000-0000057D0000}"/>
    <cellStyle name="H_1999_col_head_Derivater B1_BANKVOL_Avstemming Bank" xfId="48613" xr:uid="{00000000-0005-0000-0000-0000067D0000}"/>
    <cellStyle name="H_1999_col_head_Derivater B1_BANKVOL_Avstemming Konsern CRD IV" xfId="48614" xr:uid="{00000000-0005-0000-0000-0000077D0000}"/>
    <cellStyle name="H_1999_col_head_Derivater B1_BANKVOL_Mars 2018" xfId="48615" xr:uid="{00000000-0005-0000-0000-0000087D0000}"/>
    <cellStyle name="H_1999_col_head_Derivater B1_BANKVOL_Mars 2018_1" xfId="48616" xr:uid="{00000000-0005-0000-0000-0000097D0000}"/>
    <cellStyle name="H_1999_col_head_Derivater B1_Desember 2017" xfId="48617" xr:uid="{00000000-0005-0000-0000-00000A7D0000}"/>
    <cellStyle name="H_1999_col_head_Derivater B1_Desember 2017_1" xfId="48618" xr:uid="{00000000-0005-0000-0000-00000B7D0000}"/>
    <cellStyle name="H_1999_col_head_Derivater B1_Mars 2018" xfId="48619" xr:uid="{00000000-0005-0000-0000-00000C7D0000}"/>
    <cellStyle name="H_1999_col_head_Derivater B1_Mars 2018_1" xfId="48620" xr:uid="{00000000-0005-0000-0000-00000D7D0000}"/>
    <cellStyle name="H_1999_col_head_Derivater B1_Note Bank" xfId="48621" xr:uid="{00000000-0005-0000-0000-00000E7D0000}"/>
    <cellStyle name="H_1999_col_head_Derivater B1_Note Bankkonsern" xfId="48622" xr:uid="{00000000-0005-0000-0000-00000F7D0000}"/>
    <cellStyle name="H_1999_col_head_Derivater B1_September 2017" xfId="48623" xr:uid="{00000000-0005-0000-0000-0000107D0000}"/>
    <cellStyle name="H_1999_col_head_Desember 2017" xfId="48624" xr:uid="{00000000-0005-0000-0000-0000117D0000}"/>
    <cellStyle name="H_1999_col_head_Desember 2017_1" xfId="48625" xr:uid="{00000000-0005-0000-0000-0000127D0000}"/>
    <cellStyle name="H_1999_col_head_Elimineringer i SAP" xfId="48626" xr:uid="{00000000-0005-0000-0000-0000137D0000}"/>
    <cellStyle name="H_1999_col_head_Juni 2017" xfId="23393" xr:uid="{00000000-0005-0000-0000-0000147D0000}"/>
    <cellStyle name="H_1999_col_head_Juni 2017_Avkortning" xfId="48627" xr:uid="{00000000-0005-0000-0000-0000157D0000}"/>
    <cellStyle name="H_1999_col_head_Juni 2017_Desember 2017" xfId="48628" xr:uid="{00000000-0005-0000-0000-0000167D0000}"/>
    <cellStyle name="H_1999_col_head_Kap.dekn." xfId="23394" xr:uid="{00000000-0005-0000-0000-0000177D0000}"/>
    <cellStyle name="H_1999_col_head_Kap.dekn._AVA DVA EL" xfId="48629" xr:uid="{00000000-0005-0000-0000-0000187D0000}"/>
    <cellStyle name="H_1999_col_head_Kap.dekn._Avkortning" xfId="48630" xr:uid="{00000000-0005-0000-0000-0000197D0000}"/>
    <cellStyle name="H_1999_col_head_Kap.dekn._Avstemming Bank" xfId="48631" xr:uid="{00000000-0005-0000-0000-00001A7D0000}"/>
    <cellStyle name="H_1999_col_head_Kap.dekn._Avstemming Konsern CRD IV" xfId="48632" xr:uid="{00000000-0005-0000-0000-00001B7D0000}"/>
    <cellStyle name="H_1999_col_head_Kap.dekn._BANKVOL" xfId="48633" xr:uid="{00000000-0005-0000-0000-00001C7D0000}"/>
    <cellStyle name="H_1999_col_head_Kap.dekn._BANKVOL_AVA DVA EL" xfId="48634" xr:uid="{00000000-0005-0000-0000-00001D7D0000}"/>
    <cellStyle name="H_1999_col_head_Kap.dekn._BANKVOL_Avstemming Bank" xfId="48635" xr:uid="{00000000-0005-0000-0000-00001E7D0000}"/>
    <cellStyle name="H_1999_col_head_Kap.dekn._BANKVOL_Avstemming Konsern CRD IV" xfId="48636" xr:uid="{00000000-0005-0000-0000-00001F7D0000}"/>
    <cellStyle name="H_1999_col_head_Kap.dekn._BANKVOL_Mars 2018" xfId="48637" xr:uid="{00000000-0005-0000-0000-0000207D0000}"/>
    <cellStyle name="H_1999_col_head_Kap.dekn._BANKVOL_Mars 2018_1" xfId="48638" xr:uid="{00000000-0005-0000-0000-0000217D0000}"/>
    <cellStyle name="H_1999_col_head_Kap.dekn._Desember 2017" xfId="48639" xr:uid="{00000000-0005-0000-0000-0000227D0000}"/>
    <cellStyle name="H_1999_col_head_Kap.dekn._Desember 2017_1" xfId="48640" xr:uid="{00000000-0005-0000-0000-0000237D0000}"/>
    <cellStyle name="H_1999_col_head_Kap.dekn._Mars 2018" xfId="48641" xr:uid="{00000000-0005-0000-0000-0000247D0000}"/>
    <cellStyle name="H_1999_col_head_Kap.dekn._Mars 2018_1" xfId="48642" xr:uid="{00000000-0005-0000-0000-0000257D0000}"/>
    <cellStyle name="H_1999_col_head_Kap.dekn._Note Bank" xfId="48643" xr:uid="{00000000-0005-0000-0000-0000267D0000}"/>
    <cellStyle name="H_1999_col_head_Kap.dekn._Note Bankkonsern" xfId="48644" xr:uid="{00000000-0005-0000-0000-0000277D0000}"/>
    <cellStyle name="H_1999_col_head_Kap.dekn._September 2017" xfId="48645" xr:uid="{00000000-0005-0000-0000-0000287D0000}"/>
    <cellStyle name="H_1999_col_head_KM1" xfId="23386" xr:uid="{00000000-0005-0000-0000-0000297D0000}"/>
    <cellStyle name="H_1999_col_head_Korr reklassifisering" xfId="48646" xr:uid="{00000000-0005-0000-0000-00002A7D0000}"/>
    <cellStyle name="H_1999_col_head_LR2" xfId="53126" xr:uid="{0CAA3404-B8FD-43CC-BDA3-3E08339A4F16}"/>
    <cellStyle name="H_1999_col_head_Manuell input" xfId="48647" xr:uid="{00000000-0005-0000-0000-00002C7D0000}"/>
    <cellStyle name="H_1999_col_head_Manuell input_Månedsanalyse" xfId="48648" xr:uid="{00000000-0005-0000-0000-00002D7D0000}"/>
    <cellStyle name="H_1999_col_head_Mars 2018" xfId="48649" xr:uid="{00000000-0005-0000-0000-00002E7D0000}"/>
    <cellStyle name="H_1999_col_head_Mars 2018_1" xfId="48650" xr:uid="{00000000-0005-0000-0000-00002F7D0000}"/>
    <cellStyle name="H_1999_col_head_Månedsanalyse" xfId="48651" xr:uid="{00000000-0005-0000-0000-00002B7D0000}"/>
    <cellStyle name="H_1999_col_head_Note Bank" xfId="48652" xr:uid="{00000000-0005-0000-0000-0000307D0000}"/>
    <cellStyle name="H_1999_col_head_Note Bank_1" xfId="48653" xr:uid="{00000000-0005-0000-0000-0000317D0000}"/>
    <cellStyle name="H_1999_col_head_Note Bankkonsern" xfId="48654" xr:uid="{00000000-0005-0000-0000-0000327D0000}"/>
    <cellStyle name="H_1999_col_head_Note Bankkonsern_1" xfId="48655" xr:uid="{00000000-0005-0000-0000-0000337D0000}"/>
    <cellStyle name="H_1999_col_head_Note Konsern" xfId="48656" xr:uid="{00000000-0005-0000-0000-0000347D0000}"/>
    <cellStyle name="H_1999_col_head_Results &amp; key fig." xfId="48657" xr:uid="{00000000-0005-0000-0000-0000357D0000}"/>
    <cellStyle name="H_1999_col_head_September 2017" xfId="48658" xr:uid="{00000000-0005-0000-0000-0000367D0000}"/>
    <cellStyle name="H_1999_col_head_September 2017_1" xfId="48659" xr:uid="{00000000-0005-0000-0000-0000377D0000}"/>
    <cellStyle name="H1_1998 figures" xfId="6765" xr:uid="{00000000-0005-0000-0000-0000387D0000}"/>
    <cellStyle name="Hans Petter" xfId="6766" xr:uid="{00000000-0005-0000-0000-0000397D0000}"/>
    <cellStyle name="hard no" xfId="23395" xr:uid="{00000000-0005-0000-0000-00003A7D0000}"/>
    <cellStyle name="hard no 2" xfId="23396" xr:uid="{00000000-0005-0000-0000-00003B7D0000}"/>
    <cellStyle name="hard no 2 2" xfId="48660" xr:uid="{00000000-0005-0000-0000-00003C7D0000}"/>
    <cellStyle name="hard no 3" xfId="23397" xr:uid="{00000000-0005-0000-0000-00003D7D0000}"/>
    <cellStyle name="hard no 3 2" xfId="48661" xr:uid="{00000000-0005-0000-0000-00003E7D0000}"/>
    <cellStyle name="hard no_AVA DVA EL" xfId="23398" xr:uid="{00000000-0005-0000-0000-00003F7D0000}"/>
    <cellStyle name="Hard Percent" xfId="23399" xr:uid="{00000000-0005-0000-0000-0000407D0000}"/>
    <cellStyle name="Hard Percent 2" xfId="23400" xr:uid="{00000000-0005-0000-0000-0000417D0000}"/>
    <cellStyle name="Hard Percent 3" xfId="23401" xr:uid="{00000000-0005-0000-0000-0000427D0000}"/>
    <cellStyle name="Hard Percent_AVA DVA EL" xfId="23402" xr:uid="{00000000-0005-0000-0000-0000437D0000}"/>
    <cellStyle name="hardno" xfId="23403" xr:uid="{00000000-0005-0000-0000-0000447D0000}"/>
    <cellStyle name="hardno 2" xfId="23404" xr:uid="{00000000-0005-0000-0000-0000457D0000}"/>
    <cellStyle name="hardno 3" xfId="23405" xr:uid="{00000000-0005-0000-0000-0000467D0000}"/>
    <cellStyle name="hardno_AVA DVA EL" xfId="23406" xr:uid="{00000000-0005-0000-0000-0000477D0000}"/>
    <cellStyle name="Header" xfId="23407" xr:uid="{00000000-0005-0000-0000-0000487D0000}"/>
    <cellStyle name="Header 2" xfId="23408" xr:uid="{00000000-0005-0000-0000-0000497D0000}"/>
    <cellStyle name="Header 3" xfId="23409" xr:uid="{00000000-0005-0000-0000-00004A7D0000}"/>
    <cellStyle name="Header Draft Stamp" xfId="23410" xr:uid="{00000000-0005-0000-0000-00004B7D0000}"/>
    <cellStyle name="Header Draft Stamp 2" xfId="23411" xr:uid="{00000000-0005-0000-0000-00004C7D0000}"/>
    <cellStyle name="Header Draft Stamp 3" xfId="23412" xr:uid="{00000000-0005-0000-0000-00004D7D0000}"/>
    <cellStyle name="Header Draft Stamp_AVA DVA EL" xfId="23413" xr:uid="{00000000-0005-0000-0000-00004E7D0000}"/>
    <cellStyle name="Header_AVA DVA EL" xfId="23414" xr:uid="{00000000-0005-0000-0000-00004F7D0000}"/>
    <cellStyle name="Header1" xfId="6767" xr:uid="{00000000-0005-0000-0000-0000507D0000}"/>
    <cellStyle name="Header1 2" xfId="48662" xr:uid="{00000000-0005-0000-0000-0000517D0000}"/>
    <cellStyle name="Header2" xfId="6768" xr:uid="{00000000-0005-0000-0000-0000527D0000}"/>
    <cellStyle name="Header2 2" xfId="6769" xr:uid="{00000000-0005-0000-0000-0000537D0000}"/>
    <cellStyle name="Header2 2 2" xfId="6770" xr:uid="{00000000-0005-0000-0000-0000547D0000}"/>
    <cellStyle name="Header2 2 3" xfId="6771" xr:uid="{00000000-0005-0000-0000-0000557D0000}"/>
    <cellStyle name="Header2 2 4" xfId="6772" xr:uid="{00000000-0005-0000-0000-0000567D0000}"/>
    <cellStyle name="Header2 2 5" xfId="6773" xr:uid="{00000000-0005-0000-0000-0000577D0000}"/>
    <cellStyle name="Header2 2 6" xfId="6774" xr:uid="{00000000-0005-0000-0000-0000587D0000}"/>
    <cellStyle name="Header2 2 7" xfId="6775" xr:uid="{00000000-0005-0000-0000-0000597D0000}"/>
    <cellStyle name="Header2 2 8" xfId="36639" xr:uid="{00000000-0005-0000-0000-00005A7D0000}"/>
    <cellStyle name="Header2 2_CR4_19" xfId="6776" xr:uid="{00000000-0005-0000-0000-00005B7D0000}"/>
    <cellStyle name="Header2 3" xfId="6777" xr:uid="{00000000-0005-0000-0000-00005C7D0000}"/>
    <cellStyle name="Header2 3 2" xfId="6778" xr:uid="{00000000-0005-0000-0000-00005D7D0000}"/>
    <cellStyle name="Header2 3 3" xfId="6779" xr:uid="{00000000-0005-0000-0000-00005E7D0000}"/>
    <cellStyle name="Header2 3 4" xfId="6780" xr:uid="{00000000-0005-0000-0000-00005F7D0000}"/>
    <cellStyle name="Header2 3 5" xfId="6781" xr:uid="{00000000-0005-0000-0000-0000607D0000}"/>
    <cellStyle name="Header2 3 6" xfId="6782" xr:uid="{00000000-0005-0000-0000-0000617D0000}"/>
    <cellStyle name="Header2 3 7" xfId="6783" xr:uid="{00000000-0005-0000-0000-0000627D0000}"/>
    <cellStyle name="Header2 3 8" xfId="36409" xr:uid="{00000000-0005-0000-0000-0000637D0000}"/>
    <cellStyle name="Header2 3 9" xfId="36620" xr:uid="{00000000-0005-0000-0000-0000647D0000}"/>
    <cellStyle name="Header2 3_CR4_19" xfId="6784" xr:uid="{00000000-0005-0000-0000-0000657D0000}"/>
    <cellStyle name="Header2 4" xfId="6785" xr:uid="{00000000-0005-0000-0000-0000667D0000}"/>
    <cellStyle name="Header2 4 2" xfId="6786" xr:uid="{00000000-0005-0000-0000-0000677D0000}"/>
    <cellStyle name="Header2 4 3" xfId="6787" xr:uid="{00000000-0005-0000-0000-0000687D0000}"/>
    <cellStyle name="Header2 4 4" xfId="6788" xr:uid="{00000000-0005-0000-0000-0000697D0000}"/>
    <cellStyle name="Header2 4 5" xfId="6789" xr:uid="{00000000-0005-0000-0000-00006A7D0000}"/>
    <cellStyle name="Header2 4 6" xfId="6790" xr:uid="{00000000-0005-0000-0000-00006B7D0000}"/>
    <cellStyle name="Header2 4 7" xfId="6791" xr:uid="{00000000-0005-0000-0000-00006C7D0000}"/>
    <cellStyle name="Header2 4_CR4_19" xfId="6792" xr:uid="{00000000-0005-0000-0000-00006D7D0000}"/>
    <cellStyle name="Header2 5" xfId="6793" xr:uid="{00000000-0005-0000-0000-00006E7D0000}"/>
    <cellStyle name="Header2 5 2" xfId="6794" xr:uid="{00000000-0005-0000-0000-00006F7D0000}"/>
    <cellStyle name="Header2 5 3" xfId="6795" xr:uid="{00000000-0005-0000-0000-0000707D0000}"/>
    <cellStyle name="Header2 5 4" xfId="6796" xr:uid="{00000000-0005-0000-0000-0000717D0000}"/>
    <cellStyle name="Header2 5 5" xfId="6797" xr:uid="{00000000-0005-0000-0000-0000727D0000}"/>
    <cellStyle name="Header2 5 6" xfId="6798" xr:uid="{00000000-0005-0000-0000-0000737D0000}"/>
    <cellStyle name="Header2 5 7" xfId="6799" xr:uid="{00000000-0005-0000-0000-0000747D0000}"/>
    <cellStyle name="Header2 5_CR4_19" xfId="6800" xr:uid="{00000000-0005-0000-0000-0000757D0000}"/>
    <cellStyle name="Header2 6" xfId="6801" xr:uid="{00000000-0005-0000-0000-0000767D0000}"/>
    <cellStyle name="Header2 6 2" xfId="6802" xr:uid="{00000000-0005-0000-0000-0000777D0000}"/>
    <cellStyle name="Header2 6 3" xfId="6803" xr:uid="{00000000-0005-0000-0000-0000787D0000}"/>
    <cellStyle name="Header2 6 4" xfId="6804" xr:uid="{00000000-0005-0000-0000-0000797D0000}"/>
    <cellStyle name="Header2 6 5" xfId="6805" xr:uid="{00000000-0005-0000-0000-00007A7D0000}"/>
    <cellStyle name="Header2 6 6" xfId="6806" xr:uid="{00000000-0005-0000-0000-00007B7D0000}"/>
    <cellStyle name="Header2 6 7" xfId="6807" xr:uid="{00000000-0005-0000-0000-00007C7D0000}"/>
    <cellStyle name="Header2 6_CR4_19" xfId="6808" xr:uid="{00000000-0005-0000-0000-00007D7D0000}"/>
    <cellStyle name="Header2 7" xfId="6809" xr:uid="{00000000-0005-0000-0000-00007E7D0000}"/>
    <cellStyle name="Header2 7 2" xfId="6810" xr:uid="{00000000-0005-0000-0000-00007F7D0000}"/>
    <cellStyle name="Header2 7 3" xfId="6811" xr:uid="{00000000-0005-0000-0000-0000807D0000}"/>
    <cellStyle name="Header2 7 4" xfId="6812" xr:uid="{00000000-0005-0000-0000-0000817D0000}"/>
    <cellStyle name="Header2 7 5" xfId="6813" xr:uid="{00000000-0005-0000-0000-0000827D0000}"/>
    <cellStyle name="Header2 7 6" xfId="6814" xr:uid="{00000000-0005-0000-0000-0000837D0000}"/>
    <cellStyle name="Header2 7_CR4_19" xfId="6815" xr:uid="{00000000-0005-0000-0000-0000847D0000}"/>
    <cellStyle name="Header2 8" xfId="35972" xr:uid="{00000000-0005-0000-0000-0000857D0000}"/>
    <cellStyle name="Header2_7. Other MTM adjustments" xfId="48663" xr:uid="{00000000-0005-0000-0000-0000867D0000}"/>
    <cellStyle name="heading" xfId="23415" xr:uid="{00000000-0005-0000-0000-0000877D0000}"/>
    <cellStyle name="Heading 1" xfId="6816" xr:uid="{00000000-0005-0000-0000-0000887D0000}"/>
    <cellStyle name="Heading 1 10" xfId="6817" xr:uid="{00000000-0005-0000-0000-0000897D0000}"/>
    <cellStyle name="Heading 1 10 2" xfId="23416" xr:uid="{00000000-0005-0000-0000-00008A7D0000}"/>
    <cellStyle name="Heading 1 10 3" xfId="23417" xr:uid="{00000000-0005-0000-0000-00008B7D0000}"/>
    <cellStyle name="Heading 1 10_AVA DVA EL" xfId="23418" xr:uid="{00000000-0005-0000-0000-00008C7D0000}"/>
    <cellStyle name="Heading 1 11" xfId="6818" xr:uid="{00000000-0005-0000-0000-00008D7D0000}"/>
    <cellStyle name="Heading 1 11 2" xfId="23419" xr:uid="{00000000-0005-0000-0000-00008E7D0000}"/>
    <cellStyle name="Heading 1 11 3" xfId="23420" xr:uid="{00000000-0005-0000-0000-00008F7D0000}"/>
    <cellStyle name="Heading 1 11_AVA DVA EL" xfId="23421" xr:uid="{00000000-0005-0000-0000-0000907D0000}"/>
    <cellStyle name="Heading 1 12" xfId="23422" xr:uid="{00000000-0005-0000-0000-0000917D0000}"/>
    <cellStyle name="Heading 1 12 2" xfId="23423" xr:uid="{00000000-0005-0000-0000-0000927D0000}"/>
    <cellStyle name="Heading 1 12 3" xfId="23424" xr:uid="{00000000-0005-0000-0000-0000937D0000}"/>
    <cellStyle name="Heading 1 12_AVA DVA EL" xfId="23425" xr:uid="{00000000-0005-0000-0000-0000947D0000}"/>
    <cellStyle name="Heading 1 13" xfId="23426" xr:uid="{00000000-0005-0000-0000-0000957D0000}"/>
    <cellStyle name="Heading 1 13 2" xfId="23427" xr:uid="{00000000-0005-0000-0000-0000967D0000}"/>
    <cellStyle name="Heading 1 13 3" xfId="23428" xr:uid="{00000000-0005-0000-0000-0000977D0000}"/>
    <cellStyle name="Heading 1 13_AVA DVA EL" xfId="23429" xr:uid="{00000000-0005-0000-0000-0000987D0000}"/>
    <cellStyle name="Heading 1 14" xfId="39965" xr:uid="{00000000-0005-0000-0000-0000997D0000}"/>
    <cellStyle name="Heading 1 2" xfId="6819" xr:uid="{00000000-0005-0000-0000-00009A7D0000}"/>
    <cellStyle name="Heading 1 2 10" xfId="48664" xr:uid="{00000000-0005-0000-0000-00009B7D0000}"/>
    <cellStyle name="Heading 1 2 11" xfId="48665" xr:uid="{00000000-0005-0000-0000-00009C7D0000}"/>
    <cellStyle name="Heading 1 2 2" xfId="6820" xr:uid="{00000000-0005-0000-0000-00009D7D0000}"/>
    <cellStyle name="Heading 1 2 2 2" xfId="23430" xr:uid="{00000000-0005-0000-0000-00009E7D0000}"/>
    <cellStyle name="Heading 1 2 2 2 2" xfId="23431" xr:uid="{00000000-0005-0000-0000-00009F7D0000}"/>
    <cellStyle name="Heading 1 2 2 2 3" xfId="23432" xr:uid="{00000000-0005-0000-0000-0000A07D0000}"/>
    <cellStyle name="Heading 1 2 2 2_AVA DVA EL" xfId="23433" xr:uid="{00000000-0005-0000-0000-0000A17D0000}"/>
    <cellStyle name="Heading 1 2 2 3" xfId="23434" xr:uid="{00000000-0005-0000-0000-0000A27D0000}"/>
    <cellStyle name="Heading 1 2 2 3 2" xfId="23435" xr:uid="{00000000-0005-0000-0000-0000A37D0000}"/>
    <cellStyle name="Heading 1 2 2 3 3" xfId="23436" xr:uid="{00000000-0005-0000-0000-0000A47D0000}"/>
    <cellStyle name="Heading 1 2 2 3_AVA DVA EL" xfId="23437" xr:uid="{00000000-0005-0000-0000-0000A57D0000}"/>
    <cellStyle name="Heading 1 2 2 4" xfId="23438" xr:uid="{00000000-0005-0000-0000-0000A67D0000}"/>
    <cellStyle name="Heading 1 2 2 4 2" xfId="23439" xr:uid="{00000000-0005-0000-0000-0000A77D0000}"/>
    <cellStyle name="Heading 1 2 2 4 3" xfId="23440" xr:uid="{00000000-0005-0000-0000-0000A87D0000}"/>
    <cellStyle name="Heading 1 2 2 4_AVA DVA EL" xfId="23441" xr:uid="{00000000-0005-0000-0000-0000A97D0000}"/>
    <cellStyle name="Heading 1 2 2 5" xfId="23442" xr:uid="{00000000-0005-0000-0000-0000AA7D0000}"/>
    <cellStyle name="Heading 1 2 2 5 2" xfId="23443" xr:uid="{00000000-0005-0000-0000-0000AB7D0000}"/>
    <cellStyle name="Heading 1 2 2 5 3" xfId="23444" xr:uid="{00000000-0005-0000-0000-0000AC7D0000}"/>
    <cellStyle name="Heading 1 2 2 5_AVA DVA EL" xfId="23445" xr:uid="{00000000-0005-0000-0000-0000AD7D0000}"/>
    <cellStyle name="Heading 1 2 2 6" xfId="23446" xr:uid="{00000000-0005-0000-0000-0000AE7D0000}"/>
    <cellStyle name="Heading 1 2 2 6 2" xfId="23447" xr:uid="{00000000-0005-0000-0000-0000AF7D0000}"/>
    <cellStyle name="Heading 1 2 2 6 3" xfId="23448" xr:uid="{00000000-0005-0000-0000-0000B07D0000}"/>
    <cellStyle name="Heading 1 2 2 6_AVA DVA EL" xfId="23449" xr:uid="{00000000-0005-0000-0000-0000B17D0000}"/>
    <cellStyle name="Heading 1 2 2 7" xfId="23450" xr:uid="{00000000-0005-0000-0000-0000B27D0000}"/>
    <cellStyle name="Heading 1 2 2_A01" xfId="35832" xr:uid="{00000000-0005-0000-0000-0000B37D0000}"/>
    <cellStyle name="Heading 1 2 3" xfId="23451" xr:uid="{00000000-0005-0000-0000-0000B47D0000}"/>
    <cellStyle name="Heading 1 2 3 2" xfId="23452" xr:uid="{00000000-0005-0000-0000-0000B57D0000}"/>
    <cellStyle name="Heading 1 2 3 2 2" xfId="23453" xr:uid="{00000000-0005-0000-0000-0000B67D0000}"/>
    <cellStyle name="Heading 1 2 3 2 3" xfId="23454" xr:uid="{00000000-0005-0000-0000-0000B77D0000}"/>
    <cellStyle name="Heading 1 2 3 2_AVA DVA EL" xfId="23455" xr:uid="{00000000-0005-0000-0000-0000B87D0000}"/>
    <cellStyle name="Heading 1 2 3 3" xfId="23456" xr:uid="{00000000-0005-0000-0000-0000B97D0000}"/>
    <cellStyle name="Heading 1 2 3 4" xfId="23457" xr:uid="{00000000-0005-0000-0000-0000BA7D0000}"/>
    <cellStyle name="Heading 1 2 3 5" xfId="35601" xr:uid="{00000000-0005-0000-0000-0000BB7D0000}"/>
    <cellStyle name="Heading 1 2 3_AVA DVA EL" xfId="23458" xr:uid="{00000000-0005-0000-0000-0000BC7D0000}"/>
    <cellStyle name="Heading 1 2 4" xfId="23459" xr:uid="{00000000-0005-0000-0000-0000BD7D0000}"/>
    <cellStyle name="Heading 1 2 4 2" xfId="23460" xr:uid="{00000000-0005-0000-0000-0000BE7D0000}"/>
    <cellStyle name="Heading 1 2 4 3" xfId="23461" xr:uid="{00000000-0005-0000-0000-0000BF7D0000}"/>
    <cellStyle name="Heading 1 2 4_AVA DVA EL" xfId="23462" xr:uid="{00000000-0005-0000-0000-0000C07D0000}"/>
    <cellStyle name="Heading 1 2 5" xfId="23463" xr:uid="{00000000-0005-0000-0000-0000C17D0000}"/>
    <cellStyle name="Heading 1 2 5 2" xfId="23464" xr:uid="{00000000-0005-0000-0000-0000C27D0000}"/>
    <cellStyle name="Heading 1 2 5 3" xfId="23465" xr:uid="{00000000-0005-0000-0000-0000C37D0000}"/>
    <cellStyle name="Heading 1 2 5_AVA DVA EL" xfId="23466" xr:uid="{00000000-0005-0000-0000-0000C47D0000}"/>
    <cellStyle name="Heading 1 2 6" xfId="23467" xr:uid="{00000000-0005-0000-0000-0000C57D0000}"/>
    <cellStyle name="Heading 1 2 6 2" xfId="23468" xr:uid="{00000000-0005-0000-0000-0000C67D0000}"/>
    <cellStyle name="Heading 1 2 6 3" xfId="23469" xr:uid="{00000000-0005-0000-0000-0000C77D0000}"/>
    <cellStyle name="Heading 1 2 6_AVA DVA EL" xfId="23470" xr:uid="{00000000-0005-0000-0000-0000C87D0000}"/>
    <cellStyle name="Heading 1 2 7" xfId="23471" xr:uid="{00000000-0005-0000-0000-0000C97D0000}"/>
    <cellStyle name="Heading 1 2 7 2" xfId="23472" xr:uid="{00000000-0005-0000-0000-0000CA7D0000}"/>
    <cellStyle name="Heading 1 2 7 3" xfId="23473" xr:uid="{00000000-0005-0000-0000-0000CB7D0000}"/>
    <cellStyle name="Heading 1 2 7_AVA DVA EL" xfId="23474" xr:uid="{00000000-0005-0000-0000-0000CC7D0000}"/>
    <cellStyle name="Heading 1 2 8" xfId="23475" xr:uid="{00000000-0005-0000-0000-0000CD7D0000}"/>
    <cellStyle name="Heading 1 2 9" xfId="48666" xr:uid="{00000000-0005-0000-0000-0000CE7D0000}"/>
    <cellStyle name="Heading 1 2_4Q16" xfId="23476" xr:uid="{00000000-0005-0000-0000-0000CF7D0000}"/>
    <cellStyle name="Heading 1 3" xfId="6821" xr:uid="{00000000-0005-0000-0000-0000D07D0000}"/>
    <cellStyle name="Heading 1 3 2" xfId="23477" xr:uid="{00000000-0005-0000-0000-0000D17D0000}"/>
    <cellStyle name="Heading 1 3 2 2" xfId="23478" xr:uid="{00000000-0005-0000-0000-0000D27D0000}"/>
    <cellStyle name="Heading 1 3 2 3" xfId="23479" xr:uid="{00000000-0005-0000-0000-0000D37D0000}"/>
    <cellStyle name="Heading 1 3 2_AVA DVA EL" xfId="23480" xr:uid="{00000000-0005-0000-0000-0000D47D0000}"/>
    <cellStyle name="Heading 1 3 3" xfId="23481" xr:uid="{00000000-0005-0000-0000-0000D57D0000}"/>
    <cellStyle name="Heading 1 3_AVA DVA EL" xfId="23482" xr:uid="{00000000-0005-0000-0000-0000D67D0000}"/>
    <cellStyle name="Heading 1 4" xfId="6822" xr:uid="{00000000-0005-0000-0000-0000D77D0000}"/>
    <cellStyle name="Heading 1 4 2" xfId="23483" xr:uid="{00000000-0005-0000-0000-0000D87D0000}"/>
    <cellStyle name="Heading 1 4 2 2" xfId="23484" xr:uid="{00000000-0005-0000-0000-0000D97D0000}"/>
    <cellStyle name="Heading 1 4 2 3" xfId="23485" xr:uid="{00000000-0005-0000-0000-0000DA7D0000}"/>
    <cellStyle name="Heading 1 4 2_AVA DVA EL" xfId="23486" xr:uid="{00000000-0005-0000-0000-0000DB7D0000}"/>
    <cellStyle name="Heading 1 4 3" xfId="23487" xr:uid="{00000000-0005-0000-0000-0000DC7D0000}"/>
    <cellStyle name="Heading 1 4 3 2" xfId="23488" xr:uid="{00000000-0005-0000-0000-0000DD7D0000}"/>
    <cellStyle name="Heading 1 4 3 3" xfId="23489" xr:uid="{00000000-0005-0000-0000-0000DE7D0000}"/>
    <cellStyle name="Heading 1 4 3_AVA DVA EL" xfId="23490" xr:uid="{00000000-0005-0000-0000-0000DF7D0000}"/>
    <cellStyle name="Heading 1 4 4" xfId="23491" xr:uid="{00000000-0005-0000-0000-0000E07D0000}"/>
    <cellStyle name="Heading 1 4 4 2" xfId="23492" xr:uid="{00000000-0005-0000-0000-0000E17D0000}"/>
    <cellStyle name="Heading 1 4 4 3" xfId="23493" xr:uid="{00000000-0005-0000-0000-0000E27D0000}"/>
    <cellStyle name="Heading 1 4 4_AVA DVA EL" xfId="23494" xr:uid="{00000000-0005-0000-0000-0000E37D0000}"/>
    <cellStyle name="Heading 1 4 5" xfId="23495" xr:uid="{00000000-0005-0000-0000-0000E47D0000}"/>
    <cellStyle name="Heading 1 4_AVA DVA EL" xfId="23496" xr:uid="{00000000-0005-0000-0000-0000E57D0000}"/>
    <cellStyle name="Heading 1 5" xfId="6823" xr:uid="{00000000-0005-0000-0000-0000E67D0000}"/>
    <cellStyle name="Heading 1 5 2" xfId="23497" xr:uid="{00000000-0005-0000-0000-0000E77D0000}"/>
    <cellStyle name="Heading 1 5 2 2" xfId="23498" xr:uid="{00000000-0005-0000-0000-0000E87D0000}"/>
    <cellStyle name="Heading 1 5 2 3" xfId="23499" xr:uid="{00000000-0005-0000-0000-0000E97D0000}"/>
    <cellStyle name="Heading 1 5 2_AVA DVA EL" xfId="23500" xr:uid="{00000000-0005-0000-0000-0000EA7D0000}"/>
    <cellStyle name="Heading 1 5 3" xfId="23501" xr:uid="{00000000-0005-0000-0000-0000EB7D0000}"/>
    <cellStyle name="Heading 1 5_AVA DVA EL" xfId="23502" xr:uid="{00000000-0005-0000-0000-0000EC7D0000}"/>
    <cellStyle name="Heading 1 6" xfId="6824" xr:uid="{00000000-0005-0000-0000-0000ED7D0000}"/>
    <cellStyle name="Heading 1 6 2" xfId="23503" xr:uid="{00000000-0005-0000-0000-0000EE7D0000}"/>
    <cellStyle name="Heading 1 6 2 2" xfId="23504" xr:uid="{00000000-0005-0000-0000-0000EF7D0000}"/>
    <cellStyle name="Heading 1 6 2 3" xfId="23505" xr:uid="{00000000-0005-0000-0000-0000F07D0000}"/>
    <cellStyle name="Heading 1 6 2_AVA DVA EL" xfId="23506" xr:uid="{00000000-0005-0000-0000-0000F17D0000}"/>
    <cellStyle name="Heading 1 6 3" xfId="23507" xr:uid="{00000000-0005-0000-0000-0000F27D0000}"/>
    <cellStyle name="Heading 1 6_AVA DVA EL" xfId="23508" xr:uid="{00000000-0005-0000-0000-0000F37D0000}"/>
    <cellStyle name="Heading 1 7" xfId="6825" xr:uid="{00000000-0005-0000-0000-0000F47D0000}"/>
    <cellStyle name="Heading 1 7 2" xfId="23509" xr:uid="{00000000-0005-0000-0000-0000F57D0000}"/>
    <cellStyle name="Heading 1 7 2 2" xfId="23510" xr:uid="{00000000-0005-0000-0000-0000F67D0000}"/>
    <cellStyle name="Heading 1 7 2 3" xfId="23511" xr:uid="{00000000-0005-0000-0000-0000F77D0000}"/>
    <cellStyle name="Heading 1 7 2_AVA DVA EL" xfId="23512" xr:uid="{00000000-0005-0000-0000-0000F87D0000}"/>
    <cellStyle name="Heading 1 7 3" xfId="23513" xr:uid="{00000000-0005-0000-0000-0000F97D0000}"/>
    <cellStyle name="Heading 1 7_AVA DVA EL" xfId="23514" xr:uid="{00000000-0005-0000-0000-0000FA7D0000}"/>
    <cellStyle name="Heading 1 8" xfId="6826" xr:uid="{00000000-0005-0000-0000-0000FB7D0000}"/>
    <cellStyle name="Heading 1 8 2" xfId="23515" xr:uid="{00000000-0005-0000-0000-0000FC7D0000}"/>
    <cellStyle name="Heading 1 8 2 2" xfId="23516" xr:uid="{00000000-0005-0000-0000-0000FD7D0000}"/>
    <cellStyle name="Heading 1 8 2 3" xfId="23517" xr:uid="{00000000-0005-0000-0000-0000FE7D0000}"/>
    <cellStyle name="Heading 1 8 2_AVA DVA EL" xfId="23518" xr:uid="{00000000-0005-0000-0000-0000FF7D0000}"/>
    <cellStyle name="Heading 1 8 3" xfId="23519" xr:uid="{00000000-0005-0000-0000-0000007E0000}"/>
    <cellStyle name="Heading 1 8_AVA DVA EL" xfId="23520" xr:uid="{00000000-0005-0000-0000-0000017E0000}"/>
    <cellStyle name="Heading 1 9" xfId="6827" xr:uid="{00000000-0005-0000-0000-0000027E0000}"/>
    <cellStyle name="Heading 1 9 2" xfId="23521" xr:uid="{00000000-0005-0000-0000-0000037E0000}"/>
    <cellStyle name="Heading 1 9 2 2" xfId="23522" xr:uid="{00000000-0005-0000-0000-0000047E0000}"/>
    <cellStyle name="Heading 1 9 2 3" xfId="23523" xr:uid="{00000000-0005-0000-0000-0000057E0000}"/>
    <cellStyle name="Heading 1 9 2_AVA DVA EL" xfId="23524" xr:uid="{00000000-0005-0000-0000-0000067E0000}"/>
    <cellStyle name="Heading 1 9 3" xfId="23525" xr:uid="{00000000-0005-0000-0000-0000077E0000}"/>
    <cellStyle name="Heading 1 9_AVA DVA EL" xfId="23526" xr:uid="{00000000-0005-0000-0000-0000087E0000}"/>
    <cellStyle name="Heading 1 Above" xfId="23527" xr:uid="{00000000-0005-0000-0000-0000097E0000}"/>
    <cellStyle name="Heading 1 Above 2" xfId="23528" xr:uid="{00000000-0005-0000-0000-00000A7E0000}"/>
    <cellStyle name="Heading 1 Above 3" xfId="23529" xr:uid="{00000000-0005-0000-0000-00000B7E0000}"/>
    <cellStyle name="Heading 1 Above_AVA DVA EL" xfId="23530" xr:uid="{00000000-0005-0000-0000-00000C7E0000}"/>
    <cellStyle name="Heading 1_06-Tilknytta 0906" xfId="48667" xr:uid="{00000000-0005-0000-0000-00000D7E0000}"/>
    <cellStyle name="Heading 1+" xfId="23531" xr:uid="{00000000-0005-0000-0000-00000E7E0000}"/>
    <cellStyle name="Heading 1+ 2" xfId="23532" xr:uid="{00000000-0005-0000-0000-00000F7E0000}"/>
    <cellStyle name="Heading 1+ 2 2" xfId="48668" xr:uid="{00000000-0005-0000-0000-0000107E0000}"/>
    <cellStyle name="Heading 1+ 3" xfId="23533" xr:uid="{00000000-0005-0000-0000-0000117E0000}"/>
    <cellStyle name="Heading 1+_7. Other MTM adjustments" xfId="48669" xr:uid="{00000000-0005-0000-0000-0000127E0000}"/>
    <cellStyle name="heading 10" xfId="48670" xr:uid="{00000000-0005-0000-0000-0000137E0000}"/>
    <cellStyle name="Heading 2" xfId="6828" xr:uid="{00000000-0005-0000-0000-0000147E0000}"/>
    <cellStyle name="Heading 2 10" xfId="6829" xr:uid="{00000000-0005-0000-0000-0000157E0000}"/>
    <cellStyle name="Heading 2 10 2" xfId="23534" xr:uid="{00000000-0005-0000-0000-0000167E0000}"/>
    <cellStyle name="Heading 2 10 3" xfId="23535" xr:uid="{00000000-0005-0000-0000-0000177E0000}"/>
    <cellStyle name="Heading 2 10_AVA DVA EL" xfId="23536" xr:uid="{00000000-0005-0000-0000-0000187E0000}"/>
    <cellStyle name="Heading 2 11" xfId="6830" xr:uid="{00000000-0005-0000-0000-0000197E0000}"/>
    <cellStyle name="Heading 2 11 2" xfId="23537" xr:uid="{00000000-0005-0000-0000-00001A7E0000}"/>
    <cellStyle name="Heading 2 11 3" xfId="23538" xr:uid="{00000000-0005-0000-0000-00001B7E0000}"/>
    <cellStyle name="Heading 2 11_AVA DVA EL" xfId="23539" xr:uid="{00000000-0005-0000-0000-00001C7E0000}"/>
    <cellStyle name="Heading 2 12" xfId="23540" xr:uid="{00000000-0005-0000-0000-00001D7E0000}"/>
    <cellStyle name="Heading 2 12 2" xfId="23541" xr:uid="{00000000-0005-0000-0000-00001E7E0000}"/>
    <cellStyle name="Heading 2 12 3" xfId="23542" xr:uid="{00000000-0005-0000-0000-00001F7E0000}"/>
    <cellStyle name="Heading 2 12_AVA DVA EL" xfId="23543" xr:uid="{00000000-0005-0000-0000-0000207E0000}"/>
    <cellStyle name="Heading 2 13" xfId="23544" xr:uid="{00000000-0005-0000-0000-0000217E0000}"/>
    <cellStyle name="Heading 2 13 2" xfId="23545" xr:uid="{00000000-0005-0000-0000-0000227E0000}"/>
    <cellStyle name="Heading 2 13 3" xfId="23546" xr:uid="{00000000-0005-0000-0000-0000237E0000}"/>
    <cellStyle name="Heading 2 13_AVA DVA EL" xfId="23547" xr:uid="{00000000-0005-0000-0000-0000247E0000}"/>
    <cellStyle name="Heading 2 14" xfId="39966" xr:uid="{00000000-0005-0000-0000-0000257E0000}"/>
    <cellStyle name="Heading 2 15" xfId="48671" xr:uid="{00000000-0005-0000-0000-0000267E0000}"/>
    <cellStyle name="Heading 2 16" xfId="48672" xr:uid="{00000000-0005-0000-0000-0000277E0000}"/>
    <cellStyle name="Heading 2 2" xfId="6831" xr:uid="{00000000-0005-0000-0000-0000287E0000}"/>
    <cellStyle name="Heading 2 2 2" xfId="6832" xr:uid="{00000000-0005-0000-0000-0000297E0000}"/>
    <cellStyle name="Heading 2 2 2 2" xfId="23548" xr:uid="{00000000-0005-0000-0000-00002A7E0000}"/>
    <cellStyle name="Heading 2 2 2 2 2" xfId="23549" xr:uid="{00000000-0005-0000-0000-00002B7E0000}"/>
    <cellStyle name="Heading 2 2 2 2 3" xfId="23550" xr:uid="{00000000-0005-0000-0000-00002C7E0000}"/>
    <cellStyle name="Heading 2 2 2 2_AVA DVA EL" xfId="23551" xr:uid="{00000000-0005-0000-0000-00002D7E0000}"/>
    <cellStyle name="Heading 2 2 2 3" xfId="23552" xr:uid="{00000000-0005-0000-0000-00002E7E0000}"/>
    <cellStyle name="Heading 2 2 2 3 2" xfId="23553" xr:uid="{00000000-0005-0000-0000-00002F7E0000}"/>
    <cellStyle name="Heading 2 2 2 3 3" xfId="23554" xr:uid="{00000000-0005-0000-0000-0000307E0000}"/>
    <cellStyle name="Heading 2 2 2 3_AVA DVA EL" xfId="23555" xr:uid="{00000000-0005-0000-0000-0000317E0000}"/>
    <cellStyle name="Heading 2 2 2 4" xfId="23556" xr:uid="{00000000-0005-0000-0000-0000327E0000}"/>
    <cellStyle name="Heading 2 2 2 4 2" xfId="23557" xr:uid="{00000000-0005-0000-0000-0000337E0000}"/>
    <cellStyle name="Heading 2 2 2 4 3" xfId="23558" xr:uid="{00000000-0005-0000-0000-0000347E0000}"/>
    <cellStyle name="Heading 2 2 2 4_AVA DVA EL" xfId="23559" xr:uid="{00000000-0005-0000-0000-0000357E0000}"/>
    <cellStyle name="Heading 2 2 2 5" xfId="23560" xr:uid="{00000000-0005-0000-0000-0000367E0000}"/>
    <cellStyle name="Heading 2 2 2 5 2" xfId="23561" xr:uid="{00000000-0005-0000-0000-0000377E0000}"/>
    <cellStyle name="Heading 2 2 2 5 3" xfId="23562" xr:uid="{00000000-0005-0000-0000-0000387E0000}"/>
    <cellStyle name="Heading 2 2 2 5_AVA DVA EL" xfId="23563" xr:uid="{00000000-0005-0000-0000-0000397E0000}"/>
    <cellStyle name="Heading 2 2 2 6" xfId="23564" xr:uid="{00000000-0005-0000-0000-00003A7E0000}"/>
    <cellStyle name="Heading 2 2 2 6 2" xfId="23565" xr:uid="{00000000-0005-0000-0000-00003B7E0000}"/>
    <cellStyle name="Heading 2 2 2 6 3" xfId="23566" xr:uid="{00000000-0005-0000-0000-00003C7E0000}"/>
    <cellStyle name="Heading 2 2 2 6_AVA DVA EL" xfId="23567" xr:uid="{00000000-0005-0000-0000-00003D7E0000}"/>
    <cellStyle name="Heading 2 2 2 7" xfId="23568" xr:uid="{00000000-0005-0000-0000-00003E7E0000}"/>
    <cellStyle name="Heading 2 2 2_A01" xfId="35833" xr:uid="{00000000-0005-0000-0000-00003F7E0000}"/>
    <cellStyle name="Heading 2 2 3" xfId="23569" xr:uid="{00000000-0005-0000-0000-0000407E0000}"/>
    <cellStyle name="Heading 2 2 3 2" xfId="23570" xr:uid="{00000000-0005-0000-0000-0000417E0000}"/>
    <cellStyle name="Heading 2 2 3 2 2" xfId="23571" xr:uid="{00000000-0005-0000-0000-0000427E0000}"/>
    <cellStyle name="Heading 2 2 3 2 3" xfId="23572" xr:uid="{00000000-0005-0000-0000-0000437E0000}"/>
    <cellStyle name="Heading 2 2 3 2_AVA DVA EL" xfId="23573" xr:uid="{00000000-0005-0000-0000-0000447E0000}"/>
    <cellStyle name="Heading 2 2 3 3" xfId="23574" xr:uid="{00000000-0005-0000-0000-0000457E0000}"/>
    <cellStyle name="Heading 2 2 3 4" xfId="23575" xr:uid="{00000000-0005-0000-0000-0000467E0000}"/>
    <cellStyle name="Heading 2 2 3 5" xfId="35603" xr:uid="{00000000-0005-0000-0000-0000477E0000}"/>
    <cellStyle name="Heading 2 2 3_AVA DVA EL" xfId="23576" xr:uid="{00000000-0005-0000-0000-0000487E0000}"/>
    <cellStyle name="Heading 2 2 4" xfId="23577" xr:uid="{00000000-0005-0000-0000-0000497E0000}"/>
    <cellStyle name="Heading 2 2 4 2" xfId="23578" xr:uid="{00000000-0005-0000-0000-00004A7E0000}"/>
    <cellStyle name="Heading 2 2 4 3" xfId="23579" xr:uid="{00000000-0005-0000-0000-00004B7E0000}"/>
    <cellStyle name="Heading 2 2 4_AVA DVA EL" xfId="23580" xr:uid="{00000000-0005-0000-0000-00004C7E0000}"/>
    <cellStyle name="Heading 2 2 5" xfId="23581" xr:uid="{00000000-0005-0000-0000-00004D7E0000}"/>
    <cellStyle name="Heading 2 2 5 2" xfId="23582" xr:uid="{00000000-0005-0000-0000-00004E7E0000}"/>
    <cellStyle name="Heading 2 2 5 3" xfId="23583" xr:uid="{00000000-0005-0000-0000-00004F7E0000}"/>
    <cellStyle name="Heading 2 2 5_AVA DVA EL" xfId="23584" xr:uid="{00000000-0005-0000-0000-0000507E0000}"/>
    <cellStyle name="Heading 2 2 6" xfId="23585" xr:uid="{00000000-0005-0000-0000-0000517E0000}"/>
    <cellStyle name="Heading 2 2 6 2" xfId="23586" xr:uid="{00000000-0005-0000-0000-0000527E0000}"/>
    <cellStyle name="Heading 2 2 6 3" xfId="23587" xr:uid="{00000000-0005-0000-0000-0000537E0000}"/>
    <cellStyle name="Heading 2 2 6_AVA DVA EL" xfId="23588" xr:uid="{00000000-0005-0000-0000-0000547E0000}"/>
    <cellStyle name="Heading 2 2 7" xfId="23589" xr:uid="{00000000-0005-0000-0000-0000557E0000}"/>
    <cellStyle name="Heading 2 2 7 2" xfId="23590" xr:uid="{00000000-0005-0000-0000-0000567E0000}"/>
    <cellStyle name="Heading 2 2 7 3" xfId="23591" xr:uid="{00000000-0005-0000-0000-0000577E0000}"/>
    <cellStyle name="Heading 2 2 7_AVA DVA EL" xfId="23592" xr:uid="{00000000-0005-0000-0000-0000587E0000}"/>
    <cellStyle name="Heading 2 2 8" xfId="23593" xr:uid="{00000000-0005-0000-0000-0000597E0000}"/>
    <cellStyle name="Heading 2 2 9" xfId="48673" xr:uid="{00000000-0005-0000-0000-00005A7E0000}"/>
    <cellStyle name="Heading 2 2_4Q16" xfId="23594" xr:uid="{00000000-0005-0000-0000-00005B7E0000}"/>
    <cellStyle name="Heading 2 3" xfId="6833" xr:uid="{00000000-0005-0000-0000-00005C7E0000}"/>
    <cellStyle name="Heading 2 3 2" xfId="23595" xr:uid="{00000000-0005-0000-0000-00005D7E0000}"/>
    <cellStyle name="Heading 2 3 2 2" xfId="23596" xr:uid="{00000000-0005-0000-0000-00005E7E0000}"/>
    <cellStyle name="Heading 2 3 2 3" xfId="23597" xr:uid="{00000000-0005-0000-0000-00005F7E0000}"/>
    <cellStyle name="Heading 2 3 2_AVA DVA EL" xfId="23598" xr:uid="{00000000-0005-0000-0000-0000607E0000}"/>
    <cellStyle name="Heading 2 3 3" xfId="23599" xr:uid="{00000000-0005-0000-0000-0000617E0000}"/>
    <cellStyle name="Heading 2 3_AVA DVA EL" xfId="23600" xr:uid="{00000000-0005-0000-0000-0000627E0000}"/>
    <cellStyle name="Heading 2 4" xfId="6834" xr:uid="{00000000-0005-0000-0000-0000637E0000}"/>
    <cellStyle name="Heading 2 4 2" xfId="23601" xr:uid="{00000000-0005-0000-0000-0000647E0000}"/>
    <cellStyle name="Heading 2 4 2 2" xfId="23602" xr:uid="{00000000-0005-0000-0000-0000657E0000}"/>
    <cellStyle name="Heading 2 4 2 3" xfId="23603" xr:uid="{00000000-0005-0000-0000-0000667E0000}"/>
    <cellStyle name="Heading 2 4 2_AVA DVA EL" xfId="23604" xr:uid="{00000000-0005-0000-0000-0000677E0000}"/>
    <cellStyle name="Heading 2 4 3" xfId="23605" xr:uid="{00000000-0005-0000-0000-0000687E0000}"/>
    <cellStyle name="Heading 2 4 3 2" xfId="23606" xr:uid="{00000000-0005-0000-0000-0000697E0000}"/>
    <cellStyle name="Heading 2 4 3 3" xfId="23607" xr:uid="{00000000-0005-0000-0000-00006A7E0000}"/>
    <cellStyle name="Heading 2 4 3_AVA DVA EL" xfId="23608" xr:uid="{00000000-0005-0000-0000-00006B7E0000}"/>
    <cellStyle name="Heading 2 4 4" xfId="23609" xr:uid="{00000000-0005-0000-0000-00006C7E0000}"/>
    <cellStyle name="Heading 2 4 4 2" xfId="23610" xr:uid="{00000000-0005-0000-0000-00006D7E0000}"/>
    <cellStyle name="Heading 2 4 4 3" xfId="23611" xr:uid="{00000000-0005-0000-0000-00006E7E0000}"/>
    <cellStyle name="Heading 2 4 4_AVA DVA EL" xfId="23612" xr:uid="{00000000-0005-0000-0000-00006F7E0000}"/>
    <cellStyle name="Heading 2 4 5" xfId="23613" xr:uid="{00000000-0005-0000-0000-0000707E0000}"/>
    <cellStyle name="Heading 2 4_AVA DVA EL" xfId="23614" xr:uid="{00000000-0005-0000-0000-0000717E0000}"/>
    <cellStyle name="Heading 2 5" xfId="6835" xr:uid="{00000000-0005-0000-0000-0000727E0000}"/>
    <cellStyle name="Heading 2 5 2" xfId="23615" xr:uid="{00000000-0005-0000-0000-0000737E0000}"/>
    <cellStyle name="Heading 2 5 2 2" xfId="23616" xr:uid="{00000000-0005-0000-0000-0000747E0000}"/>
    <cellStyle name="Heading 2 5 2 3" xfId="23617" xr:uid="{00000000-0005-0000-0000-0000757E0000}"/>
    <cellStyle name="Heading 2 5 2_AVA DVA EL" xfId="23618" xr:uid="{00000000-0005-0000-0000-0000767E0000}"/>
    <cellStyle name="Heading 2 5 3" xfId="23619" xr:uid="{00000000-0005-0000-0000-0000777E0000}"/>
    <cellStyle name="Heading 2 5_AVA DVA EL" xfId="23620" xr:uid="{00000000-0005-0000-0000-0000787E0000}"/>
    <cellStyle name="Heading 2 6" xfId="6836" xr:uid="{00000000-0005-0000-0000-0000797E0000}"/>
    <cellStyle name="Heading 2 6 2" xfId="23621" xr:uid="{00000000-0005-0000-0000-00007A7E0000}"/>
    <cellStyle name="Heading 2 6 2 2" xfId="23622" xr:uid="{00000000-0005-0000-0000-00007B7E0000}"/>
    <cellStyle name="Heading 2 6 2 3" xfId="23623" xr:uid="{00000000-0005-0000-0000-00007C7E0000}"/>
    <cellStyle name="Heading 2 6 2_AVA DVA EL" xfId="23624" xr:uid="{00000000-0005-0000-0000-00007D7E0000}"/>
    <cellStyle name="Heading 2 6 3" xfId="23625" xr:uid="{00000000-0005-0000-0000-00007E7E0000}"/>
    <cellStyle name="Heading 2 6_AVA DVA EL" xfId="23626" xr:uid="{00000000-0005-0000-0000-00007F7E0000}"/>
    <cellStyle name="Heading 2 7" xfId="6837" xr:uid="{00000000-0005-0000-0000-0000807E0000}"/>
    <cellStyle name="Heading 2 7 2" xfId="23627" xr:uid="{00000000-0005-0000-0000-0000817E0000}"/>
    <cellStyle name="Heading 2 7 2 2" xfId="23628" xr:uid="{00000000-0005-0000-0000-0000827E0000}"/>
    <cellStyle name="Heading 2 7 2 3" xfId="23629" xr:uid="{00000000-0005-0000-0000-0000837E0000}"/>
    <cellStyle name="Heading 2 7 2_AVA DVA EL" xfId="23630" xr:uid="{00000000-0005-0000-0000-0000847E0000}"/>
    <cellStyle name="Heading 2 7 3" xfId="23631" xr:uid="{00000000-0005-0000-0000-0000857E0000}"/>
    <cellStyle name="Heading 2 7_AVA DVA EL" xfId="23632" xr:uid="{00000000-0005-0000-0000-0000867E0000}"/>
    <cellStyle name="Heading 2 8" xfId="6838" xr:uid="{00000000-0005-0000-0000-0000877E0000}"/>
    <cellStyle name="Heading 2 8 2" xfId="23633" xr:uid="{00000000-0005-0000-0000-0000887E0000}"/>
    <cellStyle name="Heading 2 8 2 2" xfId="23634" xr:uid="{00000000-0005-0000-0000-0000897E0000}"/>
    <cellStyle name="Heading 2 8 2 3" xfId="23635" xr:uid="{00000000-0005-0000-0000-00008A7E0000}"/>
    <cellStyle name="Heading 2 8 2_AVA DVA EL" xfId="23636" xr:uid="{00000000-0005-0000-0000-00008B7E0000}"/>
    <cellStyle name="Heading 2 8 3" xfId="23637" xr:uid="{00000000-0005-0000-0000-00008C7E0000}"/>
    <cellStyle name="Heading 2 8_AVA DVA EL" xfId="23638" xr:uid="{00000000-0005-0000-0000-00008D7E0000}"/>
    <cellStyle name="Heading 2 9" xfId="6839" xr:uid="{00000000-0005-0000-0000-00008E7E0000}"/>
    <cellStyle name="Heading 2 9 2" xfId="23639" xr:uid="{00000000-0005-0000-0000-00008F7E0000}"/>
    <cellStyle name="Heading 2 9 2 2" xfId="23640" xr:uid="{00000000-0005-0000-0000-0000907E0000}"/>
    <cellStyle name="Heading 2 9 2 3" xfId="23641" xr:uid="{00000000-0005-0000-0000-0000917E0000}"/>
    <cellStyle name="Heading 2 9 2_AVA DVA EL" xfId="23642" xr:uid="{00000000-0005-0000-0000-0000927E0000}"/>
    <cellStyle name="Heading 2 9 3" xfId="23643" xr:uid="{00000000-0005-0000-0000-0000937E0000}"/>
    <cellStyle name="Heading 2 9_AVA DVA EL" xfId="23644" xr:uid="{00000000-0005-0000-0000-0000947E0000}"/>
    <cellStyle name="Heading 2 Below" xfId="23645" xr:uid="{00000000-0005-0000-0000-0000957E0000}"/>
    <cellStyle name="Heading 2 Below 2" xfId="23646" xr:uid="{00000000-0005-0000-0000-0000967E0000}"/>
    <cellStyle name="Heading 2 Below 3" xfId="23647" xr:uid="{00000000-0005-0000-0000-0000977E0000}"/>
    <cellStyle name="Heading 2 Below_AVA DVA EL" xfId="23648" xr:uid="{00000000-0005-0000-0000-0000987E0000}"/>
    <cellStyle name="Heading 2_06-Tilknytta 0906" xfId="48674" xr:uid="{00000000-0005-0000-0000-0000997E0000}"/>
    <cellStyle name="Heading 2+" xfId="23649" xr:uid="{00000000-0005-0000-0000-00009A7E0000}"/>
    <cellStyle name="Heading 2+ 2" xfId="23650" xr:uid="{00000000-0005-0000-0000-00009B7E0000}"/>
    <cellStyle name="Heading 2+ 2 2" xfId="48675" xr:uid="{00000000-0005-0000-0000-00009C7E0000}"/>
    <cellStyle name="Heading 2+ 3" xfId="23651" xr:uid="{00000000-0005-0000-0000-00009D7E0000}"/>
    <cellStyle name="Heading 2+_7. Other MTM adjustments" xfId="48676" xr:uid="{00000000-0005-0000-0000-00009E7E0000}"/>
    <cellStyle name="Heading 3" xfId="6840" xr:uid="{00000000-0005-0000-0000-00009F7E0000}"/>
    <cellStyle name="Heading 3 10" xfId="6841" xr:uid="{00000000-0005-0000-0000-0000A07E0000}"/>
    <cellStyle name="Heading 3 10 2" xfId="23652" xr:uid="{00000000-0005-0000-0000-0000A17E0000}"/>
    <cellStyle name="Heading 3 10 3" xfId="23653" xr:uid="{00000000-0005-0000-0000-0000A27E0000}"/>
    <cellStyle name="Heading 3 10_AVA DVA EL" xfId="23654" xr:uid="{00000000-0005-0000-0000-0000A37E0000}"/>
    <cellStyle name="Heading 3 11" xfId="6842" xr:uid="{00000000-0005-0000-0000-0000A47E0000}"/>
    <cellStyle name="Heading 3 11 2" xfId="23655" xr:uid="{00000000-0005-0000-0000-0000A57E0000}"/>
    <cellStyle name="Heading 3 11 3" xfId="23656" xr:uid="{00000000-0005-0000-0000-0000A67E0000}"/>
    <cellStyle name="Heading 3 11_AVA DVA EL" xfId="23657" xr:uid="{00000000-0005-0000-0000-0000A77E0000}"/>
    <cellStyle name="Heading 3 12" xfId="23658" xr:uid="{00000000-0005-0000-0000-0000A87E0000}"/>
    <cellStyle name="Heading 3 12 2" xfId="23659" xr:uid="{00000000-0005-0000-0000-0000A97E0000}"/>
    <cellStyle name="Heading 3 12 3" xfId="23660" xr:uid="{00000000-0005-0000-0000-0000AA7E0000}"/>
    <cellStyle name="Heading 3 12_AVA DVA EL" xfId="23661" xr:uid="{00000000-0005-0000-0000-0000AB7E0000}"/>
    <cellStyle name="Heading 3 13" xfId="23662" xr:uid="{00000000-0005-0000-0000-0000AC7E0000}"/>
    <cellStyle name="Heading 3 13 2" xfId="23663" xr:uid="{00000000-0005-0000-0000-0000AD7E0000}"/>
    <cellStyle name="Heading 3 13 3" xfId="23664" xr:uid="{00000000-0005-0000-0000-0000AE7E0000}"/>
    <cellStyle name="Heading 3 13_AVA DVA EL" xfId="23665" xr:uid="{00000000-0005-0000-0000-0000AF7E0000}"/>
    <cellStyle name="Heading 3 14" xfId="39967" xr:uid="{00000000-0005-0000-0000-0000B07E0000}"/>
    <cellStyle name="Heading 3 15" xfId="48677" xr:uid="{00000000-0005-0000-0000-0000B17E0000}"/>
    <cellStyle name="Heading 3 16" xfId="48678" xr:uid="{00000000-0005-0000-0000-0000B27E0000}"/>
    <cellStyle name="Heading 3 2" xfId="6843" xr:uid="{00000000-0005-0000-0000-0000B37E0000}"/>
    <cellStyle name="Heading 3 2 10" xfId="23666" xr:uid="{00000000-0005-0000-0000-0000B47E0000}"/>
    <cellStyle name="Heading 3 2 10 2" xfId="23667" xr:uid="{00000000-0005-0000-0000-0000B57E0000}"/>
    <cellStyle name="Heading 3 2 10 3" xfId="23668" xr:uid="{00000000-0005-0000-0000-0000B67E0000}"/>
    <cellStyle name="Heading 3 2 10_AVA DVA EL" xfId="23669" xr:uid="{00000000-0005-0000-0000-0000B77E0000}"/>
    <cellStyle name="Heading 3 2 11" xfId="23670" xr:uid="{00000000-0005-0000-0000-0000B87E0000}"/>
    <cellStyle name="Heading 3 2 11 2" xfId="23671" xr:uid="{00000000-0005-0000-0000-0000B97E0000}"/>
    <cellStyle name="Heading 3 2 11 3" xfId="23672" xr:uid="{00000000-0005-0000-0000-0000BA7E0000}"/>
    <cellStyle name="Heading 3 2 11_AVA DVA EL" xfId="23673" xr:uid="{00000000-0005-0000-0000-0000BB7E0000}"/>
    <cellStyle name="Heading 3 2 12" xfId="23674" xr:uid="{00000000-0005-0000-0000-0000BC7E0000}"/>
    <cellStyle name="Heading 3 2 13" xfId="36760" xr:uid="{00000000-0005-0000-0000-0000BD7E0000}"/>
    <cellStyle name="Heading 3 2 2" xfId="6844" xr:uid="{00000000-0005-0000-0000-0000BE7E0000}"/>
    <cellStyle name="Heading 3 2 2 2" xfId="23675" xr:uid="{00000000-0005-0000-0000-0000BF7E0000}"/>
    <cellStyle name="Heading 3 2 2 2 2" xfId="23676" xr:uid="{00000000-0005-0000-0000-0000C07E0000}"/>
    <cellStyle name="Heading 3 2 2 2 3" xfId="23677" xr:uid="{00000000-0005-0000-0000-0000C17E0000}"/>
    <cellStyle name="Heading 3 2 2 2_AVA DVA EL" xfId="23678" xr:uid="{00000000-0005-0000-0000-0000C27E0000}"/>
    <cellStyle name="Heading 3 2 2 3" xfId="23679" xr:uid="{00000000-0005-0000-0000-0000C37E0000}"/>
    <cellStyle name="Heading 3 2 2 3 2" xfId="23680" xr:uid="{00000000-0005-0000-0000-0000C47E0000}"/>
    <cellStyle name="Heading 3 2 2 3 3" xfId="23681" xr:uid="{00000000-0005-0000-0000-0000C57E0000}"/>
    <cellStyle name="Heading 3 2 2 3_AVA DVA EL" xfId="23682" xr:uid="{00000000-0005-0000-0000-0000C67E0000}"/>
    <cellStyle name="Heading 3 2 2 4" xfId="23683" xr:uid="{00000000-0005-0000-0000-0000C77E0000}"/>
    <cellStyle name="Heading 3 2 2 4 2" xfId="23684" xr:uid="{00000000-0005-0000-0000-0000C87E0000}"/>
    <cellStyle name="Heading 3 2 2 4 3" xfId="23685" xr:uid="{00000000-0005-0000-0000-0000C97E0000}"/>
    <cellStyle name="Heading 3 2 2 4_AVA DVA EL" xfId="23686" xr:uid="{00000000-0005-0000-0000-0000CA7E0000}"/>
    <cellStyle name="Heading 3 2 2 5" xfId="23687" xr:uid="{00000000-0005-0000-0000-0000CB7E0000}"/>
    <cellStyle name="Heading 3 2 2 5 2" xfId="23688" xr:uid="{00000000-0005-0000-0000-0000CC7E0000}"/>
    <cellStyle name="Heading 3 2 2 5 3" xfId="23689" xr:uid="{00000000-0005-0000-0000-0000CD7E0000}"/>
    <cellStyle name="Heading 3 2 2 5_AVA DVA EL" xfId="23690" xr:uid="{00000000-0005-0000-0000-0000CE7E0000}"/>
    <cellStyle name="Heading 3 2 2 6" xfId="23691" xr:uid="{00000000-0005-0000-0000-0000CF7E0000}"/>
    <cellStyle name="Heading 3 2 2 6 2" xfId="23692" xr:uid="{00000000-0005-0000-0000-0000D07E0000}"/>
    <cellStyle name="Heading 3 2 2 6 3" xfId="23693" xr:uid="{00000000-0005-0000-0000-0000D17E0000}"/>
    <cellStyle name="Heading 3 2 2 6_AVA DVA EL" xfId="23694" xr:uid="{00000000-0005-0000-0000-0000D27E0000}"/>
    <cellStyle name="Heading 3 2 2 7" xfId="23695" xr:uid="{00000000-0005-0000-0000-0000D37E0000}"/>
    <cellStyle name="Heading 3 2 2_A01" xfId="35834" xr:uid="{00000000-0005-0000-0000-0000D47E0000}"/>
    <cellStyle name="Heading 3 2 3" xfId="23696" xr:uid="{00000000-0005-0000-0000-0000D57E0000}"/>
    <cellStyle name="Heading 3 2 3 2" xfId="23697" xr:uid="{00000000-0005-0000-0000-0000D67E0000}"/>
    <cellStyle name="Heading 3 2 3 2 2" xfId="23698" xr:uid="{00000000-0005-0000-0000-0000D77E0000}"/>
    <cellStyle name="Heading 3 2 3 2 3" xfId="23699" xr:uid="{00000000-0005-0000-0000-0000D87E0000}"/>
    <cellStyle name="Heading 3 2 3 2_AVA DVA EL" xfId="23700" xr:uid="{00000000-0005-0000-0000-0000D97E0000}"/>
    <cellStyle name="Heading 3 2 3 3" xfId="23701" xr:uid="{00000000-0005-0000-0000-0000DA7E0000}"/>
    <cellStyle name="Heading 3 2 3 4" xfId="23702" xr:uid="{00000000-0005-0000-0000-0000DB7E0000}"/>
    <cellStyle name="Heading 3 2 3_AVA DVA EL" xfId="23703" xr:uid="{00000000-0005-0000-0000-0000DC7E0000}"/>
    <cellStyle name="Heading 3 2 4" xfId="23704" xr:uid="{00000000-0005-0000-0000-0000DD7E0000}"/>
    <cellStyle name="Heading 3 2 4 2" xfId="23705" xr:uid="{00000000-0005-0000-0000-0000DE7E0000}"/>
    <cellStyle name="Heading 3 2 4 3" xfId="23706" xr:uid="{00000000-0005-0000-0000-0000DF7E0000}"/>
    <cellStyle name="Heading 3 2 4_AVA DVA EL" xfId="23707" xr:uid="{00000000-0005-0000-0000-0000E07E0000}"/>
    <cellStyle name="Heading 3 2 5" xfId="23708" xr:uid="{00000000-0005-0000-0000-0000E17E0000}"/>
    <cellStyle name="Heading 3 2 5 2" xfId="23709" xr:uid="{00000000-0005-0000-0000-0000E27E0000}"/>
    <cellStyle name="Heading 3 2 5 3" xfId="23710" xr:uid="{00000000-0005-0000-0000-0000E37E0000}"/>
    <cellStyle name="Heading 3 2 5_AVA DVA EL" xfId="23711" xr:uid="{00000000-0005-0000-0000-0000E47E0000}"/>
    <cellStyle name="Heading 3 2 6" xfId="23712" xr:uid="{00000000-0005-0000-0000-0000E57E0000}"/>
    <cellStyle name="Heading 3 2 6 2" xfId="23713" xr:uid="{00000000-0005-0000-0000-0000E67E0000}"/>
    <cellStyle name="Heading 3 2 6 2 2" xfId="23714" xr:uid="{00000000-0005-0000-0000-0000E77E0000}"/>
    <cellStyle name="Heading 3 2 6 2 3" xfId="23715" xr:uid="{00000000-0005-0000-0000-0000E87E0000}"/>
    <cellStyle name="Heading 3 2 6 2_AVA DVA EL" xfId="23716" xr:uid="{00000000-0005-0000-0000-0000E97E0000}"/>
    <cellStyle name="Heading 3 2 6 3" xfId="23717" xr:uid="{00000000-0005-0000-0000-0000EA7E0000}"/>
    <cellStyle name="Heading 3 2 6 4" xfId="23718" xr:uid="{00000000-0005-0000-0000-0000EB7E0000}"/>
    <cellStyle name="Heading 3 2 6_AVA DVA EL" xfId="23719" xr:uid="{00000000-0005-0000-0000-0000EC7E0000}"/>
    <cellStyle name="Heading 3 2 7" xfId="23720" xr:uid="{00000000-0005-0000-0000-0000ED7E0000}"/>
    <cellStyle name="Heading 3 2 7 2" xfId="23721" xr:uid="{00000000-0005-0000-0000-0000EE7E0000}"/>
    <cellStyle name="Heading 3 2 7 2 2" xfId="23722" xr:uid="{00000000-0005-0000-0000-0000EF7E0000}"/>
    <cellStyle name="Heading 3 2 7 2 3" xfId="23723" xr:uid="{00000000-0005-0000-0000-0000F07E0000}"/>
    <cellStyle name="Heading 3 2 7 2_AVA DVA EL" xfId="23724" xr:uid="{00000000-0005-0000-0000-0000F17E0000}"/>
    <cellStyle name="Heading 3 2 7 3" xfId="23725" xr:uid="{00000000-0005-0000-0000-0000F27E0000}"/>
    <cellStyle name="Heading 3 2 7 4" xfId="23726" xr:uid="{00000000-0005-0000-0000-0000F37E0000}"/>
    <cellStyle name="Heading 3 2 7_AVA DVA EL" xfId="23727" xr:uid="{00000000-0005-0000-0000-0000F47E0000}"/>
    <cellStyle name="Heading 3 2 8" xfId="23728" xr:uid="{00000000-0005-0000-0000-0000F57E0000}"/>
    <cellStyle name="Heading 3 2 8 2" xfId="23729" xr:uid="{00000000-0005-0000-0000-0000F67E0000}"/>
    <cellStyle name="Heading 3 2 8 2 2" xfId="23730" xr:uid="{00000000-0005-0000-0000-0000F77E0000}"/>
    <cellStyle name="Heading 3 2 8 2 3" xfId="23731" xr:uid="{00000000-0005-0000-0000-0000F87E0000}"/>
    <cellStyle name="Heading 3 2 8 2_AVA DVA EL" xfId="23732" xr:uid="{00000000-0005-0000-0000-0000F97E0000}"/>
    <cellStyle name="Heading 3 2 8 3" xfId="23733" xr:uid="{00000000-0005-0000-0000-0000FA7E0000}"/>
    <cellStyle name="Heading 3 2 8 4" xfId="23734" xr:uid="{00000000-0005-0000-0000-0000FB7E0000}"/>
    <cellStyle name="Heading 3 2 8_AVA DVA EL" xfId="23735" xr:uid="{00000000-0005-0000-0000-0000FC7E0000}"/>
    <cellStyle name="Heading 3 2 9" xfId="23736" xr:uid="{00000000-0005-0000-0000-0000FD7E0000}"/>
    <cellStyle name="Heading 3 2 9 2" xfId="23737" xr:uid="{00000000-0005-0000-0000-0000FE7E0000}"/>
    <cellStyle name="Heading 3 2 9 2 2" xfId="23738" xr:uid="{00000000-0005-0000-0000-0000FF7E0000}"/>
    <cellStyle name="Heading 3 2 9 2 3" xfId="23739" xr:uid="{00000000-0005-0000-0000-0000007F0000}"/>
    <cellStyle name="Heading 3 2 9 2_AVA DVA EL" xfId="23740" xr:uid="{00000000-0005-0000-0000-0000017F0000}"/>
    <cellStyle name="Heading 3 2 9 3" xfId="23741" xr:uid="{00000000-0005-0000-0000-0000027F0000}"/>
    <cellStyle name="Heading 3 2 9 4" xfId="23742" xr:uid="{00000000-0005-0000-0000-0000037F0000}"/>
    <cellStyle name="Heading 3 2 9_AVA DVA EL" xfId="23743" xr:uid="{00000000-0005-0000-0000-0000047F0000}"/>
    <cellStyle name="Heading 3 2_4Q16" xfId="23744" xr:uid="{00000000-0005-0000-0000-0000057F0000}"/>
    <cellStyle name="Heading 3 3" xfId="6845" xr:uid="{00000000-0005-0000-0000-0000067F0000}"/>
    <cellStyle name="Heading 3 3 10" xfId="23745" xr:uid="{00000000-0005-0000-0000-0000077F0000}"/>
    <cellStyle name="Heading 3 3 10 2" xfId="23746" xr:uid="{00000000-0005-0000-0000-0000087F0000}"/>
    <cellStyle name="Heading 3 3 10 3" xfId="23747" xr:uid="{00000000-0005-0000-0000-0000097F0000}"/>
    <cellStyle name="Heading 3 3 10_AVA DVA EL" xfId="23748" xr:uid="{00000000-0005-0000-0000-00000A7F0000}"/>
    <cellStyle name="Heading 3 3 11" xfId="23749" xr:uid="{00000000-0005-0000-0000-00000B7F0000}"/>
    <cellStyle name="Heading 3 3 2" xfId="23750" xr:uid="{00000000-0005-0000-0000-00000C7F0000}"/>
    <cellStyle name="Heading 3 3 2 2" xfId="23751" xr:uid="{00000000-0005-0000-0000-00000D7F0000}"/>
    <cellStyle name="Heading 3 3 2 2 2" xfId="23752" xr:uid="{00000000-0005-0000-0000-00000E7F0000}"/>
    <cellStyle name="Heading 3 3 2 2 3" xfId="23753" xr:uid="{00000000-0005-0000-0000-00000F7F0000}"/>
    <cellStyle name="Heading 3 3 2 2_AVA DVA EL" xfId="23754" xr:uid="{00000000-0005-0000-0000-0000107F0000}"/>
    <cellStyle name="Heading 3 3 2 3" xfId="23755" xr:uid="{00000000-0005-0000-0000-0000117F0000}"/>
    <cellStyle name="Heading 3 3 2 3 2" xfId="23756" xr:uid="{00000000-0005-0000-0000-0000127F0000}"/>
    <cellStyle name="Heading 3 3 2 3 3" xfId="23757" xr:uid="{00000000-0005-0000-0000-0000137F0000}"/>
    <cellStyle name="Heading 3 3 2 3_AVA DVA EL" xfId="23758" xr:uid="{00000000-0005-0000-0000-0000147F0000}"/>
    <cellStyle name="Heading 3 3 2 4" xfId="23759" xr:uid="{00000000-0005-0000-0000-0000157F0000}"/>
    <cellStyle name="Heading 3 3 2 4 2" xfId="23760" xr:uid="{00000000-0005-0000-0000-0000167F0000}"/>
    <cellStyle name="Heading 3 3 2 4 3" xfId="23761" xr:uid="{00000000-0005-0000-0000-0000177F0000}"/>
    <cellStyle name="Heading 3 3 2 4_AVA DVA EL" xfId="23762" xr:uid="{00000000-0005-0000-0000-0000187F0000}"/>
    <cellStyle name="Heading 3 3 2 5" xfId="23763" xr:uid="{00000000-0005-0000-0000-0000197F0000}"/>
    <cellStyle name="Heading 3 3 2 5 2" xfId="23764" xr:uid="{00000000-0005-0000-0000-00001A7F0000}"/>
    <cellStyle name="Heading 3 3 2 5 3" xfId="23765" xr:uid="{00000000-0005-0000-0000-00001B7F0000}"/>
    <cellStyle name="Heading 3 3 2 5_AVA DVA EL" xfId="23766" xr:uid="{00000000-0005-0000-0000-00001C7F0000}"/>
    <cellStyle name="Heading 3 3 2 6" xfId="23767" xr:uid="{00000000-0005-0000-0000-00001D7F0000}"/>
    <cellStyle name="Heading 3 3 2 7" xfId="23768" xr:uid="{00000000-0005-0000-0000-00001E7F0000}"/>
    <cellStyle name="Heading 3 3 2_AVA DVA EL" xfId="23769" xr:uid="{00000000-0005-0000-0000-00001F7F0000}"/>
    <cellStyle name="Heading 3 3 3" xfId="23770" xr:uid="{00000000-0005-0000-0000-0000207F0000}"/>
    <cellStyle name="Heading 3 3 3 2" xfId="23771" xr:uid="{00000000-0005-0000-0000-0000217F0000}"/>
    <cellStyle name="Heading 3 3 3 2 2" xfId="23772" xr:uid="{00000000-0005-0000-0000-0000227F0000}"/>
    <cellStyle name="Heading 3 3 3 2 3" xfId="23773" xr:uid="{00000000-0005-0000-0000-0000237F0000}"/>
    <cellStyle name="Heading 3 3 3 2_AVA DVA EL" xfId="23774" xr:uid="{00000000-0005-0000-0000-0000247F0000}"/>
    <cellStyle name="Heading 3 3 3 3" xfId="23775" xr:uid="{00000000-0005-0000-0000-0000257F0000}"/>
    <cellStyle name="Heading 3 3 3 3 2" xfId="23776" xr:uid="{00000000-0005-0000-0000-0000267F0000}"/>
    <cellStyle name="Heading 3 3 3 3 3" xfId="23777" xr:uid="{00000000-0005-0000-0000-0000277F0000}"/>
    <cellStyle name="Heading 3 3 3 3_AVA DVA EL" xfId="23778" xr:uid="{00000000-0005-0000-0000-0000287F0000}"/>
    <cellStyle name="Heading 3 3 3 4" xfId="23779" xr:uid="{00000000-0005-0000-0000-0000297F0000}"/>
    <cellStyle name="Heading 3 3 3 4 2" xfId="23780" xr:uid="{00000000-0005-0000-0000-00002A7F0000}"/>
    <cellStyle name="Heading 3 3 3 4 3" xfId="23781" xr:uid="{00000000-0005-0000-0000-00002B7F0000}"/>
    <cellStyle name="Heading 3 3 3 4_AVA DVA EL" xfId="23782" xr:uid="{00000000-0005-0000-0000-00002C7F0000}"/>
    <cellStyle name="Heading 3 3 3 5" xfId="23783" xr:uid="{00000000-0005-0000-0000-00002D7F0000}"/>
    <cellStyle name="Heading 3 3 3 5 2" xfId="23784" xr:uid="{00000000-0005-0000-0000-00002E7F0000}"/>
    <cellStyle name="Heading 3 3 3 5 3" xfId="23785" xr:uid="{00000000-0005-0000-0000-00002F7F0000}"/>
    <cellStyle name="Heading 3 3 3 5_AVA DVA EL" xfId="23786" xr:uid="{00000000-0005-0000-0000-0000307F0000}"/>
    <cellStyle name="Heading 3 3 3 6" xfId="23787" xr:uid="{00000000-0005-0000-0000-0000317F0000}"/>
    <cellStyle name="Heading 3 3 3 7" xfId="23788" xr:uid="{00000000-0005-0000-0000-0000327F0000}"/>
    <cellStyle name="Heading 3 3 3_AVA DVA EL" xfId="23789" xr:uid="{00000000-0005-0000-0000-0000337F0000}"/>
    <cellStyle name="Heading 3 3 4" xfId="23790" xr:uid="{00000000-0005-0000-0000-0000347F0000}"/>
    <cellStyle name="Heading 3 3 4 2" xfId="23791" xr:uid="{00000000-0005-0000-0000-0000357F0000}"/>
    <cellStyle name="Heading 3 3 4 2 2" xfId="23792" xr:uid="{00000000-0005-0000-0000-0000367F0000}"/>
    <cellStyle name="Heading 3 3 4 2 3" xfId="23793" xr:uid="{00000000-0005-0000-0000-0000377F0000}"/>
    <cellStyle name="Heading 3 3 4 2_AVA DVA EL" xfId="23794" xr:uid="{00000000-0005-0000-0000-0000387F0000}"/>
    <cellStyle name="Heading 3 3 4 3" xfId="23795" xr:uid="{00000000-0005-0000-0000-0000397F0000}"/>
    <cellStyle name="Heading 3 3 4 3 2" xfId="23796" xr:uid="{00000000-0005-0000-0000-00003A7F0000}"/>
    <cellStyle name="Heading 3 3 4 3 3" xfId="23797" xr:uid="{00000000-0005-0000-0000-00003B7F0000}"/>
    <cellStyle name="Heading 3 3 4 3_AVA DVA EL" xfId="23798" xr:uid="{00000000-0005-0000-0000-00003C7F0000}"/>
    <cellStyle name="Heading 3 3 4 4" xfId="23799" xr:uid="{00000000-0005-0000-0000-00003D7F0000}"/>
    <cellStyle name="Heading 3 3 4 4 2" xfId="23800" xr:uid="{00000000-0005-0000-0000-00003E7F0000}"/>
    <cellStyle name="Heading 3 3 4 4 3" xfId="23801" xr:uid="{00000000-0005-0000-0000-00003F7F0000}"/>
    <cellStyle name="Heading 3 3 4 4_AVA DVA EL" xfId="23802" xr:uid="{00000000-0005-0000-0000-0000407F0000}"/>
    <cellStyle name="Heading 3 3 4 5" xfId="23803" xr:uid="{00000000-0005-0000-0000-0000417F0000}"/>
    <cellStyle name="Heading 3 3 4 5 2" xfId="23804" xr:uid="{00000000-0005-0000-0000-0000427F0000}"/>
    <cellStyle name="Heading 3 3 4 5 3" xfId="23805" xr:uid="{00000000-0005-0000-0000-0000437F0000}"/>
    <cellStyle name="Heading 3 3 4 5_AVA DVA EL" xfId="23806" xr:uid="{00000000-0005-0000-0000-0000447F0000}"/>
    <cellStyle name="Heading 3 3 4 6" xfId="23807" xr:uid="{00000000-0005-0000-0000-0000457F0000}"/>
    <cellStyle name="Heading 3 3 4 7" xfId="23808" xr:uid="{00000000-0005-0000-0000-0000467F0000}"/>
    <cellStyle name="Heading 3 3 4_AVA DVA EL" xfId="23809" xr:uid="{00000000-0005-0000-0000-0000477F0000}"/>
    <cellStyle name="Heading 3 3 5" xfId="23810" xr:uid="{00000000-0005-0000-0000-0000487F0000}"/>
    <cellStyle name="Heading 3 3 5 2" xfId="23811" xr:uid="{00000000-0005-0000-0000-0000497F0000}"/>
    <cellStyle name="Heading 3 3 5 2 2" xfId="23812" xr:uid="{00000000-0005-0000-0000-00004A7F0000}"/>
    <cellStyle name="Heading 3 3 5 2 3" xfId="23813" xr:uid="{00000000-0005-0000-0000-00004B7F0000}"/>
    <cellStyle name="Heading 3 3 5 2_AVA DVA EL" xfId="23814" xr:uid="{00000000-0005-0000-0000-00004C7F0000}"/>
    <cellStyle name="Heading 3 3 5 3" xfId="23815" xr:uid="{00000000-0005-0000-0000-00004D7F0000}"/>
    <cellStyle name="Heading 3 3 5 3 2" xfId="23816" xr:uid="{00000000-0005-0000-0000-00004E7F0000}"/>
    <cellStyle name="Heading 3 3 5 3 3" xfId="23817" xr:uid="{00000000-0005-0000-0000-00004F7F0000}"/>
    <cellStyle name="Heading 3 3 5 3_AVA DVA EL" xfId="23818" xr:uid="{00000000-0005-0000-0000-0000507F0000}"/>
    <cellStyle name="Heading 3 3 5 4" xfId="23819" xr:uid="{00000000-0005-0000-0000-0000517F0000}"/>
    <cellStyle name="Heading 3 3 5 4 2" xfId="23820" xr:uid="{00000000-0005-0000-0000-0000527F0000}"/>
    <cellStyle name="Heading 3 3 5 4 3" xfId="23821" xr:uid="{00000000-0005-0000-0000-0000537F0000}"/>
    <cellStyle name="Heading 3 3 5 4_AVA DVA EL" xfId="23822" xr:uid="{00000000-0005-0000-0000-0000547F0000}"/>
    <cellStyle name="Heading 3 3 5 5" xfId="23823" xr:uid="{00000000-0005-0000-0000-0000557F0000}"/>
    <cellStyle name="Heading 3 3 5 6" xfId="23824" xr:uid="{00000000-0005-0000-0000-0000567F0000}"/>
    <cellStyle name="Heading 3 3 5_AVA DVA EL" xfId="23825" xr:uid="{00000000-0005-0000-0000-0000577F0000}"/>
    <cellStyle name="Heading 3 3 6" xfId="23826" xr:uid="{00000000-0005-0000-0000-0000587F0000}"/>
    <cellStyle name="Heading 3 3 6 2" xfId="23827" xr:uid="{00000000-0005-0000-0000-0000597F0000}"/>
    <cellStyle name="Heading 3 3 6 3" xfId="23828" xr:uid="{00000000-0005-0000-0000-00005A7F0000}"/>
    <cellStyle name="Heading 3 3 6_AVA DVA EL" xfId="23829" xr:uid="{00000000-0005-0000-0000-00005B7F0000}"/>
    <cellStyle name="Heading 3 3 7" xfId="23830" xr:uid="{00000000-0005-0000-0000-00005C7F0000}"/>
    <cellStyle name="Heading 3 3 7 2" xfId="23831" xr:uid="{00000000-0005-0000-0000-00005D7F0000}"/>
    <cellStyle name="Heading 3 3 7 3" xfId="23832" xr:uid="{00000000-0005-0000-0000-00005E7F0000}"/>
    <cellStyle name="Heading 3 3 7_AVA DVA EL" xfId="23833" xr:uid="{00000000-0005-0000-0000-00005F7F0000}"/>
    <cellStyle name="Heading 3 3 8" xfId="23834" xr:uid="{00000000-0005-0000-0000-0000607F0000}"/>
    <cellStyle name="Heading 3 3 8 2" xfId="23835" xr:uid="{00000000-0005-0000-0000-0000617F0000}"/>
    <cellStyle name="Heading 3 3 8 3" xfId="23836" xr:uid="{00000000-0005-0000-0000-0000627F0000}"/>
    <cellStyle name="Heading 3 3 8_AVA DVA EL" xfId="23837" xr:uid="{00000000-0005-0000-0000-0000637F0000}"/>
    <cellStyle name="Heading 3 3 9" xfId="23838" xr:uid="{00000000-0005-0000-0000-0000647F0000}"/>
    <cellStyle name="Heading 3 3 9 2" xfId="23839" xr:uid="{00000000-0005-0000-0000-0000657F0000}"/>
    <cellStyle name="Heading 3 3 9 3" xfId="23840" xr:uid="{00000000-0005-0000-0000-0000667F0000}"/>
    <cellStyle name="Heading 3 3 9_AVA DVA EL" xfId="23841" xr:uid="{00000000-0005-0000-0000-0000677F0000}"/>
    <cellStyle name="Heading 3 3_AVA DVA EL" xfId="23842" xr:uid="{00000000-0005-0000-0000-0000687F0000}"/>
    <cellStyle name="Heading 3 4" xfId="6846" xr:uid="{00000000-0005-0000-0000-0000697F0000}"/>
    <cellStyle name="Heading 3 4 10" xfId="23843" xr:uid="{00000000-0005-0000-0000-00006A7F0000}"/>
    <cellStyle name="Heading 3 4 10 2" xfId="23844" xr:uid="{00000000-0005-0000-0000-00006B7F0000}"/>
    <cellStyle name="Heading 3 4 10 3" xfId="23845" xr:uid="{00000000-0005-0000-0000-00006C7F0000}"/>
    <cellStyle name="Heading 3 4 10_AVA DVA EL" xfId="23846" xr:uid="{00000000-0005-0000-0000-00006D7F0000}"/>
    <cellStyle name="Heading 3 4 11" xfId="23847" xr:uid="{00000000-0005-0000-0000-00006E7F0000}"/>
    <cellStyle name="Heading 3 4 11 2" xfId="23848" xr:uid="{00000000-0005-0000-0000-00006F7F0000}"/>
    <cellStyle name="Heading 3 4 11 3" xfId="23849" xr:uid="{00000000-0005-0000-0000-0000707F0000}"/>
    <cellStyle name="Heading 3 4 11_AVA DVA EL" xfId="23850" xr:uid="{00000000-0005-0000-0000-0000717F0000}"/>
    <cellStyle name="Heading 3 4 12" xfId="23851" xr:uid="{00000000-0005-0000-0000-0000727F0000}"/>
    <cellStyle name="Heading 3 4 12 2" xfId="23852" xr:uid="{00000000-0005-0000-0000-0000737F0000}"/>
    <cellStyle name="Heading 3 4 12 3" xfId="23853" xr:uid="{00000000-0005-0000-0000-0000747F0000}"/>
    <cellStyle name="Heading 3 4 12_AVA DVA EL" xfId="23854" xr:uid="{00000000-0005-0000-0000-0000757F0000}"/>
    <cellStyle name="Heading 3 4 13" xfId="23855" xr:uid="{00000000-0005-0000-0000-0000767F0000}"/>
    <cellStyle name="Heading 3 4 2" xfId="23856" xr:uid="{00000000-0005-0000-0000-0000777F0000}"/>
    <cellStyle name="Heading 3 4 2 2" xfId="23857" xr:uid="{00000000-0005-0000-0000-0000787F0000}"/>
    <cellStyle name="Heading 3 4 2 3" xfId="23858" xr:uid="{00000000-0005-0000-0000-0000797F0000}"/>
    <cellStyle name="Heading 3 4 2_AVA DVA EL" xfId="23859" xr:uid="{00000000-0005-0000-0000-00007A7F0000}"/>
    <cellStyle name="Heading 3 4 3" xfId="23860" xr:uid="{00000000-0005-0000-0000-00007B7F0000}"/>
    <cellStyle name="Heading 3 4 3 2" xfId="23861" xr:uid="{00000000-0005-0000-0000-00007C7F0000}"/>
    <cellStyle name="Heading 3 4 3 3" xfId="23862" xr:uid="{00000000-0005-0000-0000-00007D7F0000}"/>
    <cellStyle name="Heading 3 4 3_AVA DVA EL" xfId="23863" xr:uid="{00000000-0005-0000-0000-00007E7F0000}"/>
    <cellStyle name="Heading 3 4 4" xfId="23864" xr:uid="{00000000-0005-0000-0000-00007F7F0000}"/>
    <cellStyle name="Heading 3 4 4 2" xfId="23865" xr:uid="{00000000-0005-0000-0000-0000807F0000}"/>
    <cellStyle name="Heading 3 4 4 2 2" xfId="23866" xr:uid="{00000000-0005-0000-0000-0000817F0000}"/>
    <cellStyle name="Heading 3 4 4 2 3" xfId="23867" xr:uid="{00000000-0005-0000-0000-0000827F0000}"/>
    <cellStyle name="Heading 3 4 4 2_AVA DVA EL" xfId="23868" xr:uid="{00000000-0005-0000-0000-0000837F0000}"/>
    <cellStyle name="Heading 3 4 4 3" xfId="23869" xr:uid="{00000000-0005-0000-0000-0000847F0000}"/>
    <cellStyle name="Heading 3 4 4 3 2" xfId="23870" xr:uid="{00000000-0005-0000-0000-0000857F0000}"/>
    <cellStyle name="Heading 3 4 4 3 3" xfId="23871" xr:uid="{00000000-0005-0000-0000-0000867F0000}"/>
    <cellStyle name="Heading 3 4 4 3_AVA DVA EL" xfId="23872" xr:uid="{00000000-0005-0000-0000-0000877F0000}"/>
    <cellStyle name="Heading 3 4 4 4" xfId="23873" xr:uid="{00000000-0005-0000-0000-0000887F0000}"/>
    <cellStyle name="Heading 3 4 4 4 2" xfId="23874" xr:uid="{00000000-0005-0000-0000-0000897F0000}"/>
    <cellStyle name="Heading 3 4 4 4 3" xfId="23875" xr:uid="{00000000-0005-0000-0000-00008A7F0000}"/>
    <cellStyle name="Heading 3 4 4 4_AVA DVA EL" xfId="23876" xr:uid="{00000000-0005-0000-0000-00008B7F0000}"/>
    <cellStyle name="Heading 3 4 4 5" xfId="23877" xr:uid="{00000000-0005-0000-0000-00008C7F0000}"/>
    <cellStyle name="Heading 3 4 4 5 2" xfId="23878" xr:uid="{00000000-0005-0000-0000-00008D7F0000}"/>
    <cellStyle name="Heading 3 4 4 5 3" xfId="23879" xr:uid="{00000000-0005-0000-0000-00008E7F0000}"/>
    <cellStyle name="Heading 3 4 4 5_AVA DVA EL" xfId="23880" xr:uid="{00000000-0005-0000-0000-00008F7F0000}"/>
    <cellStyle name="Heading 3 4 4 6" xfId="23881" xr:uid="{00000000-0005-0000-0000-0000907F0000}"/>
    <cellStyle name="Heading 3 4 4 7" xfId="23882" xr:uid="{00000000-0005-0000-0000-0000917F0000}"/>
    <cellStyle name="Heading 3 4 4_AVA DVA EL" xfId="23883" xr:uid="{00000000-0005-0000-0000-0000927F0000}"/>
    <cellStyle name="Heading 3 4 5" xfId="23884" xr:uid="{00000000-0005-0000-0000-0000937F0000}"/>
    <cellStyle name="Heading 3 4 5 2" xfId="23885" xr:uid="{00000000-0005-0000-0000-0000947F0000}"/>
    <cellStyle name="Heading 3 4 5 2 2" xfId="23886" xr:uid="{00000000-0005-0000-0000-0000957F0000}"/>
    <cellStyle name="Heading 3 4 5 2 3" xfId="23887" xr:uid="{00000000-0005-0000-0000-0000967F0000}"/>
    <cellStyle name="Heading 3 4 5 2_AVA DVA EL" xfId="23888" xr:uid="{00000000-0005-0000-0000-0000977F0000}"/>
    <cellStyle name="Heading 3 4 5 3" xfId="23889" xr:uid="{00000000-0005-0000-0000-0000987F0000}"/>
    <cellStyle name="Heading 3 4 5 3 2" xfId="23890" xr:uid="{00000000-0005-0000-0000-0000997F0000}"/>
    <cellStyle name="Heading 3 4 5 3 3" xfId="23891" xr:uid="{00000000-0005-0000-0000-00009A7F0000}"/>
    <cellStyle name="Heading 3 4 5 3_AVA DVA EL" xfId="23892" xr:uid="{00000000-0005-0000-0000-00009B7F0000}"/>
    <cellStyle name="Heading 3 4 5 4" xfId="23893" xr:uid="{00000000-0005-0000-0000-00009C7F0000}"/>
    <cellStyle name="Heading 3 4 5 4 2" xfId="23894" xr:uid="{00000000-0005-0000-0000-00009D7F0000}"/>
    <cellStyle name="Heading 3 4 5 4 3" xfId="23895" xr:uid="{00000000-0005-0000-0000-00009E7F0000}"/>
    <cellStyle name="Heading 3 4 5 4_AVA DVA EL" xfId="23896" xr:uid="{00000000-0005-0000-0000-00009F7F0000}"/>
    <cellStyle name="Heading 3 4 5 5" xfId="23897" xr:uid="{00000000-0005-0000-0000-0000A07F0000}"/>
    <cellStyle name="Heading 3 4 5 5 2" xfId="23898" xr:uid="{00000000-0005-0000-0000-0000A17F0000}"/>
    <cellStyle name="Heading 3 4 5 5 3" xfId="23899" xr:uid="{00000000-0005-0000-0000-0000A27F0000}"/>
    <cellStyle name="Heading 3 4 5 5_AVA DVA EL" xfId="23900" xr:uid="{00000000-0005-0000-0000-0000A37F0000}"/>
    <cellStyle name="Heading 3 4 5 6" xfId="23901" xr:uid="{00000000-0005-0000-0000-0000A47F0000}"/>
    <cellStyle name="Heading 3 4 5 7" xfId="23902" xr:uid="{00000000-0005-0000-0000-0000A57F0000}"/>
    <cellStyle name="Heading 3 4 5_AVA DVA EL" xfId="23903" xr:uid="{00000000-0005-0000-0000-0000A67F0000}"/>
    <cellStyle name="Heading 3 4 6" xfId="23904" xr:uid="{00000000-0005-0000-0000-0000A77F0000}"/>
    <cellStyle name="Heading 3 4 6 2" xfId="23905" xr:uid="{00000000-0005-0000-0000-0000A87F0000}"/>
    <cellStyle name="Heading 3 4 6 2 2" xfId="23906" xr:uid="{00000000-0005-0000-0000-0000A97F0000}"/>
    <cellStyle name="Heading 3 4 6 2 3" xfId="23907" xr:uid="{00000000-0005-0000-0000-0000AA7F0000}"/>
    <cellStyle name="Heading 3 4 6 2_AVA DVA EL" xfId="23908" xr:uid="{00000000-0005-0000-0000-0000AB7F0000}"/>
    <cellStyle name="Heading 3 4 6 3" xfId="23909" xr:uid="{00000000-0005-0000-0000-0000AC7F0000}"/>
    <cellStyle name="Heading 3 4 6 3 2" xfId="23910" xr:uid="{00000000-0005-0000-0000-0000AD7F0000}"/>
    <cellStyle name="Heading 3 4 6 3 3" xfId="23911" xr:uid="{00000000-0005-0000-0000-0000AE7F0000}"/>
    <cellStyle name="Heading 3 4 6 3_AVA DVA EL" xfId="23912" xr:uid="{00000000-0005-0000-0000-0000AF7F0000}"/>
    <cellStyle name="Heading 3 4 6 4" xfId="23913" xr:uid="{00000000-0005-0000-0000-0000B07F0000}"/>
    <cellStyle name="Heading 3 4 6 4 2" xfId="23914" xr:uid="{00000000-0005-0000-0000-0000B17F0000}"/>
    <cellStyle name="Heading 3 4 6 4 3" xfId="23915" xr:uid="{00000000-0005-0000-0000-0000B27F0000}"/>
    <cellStyle name="Heading 3 4 6 4_AVA DVA EL" xfId="23916" xr:uid="{00000000-0005-0000-0000-0000B37F0000}"/>
    <cellStyle name="Heading 3 4 6 5" xfId="23917" xr:uid="{00000000-0005-0000-0000-0000B47F0000}"/>
    <cellStyle name="Heading 3 4 6 5 2" xfId="23918" xr:uid="{00000000-0005-0000-0000-0000B57F0000}"/>
    <cellStyle name="Heading 3 4 6 5 3" xfId="23919" xr:uid="{00000000-0005-0000-0000-0000B67F0000}"/>
    <cellStyle name="Heading 3 4 6 5_AVA DVA EL" xfId="23920" xr:uid="{00000000-0005-0000-0000-0000B77F0000}"/>
    <cellStyle name="Heading 3 4 6 6" xfId="23921" xr:uid="{00000000-0005-0000-0000-0000B87F0000}"/>
    <cellStyle name="Heading 3 4 6 7" xfId="23922" xr:uid="{00000000-0005-0000-0000-0000B97F0000}"/>
    <cellStyle name="Heading 3 4 6_AVA DVA EL" xfId="23923" xr:uid="{00000000-0005-0000-0000-0000BA7F0000}"/>
    <cellStyle name="Heading 3 4 7" xfId="23924" xr:uid="{00000000-0005-0000-0000-0000BB7F0000}"/>
    <cellStyle name="Heading 3 4 7 2" xfId="23925" xr:uid="{00000000-0005-0000-0000-0000BC7F0000}"/>
    <cellStyle name="Heading 3 4 7 2 2" xfId="23926" xr:uid="{00000000-0005-0000-0000-0000BD7F0000}"/>
    <cellStyle name="Heading 3 4 7 2 3" xfId="23927" xr:uid="{00000000-0005-0000-0000-0000BE7F0000}"/>
    <cellStyle name="Heading 3 4 7 2_AVA DVA EL" xfId="23928" xr:uid="{00000000-0005-0000-0000-0000BF7F0000}"/>
    <cellStyle name="Heading 3 4 7 3" xfId="23929" xr:uid="{00000000-0005-0000-0000-0000C07F0000}"/>
    <cellStyle name="Heading 3 4 7 3 2" xfId="23930" xr:uid="{00000000-0005-0000-0000-0000C17F0000}"/>
    <cellStyle name="Heading 3 4 7 3 3" xfId="23931" xr:uid="{00000000-0005-0000-0000-0000C27F0000}"/>
    <cellStyle name="Heading 3 4 7 3_AVA DVA EL" xfId="23932" xr:uid="{00000000-0005-0000-0000-0000C37F0000}"/>
    <cellStyle name="Heading 3 4 7 4" xfId="23933" xr:uid="{00000000-0005-0000-0000-0000C47F0000}"/>
    <cellStyle name="Heading 3 4 7 4 2" xfId="23934" xr:uid="{00000000-0005-0000-0000-0000C57F0000}"/>
    <cellStyle name="Heading 3 4 7 4 3" xfId="23935" xr:uid="{00000000-0005-0000-0000-0000C67F0000}"/>
    <cellStyle name="Heading 3 4 7 4_AVA DVA EL" xfId="23936" xr:uid="{00000000-0005-0000-0000-0000C77F0000}"/>
    <cellStyle name="Heading 3 4 7 5" xfId="23937" xr:uid="{00000000-0005-0000-0000-0000C87F0000}"/>
    <cellStyle name="Heading 3 4 7 6" xfId="23938" xr:uid="{00000000-0005-0000-0000-0000C97F0000}"/>
    <cellStyle name="Heading 3 4 7_AVA DVA EL" xfId="23939" xr:uid="{00000000-0005-0000-0000-0000CA7F0000}"/>
    <cellStyle name="Heading 3 4 8" xfId="23940" xr:uid="{00000000-0005-0000-0000-0000CB7F0000}"/>
    <cellStyle name="Heading 3 4 8 2" xfId="23941" xr:uid="{00000000-0005-0000-0000-0000CC7F0000}"/>
    <cellStyle name="Heading 3 4 8 3" xfId="23942" xr:uid="{00000000-0005-0000-0000-0000CD7F0000}"/>
    <cellStyle name="Heading 3 4 8_AVA DVA EL" xfId="23943" xr:uid="{00000000-0005-0000-0000-0000CE7F0000}"/>
    <cellStyle name="Heading 3 4 9" xfId="23944" xr:uid="{00000000-0005-0000-0000-0000CF7F0000}"/>
    <cellStyle name="Heading 3 4 9 2" xfId="23945" xr:uid="{00000000-0005-0000-0000-0000D07F0000}"/>
    <cellStyle name="Heading 3 4 9 3" xfId="23946" xr:uid="{00000000-0005-0000-0000-0000D17F0000}"/>
    <cellStyle name="Heading 3 4 9_AVA DVA EL" xfId="23947" xr:uid="{00000000-0005-0000-0000-0000D27F0000}"/>
    <cellStyle name="Heading 3 4_AVA DVA EL" xfId="23948" xr:uid="{00000000-0005-0000-0000-0000D37F0000}"/>
    <cellStyle name="Heading 3 5" xfId="6847" xr:uid="{00000000-0005-0000-0000-0000D47F0000}"/>
    <cellStyle name="Heading 3 5 2" xfId="23949" xr:uid="{00000000-0005-0000-0000-0000D57F0000}"/>
    <cellStyle name="Heading 3 5 2 2" xfId="23950" xr:uid="{00000000-0005-0000-0000-0000D67F0000}"/>
    <cellStyle name="Heading 3 5 2 3" xfId="23951" xr:uid="{00000000-0005-0000-0000-0000D77F0000}"/>
    <cellStyle name="Heading 3 5 2_AVA DVA EL" xfId="23952" xr:uid="{00000000-0005-0000-0000-0000D87F0000}"/>
    <cellStyle name="Heading 3 5 3" xfId="23953" xr:uid="{00000000-0005-0000-0000-0000D97F0000}"/>
    <cellStyle name="Heading 3 5_AVA DVA EL" xfId="23954" xr:uid="{00000000-0005-0000-0000-0000DA7F0000}"/>
    <cellStyle name="Heading 3 6" xfId="6848" xr:uid="{00000000-0005-0000-0000-0000DB7F0000}"/>
    <cellStyle name="Heading 3 6 2" xfId="23955" xr:uid="{00000000-0005-0000-0000-0000DC7F0000}"/>
    <cellStyle name="Heading 3 6 2 2" xfId="23956" xr:uid="{00000000-0005-0000-0000-0000DD7F0000}"/>
    <cellStyle name="Heading 3 6 2 3" xfId="23957" xr:uid="{00000000-0005-0000-0000-0000DE7F0000}"/>
    <cellStyle name="Heading 3 6 2_AVA DVA EL" xfId="23958" xr:uid="{00000000-0005-0000-0000-0000DF7F0000}"/>
    <cellStyle name="Heading 3 6 3" xfId="23959" xr:uid="{00000000-0005-0000-0000-0000E07F0000}"/>
    <cellStyle name="Heading 3 6_AVA DVA EL" xfId="23960" xr:uid="{00000000-0005-0000-0000-0000E17F0000}"/>
    <cellStyle name="Heading 3 7" xfId="6849" xr:uid="{00000000-0005-0000-0000-0000E27F0000}"/>
    <cellStyle name="Heading 3 7 2" xfId="23961" xr:uid="{00000000-0005-0000-0000-0000E37F0000}"/>
    <cellStyle name="Heading 3 7 2 2" xfId="23962" xr:uid="{00000000-0005-0000-0000-0000E47F0000}"/>
    <cellStyle name="Heading 3 7 2 3" xfId="23963" xr:uid="{00000000-0005-0000-0000-0000E57F0000}"/>
    <cellStyle name="Heading 3 7 2_AVA DVA EL" xfId="23964" xr:uid="{00000000-0005-0000-0000-0000E67F0000}"/>
    <cellStyle name="Heading 3 7 3" xfId="23965" xr:uid="{00000000-0005-0000-0000-0000E77F0000}"/>
    <cellStyle name="Heading 3 7_AVA DVA EL" xfId="23966" xr:uid="{00000000-0005-0000-0000-0000E87F0000}"/>
    <cellStyle name="Heading 3 8" xfId="6850" xr:uid="{00000000-0005-0000-0000-0000E97F0000}"/>
    <cellStyle name="Heading 3 8 2" xfId="23967" xr:uid="{00000000-0005-0000-0000-0000EA7F0000}"/>
    <cellStyle name="Heading 3 8 2 2" xfId="23968" xr:uid="{00000000-0005-0000-0000-0000EB7F0000}"/>
    <cellStyle name="Heading 3 8 2 3" xfId="23969" xr:uid="{00000000-0005-0000-0000-0000EC7F0000}"/>
    <cellStyle name="Heading 3 8 2_AVA DVA EL" xfId="23970" xr:uid="{00000000-0005-0000-0000-0000ED7F0000}"/>
    <cellStyle name="Heading 3 8 3" xfId="23971" xr:uid="{00000000-0005-0000-0000-0000EE7F0000}"/>
    <cellStyle name="Heading 3 8_AVA DVA EL" xfId="23972" xr:uid="{00000000-0005-0000-0000-0000EF7F0000}"/>
    <cellStyle name="Heading 3 9" xfId="6851" xr:uid="{00000000-0005-0000-0000-0000F07F0000}"/>
    <cellStyle name="Heading 3 9 2" xfId="23973" xr:uid="{00000000-0005-0000-0000-0000F17F0000}"/>
    <cellStyle name="Heading 3 9 2 2" xfId="23974" xr:uid="{00000000-0005-0000-0000-0000F27F0000}"/>
    <cellStyle name="Heading 3 9 2 3" xfId="23975" xr:uid="{00000000-0005-0000-0000-0000F37F0000}"/>
    <cellStyle name="Heading 3 9 2_AVA DVA EL" xfId="23976" xr:uid="{00000000-0005-0000-0000-0000F47F0000}"/>
    <cellStyle name="Heading 3 9 3" xfId="23977" xr:uid="{00000000-0005-0000-0000-0000F57F0000}"/>
    <cellStyle name="Heading 3 9_AVA DVA EL" xfId="23978" xr:uid="{00000000-0005-0000-0000-0000F67F0000}"/>
    <cellStyle name="Heading 3_4Q16" xfId="23979" xr:uid="{00000000-0005-0000-0000-0000F77F0000}"/>
    <cellStyle name="Heading 3+" xfId="23980" xr:uid="{00000000-0005-0000-0000-0000F87F0000}"/>
    <cellStyle name="Heading 3+ 2" xfId="23981" xr:uid="{00000000-0005-0000-0000-0000F97F0000}"/>
    <cellStyle name="Heading 3+ 3" xfId="23982" xr:uid="{00000000-0005-0000-0000-0000FA7F0000}"/>
    <cellStyle name="Heading 3+_AVA DVA EL" xfId="23983" xr:uid="{00000000-0005-0000-0000-0000FB7F0000}"/>
    <cellStyle name="Heading 4" xfId="6852" xr:uid="{00000000-0005-0000-0000-0000FC7F0000}"/>
    <cellStyle name="Heading 4 10" xfId="6853" xr:uid="{00000000-0005-0000-0000-0000FD7F0000}"/>
    <cellStyle name="Heading 4 10 2" xfId="23984" xr:uid="{00000000-0005-0000-0000-0000FE7F0000}"/>
    <cellStyle name="Heading 4 10 3" xfId="23985" xr:uid="{00000000-0005-0000-0000-0000FF7F0000}"/>
    <cellStyle name="Heading 4 10_AVA DVA EL" xfId="23986" xr:uid="{00000000-0005-0000-0000-000000800000}"/>
    <cellStyle name="Heading 4 11" xfId="6854" xr:uid="{00000000-0005-0000-0000-000001800000}"/>
    <cellStyle name="Heading 4 11 2" xfId="23987" xr:uid="{00000000-0005-0000-0000-000002800000}"/>
    <cellStyle name="Heading 4 11 3" xfId="23988" xr:uid="{00000000-0005-0000-0000-000003800000}"/>
    <cellStyle name="Heading 4 11_AVA DVA EL" xfId="23989" xr:uid="{00000000-0005-0000-0000-000004800000}"/>
    <cellStyle name="Heading 4 12" xfId="23990" xr:uid="{00000000-0005-0000-0000-000005800000}"/>
    <cellStyle name="Heading 4 12 2" xfId="23991" xr:uid="{00000000-0005-0000-0000-000006800000}"/>
    <cellStyle name="Heading 4 12 3" xfId="23992" xr:uid="{00000000-0005-0000-0000-000007800000}"/>
    <cellStyle name="Heading 4 12_AVA DVA EL" xfId="23993" xr:uid="{00000000-0005-0000-0000-000008800000}"/>
    <cellStyle name="Heading 4 13" xfId="23994" xr:uid="{00000000-0005-0000-0000-000009800000}"/>
    <cellStyle name="Heading 4 13 2" xfId="23995" xr:uid="{00000000-0005-0000-0000-00000A800000}"/>
    <cellStyle name="Heading 4 13 3" xfId="23996" xr:uid="{00000000-0005-0000-0000-00000B800000}"/>
    <cellStyle name="Heading 4 13_AVA DVA EL" xfId="23997" xr:uid="{00000000-0005-0000-0000-00000C800000}"/>
    <cellStyle name="Heading 4 14" xfId="39968" xr:uid="{00000000-0005-0000-0000-00000D800000}"/>
    <cellStyle name="Heading 4 15" xfId="48679" xr:uid="{00000000-0005-0000-0000-00000E800000}"/>
    <cellStyle name="Heading 4 16" xfId="48680" xr:uid="{00000000-0005-0000-0000-00000F800000}"/>
    <cellStyle name="Heading 4 2" xfId="6855" xr:uid="{00000000-0005-0000-0000-000010800000}"/>
    <cellStyle name="Heading 4 2 2" xfId="6856" xr:uid="{00000000-0005-0000-0000-000011800000}"/>
    <cellStyle name="Heading 4 2 2 2" xfId="23998" xr:uid="{00000000-0005-0000-0000-000012800000}"/>
    <cellStyle name="Heading 4 2 2 2 2" xfId="23999" xr:uid="{00000000-0005-0000-0000-000013800000}"/>
    <cellStyle name="Heading 4 2 2 2 3" xfId="24000" xr:uid="{00000000-0005-0000-0000-000014800000}"/>
    <cellStyle name="Heading 4 2 2 2_AVA DVA EL" xfId="24001" xr:uid="{00000000-0005-0000-0000-000015800000}"/>
    <cellStyle name="Heading 4 2 2 3" xfId="24002" xr:uid="{00000000-0005-0000-0000-000016800000}"/>
    <cellStyle name="Heading 4 2 2_A01" xfId="35835" xr:uid="{00000000-0005-0000-0000-000017800000}"/>
    <cellStyle name="Heading 4 2 3" xfId="24003" xr:uid="{00000000-0005-0000-0000-000018800000}"/>
    <cellStyle name="Heading 4 2 3 2" xfId="24004" xr:uid="{00000000-0005-0000-0000-000019800000}"/>
    <cellStyle name="Heading 4 2 3 2 2" xfId="24005" xr:uid="{00000000-0005-0000-0000-00001A800000}"/>
    <cellStyle name="Heading 4 2 3 2 3" xfId="24006" xr:uid="{00000000-0005-0000-0000-00001B800000}"/>
    <cellStyle name="Heading 4 2 3 2_AVA DVA EL" xfId="24007" xr:uid="{00000000-0005-0000-0000-00001C800000}"/>
    <cellStyle name="Heading 4 2 3 3" xfId="24008" xr:uid="{00000000-0005-0000-0000-00001D800000}"/>
    <cellStyle name="Heading 4 2 3 4" xfId="24009" xr:uid="{00000000-0005-0000-0000-00001E800000}"/>
    <cellStyle name="Heading 4 2 3_AVA DVA EL" xfId="24010" xr:uid="{00000000-0005-0000-0000-00001F800000}"/>
    <cellStyle name="Heading 4 2 4" xfId="24011" xr:uid="{00000000-0005-0000-0000-000020800000}"/>
    <cellStyle name="Heading 4 2 4 2" xfId="24012" xr:uid="{00000000-0005-0000-0000-000021800000}"/>
    <cellStyle name="Heading 4 2 4 3" xfId="24013" xr:uid="{00000000-0005-0000-0000-000022800000}"/>
    <cellStyle name="Heading 4 2 4_AVA DVA EL" xfId="24014" xr:uid="{00000000-0005-0000-0000-000023800000}"/>
    <cellStyle name="Heading 4 2 5" xfId="24015" xr:uid="{00000000-0005-0000-0000-000024800000}"/>
    <cellStyle name="Heading 4 2 5 2" xfId="24016" xr:uid="{00000000-0005-0000-0000-000025800000}"/>
    <cellStyle name="Heading 4 2 5 3" xfId="24017" xr:uid="{00000000-0005-0000-0000-000026800000}"/>
    <cellStyle name="Heading 4 2 5_AVA DVA EL" xfId="24018" xr:uid="{00000000-0005-0000-0000-000027800000}"/>
    <cellStyle name="Heading 4 2 6" xfId="24019" xr:uid="{00000000-0005-0000-0000-000028800000}"/>
    <cellStyle name="Heading 4 2 6 2" xfId="24020" xr:uid="{00000000-0005-0000-0000-000029800000}"/>
    <cellStyle name="Heading 4 2 6 3" xfId="24021" xr:uid="{00000000-0005-0000-0000-00002A800000}"/>
    <cellStyle name="Heading 4 2 6_AVA DVA EL" xfId="24022" xr:uid="{00000000-0005-0000-0000-00002B800000}"/>
    <cellStyle name="Heading 4 2 7" xfId="24023" xr:uid="{00000000-0005-0000-0000-00002C800000}"/>
    <cellStyle name="Heading 4 2 7 2" xfId="24024" xr:uid="{00000000-0005-0000-0000-00002D800000}"/>
    <cellStyle name="Heading 4 2 7 3" xfId="24025" xr:uid="{00000000-0005-0000-0000-00002E800000}"/>
    <cellStyle name="Heading 4 2 7_AVA DVA EL" xfId="24026" xr:uid="{00000000-0005-0000-0000-00002F800000}"/>
    <cellStyle name="Heading 4 2 8" xfId="24027" xr:uid="{00000000-0005-0000-0000-000030800000}"/>
    <cellStyle name="Heading 4 2 9" xfId="48681" xr:uid="{00000000-0005-0000-0000-000031800000}"/>
    <cellStyle name="Heading 4 2_4Q16" xfId="24028" xr:uid="{00000000-0005-0000-0000-000032800000}"/>
    <cellStyle name="Heading 4 3" xfId="6857" xr:uid="{00000000-0005-0000-0000-000033800000}"/>
    <cellStyle name="Heading 4 3 2" xfId="24029" xr:uid="{00000000-0005-0000-0000-000034800000}"/>
    <cellStyle name="Heading 4 3 2 2" xfId="24030" xr:uid="{00000000-0005-0000-0000-000035800000}"/>
    <cellStyle name="Heading 4 3 2 3" xfId="24031" xr:uid="{00000000-0005-0000-0000-000036800000}"/>
    <cellStyle name="Heading 4 3 2_AVA DVA EL" xfId="24032" xr:uid="{00000000-0005-0000-0000-000037800000}"/>
    <cellStyle name="Heading 4 3 3" xfId="24033" xr:uid="{00000000-0005-0000-0000-000038800000}"/>
    <cellStyle name="Heading 4 3_AVA DVA EL" xfId="24034" xr:uid="{00000000-0005-0000-0000-000039800000}"/>
    <cellStyle name="Heading 4 4" xfId="6858" xr:uid="{00000000-0005-0000-0000-00003A800000}"/>
    <cellStyle name="Heading 4 4 2" xfId="24035" xr:uid="{00000000-0005-0000-0000-00003B800000}"/>
    <cellStyle name="Heading 4 4 2 2" xfId="24036" xr:uid="{00000000-0005-0000-0000-00003C800000}"/>
    <cellStyle name="Heading 4 4 2 3" xfId="24037" xr:uid="{00000000-0005-0000-0000-00003D800000}"/>
    <cellStyle name="Heading 4 4 2_AVA DVA EL" xfId="24038" xr:uid="{00000000-0005-0000-0000-00003E800000}"/>
    <cellStyle name="Heading 4 4 3" xfId="24039" xr:uid="{00000000-0005-0000-0000-00003F800000}"/>
    <cellStyle name="Heading 4 4 3 2" xfId="24040" xr:uid="{00000000-0005-0000-0000-000040800000}"/>
    <cellStyle name="Heading 4 4 3 3" xfId="24041" xr:uid="{00000000-0005-0000-0000-000041800000}"/>
    <cellStyle name="Heading 4 4 3_AVA DVA EL" xfId="24042" xr:uid="{00000000-0005-0000-0000-000042800000}"/>
    <cellStyle name="Heading 4 4 4" xfId="24043" xr:uid="{00000000-0005-0000-0000-000043800000}"/>
    <cellStyle name="Heading 4 4 4 2" xfId="24044" xr:uid="{00000000-0005-0000-0000-000044800000}"/>
    <cellStyle name="Heading 4 4 4 3" xfId="24045" xr:uid="{00000000-0005-0000-0000-000045800000}"/>
    <cellStyle name="Heading 4 4 4_AVA DVA EL" xfId="24046" xr:uid="{00000000-0005-0000-0000-000046800000}"/>
    <cellStyle name="Heading 4 4 5" xfId="24047" xr:uid="{00000000-0005-0000-0000-000047800000}"/>
    <cellStyle name="Heading 4 4_AVA DVA EL" xfId="24048" xr:uid="{00000000-0005-0000-0000-000048800000}"/>
    <cellStyle name="Heading 4 5" xfId="6859" xr:uid="{00000000-0005-0000-0000-000049800000}"/>
    <cellStyle name="Heading 4 5 2" xfId="24049" xr:uid="{00000000-0005-0000-0000-00004A800000}"/>
    <cellStyle name="Heading 4 5 2 2" xfId="24050" xr:uid="{00000000-0005-0000-0000-00004B800000}"/>
    <cellStyle name="Heading 4 5 2 3" xfId="24051" xr:uid="{00000000-0005-0000-0000-00004C800000}"/>
    <cellStyle name="Heading 4 5 2_AVA DVA EL" xfId="24052" xr:uid="{00000000-0005-0000-0000-00004D800000}"/>
    <cellStyle name="Heading 4 5 3" xfId="24053" xr:uid="{00000000-0005-0000-0000-00004E800000}"/>
    <cellStyle name="Heading 4 5_AVA DVA EL" xfId="24054" xr:uid="{00000000-0005-0000-0000-00004F800000}"/>
    <cellStyle name="Heading 4 6" xfId="6860" xr:uid="{00000000-0005-0000-0000-000050800000}"/>
    <cellStyle name="Heading 4 6 2" xfId="24055" xr:uid="{00000000-0005-0000-0000-000051800000}"/>
    <cellStyle name="Heading 4 6 2 2" xfId="24056" xr:uid="{00000000-0005-0000-0000-000052800000}"/>
    <cellStyle name="Heading 4 6 2 3" xfId="24057" xr:uid="{00000000-0005-0000-0000-000053800000}"/>
    <cellStyle name="Heading 4 6 2_AVA DVA EL" xfId="24058" xr:uid="{00000000-0005-0000-0000-000054800000}"/>
    <cellStyle name="Heading 4 6 3" xfId="24059" xr:uid="{00000000-0005-0000-0000-000055800000}"/>
    <cellStyle name="Heading 4 6_AVA DVA EL" xfId="24060" xr:uid="{00000000-0005-0000-0000-000056800000}"/>
    <cellStyle name="Heading 4 7" xfId="6861" xr:uid="{00000000-0005-0000-0000-000057800000}"/>
    <cellStyle name="Heading 4 7 2" xfId="24061" xr:uid="{00000000-0005-0000-0000-000058800000}"/>
    <cellStyle name="Heading 4 7 2 2" xfId="24062" xr:uid="{00000000-0005-0000-0000-000059800000}"/>
    <cellStyle name="Heading 4 7 2 3" xfId="24063" xr:uid="{00000000-0005-0000-0000-00005A800000}"/>
    <cellStyle name="Heading 4 7 2_AVA DVA EL" xfId="24064" xr:uid="{00000000-0005-0000-0000-00005B800000}"/>
    <cellStyle name="Heading 4 7 3" xfId="24065" xr:uid="{00000000-0005-0000-0000-00005C800000}"/>
    <cellStyle name="Heading 4 7_AVA DVA EL" xfId="24066" xr:uid="{00000000-0005-0000-0000-00005D800000}"/>
    <cellStyle name="Heading 4 8" xfId="6862" xr:uid="{00000000-0005-0000-0000-00005E800000}"/>
    <cellStyle name="Heading 4 8 2" xfId="24067" xr:uid="{00000000-0005-0000-0000-00005F800000}"/>
    <cellStyle name="Heading 4 8 2 2" xfId="24068" xr:uid="{00000000-0005-0000-0000-000060800000}"/>
    <cellStyle name="Heading 4 8 2 3" xfId="24069" xr:uid="{00000000-0005-0000-0000-000061800000}"/>
    <cellStyle name="Heading 4 8 2_AVA DVA EL" xfId="24070" xr:uid="{00000000-0005-0000-0000-000062800000}"/>
    <cellStyle name="Heading 4 8 3" xfId="24071" xr:uid="{00000000-0005-0000-0000-000063800000}"/>
    <cellStyle name="Heading 4 8_AVA DVA EL" xfId="24072" xr:uid="{00000000-0005-0000-0000-000064800000}"/>
    <cellStyle name="Heading 4 9" xfId="6863" xr:uid="{00000000-0005-0000-0000-000065800000}"/>
    <cellStyle name="Heading 4 9 2" xfId="24073" xr:uid="{00000000-0005-0000-0000-000066800000}"/>
    <cellStyle name="Heading 4 9 2 2" xfId="24074" xr:uid="{00000000-0005-0000-0000-000067800000}"/>
    <cellStyle name="Heading 4 9 2 3" xfId="24075" xr:uid="{00000000-0005-0000-0000-000068800000}"/>
    <cellStyle name="Heading 4 9 2_AVA DVA EL" xfId="24076" xr:uid="{00000000-0005-0000-0000-000069800000}"/>
    <cellStyle name="Heading 4 9 3" xfId="24077" xr:uid="{00000000-0005-0000-0000-00006A800000}"/>
    <cellStyle name="Heading 4 9_AVA DVA EL" xfId="24078" xr:uid="{00000000-0005-0000-0000-00006B800000}"/>
    <cellStyle name="Heading 4_4Q16" xfId="24079" xr:uid="{00000000-0005-0000-0000-00006C800000}"/>
    <cellStyle name="heading 5" xfId="24080" xr:uid="{00000000-0005-0000-0000-00006D800000}"/>
    <cellStyle name="heading 6" xfId="24081" xr:uid="{00000000-0005-0000-0000-00006E800000}"/>
    <cellStyle name="heading 7" xfId="24082" xr:uid="{00000000-0005-0000-0000-00006F800000}"/>
    <cellStyle name="heading 8" xfId="24083" xr:uid="{00000000-0005-0000-0000-000070800000}"/>
    <cellStyle name="heading 9" xfId="48682" xr:uid="{00000000-0005-0000-0000-000071800000}"/>
    <cellStyle name="heading_AVA DVA EL" xfId="24084" xr:uid="{00000000-0005-0000-0000-000072800000}"/>
    <cellStyle name="Heading1" xfId="6864" xr:uid="{00000000-0005-0000-0000-000073800000}"/>
    <cellStyle name="Heading1 2" xfId="24085" xr:uid="{00000000-0005-0000-0000-000074800000}"/>
    <cellStyle name="Heading1_AVA DVA EL" xfId="24086" xr:uid="{00000000-0005-0000-0000-000075800000}"/>
    <cellStyle name="HeadingTable" xfId="6865" xr:uid="{00000000-0005-0000-0000-000076800000}"/>
    <cellStyle name="HeadingTable 2" xfId="54716" xr:uid="{27F157F4-3AD4-4104-B13D-ABF86061B055}"/>
    <cellStyle name="HeadingTable 2 2" xfId="54719" xr:uid="{698FE66E-7525-4A44-9865-391A523E0464}"/>
    <cellStyle name="HeadingTable 3" xfId="54720" xr:uid="{D0548CF3-C624-4690-BD85-A9A5BA8E2401}"/>
    <cellStyle name="Hidden cells" xfId="24087" xr:uid="{00000000-0005-0000-0000-000077800000}"/>
    <cellStyle name="Hidden cells (internal version)" xfId="24088" xr:uid="{00000000-0005-0000-0000-000078800000}"/>
    <cellStyle name="Hidden cells (internal version) 2" xfId="24089" xr:uid="{00000000-0005-0000-0000-000079800000}"/>
    <cellStyle name="Hidden cells (internal version) 3" xfId="24090" xr:uid="{00000000-0005-0000-0000-00007A800000}"/>
    <cellStyle name="Hidden cells (internal version)_AVA DVA EL" xfId="24091" xr:uid="{00000000-0005-0000-0000-00007B800000}"/>
    <cellStyle name="Hidden cells 2" xfId="24092" xr:uid="{00000000-0005-0000-0000-00007C800000}"/>
    <cellStyle name="Hidden cells 3" xfId="24093" xr:uid="{00000000-0005-0000-0000-00007D800000}"/>
    <cellStyle name="Hidden cells 4" xfId="24094" xr:uid="{00000000-0005-0000-0000-00007E800000}"/>
    <cellStyle name="Hidden cells 5" xfId="24095" xr:uid="{00000000-0005-0000-0000-00007F800000}"/>
    <cellStyle name="Hidden cells 6" xfId="48683" xr:uid="{00000000-0005-0000-0000-000080800000}"/>
    <cellStyle name="Hidden cells 7" xfId="48684" xr:uid="{00000000-0005-0000-0000-000081800000}"/>
    <cellStyle name="Hidden cells_7. Other MTM adjustments" xfId="48685" xr:uid="{00000000-0005-0000-0000-000082800000}"/>
    <cellStyle name="highlightExposure" xfId="6866" xr:uid="{00000000-0005-0000-0000-000083800000}"/>
    <cellStyle name="highlightExposure 2" xfId="24096" xr:uid="{00000000-0005-0000-0000-000084800000}"/>
    <cellStyle name="highlightExposure 2 2" xfId="36425" xr:uid="{00000000-0005-0000-0000-000085800000}"/>
    <cellStyle name="highlightExposure 2 3" xfId="36641" xr:uid="{00000000-0005-0000-0000-000086800000}"/>
    <cellStyle name="highlightExposure 3" xfId="36397" xr:uid="{00000000-0005-0000-0000-000087800000}"/>
    <cellStyle name="highlightExposure 3 2" xfId="36601" xr:uid="{00000000-0005-0000-0000-000088800000}"/>
    <cellStyle name="highlightExposure_A03" xfId="53115" xr:uid="{EC1E4A91-1A44-44C0-B530-3EFEF7515E4A}"/>
    <cellStyle name="highlightPD" xfId="6867" xr:uid="{00000000-0005-0000-0000-00008A800000}"/>
    <cellStyle name="highlightPercentage" xfId="6868" xr:uid="{00000000-0005-0000-0000-00008B800000}"/>
    <cellStyle name="highlightText" xfId="6869" xr:uid="{00000000-0005-0000-0000-00008C800000}"/>
    <cellStyle name="highlightText 2" xfId="6870" xr:uid="{00000000-0005-0000-0000-00008D800000}"/>
    <cellStyle name="highlightText 2 2" xfId="36642" xr:uid="{00000000-0005-0000-0000-00008E800000}"/>
    <cellStyle name="highlightText 2_LR2" xfId="53127" xr:uid="{A5FE4BA2-6FD4-40D8-BE76-D47B873491A6}"/>
    <cellStyle name="highlightText 3" xfId="36411" xr:uid="{00000000-0005-0000-0000-00008F800000}"/>
    <cellStyle name="highlightText 3 2" xfId="36622" xr:uid="{00000000-0005-0000-0000-000090800000}"/>
    <cellStyle name="highlightText_AVA DVA EL" xfId="24097" xr:uid="{00000000-0005-0000-0000-000091800000}"/>
    <cellStyle name="Hipervínculo 2" xfId="6871" xr:uid="{00000000-0005-0000-0000-000092800000}"/>
    <cellStyle name="Hipervínculo 2 2" xfId="6872" xr:uid="{00000000-0005-0000-0000-000093800000}"/>
    <cellStyle name="Hipervínculo 2 2 2" xfId="24098" xr:uid="{00000000-0005-0000-0000-000094800000}"/>
    <cellStyle name="Hipervínculo 2 2 3" xfId="48686" xr:uid="{00000000-0005-0000-0000-000095800000}"/>
    <cellStyle name="Hipervínculo 2 2_AVA DVA EL" xfId="24099" xr:uid="{00000000-0005-0000-0000-000096800000}"/>
    <cellStyle name="Hipervínculo 2 3" xfId="24100" xr:uid="{00000000-0005-0000-0000-000097800000}"/>
    <cellStyle name="Hipervínculo 2 4" xfId="48687" xr:uid="{00000000-0005-0000-0000-000098800000}"/>
    <cellStyle name="Hipervínculo 2_4Q16" xfId="24101" xr:uid="{00000000-0005-0000-0000-000099800000}"/>
    <cellStyle name="Hivatkozott cella" xfId="6873" xr:uid="{00000000-0005-0000-0000-00009A800000}"/>
    <cellStyle name="Hivatkozott cella 2" xfId="24102" xr:uid="{00000000-0005-0000-0000-00009B800000}"/>
    <cellStyle name="Hivatkozott cella_AVA DVA EL" xfId="24103" xr:uid="{00000000-0005-0000-0000-00009C800000}"/>
    <cellStyle name="Huvud indata" xfId="24104" xr:uid="{00000000-0005-0000-0000-00009D800000}"/>
    <cellStyle name="Huvud indata 2" xfId="24105" xr:uid="{00000000-0005-0000-0000-00009E800000}"/>
    <cellStyle name="Huvud indata 3" xfId="24106" xr:uid="{00000000-0005-0000-0000-00009F800000}"/>
    <cellStyle name="Huvud indata 4" xfId="48688" xr:uid="{00000000-0005-0000-0000-0000A0800000}"/>
    <cellStyle name="Huvud indata_AVA DVA EL" xfId="24107" xr:uid="{00000000-0005-0000-0000-0000A1800000}"/>
    <cellStyle name="Hyperkobling" xfId="48698" builtinId="8"/>
    <cellStyle name="Hyperkobling 10" xfId="36143" xr:uid="{00000000-0005-0000-0000-0000A2800000}"/>
    <cellStyle name="Hyperkobling 2" xfId="6874" xr:uid="{00000000-0005-0000-0000-0000A3800000}"/>
    <cellStyle name="Hyperkobling 2 2" xfId="6875" xr:uid="{00000000-0005-0000-0000-0000A4800000}"/>
    <cellStyle name="Hyperkobling 2 2 2" xfId="24108" xr:uid="{00000000-0005-0000-0000-0000A5800000}"/>
    <cellStyle name="Hyperkobling 2 2 3" xfId="48689" xr:uid="{00000000-0005-0000-0000-0000A6800000}"/>
    <cellStyle name="Hyperkobling 2 2 4" xfId="48690" xr:uid="{00000000-0005-0000-0000-0000A7800000}"/>
    <cellStyle name="Hyperkobling 2 2_AVA DVA EL" xfId="24109" xr:uid="{00000000-0005-0000-0000-0000A8800000}"/>
    <cellStyle name="Hyperkobling 2 3" xfId="24110" xr:uid="{00000000-0005-0000-0000-0000A9800000}"/>
    <cellStyle name="Hyperkobling 2 3 2" xfId="24111" xr:uid="{00000000-0005-0000-0000-0000AA800000}"/>
    <cellStyle name="Hyperkobling 2 3 3" xfId="24112" xr:uid="{00000000-0005-0000-0000-0000AB800000}"/>
    <cellStyle name="Hyperkobling 2 3_AVA DVA EL" xfId="24113" xr:uid="{00000000-0005-0000-0000-0000AC800000}"/>
    <cellStyle name="Hyperkobling 2 4" xfId="24114" xr:uid="{00000000-0005-0000-0000-0000AD800000}"/>
    <cellStyle name="Hyperkobling 2 4 2" xfId="24115" xr:uid="{00000000-0005-0000-0000-0000AE800000}"/>
    <cellStyle name="Hyperkobling 2 4 3" xfId="24116" xr:uid="{00000000-0005-0000-0000-0000AF800000}"/>
    <cellStyle name="Hyperkobling 2 4_AVA DVA EL" xfId="24117" xr:uid="{00000000-0005-0000-0000-0000B0800000}"/>
    <cellStyle name="Hyperkobling 2 5" xfId="24118" xr:uid="{00000000-0005-0000-0000-0000B1800000}"/>
    <cellStyle name="Hyperkobling 2 6" xfId="48691" xr:uid="{00000000-0005-0000-0000-0000B2800000}"/>
    <cellStyle name="Hyperkobling 2 7" xfId="48692" xr:uid="{00000000-0005-0000-0000-0000B3800000}"/>
    <cellStyle name="Hyperkobling 2_11" xfId="6876" xr:uid="{00000000-0005-0000-0000-0000B4800000}"/>
    <cellStyle name="Hyperkobling 3" xfId="6877" xr:uid="{00000000-0005-0000-0000-0000B5800000}"/>
    <cellStyle name="Hyperkobling 3 2" xfId="6878" xr:uid="{00000000-0005-0000-0000-0000B6800000}"/>
    <cellStyle name="Hyperkobling 3 2 2" xfId="24119" xr:uid="{00000000-0005-0000-0000-0000B7800000}"/>
    <cellStyle name="Hyperkobling 3 2 3" xfId="48693" xr:uid="{00000000-0005-0000-0000-0000B8800000}"/>
    <cellStyle name="Hyperkobling 3 2 4" xfId="48694" xr:uid="{00000000-0005-0000-0000-0000B9800000}"/>
    <cellStyle name="Hyperkobling 3 2_AVA DVA EL" xfId="24120" xr:uid="{00000000-0005-0000-0000-0000BA800000}"/>
    <cellStyle name="Hyperkobling 3 3" xfId="24121" xr:uid="{00000000-0005-0000-0000-0000BB800000}"/>
    <cellStyle name="Hyperkobling 3 4" xfId="48695" xr:uid="{00000000-0005-0000-0000-0000BC800000}"/>
    <cellStyle name="Hyperkobling 3_7. Other MTM adjustments" xfId="48696" xr:uid="{00000000-0005-0000-0000-0000BD800000}"/>
    <cellStyle name="Hyperkobling 4" xfId="6879" xr:uid="{00000000-0005-0000-0000-0000BE800000}"/>
    <cellStyle name="Hyperkobling 4 2" xfId="24122" xr:uid="{00000000-0005-0000-0000-0000BF800000}"/>
    <cellStyle name="Hyperkobling 4 2 2" xfId="24123" xr:uid="{00000000-0005-0000-0000-0000C0800000}"/>
    <cellStyle name="Hyperkobling 4 2 3" xfId="24124" xr:uid="{00000000-0005-0000-0000-0000C1800000}"/>
    <cellStyle name="Hyperkobling 4 2_AVA DVA EL" xfId="24125" xr:uid="{00000000-0005-0000-0000-0000C2800000}"/>
    <cellStyle name="Hyperkobling 4 3" xfId="24126" xr:uid="{00000000-0005-0000-0000-0000C3800000}"/>
    <cellStyle name="Hyperkobling 4 4" xfId="48697" xr:uid="{00000000-0005-0000-0000-0000C4800000}"/>
    <cellStyle name="Hyperkobling 4_A01" xfId="35836" xr:uid="{00000000-0005-0000-0000-0000C5800000}"/>
    <cellStyle name="Hyperkobling 5" xfId="24127" xr:uid="{00000000-0005-0000-0000-0000C6800000}"/>
    <cellStyle name="Hyperkobling 5 2" xfId="24128" xr:uid="{00000000-0005-0000-0000-0000C7800000}"/>
    <cellStyle name="Hyperkobling 5 3" xfId="36126" xr:uid="{00000000-0005-0000-0000-0000C8800000}"/>
    <cellStyle name="Hyperkobling 5_AVA DVA EL" xfId="24129" xr:uid="{00000000-0005-0000-0000-0000C9800000}"/>
    <cellStyle name="Hyperkobling 6" xfId="36129" xr:uid="{00000000-0005-0000-0000-0000CA800000}"/>
    <cellStyle name="Hyperkobling 7" xfId="36133" xr:uid="{00000000-0005-0000-0000-0000CB800000}"/>
    <cellStyle name="Hyperkobling 8" xfId="36137" xr:uid="{00000000-0005-0000-0000-0000CC800000}"/>
    <cellStyle name="Hyperkobling 9" xfId="36141" xr:uid="{00000000-0005-0000-0000-0000CD800000}"/>
    <cellStyle name="Hyperlink 2" xfId="6880" xr:uid="{00000000-0005-0000-0000-0000D0800000}"/>
    <cellStyle name="Hyperlink 2 2" xfId="6881" xr:uid="{00000000-0005-0000-0000-0000D1800000}"/>
    <cellStyle name="Hyperlink 2 2 2" xfId="24130" xr:uid="{00000000-0005-0000-0000-0000D2800000}"/>
    <cellStyle name="Hyperlink 2 2 2 2" xfId="24131" xr:uid="{00000000-0005-0000-0000-0000D3800000}"/>
    <cellStyle name="Hyperlink 2 2 2 3" xfId="24132" xr:uid="{00000000-0005-0000-0000-0000D4800000}"/>
    <cellStyle name="Hyperlink 2 2 2_AVA DVA EL" xfId="24133" xr:uid="{00000000-0005-0000-0000-0000D5800000}"/>
    <cellStyle name="Hyperlink 2 2 3" xfId="24134" xr:uid="{00000000-0005-0000-0000-0000D6800000}"/>
    <cellStyle name="Hyperlink 2 2 4" xfId="48699" xr:uid="{00000000-0005-0000-0000-0000D7800000}"/>
    <cellStyle name="Hyperlink 2 2_A01" xfId="35837" xr:uid="{00000000-0005-0000-0000-0000D8800000}"/>
    <cellStyle name="Hyperlink 2 3" xfId="24135" xr:uid="{00000000-0005-0000-0000-0000D9800000}"/>
    <cellStyle name="Hyperlink 2 3 2" xfId="24136" xr:uid="{00000000-0005-0000-0000-0000DA800000}"/>
    <cellStyle name="Hyperlink 2 3 2 2" xfId="24137" xr:uid="{00000000-0005-0000-0000-0000DB800000}"/>
    <cellStyle name="Hyperlink 2 3 2 3" xfId="24138" xr:uid="{00000000-0005-0000-0000-0000DC800000}"/>
    <cellStyle name="Hyperlink 2 3 2_AVA DVA EL" xfId="24139" xr:uid="{00000000-0005-0000-0000-0000DD800000}"/>
    <cellStyle name="Hyperlink 2 3 3" xfId="24140" xr:uid="{00000000-0005-0000-0000-0000DE800000}"/>
    <cellStyle name="Hyperlink 2 3 4" xfId="24141" xr:uid="{00000000-0005-0000-0000-0000DF800000}"/>
    <cellStyle name="Hyperlink 2 3 5" xfId="48700" xr:uid="{00000000-0005-0000-0000-0000E0800000}"/>
    <cellStyle name="Hyperlink 2 3_AVA DVA EL" xfId="24142" xr:uid="{00000000-0005-0000-0000-0000E1800000}"/>
    <cellStyle name="Hyperlink 2 4" xfId="24143" xr:uid="{00000000-0005-0000-0000-0000E2800000}"/>
    <cellStyle name="Hyperlink 2 4 2" xfId="24144" xr:uid="{00000000-0005-0000-0000-0000E3800000}"/>
    <cellStyle name="Hyperlink 2 4 3" xfId="24145" xr:uid="{00000000-0005-0000-0000-0000E4800000}"/>
    <cellStyle name="Hyperlink 2 4_AVA DVA EL" xfId="24146" xr:uid="{00000000-0005-0000-0000-0000E5800000}"/>
    <cellStyle name="Hyperlink 2 5" xfId="24147" xr:uid="{00000000-0005-0000-0000-0000E6800000}"/>
    <cellStyle name="Hyperlink 2 5 2" xfId="24148" xr:uid="{00000000-0005-0000-0000-0000E7800000}"/>
    <cellStyle name="Hyperlink 2 5 3" xfId="24149" xr:uid="{00000000-0005-0000-0000-0000E8800000}"/>
    <cellStyle name="Hyperlink 2 5_AVA DVA EL" xfId="24150" xr:uid="{00000000-0005-0000-0000-0000E9800000}"/>
    <cellStyle name="Hyperlink 2 6" xfId="24151" xr:uid="{00000000-0005-0000-0000-0000EA800000}"/>
    <cellStyle name="Hyperlink 2 6 2" xfId="24152" xr:uid="{00000000-0005-0000-0000-0000EB800000}"/>
    <cellStyle name="Hyperlink 2 6 3" xfId="24153" xr:uid="{00000000-0005-0000-0000-0000EC800000}"/>
    <cellStyle name="Hyperlink 2 6_AVA DVA EL" xfId="24154" xr:uid="{00000000-0005-0000-0000-0000ED800000}"/>
    <cellStyle name="Hyperlink 2 7" xfId="24155" xr:uid="{00000000-0005-0000-0000-0000EE800000}"/>
    <cellStyle name="Hyperlink 2_4Q16" xfId="24156" xr:uid="{00000000-0005-0000-0000-0000EF800000}"/>
    <cellStyle name="Hyperlink 3" xfId="6882" xr:uid="{00000000-0005-0000-0000-0000F0800000}"/>
    <cellStyle name="Hyperlink 3 2" xfId="6883" xr:uid="{00000000-0005-0000-0000-0000F1800000}"/>
    <cellStyle name="Hyperlink 3 2 2" xfId="24157" xr:uid="{00000000-0005-0000-0000-0000F2800000}"/>
    <cellStyle name="Hyperlink 3 2 2 2" xfId="24158" xr:uid="{00000000-0005-0000-0000-0000F3800000}"/>
    <cellStyle name="Hyperlink 3 2 2 3" xfId="24159" xr:uid="{00000000-0005-0000-0000-0000F4800000}"/>
    <cellStyle name="Hyperlink 3 2 2_AVA DVA EL" xfId="24160" xr:uid="{00000000-0005-0000-0000-0000F5800000}"/>
    <cellStyle name="Hyperlink 3 2 3" xfId="24161" xr:uid="{00000000-0005-0000-0000-0000F6800000}"/>
    <cellStyle name="Hyperlink 3 2 4" xfId="48701" xr:uid="{00000000-0005-0000-0000-0000F7800000}"/>
    <cellStyle name="Hyperlink 3 2 5" xfId="48702" xr:uid="{00000000-0005-0000-0000-0000F8800000}"/>
    <cellStyle name="Hyperlink 3 2_AVA DVA EL" xfId="24162" xr:uid="{00000000-0005-0000-0000-0000F9800000}"/>
    <cellStyle name="Hyperlink 3 3" xfId="24163" xr:uid="{00000000-0005-0000-0000-0000FA800000}"/>
    <cellStyle name="Hyperlink 3 3 2" xfId="24164" xr:uid="{00000000-0005-0000-0000-0000FB800000}"/>
    <cellStyle name="Hyperlink 3 3 3" xfId="24165" xr:uid="{00000000-0005-0000-0000-0000FC800000}"/>
    <cellStyle name="Hyperlink 3 3_AVA DVA EL" xfId="24166" xr:uid="{00000000-0005-0000-0000-0000FD800000}"/>
    <cellStyle name="Hyperlink 3 4" xfId="24167" xr:uid="{00000000-0005-0000-0000-0000FE800000}"/>
    <cellStyle name="Hyperlink 3 5" xfId="48703" xr:uid="{00000000-0005-0000-0000-0000FF800000}"/>
    <cellStyle name="Hyperlink 3_7. Other MTM adjustments" xfId="48704" xr:uid="{00000000-0005-0000-0000-000000810000}"/>
    <cellStyle name="Hyperlink 4" xfId="24168" xr:uid="{00000000-0005-0000-0000-000001810000}"/>
    <cellStyle name="Hyperlink 4 2" xfId="24169" xr:uid="{00000000-0005-0000-0000-000002810000}"/>
    <cellStyle name="Hyperlink 4 3" xfId="24170" xr:uid="{00000000-0005-0000-0000-000003810000}"/>
    <cellStyle name="Hyperlink 4 4" xfId="36292" xr:uid="{00000000-0005-0000-0000-000004810000}"/>
    <cellStyle name="Hyperlink 4_AVA DVA EL" xfId="24171" xr:uid="{00000000-0005-0000-0000-000005810000}"/>
    <cellStyle name="Hyperlink 5" xfId="24172" xr:uid="{00000000-0005-0000-0000-000006810000}"/>
    <cellStyle name="Hyperlink 5 2" xfId="36318" xr:uid="{00000000-0005-0000-0000-000007810000}"/>
    <cellStyle name="Hyperlink 5 2 2" xfId="48705" xr:uid="{00000000-0005-0000-0000-000008810000}"/>
    <cellStyle name="Hyperlink 5 3" xfId="48706" xr:uid="{00000000-0005-0000-0000-000009810000}"/>
    <cellStyle name="Hyperlink 5_7. Other MTM adjustments" xfId="48707" xr:uid="{00000000-0005-0000-0000-00000A810000}"/>
    <cellStyle name="Hyperlink 6" xfId="24173" xr:uid="{00000000-0005-0000-0000-00000B810000}"/>
    <cellStyle name="Hyperlink 6 2" xfId="36226" xr:uid="{00000000-0005-0000-0000-00000C810000}"/>
    <cellStyle name="Í¨Ø› [0.00]_PERSONAL" xfId="6884" xr:uid="{00000000-0005-0000-0000-00000E810000}"/>
    <cellStyle name="Í¨Ø›_PERSONAL" xfId="6885" xr:uid="{00000000-0005-0000-0000-00000F810000}"/>
    <cellStyle name="Incorrecto" xfId="6886" xr:uid="{00000000-0005-0000-0000-000010810000}"/>
    <cellStyle name="Incorrecto 2" xfId="24174" xr:uid="{00000000-0005-0000-0000-000011810000}"/>
    <cellStyle name="Incorrecto 3" xfId="48708" xr:uid="{00000000-0005-0000-0000-000012810000}"/>
    <cellStyle name="Incorrecto_AVA DVA EL" xfId="24175" xr:uid="{00000000-0005-0000-0000-000013810000}"/>
    <cellStyle name="Indata 14" xfId="24176" xr:uid="{00000000-0005-0000-0000-000014810000}"/>
    <cellStyle name="Indata 14 2" xfId="24177" xr:uid="{00000000-0005-0000-0000-000015810000}"/>
    <cellStyle name="Indata 14 3" xfId="24178" xr:uid="{00000000-0005-0000-0000-000016810000}"/>
    <cellStyle name="Indata 14 4" xfId="48709" xr:uid="{00000000-0005-0000-0000-000017810000}"/>
    <cellStyle name="Indata 14_AVA DVA EL" xfId="24179" xr:uid="{00000000-0005-0000-0000-000018810000}"/>
    <cellStyle name="Indata text 11" xfId="24180" xr:uid="{00000000-0005-0000-0000-000019810000}"/>
    <cellStyle name="Indata text 11 2" xfId="24181" xr:uid="{00000000-0005-0000-0000-00001A810000}"/>
    <cellStyle name="Indata text 11 3" xfId="24182" xr:uid="{00000000-0005-0000-0000-00001B810000}"/>
    <cellStyle name="Indata text 11 4" xfId="48710" xr:uid="{00000000-0005-0000-0000-00001C810000}"/>
    <cellStyle name="Indata text 11_AVA DVA EL" xfId="24183" xr:uid="{00000000-0005-0000-0000-00001D810000}"/>
    <cellStyle name="Indata text 12" xfId="24184" xr:uid="{00000000-0005-0000-0000-00001E810000}"/>
    <cellStyle name="Indata text 12 2" xfId="24185" xr:uid="{00000000-0005-0000-0000-00001F810000}"/>
    <cellStyle name="Indata text 12 3" xfId="24186" xr:uid="{00000000-0005-0000-0000-000020810000}"/>
    <cellStyle name="Indata text 12 4" xfId="48711" xr:uid="{00000000-0005-0000-0000-000021810000}"/>
    <cellStyle name="Indata text 12_AVA DVA EL" xfId="24187" xr:uid="{00000000-0005-0000-0000-000022810000}"/>
    <cellStyle name="Inndata" xfId="36189" xr:uid="{00000000-0005-0000-0000-000023810000}"/>
    <cellStyle name="Inndata 2" xfId="6887" xr:uid="{00000000-0005-0000-0000-000024810000}"/>
    <cellStyle name="Inndata 2 2" xfId="6888" xr:uid="{00000000-0005-0000-0000-000025810000}"/>
    <cellStyle name="Inndata 2 2 10" xfId="6889" xr:uid="{00000000-0005-0000-0000-000026810000}"/>
    <cellStyle name="Inndata 2 2 11" xfId="6890" xr:uid="{00000000-0005-0000-0000-000027810000}"/>
    <cellStyle name="Inndata 2 2 12" xfId="36644" xr:uid="{00000000-0005-0000-0000-000028810000}"/>
    <cellStyle name="Inndata 2 2 13" xfId="39969" xr:uid="{00000000-0005-0000-0000-000029810000}"/>
    <cellStyle name="Inndata 2 2 2" xfId="6891" xr:uid="{00000000-0005-0000-0000-00002A810000}"/>
    <cellStyle name="Inndata 2 2 3" xfId="6892" xr:uid="{00000000-0005-0000-0000-00002B810000}"/>
    <cellStyle name="Inndata 2 2 4" xfId="6893" xr:uid="{00000000-0005-0000-0000-00002C810000}"/>
    <cellStyle name="Inndata 2 2 5" xfId="6894" xr:uid="{00000000-0005-0000-0000-00002D810000}"/>
    <cellStyle name="Inndata 2 2 6" xfId="6895" xr:uid="{00000000-0005-0000-0000-00002E810000}"/>
    <cellStyle name="Inndata 2 2 7" xfId="6896" xr:uid="{00000000-0005-0000-0000-00002F810000}"/>
    <cellStyle name="Inndata 2 2 8" xfId="6897" xr:uid="{00000000-0005-0000-0000-000030810000}"/>
    <cellStyle name="Inndata 2 2 9" xfId="6898" xr:uid="{00000000-0005-0000-0000-000031810000}"/>
    <cellStyle name="Inndata 2 2_AVA DVA EL" xfId="24188" xr:uid="{00000000-0005-0000-0000-000032810000}"/>
    <cellStyle name="Inndata 2 3" xfId="6899" xr:uid="{00000000-0005-0000-0000-000033810000}"/>
    <cellStyle name="Inndata 2 3 10" xfId="6900" xr:uid="{00000000-0005-0000-0000-000034810000}"/>
    <cellStyle name="Inndata 2 3 11" xfId="6901" xr:uid="{00000000-0005-0000-0000-000035810000}"/>
    <cellStyle name="Inndata 2 3 12" xfId="36412" xr:uid="{00000000-0005-0000-0000-000036810000}"/>
    <cellStyle name="Inndata 2 3 13" xfId="36623" xr:uid="{00000000-0005-0000-0000-000037810000}"/>
    <cellStyle name="Inndata 2 3 14" xfId="39970" xr:uid="{00000000-0005-0000-0000-000038810000}"/>
    <cellStyle name="Inndata 2 3 2" xfId="6902" xr:uid="{00000000-0005-0000-0000-000039810000}"/>
    <cellStyle name="Inndata 2 3 3" xfId="6903" xr:uid="{00000000-0005-0000-0000-00003A810000}"/>
    <cellStyle name="Inndata 2 3 4" xfId="6904" xr:uid="{00000000-0005-0000-0000-00003B810000}"/>
    <cellStyle name="Inndata 2 3 5" xfId="6905" xr:uid="{00000000-0005-0000-0000-00003C810000}"/>
    <cellStyle name="Inndata 2 3 6" xfId="6906" xr:uid="{00000000-0005-0000-0000-00003D810000}"/>
    <cellStyle name="Inndata 2 3 7" xfId="6907" xr:uid="{00000000-0005-0000-0000-00003E810000}"/>
    <cellStyle name="Inndata 2 3 8" xfId="6908" xr:uid="{00000000-0005-0000-0000-00003F810000}"/>
    <cellStyle name="Inndata 2 3 9" xfId="6909" xr:uid="{00000000-0005-0000-0000-000040810000}"/>
    <cellStyle name="Inndata 2 3_AVA DVA EL" xfId="24189" xr:uid="{00000000-0005-0000-0000-000041810000}"/>
    <cellStyle name="Inndata 2 4" xfId="6910" xr:uid="{00000000-0005-0000-0000-000042810000}"/>
    <cellStyle name="Inndata 2 4 10" xfId="6911" xr:uid="{00000000-0005-0000-0000-000043810000}"/>
    <cellStyle name="Inndata 2 4 11" xfId="6912" xr:uid="{00000000-0005-0000-0000-000044810000}"/>
    <cellStyle name="Inndata 2 4 2" xfId="6913" xr:uid="{00000000-0005-0000-0000-000045810000}"/>
    <cellStyle name="Inndata 2 4 3" xfId="6914" xr:uid="{00000000-0005-0000-0000-000046810000}"/>
    <cellStyle name="Inndata 2 4 4" xfId="6915" xr:uid="{00000000-0005-0000-0000-000047810000}"/>
    <cellStyle name="Inndata 2 4 5" xfId="6916" xr:uid="{00000000-0005-0000-0000-000048810000}"/>
    <cellStyle name="Inndata 2 4 6" xfId="6917" xr:uid="{00000000-0005-0000-0000-000049810000}"/>
    <cellStyle name="Inndata 2 4 7" xfId="6918" xr:uid="{00000000-0005-0000-0000-00004A810000}"/>
    <cellStyle name="Inndata 2 4 8" xfId="6919" xr:uid="{00000000-0005-0000-0000-00004B810000}"/>
    <cellStyle name="Inndata 2 4 9" xfId="6920" xr:uid="{00000000-0005-0000-0000-00004C810000}"/>
    <cellStyle name="Inndata 2 4_CR4_19" xfId="6921" xr:uid="{00000000-0005-0000-0000-00004D810000}"/>
    <cellStyle name="Inndata 2 5" xfId="6922" xr:uid="{00000000-0005-0000-0000-00004E810000}"/>
    <cellStyle name="Inndata 2 5 10" xfId="6923" xr:uid="{00000000-0005-0000-0000-00004F810000}"/>
    <cellStyle name="Inndata 2 5 11" xfId="6924" xr:uid="{00000000-0005-0000-0000-000050810000}"/>
    <cellStyle name="Inndata 2 5 2" xfId="6925" xr:uid="{00000000-0005-0000-0000-000051810000}"/>
    <cellStyle name="Inndata 2 5 3" xfId="6926" xr:uid="{00000000-0005-0000-0000-000052810000}"/>
    <cellStyle name="Inndata 2 5 4" xfId="6927" xr:uid="{00000000-0005-0000-0000-000053810000}"/>
    <cellStyle name="Inndata 2 5 5" xfId="6928" xr:uid="{00000000-0005-0000-0000-000054810000}"/>
    <cellStyle name="Inndata 2 5 6" xfId="6929" xr:uid="{00000000-0005-0000-0000-000055810000}"/>
    <cellStyle name="Inndata 2 5 7" xfId="6930" xr:uid="{00000000-0005-0000-0000-000056810000}"/>
    <cellStyle name="Inndata 2 5 8" xfId="6931" xr:uid="{00000000-0005-0000-0000-000057810000}"/>
    <cellStyle name="Inndata 2 5 9" xfId="6932" xr:uid="{00000000-0005-0000-0000-000058810000}"/>
    <cellStyle name="Inndata 2 5_CR4_19" xfId="6933" xr:uid="{00000000-0005-0000-0000-000059810000}"/>
    <cellStyle name="Inndata 2 6" xfId="6934" xr:uid="{00000000-0005-0000-0000-00005A810000}"/>
    <cellStyle name="Inndata 2 6 10" xfId="6935" xr:uid="{00000000-0005-0000-0000-00005B810000}"/>
    <cellStyle name="Inndata 2 6 11" xfId="6936" xr:uid="{00000000-0005-0000-0000-00005C810000}"/>
    <cellStyle name="Inndata 2 6 2" xfId="6937" xr:uid="{00000000-0005-0000-0000-00005D810000}"/>
    <cellStyle name="Inndata 2 6 3" xfId="6938" xr:uid="{00000000-0005-0000-0000-00005E810000}"/>
    <cellStyle name="Inndata 2 6 4" xfId="6939" xr:uid="{00000000-0005-0000-0000-00005F810000}"/>
    <cellStyle name="Inndata 2 6 5" xfId="6940" xr:uid="{00000000-0005-0000-0000-000060810000}"/>
    <cellStyle name="Inndata 2 6 6" xfId="6941" xr:uid="{00000000-0005-0000-0000-000061810000}"/>
    <cellStyle name="Inndata 2 6 7" xfId="6942" xr:uid="{00000000-0005-0000-0000-000062810000}"/>
    <cellStyle name="Inndata 2 6 8" xfId="6943" xr:uid="{00000000-0005-0000-0000-000063810000}"/>
    <cellStyle name="Inndata 2 6 9" xfId="6944" xr:uid="{00000000-0005-0000-0000-000064810000}"/>
    <cellStyle name="Inndata 2 6_CR4_19" xfId="6945" xr:uid="{00000000-0005-0000-0000-000065810000}"/>
    <cellStyle name="Inndata 2 7" xfId="6946" xr:uid="{00000000-0005-0000-0000-000066810000}"/>
    <cellStyle name="Inndata 2 7 10" xfId="6947" xr:uid="{00000000-0005-0000-0000-000067810000}"/>
    <cellStyle name="Inndata 2 7 2" xfId="6948" xr:uid="{00000000-0005-0000-0000-000068810000}"/>
    <cellStyle name="Inndata 2 7 3" xfId="6949" xr:uid="{00000000-0005-0000-0000-000069810000}"/>
    <cellStyle name="Inndata 2 7 4" xfId="6950" xr:uid="{00000000-0005-0000-0000-00006A810000}"/>
    <cellStyle name="Inndata 2 7 5" xfId="6951" xr:uid="{00000000-0005-0000-0000-00006B810000}"/>
    <cellStyle name="Inndata 2 7 6" xfId="6952" xr:uid="{00000000-0005-0000-0000-00006C810000}"/>
    <cellStyle name="Inndata 2 7 7" xfId="6953" xr:uid="{00000000-0005-0000-0000-00006D810000}"/>
    <cellStyle name="Inndata 2 7 8" xfId="6954" xr:uid="{00000000-0005-0000-0000-00006E810000}"/>
    <cellStyle name="Inndata 2 7 9" xfId="6955" xr:uid="{00000000-0005-0000-0000-00006F810000}"/>
    <cellStyle name="Inndata 2 7_CR4_19" xfId="6956" xr:uid="{00000000-0005-0000-0000-000070810000}"/>
    <cellStyle name="Inndata 2 8" xfId="35971" xr:uid="{00000000-0005-0000-0000-000071810000}"/>
    <cellStyle name="Inndata 2 9" xfId="36761" xr:uid="{00000000-0005-0000-0000-000072810000}"/>
    <cellStyle name="Inndata 2_A01" xfId="12494" xr:uid="{00000000-0005-0000-0000-000073810000}"/>
    <cellStyle name="Inndata 3" xfId="12495" xr:uid="{00000000-0005-0000-0000-000074810000}"/>
    <cellStyle name="Inndata 3 2" xfId="24190" xr:uid="{00000000-0005-0000-0000-000075810000}"/>
    <cellStyle name="Inndata 3 2 2" xfId="48712" xr:uid="{00000000-0005-0000-0000-000076810000}"/>
    <cellStyle name="Inndata 3 3" xfId="39971" xr:uid="{00000000-0005-0000-0000-000077810000}"/>
    <cellStyle name="Inndata 3_7. Other MTM adjustments" xfId="48713" xr:uid="{00000000-0005-0000-0000-000078810000}"/>
    <cellStyle name="Inndata 4" xfId="24191" xr:uid="{00000000-0005-0000-0000-000079810000}"/>
    <cellStyle name="Inndata 4 2" xfId="24192" xr:uid="{00000000-0005-0000-0000-00007A810000}"/>
    <cellStyle name="Inndata 4 3" xfId="24193" xr:uid="{00000000-0005-0000-0000-00007B810000}"/>
    <cellStyle name="Inndata 4 4" xfId="39972" xr:uid="{00000000-0005-0000-0000-00007C810000}"/>
    <cellStyle name="Inndata 4_AVA DVA EL" xfId="24194" xr:uid="{00000000-0005-0000-0000-00007D810000}"/>
    <cellStyle name="Inndata 5" xfId="24195" xr:uid="{00000000-0005-0000-0000-00007E810000}"/>
    <cellStyle name="Inndata 6" xfId="24196" xr:uid="{00000000-0005-0000-0000-00007F810000}"/>
    <cellStyle name="Inndata 7" xfId="48714" xr:uid="{00000000-0005-0000-0000-000080810000}"/>
    <cellStyle name="Inndata_7. Other MTM adjustments" xfId="48715" xr:uid="{00000000-0005-0000-0000-000081810000}"/>
    <cellStyle name="InpComma0" xfId="24197" xr:uid="{00000000-0005-0000-0000-000082810000}"/>
    <cellStyle name="InpComma0 2" xfId="24198" xr:uid="{00000000-0005-0000-0000-000083810000}"/>
    <cellStyle name="InpComma0 3" xfId="24199" xr:uid="{00000000-0005-0000-0000-000084810000}"/>
    <cellStyle name="InpComma0_AVA DVA EL" xfId="24200" xr:uid="{00000000-0005-0000-0000-000085810000}"/>
    <cellStyle name="Input" xfId="6957" xr:uid="{00000000-0005-0000-0000-000086810000}"/>
    <cellStyle name="Input 10" xfId="6958" xr:uid="{00000000-0005-0000-0000-000087810000}"/>
    <cellStyle name="Input 11" xfId="39973" xr:uid="{00000000-0005-0000-0000-000088810000}"/>
    <cellStyle name="Input 2" xfId="6959" xr:uid="{00000000-0005-0000-0000-000089810000}"/>
    <cellStyle name="Input 2 10" xfId="36391" xr:uid="{00000000-0005-0000-0000-00008A810000}"/>
    <cellStyle name="Input 2 2" xfId="6960" xr:uid="{00000000-0005-0000-0000-00008B810000}"/>
    <cellStyle name="Input 2 2 2" xfId="24201" xr:uid="{00000000-0005-0000-0000-00008C810000}"/>
    <cellStyle name="Input 2 2 2 2" xfId="24202" xr:uid="{00000000-0005-0000-0000-00008D810000}"/>
    <cellStyle name="Input 2 2 2 3" xfId="24203" xr:uid="{00000000-0005-0000-0000-00008E810000}"/>
    <cellStyle name="Input 2 2 2_AVA DVA EL" xfId="24204" xr:uid="{00000000-0005-0000-0000-00008F810000}"/>
    <cellStyle name="Input 2 2 3" xfId="24205" xr:uid="{00000000-0005-0000-0000-000090810000}"/>
    <cellStyle name="Input 2 2 3 2" xfId="24206" xr:uid="{00000000-0005-0000-0000-000091810000}"/>
    <cellStyle name="Input 2 2 3 3" xfId="24207" xr:uid="{00000000-0005-0000-0000-000092810000}"/>
    <cellStyle name="Input 2 2 3_AVA DVA EL" xfId="24208" xr:uid="{00000000-0005-0000-0000-000093810000}"/>
    <cellStyle name="Input 2 2 4" xfId="24209" xr:uid="{00000000-0005-0000-0000-000094810000}"/>
    <cellStyle name="Input 2 2 4 2" xfId="24210" xr:uid="{00000000-0005-0000-0000-000095810000}"/>
    <cellStyle name="Input 2 2 4 3" xfId="24211" xr:uid="{00000000-0005-0000-0000-000096810000}"/>
    <cellStyle name="Input 2 2 4_AVA DVA EL" xfId="24212" xr:uid="{00000000-0005-0000-0000-000097810000}"/>
    <cellStyle name="Input 2 2 5" xfId="24213" xr:uid="{00000000-0005-0000-0000-000098810000}"/>
    <cellStyle name="Input 2 2 5 2" xfId="24214" xr:uid="{00000000-0005-0000-0000-000099810000}"/>
    <cellStyle name="Input 2 2 5 3" xfId="24215" xr:uid="{00000000-0005-0000-0000-00009A810000}"/>
    <cellStyle name="Input 2 2 5_AVA DVA EL" xfId="24216" xr:uid="{00000000-0005-0000-0000-00009B810000}"/>
    <cellStyle name="Input 2 2 6" xfId="24217" xr:uid="{00000000-0005-0000-0000-00009C810000}"/>
    <cellStyle name="Input 2 2 6 2" xfId="24218" xr:uid="{00000000-0005-0000-0000-00009D810000}"/>
    <cellStyle name="Input 2 2 6 3" xfId="24219" xr:uid="{00000000-0005-0000-0000-00009E810000}"/>
    <cellStyle name="Input 2 2 6_AVA DVA EL" xfId="24220" xr:uid="{00000000-0005-0000-0000-00009F810000}"/>
    <cellStyle name="Input 2 2 7" xfId="24221" xr:uid="{00000000-0005-0000-0000-0000A0810000}"/>
    <cellStyle name="Input 2 2_A01" xfId="35838" xr:uid="{00000000-0005-0000-0000-0000A1810000}"/>
    <cellStyle name="Input 2 3" xfId="6961" xr:uid="{00000000-0005-0000-0000-0000A2810000}"/>
    <cellStyle name="Input 2 3 10" xfId="6962" xr:uid="{00000000-0005-0000-0000-0000A3810000}"/>
    <cellStyle name="Input 2 3 11" xfId="6963" xr:uid="{00000000-0005-0000-0000-0000A4810000}"/>
    <cellStyle name="Input 2 3 12" xfId="36645" xr:uid="{00000000-0005-0000-0000-0000A5810000}"/>
    <cellStyle name="Input 2 3 2" xfId="6964" xr:uid="{00000000-0005-0000-0000-0000A6810000}"/>
    <cellStyle name="Input 2 3 3" xfId="6965" xr:uid="{00000000-0005-0000-0000-0000A7810000}"/>
    <cellStyle name="Input 2 3 4" xfId="6966" xr:uid="{00000000-0005-0000-0000-0000A8810000}"/>
    <cellStyle name="Input 2 3 5" xfId="6967" xr:uid="{00000000-0005-0000-0000-0000A9810000}"/>
    <cellStyle name="Input 2 3 6" xfId="6968" xr:uid="{00000000-0005-0000-0000-0000AA810000}"/>
    <cellStyle name="Input 2 3 7" xfId="6969" xr:uid="{00000000-0005-0000-0000-0000AB810000}"/>
    <cellStyle name="Input 2 3 8" xfId="6970" xr:uid="{00000000-0005-0000-0000-0000AC810000}"/>
    <cellStyle name="Input 2 3 9" xfId="6971" xr:uid="{00000000-0005-0000-0000-0000AD810000}"/>
    <cellStyle name="Input 2 3_AVA DVA EL" xfId="24222" xr:uid="{00000000-0005-0000-0000-0000AE810000}"/>
    <cellStyle name="Input 2 4" xfId="6972" xr:uid="{00000000-0005-0000-0000-0000AF810000}"/>
    <cellStyle name="Input 2 4 10" xfId="6973" xr:uid="{00000000-0005-0000-0000-0000B0810000}"/>
    <cellStyle name="Input 2 4 11" xfId="6974" xr:uid="{00000000-0005-0000-0000-0000B1810000}"/>
    <cellStyle name="Input 2 4 12" xfId="36413" xr:uid="{00000000-0005-0000-0000-0000B2810000}"/>
    <cellStyle name="Input 2 4 13" xfId="36624" xr:uid="{00000000-0005-0000-0000-0000B3810000}"/>
    <cellStyle name="Input 2 4 2" xfId="6975" xr:uid="{00000000-0005-0000-0000-0000B4810000}"/>
    <cellStyle name="Input 2 4 3" xfId="6976" xr:uid="{00000000-0005-0000-0000-0000B5810000}"/>
    <cellStyle name="Input 2 4 4" xfId="6977" xr:uid="{00000000-0005-0000-0000-0000B6810000}"/>
    <cellStyle name="Input 2 4 5" xfId="6978" xr:uid="{00000000-0005-0000-0000-0000B7810000}"/>
    <cellStyle name="Input 2 4 6" xfId="6979" xr:uid="{00000000-0005-0000-0000-0000B8810000}"/>
    <cellStyle name="Input 2 4 7" xfId="6980" xr:uid="{00000000-0005-0000-0000-0000B9810000}"/>
    <cellStyle name="Input 2 4 8" xfId="6981" xr:uid="{00000000-0005-0000-0000-0000BA810000}"/>
    <cellStyle name="Input 2 4 9" xfId="6982" xr:uid="{00000000-0005-0000-0000-0000BB810000}"/>
    <cellStyle name="Input 2 4_AVA DVA EL" xfId="24223" xr:uid="{00000000-0005-0000-0000-0000BC810000}"/>
    <cellStyle name="Input 2 5" xfId="6983" xr:uid="{00000000-0005-0000-0000-0000BD810000}"/>
    <cellStyle name="Input 2 5 10" xfId="6984" xr:uid="{00000000-0005-0000-0000-0000BE810000}"/>
    <cellStyle name="Input 2 5 11" xfId="6985" xr:uid="{00000000-0005-0000-0000-0000BF810000}"/>
    <cellStyle name="Input 2 5 2" xfId="6986" xr:uid="{00000000-0005-0000-0000-0000C0810000}"/>
    <cellStyle name="Input 2 5 3" xfId="6987" xr:uid="{00000000-0005-0000-0000-0000C1810000}"/>
    <cellStyle name="Input 2 5 4" xfId="6988" xr:uid="{00000000-0005-0000-0000-0000C2810000}"/>
    <cellStyle name="Input 2 5 5" xfId="6989" xr:uid="{00000000-0005-0000-0000-0000C3810000}"/>
    <cellStyle name="Input 2 5 6" xfId="6990" xr:uid="{00000000-0005-0000-0000-0000C4810000}"/>
    <cellStyle name="Input 2 5 7" xfId="6991" xr:uid="{00000000-0005-0000-0000-0000C5810000}"/>
    <cellStyle name="Input 2 5 8" xfId="6992" xr:uid="{00000000-0005-0000-0000-0000C6810000}"/>
    <cellStyle name="Input 2 5 9" xfId="6993" xr:uid="{00000000-0005-0000-0000-0000C7810000}"/>
    <cellStyle name="Input 2 5_AVA DVA EL" xfId="24224" xr:uid="{00000000-0005-0000-0000-0000C8810000}"/>
    <cellStyle name="Input 2 6" xfId="6994" xr:uid="{00000000-0005-0000-0000-0000C9810000}"/>
    <cellStyle name="Input 2 6 10" xfId="6995" xr:uid="{00000000-0005-0000-0000-0000CA810000}"/>
    <cellStyle name="Input 2 6 11" xfId="6996" xr:uid="{00000000-0005-0000-0000-0000CB810000}"/>
    <cellStyle name="Input 2 6 2" xfId="6997" xr:uid="{00000000-0005-0000-0000-0000CC810000}"/>
    <cellStyle name="Input 2 6 2 2" xfId="24225" xr:uid="{00000000-0005-0000-0000-0000CD810000}"/>
    <cellStyle name="Input 2 6 2 3" xfId="24226" xr:uid="{00000000-0005-0000-0000-0000CE810000}"/>
    <cellStyle name="Input 2 6 2_AVA DVA EL" xfId="24227" xr:uid="{00000000-0005-0000-0000-0000CF810000}"/>
    <cellStyle name="Input 2 6 3" xfId="6998" xr:uid="{00000000-0005-0000-0000-0000D0810000}"/>
    <cellStyle name="Input 2 6 3 2" xfId="24228" xr:uid="{00000000-0005-0000-0000-0000D1810000}"/>
    <cellStyle name="Input 2 6 3 3" xfId="24229" xr:uid="{00000000-0005-0000-0000-0000D2810000}"/>
    <cellStyle name="Input 2 6 3_AVA DVA EL" xfId="24230" xr:uid="{00000000-0005-0000-0000-0000D3810000}"/>
    <cellStyle name="Input 2 6 4" xfId="6999" xr:uid="{00000000-0005-0000-0000-0000D4810000}"/>
    <cellStyle name="Input 2 6 5" xfId="7000" xr:uid="{00000000-0005-0000-0000-0000D5810000}"/>
    <cellStyle name="Input 2 6 6" xfId="7001" xr:uid="{00000000-0005-0000-0000-0000D6810000}"/>
    <cellStyle name="Input 2 6 7" xfId="7002" xr:uid="{00000000-0005-0000-0000-0000D7810000}"/>
    <cellStyle name="Input 2 6 8" xfId="7003" xr:uid="{00000000-0005-0000-0000-0000D8810000}"/>
    <cellStyle name="Input 2 6 9" xfId="7004" xr:uid="{00000000-0005-0000-0000-0000D9810000}"/>
    <cellStyle name="Input 2 6_AVA DVA EL" xfId="24231" xr:uid="{00000000-0005-0000-0000-0000DA810000}"/>
    <cellStyle name="Input 2 7" xfId="7005" xr:uid="{00000000-0005-0000-0000-0000DB810000}"/>
    <cellStyle name="Input 2 7 10" xfId="7006" xr:uid="{00000000-0005-0000-0000-0000DC810000}"/>
    <cellStyle name="Input 2 7 11" xfId="7007" xr:uid="{00000000-0005-0000-0000-0000DD810000}"/>
    <cellStyle name="Input 2 7 2" xfId="7008" xr:uid="{00000000-0005-0000-0000-0000DE810000}"/>
    <cellStyle name="Input 2 7 3" xfId="7009" xr:uid="{00000000-0005-0000-0000-0000DF810000}"/>
    <cellStyle name="Input 2 7 4" xfId="7010" xr:uid="{00000000-0005-0000-0000-0000E0810000}"/>
    <cellStyle name="Input 2 7 5" xfId="7011" xr:uid="{00000000-0005-0000-0000-0000E1810000}"/>
    <cellStyle name="Input 2 7 6" xfId="7012" xr:uid="{00000000-0005-0000-0000-0000E2810000}"/>
    <cellStyle name="Input 2 7 7" xfId="7013" xr:uid="{00000000-0005-0000-0000-0000E3810000}"/>
    <cellStyle name="Input 2 7 8" xfId="7014" xr:uid="{00000000-0005-0000-0000-0000E4810000}"/>
    <cellStyle name="Input 2 7 9" xfId="7015" xr:uid="{00000000-0005-0000-0000-0000E5810000}"/>
    <cellStyle name="Input 2 7_AVA DVA EL" xfId="24232" xr:uid="{00000000-0005-0000-0000-0000E6810000}"/>
    <cellStyle name="Input 2 8" xfId="7016" xr:uid="{00000000-0005-0000-0000-0000E7810000}"/>
    <cellStyle name="Input 2 8 10" xfId="7017" xr:uid="{00000000-0005-0000-0000-0000E8810000}"/>
    <cellStyle name="Input 2 8 2" xfId="7018" xr:uid="{00000000-0005-0000-0000-0000E9810000}"/>
    <cellStyle name="Input 2 8 3" xfId="7019" xr:uid="{00000000-0005-0000-0000-0000EA810000}"/>
    <cellStyle name="Input 2 8 4" xfId="7020" xr:uid="{00000000-0005-0000-0000-0000EB810000}"/>
    <cellStyle name="Input 2 8 5" xfId="7021" xr:uid="{00000000-0005-0000-0000-0000EC810000}"/>
    <cellStyle name="Input 2 8 6" xfId="7022" xr:uid="{00000000-0005-0000-0000-0000ED810000}"/>
    <cellStyle name="Input 2 8 7" xfId="7023" xr:uid="{00000000-0005-0000-0000-0000EE810000}"/>
    <cellStyle name="Input 2 8 8" xfId="7024" xr:uid="{00000000-0005-0000-0000-0000EF810000}"/>
    <cellStyle name="Input 2 8 9" xfId="7025" xr:uid="{00000000-0005-0000-0000-0000F0810000}"/>
    <cellStyle name="Input 2 8_AVA DVA EL" xfId="24233" xr:uid="{00000000-0005-0000-0000-0000F1810000}"/>
    <cellStyle name="Input 2 9" xfId="24234" xr:uid="{00000000-0005-0000-0000-0000F2810000}"/>
    <cellStyle name="Input 2_4Q16" xfId="24235" xr:uid="{00000000-0005-0000-0000-0000F3810000}"/>
    <cellStyle name="Input 3" xfId="7026" xr:uid="{00000000-0005-0000-0000-0000F4810000}"/>
    <cellStyle name="Input 3 2" xfId="24236" xr:uid="{00000000-0005-0000-0000-0000F5810000}"/>
    <cellStyle name="Input 3 2 2" xfId="24237" xr:uid="{00000000-0005-0000-0000-0000F6810000}"/>
    <cellStyle name="Input 3 2 3" xfId="24238" xr:uid="{00000000-0005-0000-0000-0000F7810000}"/>
    <cellStyle name="Input 3 2_AVA DVA EL" xfId="24239" xr:uid="{00000000-0005-0000-0000-0000F8810000}"/>
    <cellStyle name="Input 3 3" xfId="24240" xr:uid="{00000000-0005-0000-0000-0000F9810000}"/>
    <cellStyle name="Input 3 4" xfId="24241" xr:uid="{00000000-0005-0000-0000-0000FA810000}"/>
    <cellStyle name="Input 3_AVA DVA EL" xfId="24242" xr:uid="{00000000-0005-0000-0000-0000FB810000}"/>
    <cellStyle name="Input 4" xfId="7027" xr:uid="{00000000-0005-0000-0000-0000FC810000}"/>
    <cellStyle name="Input 4 2" xfId="24243" xr:uid="{00000000-0005-0000-0000-0000FD810000}"/>
    <cellStyle name="Input 4 2 2" xfId="24244" xr:uid="{00000000-0005-0000-0000-0000FE810000}"/>
    <cellStyle name="Input 4 2 3" xfId="24245" xr:uid="{00000000-0005-0000-0000-0000FF810000}"/>
    <cellStyle name="Input 4 2_AVA DVA EL" xfId="24246" xr:uid="{00000000-0005-0000-0000-000000820000}"/>
    <cellStyle name="Input 4 3" xfId="24247" xr:uid="{00000000-0005-0000-0000-000001820000}"/>
    <cellStyle name="Input 4 3 2" xfId="24248" xr:uid="{00000000-0005-0000-0000-000002820000}"/>
    <cellStyle name="Input 4 3 3" xfId="24249" xr:uid="{00000000-0005-0000-0000-000003820000}"/>
    <cellStyle name="Input 4 3_AVA DVA EL" xfId="24250" xr:uid="{00000000-0005-0000-0000-000004820000}"/>
    <cellStyle name="Input 4 4" xfId="24251" xr:uid="{00000000-0005-0000-0000-000005820000}"/>
    <cellStyle name="Input 4 4 2" xfId="24252" xr:uid="{00000000-0005-0000-0000-000006820000}"/>
    <cellStyle name="Input 4 4 3" xfId="24253" xr:uid="{00000000-0005-0000-0000-000007820000}"/>
    <cellStyle name="Input 4 4_AVA DVA EL" xfId="24254" xr:uid="{00000000-0005-0000-0000-000008820000}"/>
    <cellStyle name="Input 4 5" xfId="24255" xr:uid="{00000000-0005-0000-0000-000009820000}"/>
    <cellStyle name="Input 4 6" xfId="24256" xr:uid="{00000000-0005-0000-0000-00000A820000}"/>
    <cellStyle name="Input 4_AVA DVA EL" xfId="24257" xr:uid="{00000000-0005-0000-0000-00000B820000}"/>
    <cellStyle name="Input 5" xfId="7028" xr:uid="{00000000-0005-0000-0000-00000C820000}"/>
    <cellStyle name="Input 5 2" xfId="24258" xr:uid="{00000000-0005-0000-0000-00000D820000}"/>
    <cellStyle name="Input 5 3" xfId="24259" xr:uid="{00000000-0005-0000-0000-00000E820000}"/>
    <cellStyle name="Input 5_AVA DVA EL" xfId="24260" xr:uid="{00000000-0005-0000-0000-00000F820000}"/>
    <cellStyle name="Input 6" xfId="7029" xr:uid="{00000000-0005-0000-0000-000010820000}"/>
    <cellStyle name="Input 6 2" xfId="24261" xr:uid="{00000000-0005-0000-0000-000011820000}"/>
    <cellStyle name="Input 6 3" xfId="24262" xr:uid="{00000000-0005-0000-0000-000012820000}"/>
    <cellStyle name="Input 6_AVA DVA EL" xfId="24263" xr:uid="{00000000-0005-0000-0000-000013820000}"/>
    <cellStyle name="Input 7" xfId="7030" xr:uid="{00000000-0005-0000-0000-000014820000}"/>
    <cellStyle name="Input 8" xfId="7031" xr:uid="{00000000-0005-0000-0000-000015820000}"/>
    <cellStyle name="Input 9" xfId="7032" xr:uid="{00000000-0005-0000-0000-000016820000}"/>
    <cellStyle name="Input Cells" xfId="7033" xr:uid="{00000000-0005-0000-0000-000017820000}"/>
    <cellStyle name="Input Cells 2" xfId="7034" xr:uid="{00000000-0005-0000-0000-000018820000}"/>
    <cellStyle name="Input Cells 2 2" xfId="24264" xr:uid="{00000000-0005-0000-0000-000019820000}"/>
    <cellStyle name="Input Cells 2 2 2" xfId="48716" xr:uid="{00000000-0005-0000-0000-00001A820000}"/>
    <cellStyle name="Input Cells 2 3" xfId="48717" xr:uid="{00000000-0005-0000-0000-00001B820000}"/>
    <cellStyle name="Input Cells 2 3 2" xfId="48718" xr:uid="{00000000-0005-0000-0000-00001C820000}"/>
    <cellStyle name="Input Cells 2_7. Other MTM adjustments" xfId="48719" xr:uid="{00000000-0005-0000-0000-00001D820000}"/>
    <cellStyle name="Input Cells 3" xfId="24265" xr:uid="{00000000-0005-0000-0000-00001E820000}"/>
    <cellStyle name="Input Cells 3 2" xfId="24266" xr:uid="{00000000-0005-0000-0000-00001F820000}"/>
    <cellStyle name="Input Cells 3 2 2" xfId="24267" xr:uid="{00000000-0005-0000-0000-000020820000}"/>
    <cellStyle name="Input Cells 3 2 3" xfId="24268" xr:uid="{00000000-0005-0000-0000-000021820000}"/>
    <cellStyle name="Input Cells 3 2_AVA DVA EL" xfId="24269" xr:uid="{00000000-0005-0000-0000-000022820000}"/>
    <cellStyle name="Input Cells 3 3" xfId="24270" xr:uid="{00000000-0005-0000-0000-000023820000}"/>
    <cellStyle name="Input Cells 3 4" xfId="24271" xr:uid="{00000000-0005-0000-0000-000024820000}"/>
    <cellStyle name="Input Cells 3_7. Other MTM adjustments" xfId="48720" xr:uid="{00000000-0005-0000-0000-000025820000}"/>
    <cellStyle name="Input Cells 4" xfId="24272" xr:uid="{00000000-0005-0000-0000-000026820000}"/>
    <cellStyle name="Input Cells_7. Other MTM adjustments" xfId="48721" xr:uid="{00000000-0005-0000-0000-000027820000}"/>
    <cellStyle name="Input Currency" xfId="24273" xr:uid="{00000000-0005-0000-0000-000028820000}"/>
    <cellStyle name="Input Currency 2" xfId="24274" xr:uid="{00000000-0005-0000-0000-000029820000}"/>
    <cellStyle name="Input Currency 2 2" xfId="24275" xr:uid="{00000000-0005-0000-0000-00002A820000}"/>
    <cellStyle name="Input Currency 2 3" xfId="24276" xr:uid="{00000000-0005-0000-0000-00002B820000}"/>
    <cellStyle name="Input Currency 2_AVA DVA EL" xfId="24277" xr:uid="{00000000-0005-0000-0000-00002C820000}"/>
    <cellStyle name="Input Currency 3" xfId="24278" xr:uid="{00000000-0005-0000-0000-00002D820000}"/>
    <cellStyle name="Input Currency 4" xfId="24279" xr:uid="{00000000-0005-0000-0000-00002E820000}"/>
    <cellStyle name="Input Currency_7. Other MTM adjustments" xfId="48722" xr:uid="{00000000-0005-0000-0000-00002F820000}"/>
    <cellStyle name="Input Multiple" xfId="24280" xr:uid="{00000000-0005-0000-0000-000030820000}"/>
    <cellStyle name="Input Multiple 2" xfId="24281" xr:uid="{00000000-0005-0000-0000-000031820000}"/>
    <cellStyle name="Input Multiple 3" xfId="24282" xr:uid="{00000000-0005-0000-0000-000032820000}"/>
    <cellStyle name="Input Multiple_AVA DVA EL" xfId="24283" xr:uid="{00000000-0005-0000-0000-000033820000}"/>
    <cellStyle name="Input Percent" xfId="24284" xr:uid="{00000000-0005-0000-0000-000034820000}"/>
    <cellStyle name="Input Percent 2" xfId="24285" xr:uid="{00000000-0005-0000-0000-000035820000}"/>
    <cellStyle name="Input Percent 3" xfId="24286" xr:uid="{00000000-0005-0000-0000-000036820000}"/>
    <cellStyle name="Input Percent_AVA DVA EL" xfId="24287" xr:uid="{00000000-0005-0000-0000-000037820000}"/>
    <cellStyle name="Input_$cell" xfId="48723" xr:uid="{00000000-0005-0000-0000-000038820000}"/>
    <cellStyle name="inputDate" xfId="7035" xr:uid="{00000000-0005-0000-0000-000039820000}"/>
    <cellStyle name="inputExposure" xfId="7036" xr:uid="{00000000-0005-0000-0000-00003A820000}"/>
    <cellStyle name="inputExposure 2" xfId="24288" xr:uid="{00000000-0005-0000-0000-00003B820000}"/>
    <cellStyle name="inputExposure 2 2" xfId="36427" xr:uid="{00000000-0005-0000-0000-00003C820000}"/>
    <cellStyle name="inputExposure 2 3" xfId="36646" xr:uid="{00000000-0005-0000-0000-00003D820000}"/>
    <cellStyle name="inputExposure 3" xfId="36392" xr:uid="{00000000-0005-0000-0000-00003E820000}"/>
    <cellStyle name="inputExposure 3 2" xfId="36596" xr:uid="{00000000-0005-0000-0000-00003F820000}"/>
    <cellStyle name="inputExposure_A03" xfId="53116" xr:uid="{CF4BE8AD-A916-45D5-BF47-7EB347A7D54C}"/>
    <cellStyle name="InputKeepColour" xfId="24289" xr:uid="{00000000-0005-0000-0000-000041820000}"/>
    <cellStyle name="InputKeepColour 2" xfId="24290" xr:uid="{00000000-0005-0000-0000-000042820000}"/>
    <cellStyle name="InputKeepColour 2 2" xfId="24291" xr:uid="{00000000-0005-0000-0000-000043820000}"/>
    <cellStyle name="InputKeepColour 2 3" xfId="24292" xr:uid="{00000000-0005-0000-0000-000044820000}"/>
    <cellStyle name="InputKeepColour 2_AVA DVA EL" xfId="24293" xr:uid="{00000000-0005-0000-0000-000045820000}"/>
    <cellStyle name="InputKeepColour 3" xfId="24294" xr:uid="{00000000-0005-0000-0000-000046820000}"/>
    <cellStyle name="InputKeepColour 4" xfId="24295" xr:uid="{00000000-0005-0000-0000-000047820000}"/>
    <cellStyle name="InputKeepColour_7. Other MTM adjustments" xfId="48724" xr:uid="{00000000-0005-0000-0000-000048820000}"/>
    <cellStyle name="inputMaturity" xfId="7037" xr:uid="{00000000-0005-0000-0000-000049820000}"/>
    <cellStyle name="inputParameterE" xfId="7038" xr:uid="{00000000-0005-0000-0000-00004A820000}"/>
    <cellStyle name="inputPD" xfId="7039" xr:uid="{00000000-0005-0000-0000-00004B820000}"/>
    <cellStyle name="inputPercentage" xfId="7040" xr:uid="{00000000-0005-0000-0000-00004C820000}"/>
    <cellStyle name="inputPercentageL" xfId="7041" xr:uid="{00000000-0005-0000-0000-00004D820000}"/>
    <cellStyle name="inputPercentageS" xfId="7042" xr:uid="{00000000-0005-0000-0000-00004E820000}"/>
    <cellStyle name="inputSelection" xfId="7043" xr:uid="{00000000-0005-0000-0000-00004F820000}"/>
    <cellStyle name="inputText" xfId="7044" xr:uid="{00000000-0005-0000-0000-000050820000}"/>
    <cellStyle name="InputVariColour" xfId="24296" xr:uid="{00000000-0005-0000-0000-000051820000}"/>
    <cellStyle name="InputVariColour 2" xfId="24297" xr:uid="{00000000-0005-0000-0000-000052820000}"/>
    <cellStyle name="InputVariColour 2 2" xfId="24298" xr:uid="{00000000-0005-0000-0000-000053820000}"/>
    <cellStyle name="InputVariColour 2 3" xfId="24299" xr:uid="{00000000-0005-0000-0000-000054820000}"/>
    <cellStyle name="InputVariColour 2_AVA DVA EL" xfId="24300" xr:uid="{00000000-0005-0000-0000-000055820000}"/>
    <cellStyle name="InputVariColour 3" xfId="24301" xr:uid="{00000000-0005-0000-0000-000056820000}"/>
    <cellStyle name="InputVariColour 4" xfId="24302" xr:uid="{00000000-0005-0000-0000-000057820000}"/>
    <cellStyle name="InputVariColour_7. Other MTM adjustments" xfId="48725" xr:uid="{00000000-0005-0000-0000-000058820000}"/>
    <cellStyle name="IntFormat" xfId="24303" xr:uid="{00000000-0005-0000-0000-000059820000}"/>
    <cellStyle name="IntFormat 2" xfId="24304" xr:uid="{00000000-0005-0000-0000-00005A820000}"/>
    <cellStyle name="IntFormat 3" xfId="24305" xr:uid="{00000000-0005-0000-0000-00005B820000}"/>
    <cellStyle name="IntFormat 4" xfId="39974" xr:uid="{00000000-0005-0000-0000-00005C820000}"/>
    <cellStyle name="IntFormat_AVA DVA EL" xfId="24306" xr:uid="{00000000-0005-0000-0000-00005D820000}"/>
    <cellStyle name="Įspėjimo tekstas" xfId="7045" xr:uid="{00000000-0005-0000-0000-00005E820000}"/>
    <cellStyle name="Įspėjimo tekstas 2" xfId="24307" xr:uid="{00000000-0005-0000-0000-00005F820000}"/>
    <cellStyle name="Įspėjimo tekstas_A01" xfId="35839" xr:uid="{00000000-0005-0000-0000-000060820000}"/>
    <cellStyle name="Išvestis" xfId="7046" xr:uid="{00000000-0005-0000-0000-000061820000}"/>
    <cellStyle name="Išvestis 2" xfId="7047" xr:uid="{00000000-0005-0000-0000-000062820000}"/>
    <cellStyle name="Išvestis 2 10" xfId="7048" xr:uid="{00000000-0005-0000-0000-000063820000}"/>
    <cellStyle name="Išvestis 2 11" xfId="7049" xr:uid="{00000000-0005-0000-0000-000064820000}"/>
    <cellStyle name="Išvestis 2 12" xfId="36647" xr:uid="{00000000-0005-0000-0000-000065820000}"/>
    <cellStyle name="Išvestis 2 2" xfId="7050" xr:uid="{00000000-0005-0000-0000-000066820000}"/>
    <cellStyle name="Išvestis 2 3" xfId="7051" xr:uid="{00000000-0005-0000-0000-000067820000}"/>
    <cellStyle name="Išvestis 2 4" xfId="7052" xr:uid="{00000000-0005-0000-0000-000068820000}"/>
    <cellStyle name="Išvestis 2 5" xfId="7053" xr:uid="{00000000-0005-0000-0000-000069820000}"/>
    <cellStyle name="Išvestis 2 6" xfId="7054" xr:uid="{00000000-0005-0000-0000-00006A820000}"/>
    <cellStyle name="Išvestis 2 7" xfId="7055" xr:uid="{00000000-0005-0000-0000-00006B820000}"/>
    <cellStyle name="Išvestis 2 8" xfId="7056" xr:uid="{00000000-0005-0000-0000-00006C820000}"/>
    <cellStyle name="Išvestis 2 9" xfId="7057" xr:uid="{00000000-0005-0000-0000-00006D820000}"/>
    <cellStyle name="Išvestis 2_CR4_19" xfId="7058" xr:uid="{00000000-0005-0000-0000-00006E820000}"/>
    <cellStyle name="Išvestis 3" xfId="7059" xr:uid="{00000000-0005-0000-0000-00006F820000}"/>
    <cellStyle name="Išvestis 3 10" xfId="7060" xr:uid="{00000000-0005-0000-0000-000070820000}"/>
    <cellStyle name="Išvestis 3 11" xfId="7061" xr:uid="{00000000-0005-0000-0000-000071820000}"/>
    <cellStyle name="Išvestis 3 12" xfId="36414" xr:uid="{00000000-0005-0000-0000-000072820000}"/>
    <cellStyle name="Išvestis 3 13" xfId="36625" xr:uid="{00000000-0005-0000-0000-000073820000}"/>
    <cellStyle name="Išvestis 3 2" xfId="7062" xr:uid="{00000000-0005-0000-0000-000074820000}"/>
    <cellStyle name="Išvestis 3 3" xfId="7063" xr:uid="{00000000-0005-0000-0000-000075820000}"/>
    <cellStyle name="Išvestis 3 4" xfId="7064" xr:uid="{00000000-0005-0000-0000-000076820000}"/>
    <cellStyle name="Išvestis 3 5" xfId="7065" xr:uid="{00000000-0005-0000-0000-000077820000}"/>
    <cellStyle name="Išvestis 3 6" xfId="7066" xr:uid="{00000000-0005-0000-0000-000078820000}"/>
    <cellStyle name="Išvestis 3 7" xfId="7067" xr:uid="{00000000-0005-0000-0000-000079820000}"/>
    <cellStyle name="Išvestis 3 8" xfId="7068" xr:uid="{00000000-0005-0000-0000-00007A820000}"/>
    <cellStyle name="Išvestis 3 9" xfId="7069" xr:uid="{00000000-0005-0000-0000-00007B820000}"/>
    <cellStyle name="Išvestis 3_CR4_19" xfId="7070" xr:uid="{00000000-0005-0000-0000-00007C820000}"/>
    <cellStyle name="Išvestis 4" xfId="7071" xr:uid="{00000000-0005-0000-0000-00007D820000}"/>
    <cellStyle name="Išvestis 4 10" xfId="7072" xr:uid="{00000000-0005-0000-0000-00007E820000}"/>
    <cellStyle name="Išvestis 4 11" xfId="7073" xr:uid="{00000000-0005-0000-0000-00007F820000}"/>
    <cellStyle name="Išvestis 4 2" xfId="7074" xr:uid="{00000000-0005-0000-0000-000080820000}"/>
    <cellStyle name="Išvestis 4 3" xfId="7075" xr:uid="{00000000-0005-0000-0000-000081820000}"/>
    <cellStyle name="Išvestis 4 4" xfId="7076" xr:uid="{00000000-0005-0000-0000-000082820000}"/>
    <cellStyle name="Išvestis 4 5" xfId="7077" xr:uid="{00000000-0005-0000-0000-000083820000}"/>
    <cellStyle name="Išvestis 4 6" xfId="7078" xr:uid="{00000000-0005-0000-0000-000084820000}"/>
    <cellStyle name="Išvestis 4 7" xfId="7079" xr:uid="{00000000-0005-0000-0000-000085820000}"/>
    <cellStyle name="Išvestis 4 8" xfId="7080" xr:uid="{00000000-0005-0000-0000-000086820000}"/>
    <cellStyle name="Išvestis 4 9" xfId="7081" xr:uid="{00000000-0005-0000-0000-000087820000}"/>
    <cellStyle name="Išvestis 4_CR4_19" xfId="7082" xr:uid="{00000000-0005-0000-0000-000088820000}"/>
    <cellStyle name="Išvestis 5" xfId="7083" xr:uid="{00000000-0005-0000-0000-000089820000}"/>
    <cellStyle name="Išvestis 5 10" xfId="7084" xr:uid="{00000000-0005-0000-0000-00008A820000}"/>
    <cellStyle name="Išvestis 5 11" xfId="7085" xr:uid="{00000000-0005-0000-0000-00008B820000}"/>
    <cellStyle name="Išvestis 5 2" xfId="7086" xr:uid="{00000000-0005-0000-0000-00008C820000}"/>
    <cellStyle name="Išvestis 5 3" xfId="7087" xr:uid="{00000000-0005-0000-0000-00008D820000}"/>
    <cellStyle name="Išvestis 5 4" xfId="7088" xr:uid="{00000000-0005-0000-0000-00008E820000}"/>
    <cellStyle name="Išvestis 5 5" xfId="7089" xr:uid="{00000000-0005-0000-0000-00008F820000}"/>
    <cellStyle name="Išvestis 5 6" xfId="7090" xr:uid="{00000000-0005-0000-0000-000090820000}"/>
    <cellStyle name="Išvestis 5 7" xfId="7091" xr:uid="{00000000-0005-0000-0000-000091820000}"/>
    <cellStyle name="Išvestis 5 8" xfId="7092" xr:uid="{00000000-0005-0000-0000-000092820000}"/>
    <cellStyle name="Išvestis 5 9" xfId="7093" xr:uid="{00000000-0005-0000-0000-000093820000}"/>
    <cellStyle name="Išvestis 5_CR4_19" xfId="7094" xr:uid="{00000000-0005-0000-0000-000094820000}"/>
    <cellStyle name="Išvestis 6" xfId="7095" xr:uid="{00000000-0005-0000-0000-000095820000}"/>
    <cellStyle name="Išvestis 6 10" xfId="7096" xr:uid="{00000000-0005-0000-0000-000096820000}"/>
    <cellStyle name="Išvestis 6 11" xfId="7097" xr:uid="{00000000-0005-0000-0000-000097820000}"/>
    <cellStyle name="Išvestis 6 2" xfId="7098" xr:uid="{00000000-0005-0000-0000-000098820000}"/>
    <cellStyle name="Išvestis 6 3" xfId="7099" xr:uid="{00000000-0005-0000-0000-000099820000}"/>
    <cellStyle name="Išvestis 6 4" xfId="7100" xr:uid="{00000000-0005-0000-0000-00009A820000}"/>
    <cellStyle name="Išvestis 6 5" xfId="7101" xr:uid="{00000000-0005-0000-0000-00009B820000}"/>
    <cellStyle name="Išvestis 6 6" xfId="7102" xr:uid="{00000000-0005-0000-0000-00009C820000}"/>
    <cellStyle name="Išvestis 6 7" xfId="7103" xr:uid="{00000000-0005-0000-0000-00009D820000}"/>
    <cellStyle name="Išvestis 6 8" xfId="7104" xr:uid="{00000000-0005-0000-0000-00009E820000}"/>
    <cellStyle name="Išvestis 6 9" xfId="7105" xr:uid="{00000000-0005-0000-0000-00009F820000}"/>
    <cellStyle name="Išvestis 6_CR4_19" xfId="7106" xr:uid="{00000000-0005-0000-0000-0000A0820000}"/>
    <cellStyle name="Išvestis 7" xfId="7107" xr:uid="{00000000-0005-0000-0000-0000A1820000}"/>
    <cellStyle name="Išvestis 7 10" xfId="7108" xr:uid="{00000000-0005-0000-0000-0000A2820000}"/>
    <cellStyle name="Išvestis 7 2" xfId="7109" xr:uid="{00000000-0005-0000-0000-0000A3820000}"/>
    <cellStyle name="Išvestis 7 3" xfId="7110" xr:uid="{00000000-0005-0000-0000-0000A4820000}"/>
    <cellStyle name="Išvestis 7 4" xfId="7111" xr:uid="{00000000-0005-0000-0000-0000A5820000}"/>
    <cellStyle name="Išvestis 7 5" xfId="7112" xr:uid="{00000000-0005-0000-0000-0000A6820000}"/>
    <cellStyle name="Išvestis 7 6" xfId="7113" xr:uid="{00000000-0005-0000-0000-0000A7820000}"/>
    <cellStyle name="Išvestis 7 7" xfId="7114" xr:uid="{00000000-0005-0000-0000-0000A8820000}"/>
    <cellStyle name="Išvestis 7 8" xfId="7115" xr:uid="{00000000-0005-0000-0000-0000A9820000}"/>
    <cellStyle name="Išvestis 7 9" xfId="7116" xr:uid="{00000000-0005-0000-0000-0000AA820000}"/>
    <cellStyle name="Išvestis 7_CR4_19" xfId="7117" xr:uid="{00000000-0005-0000-0000-0000AB820000}"/>
    <cellStyle name="Išvestis 8" xfId="36389" xr:uid="{00000000-0005-0000-0000-0000AC820000}"/>
    <cellStyle name="Išvestis 9" xfId="36762" xr:uid="{00000000-0005-0000-0000-0000AD820000}"/>
    <cellStyle name="Išvestis_A01" xfId="12496" xr:uid="{00000000-0005-0000-0000-0000AE820000}"/>
    <cellStyle name="Įvestis" xfId="7118" xr:uid="{00000000-0005-0000-0000-0000AF820000}"/>
    <cellStyle name="Įvestis 2" xfId="7119" xr:uid="{00000000-0005-0000-0000-0000B0820000}"/>
    <cellStyle name="Įvestis 2 10" xfId="7120" xr:uid="{00000000-0005-0000-0000-0000B1820000}"/>
    <cellStyle name="Įvestis 2 11" xfId="7121" xr:uid="{00000000-0005-0000-0000-0000B2820000}"/>
    <cellStyle name="Įvestis 2 12" xfId="36648" xr:uid="{00000000-0005-0000-0000-0000B3820000}"/>
    <cellStyle name="Įvestis 2 2" xfId="7122" xr:uid="{00000000-0005-0000-0000-0000B4820000}"/>
    <cellStyle name="Įvestis 2 3" xfId="7123" xr:uid="{00000000-0005-0000-0000-0000B5820000}"/>
    <cellStyle name="Įvestis 2 4" xfId="7124" xr:uid="{00000000-0005-0000-0000-0000B6820000}"/>
    <cellStyle name="Įvestis 2 5" xfId="7125" xr:uid="{00000000-0005-0000-0000-0000B7820000}"/>
    <cellStyle name="Įvestis 2 6" xfId="7126" xr:uid="{00000000-0005-0000-0000-0000B8820000}"/>
    <cellStyle name="Įvestis 2 7" xfId="7127" xr:uid="{00000000-0005-0000-0000-0000B9820000}"/>
    <cellStyle name="Įvestis 2 8" xfId="7128" xr:uid="{00000000-0005-0000-0000-0000BA820000}"/>
    <cellStyle name="Įvestis 2 9" xfId="7129" xr:uid="{00000000-0005-0000-0000-0000BB820000}"/>
    <cellStyle name="Įvestis 2_CR4_19" xfId="7130" xr:uid="{00000000-0005-0000-0000-0000BC820000}"/>
    <cellStyle name="Įvestis 3" xfId="7131" xr:uid="{00000000-0005-0000-0000-0000BD820000}"/>
    <cellStyle name="Įvestis 3 10" xfId="7132" xr:uid="{00000000-0005-0000-0000-0000BE820000}"/>
    <cellStyle name="Įvestis 3 11" xfId="7133" xr:uid="{00000000-0005-0000-0000-0000BF820000}"/>
    <cellStyle name="Įvestis 3 12" xfId="36415" xr:uid="{00000000-0005-0000-0000-0000C0820000}"/>
    <cellStyle name="Įvestis 3 13" xfId="36626" xr:uid="{00000000-0005-0000-0000-0000C1820000}"/>
    <cellStyle name="Įvestis 3 2" xfId="7134" xr:uid="{00000000-0005-0000-0000-0000C2820000}"/>
    <cellStyle name="Įvestis 3 3" xfId="7135" xr:uid="{00000000-0005-0000-0000-0000C3820000}"/>
    <cellStyle name="Įvestis 3 4" xfId="7136" xr:uid="{00000000-0005-0000-0000-0000C4820000}"/>
    <cellStyle name="Įvestis 3 5" xfId="7137" xr:uid="{00000000-0005-0000-0000-0000C5820000}"/>
    <cellStyle name="Įvestis 3 6" xfId="7138" xr:uid="{00000000-0005-0000-0000-0000C6820000}"/>
    <cellStyle name="Įvestis 3 7" xfId="7139" xr:uid="{00000000-0005-0000-0000-0000C7820000}"/>
    <cellStyle name="Įvestis 3 8" xfId="7140" xr:uid="{00000000-0005-0000-0000-0000C8820000}"/>
    <cellStyle name="Įvestis 3 9" xfId="7141" xr:uid="{00000000-0005-0000-0000-0000C9820000}"/>
    <cellStyle name="Įvestis 3_CR4_19" xfId="7142" xr:uid="{00000000-0005-0000-0000-0000CA820000}"/>
    <cellStyle name="Įvestis 4" xfId="7143" xr:uid="{00000000-0005-0000-0000-0000CB820000}"/>
    <cellStyle name="Įvestis 4 10" xfId="7144" xr:uid="{00000000-0005-0000-0000-0000CC820000}"/>
    <cellStyle name="Įvestis 4 11" xfId="7145" xr:uid="{00000000-0005-0000-0000-0000CD820000}"/>
    <cellStyle name="Įvestis 4 2" xfId="7146" xr:uid="{00000000-0005-0000-0000-0000CE820000}"/>
    <cellStyle name="Įvestis 4 3" xfId="7147" xr:uid="{00000000-0005-0000-0000-0000CF820000}"/>
    <cellStyle name="Įvestis 4 4" xfId="7148" xr:uid="{00000000-0005-0000-0000-0000D0820000}"/>
    <cellStyle name="Įvestis 4 5" xfId="7149" xr:uid="{00000000-0005-0000-0000-0000D1820000}"/>
    <cellStyle name="Įvestis 4 6" xfId="7150" xr:uid="{00000000-0005-0000-0000-0000D2820000}"/>
    <cellStyle name="Įvestis 4 7" xfId="7151" xr:uid="{00000000-0005-0000-0000-0000D3820000}"/>
    <cellStyle name="Įvestis 4 8" xfId="7152" xr:uid="{00000000-0005-0000-0000-0000D4820000}"/>
    <cellStyle name="Įvestis 4 9" xfId="7153" xr:uid="{00000000-0005-0000-0000-0000D5820000}"/>
    <cellStyle name="Įvestis 4_CR4_19" xfId="7154" xr:uid="{00000000-0005-0000-0000-0000D6820000}"/>
    <cellStyle name="Įvestis 5" xfId="7155" xr:uid="{00000000-0005-0000-0000-0000D7820000}"/>
    <cellStyle name="Įvestis 5 10" xfId="7156" xr:uid="{00000000-0005-0000-0000-0000D8820000}"/>
    <cellStyle name="Įvestis 5 11" xfId="7157" xr:uid="{00000000-0005-0000-0000-0000D9820000}"/>
    <cellStyle name="Įvestis 5 2" xfId="7158" xr:uid="{00000000-0005-0000-0000-0000DA820000}"/>
    <cellStyle name="Įvestis 5 3" xfId="7159" xr:uid="{00000000-0005-0000-0000-0000DB820000}"/>
    <cellStyle name="Įvestis 5 4" xfId="7160" xr:uid="{00000000-0005-0000-0000-0000DC820000}"/>
    <cellStyle name="Įvestis 5 5" xfId="7161" xr:uid="{00000000-0005-0000-0000-0000DD820000}"/>
    <cellStyle name="Įvestis 5 6" xfId="7162" xr:uid="{00000000-0005-0000-0000-0000DE820000}"/>
    <cellStyle name="Įvestis 5 7" xfId="7163" xr:uid="{00000000-0005-0000-0000-0000DF820000}"/>
    <cellStyle name="Įvestis 5 8" xfId="7164" xr:uid="{00000000-0005-0000-0000-0000E0820000}"/>
    <cellStyle name="Įvestis 5 9" xfId="7165" xr:uid="{00000000-0005-0000-0000-0000E1820000}"/>
    <cellStyle name="Įvestis 5_CR4_19" xfId="7166" xr:uid="{00000000-0005-0000-0000-0000E2820000}"/>
    <cellStyle name="Įvestis 6" xfId="7167" xr:uid="{00000000-0005-0000-0000-0000E3820000}"/>
    <cellStyle name="Įvestis 6 10" xfId="7168" xr:uid="{00000000-0005-0000-0000-0000E4820000}"/>
    <cellStyle name="Įvestis 6 11" xfId="7169" xr:uid="{00000000-0005-0000-0000-0000E5820000}"/>
    <cellStyle name="Įvestis 6 2" xfId="7170" xr:uid="{00000000-0005-0000-0000-0000E6820000}"/>
    <cellStyle name="Įvestis 6 3" xfId="7171" xr:uid="{00000000-0005-0000-0000-0000E7820000}"/>
    <cellStyle name="Įvestis 6 4" xfId="7172" xr:uid="{00000000-0005-0000-0000-0000E8820000}"/>
    <cellStyle name="Įvestis 6 5" xfId="7173" xr:uid="{00000000-0005-0000-0000-0000E9820000}"/>
    <cellStyle name="Įvestis 6 6" xfId="7174" xr:uid="{00000000-0005-0000-0000-0000EA820000}"/>
    <cellStyle name="Įvestis 6 7" xfId="7175" xr:uid="{00000000-0005-0000-0000-0000EB820000}"/>
    <cellStyle name="Įvestis 6 8" xfId="7176" xr:uid="{00000000-0005-0000-0000-0000EC820000}"/>
    <cellStyle name="Įvestis 6 9" xfId="7177" xr:uid="{00000000-0005-0000-0000-0000ED820000}"/>
    <cellStyle name="Įvestis 6_CR4_19" xfId="7178" xr:uid="{00000000-0005-0000-0000-0000EE820000}"/>
    <cellStyle name="Įvestis 7" xfId="7179" xr:uid="{00000000-0005-0000-0000-0000EF820000}"/>
    <cellStyle name="Įvestis 7 10" xfId="7180" xr:uid="{00000000-0005-0000-0000-0000F0820000}"/>
    <cellStyle name="Įvestis 7 2" xfId="7181" xr:uid="{00000000-0005-0000-0000-0000F1820000}"/>
    <cellStyle name="Įvestis 7 3" xfId="7182" xr:uid="{00000000-0005-0000-0000-0000F2820000}"/>
    <cellStyle name="Įvestis 7 4" xfId="7183" xr:uid="{00000000-0005-0000-0000-0000F3820000}"/>
    <cellStyle name="Įvestis 7 5" xfId="7184" xr:uid="{00000000-0005-0000-0000-0000F4820000}"/>
    <cellStyle name="Įvestis 7 6" xfId="7185" xr:uid="{00000000-0005-0000-0000-0000F5820000}"/>
    <cellStyle name="Įvestis 7 7" xfId="7186" xr:uid="{00000000-0005-0000-0000-0000F6820000}"/>
    <cellStyle name="Įvestis 7 8" xfId="7187" xr:uid="{00000000-0005-0000-0000-0000F7820000}"/>
    <cellStyle name="Įvestis 7 9" xfId="7188" xr:uid="{00000000-0005-0000-0000-0000F8820000}"/>
    <cellStyle name="Įvestis 7_CR4_19" xfId="7189" xr:uid="{00000000-0005-0000-0000-0000F9820000}"/>
    <cellStyle name="Įvestis 8" xfId="36390" xr:uid="{00000000-0005-0000-0000-0000FA820000}"/>
    <cellStyle name="Įvestis 9" xfId="36763" xr:uid="{00000000-0005-0000-0000-0000FB820000}"/>
    <cellStyle name="Įvestis_A01" xfId="12497" xr:uid="{00000000-0005-0000-0000-0000FC820000}"/>
    <cellStyle name="Jegyzet" xfId="7190" xr:uid="{00000000-0005-0000-0000-0000FD820000}"/>
    <cellStyle name="Jegyzet 2" xfId="7191" xr:uid="{00000000-0005-0000-0000-0000FE820000}"/>
    <cellStyle name="Jegyzet 2 2" xfId="7192" xr:uid="{00000000-0005-0000-0000-0000FF820000}"/>
    <cellStyle name="Jegyzet 2 2 10" xfId="7193" xr:uid="{00000000-0005-0000-0000-000000830000}"/>
    <cellStyle name="Jegyzet 2 2 11" xfId="7194" xr:uid="{00000000-0005-0000-0000-000001830000}"/>
    <cellStyle name="Jegyzet 2 2 12" xfId="36650" xr:uid="{00000000-0005-0000-0000-000002830000}"/>
    <cellStyle name="Jegyzet 2 2 2" xfId="7195" xr:uid="{00000000-0005-0000-0000-000003830000}"/>
    <cellStyle name="Jegyzet 2 2 3" xfId="7196" xr:uid="{00000000-0005-0000-0000-000004830000}"/>
    <cellStyle name="Jegyzet 2 2 4" xfId="7197" xr:uid="{00000000-0005-0000-0000-000005830000}"/>
    <cellStyle name="Jegyzet 2 2 5" xfId="7198" xr:uid="{00000000-0005-0000-0000-000006830000}"/>
    <cellStyle name="Jegyzet 2 2 6" xfId="7199" xr:uid="{00000000-0005-0000-0000-000007830000}"/>
    <cellStyle name="Jegyzet 2 2 7" xfId="7200" xr:uid="{00000000-0005-0000-0000-000008830000}"/>
    <cellStyle name="Jegyzet 2 2 8" xfId="7201" xr:uid="{00000000-0005-0000-0000-000009830000}"/>
    <cellStyle name="Jegyzet 2 2 9" xfId="7202" xr:uid="{00000000-0005-0000-0000-00000A830000}"/>
    <cellStyle name="Jegyzet 2 2_CR4_19" xfId="7203" xr:uid="{00000000-0005-0000-0000-00000B830000}"/>
    <cellStyle name="Jegyzet 2 3" xfId="7204" xr:uid="{00000000-0005-0000-0000-00000C830000}"/>
    <cellStyle name="Jegyzet 2 3 10" xfId="7205" xr:uid="{00000000-0005-0000-0000-00000D830000}"/>
    <cellStyle name="Jegyzet 2 3 11" xfId="7206" xr:uid="{00000000-0005-0000-0000-00000E830000}"/>
    <cellStyle name="Jegyzet 2 3 12" xfId="36516" xr:uid="{00000000-0005-0000-0000-00000F830000}"/>
    <cellStyle name="Jegyzet 2 3 13" xfId="36721" xr:uid="{00000000-0005-0000-0000-000010830000}"/>
    <cellStyle name="Jegyzet 2 3 2" xfId="7207" xr:uid="{00000000-0005-0000-0000-000011830000}"/>
    <cellStyle name="Jegyzet 2 3 3" xfId="7208" xr:uid="{00000000-0005-0000-0000-000012830000}"/>
    <cellStyle name="Jegyzet 2 3 4" xfId="7209" xr:uid="{00000000-0005-0000-0000-000013830000}"/>
    <cellStyle name="Jegyzet 2 3 5" xfId="7210" xr:uid="{00000000-0005-0000-0000-000014830000}"/>
    <cellStyle name="Jegyzet 2 3 6" xfId="7211" xr:uid="{00000000-0005-0000-0000-000015830000}"/>
    <cellStyle name="Jegyzet 2 3 7" xfId="7212" xr:uid="{00000000-0005-0000-0000-000016830000}"/>
    <cellStyle name="Jegyzet 2 3 8" xfId="7213" xr:uid="{00000000-0005-0000-0000-000017830000}"/>
    <cellStyle name="Jegyzet 2 3 9" xfId="7214" xr:uid="{00000000-0005-0000-0000-000018830000}"/>
    <cellStyle name="Jegyzet 2 3_CR4_19" xfId="7215" xr:uid="{00000000-0005-0000-0000-000019830000}"/>
    <cellStyle name="Jegyzet 2 4" xfId="7216" xr:uid="{00000000-0005-0000-0000-00001A830000}"/>
    <cellStyle name="Jegyzet 2 4 10" xfId="7217" xr:uid="{00000000-0005-0000-0000-00001B830000}"/>
    <cellStyle name="Jegyzet 2 4 11" xfId="7218" xr:uid="{00000000-0005-0000-0000-00001C830000}"/>
    <cellStyle name="Jegyzet 2 4 2" xfId="7219" xr:uid="{00000000-0005-0000-0000-00001D830000}"/>
    <cellStyle name="Jegyzet 2 4 3" xfId="7220" xr:uid="{00000000-0005-0000-0000-00001E830000}"/>
    <cellStyle name="Jegyzet 2 4 4" xfId="7221" xr:uid="{00000000-0005-0000-0000-00001F830000}"/>
    <cellStyle name="Jegyzet 2 4 5" xfId="7222" xr:uid="{00000000-0005-0000-0000-000020830000}"/>
    <cellStyle name="Jegyzet 2 4 6" xfId="7223" xr:uid="{00000000-0005-0000-0000-000021830000}"/>
    <cellStyle name="Jegyzet 2 4 7" xfId="7224" xr:uid="{00000000-0005-0000-0000-000022830000}"/>
    <cellStyle name="Jegyzet 2 4 8" xfId="7225" xr:uid="{00000000-0005-0000-0000-000023830000}"/>
    <cellStyle name="Jegyzet 2 4 9" xfId="7226" xr:uid="{00000000-0005-0000-0000-000024830000}"/>
    <cellStyle name="Jegyzet 2 4_CR4_19" xfId="7227" xr:uid="{00000000-0005-0000-0000-000025830000}"/>
    <cellStyle name="Jegyzet 2 5" xfId="7228" xr:uid="{00000000-0005-0000-0000-000026830000}"/>
    <cellStyle name="Jegyzet 2 5 10" xfId="7229" xr:uid="{00000000-0005-0000-0000-000027830000}"/>
    <cellStyle name="Jegyzet 2 5 11" xfId="7230" xr:uid="{00000000-0005-0000-0000-000028830000}"/>
    <cellStyle name="Jegyzet 2 5 2" xfId="7231" xr:uid="{00000000-0005-0000-0000-000029830000}"/>
    <cellStyle name="Jegyzet 2 5 3" xfId="7232" xr:uid="{00000000-0005-0000-0000-00002A830000}"/>
    <cellStyle name="Jegyzet 2 5 4" xfId="7233" xr:uid="{00000000-0005-0000-0000-00002B830000}"/>
    <cellStyle name="Jegyzet 2 5 5" xfId="7234" xr:uid="{00000000-0005-0000-0000-00002C830000}"/>
    <cellStyle name="Jegyzet 2 5 6" xfId="7235" xr:uid="{00000000-0005-0000-0000-00002D830000}"/>
    <cellStyle name="Jegyzet 2 5 7" xfId="7236" xr:uid="{00000000-0005-0000-0000-00002E830000}"/>
    <cellStyle name="Jegyzet 2 5 8" xfId="7237" xr:uid="{00000000-0005-0000-0000-00002F830000}"/>
    <cellStyle name="Jegyzet 2 5 9" xfId="7238" xr:uid="{00000000-0005-0000-0000-000030830000}"/>
    <cellStyle name="Jegyzet 2 5_CR4_19" xfId="7239" xr:uid="{00000000-0005-0000-0000-000031830000}"/>
    <cellStyle name="Jegyzet 2 6" xfId="7240" xr:uid="{00000000-0005-0000-0000-000032830000}"/>
    <cellStyle name="Jegyzet 2 6 10" xfId="7241" xr:uid="{00000000-0005-0000-0000-000033830000}"/>
    <cellStyle name="Jegyzet 2 6 11" xfId="7242" xr:uid="{00000000-0005-0000-0000-000034830000}"/>
    <cellStyle name="Jegyzet 2 6 2" xfId="7243" xr:uid="{00000000-0005-0000-0000-000035830000}"/>
    <cellStyle name="Jegyzet 2 6 3" xfId="7244" xr:uid="{00000000-0005-0000-0000-000036830000}"/>
    <cellStyle name="Jegyzet 2 6 4" xfId="7245" xr:uid="{00000000-0005-0000-0000-000037830000}"/>
    <cellStyle name="Jegyzet 2 6 5" xfId="7246" xr:uid="{00000000-0005-0000-0000-000038830000}"/>
    <cellStyle name="Jegyzet 2 6 6" xfId="7247" xr:uid="{00000000-0005-0000-0000-000039830000}"/>
    <cellStyle name="Jegyzet 2 6 7" xfId="7248" xr:uid="{00000000-0005-0000-0000-00003A830000}"/>
    <cellStyle name="Jegyzet 2 6 8" xfId="7249" xr:uid="{00000000-0005-0000-0000-00003B830000}"/>
    <cellStyle name="Jegyzet 2 6 9" xfId="7250" xr:uid="{00000000-0005-0000-0000-00003C830000}"/>
    <cellStyle name="Jegyzet 2 6_CR4_19" xfId="7251" xr:uid="{00000000-0005-0000-0000-00003D830000}"/>
    <cellStyle name="Jegyzet 2 7" xfId="7252" xr:uid="{00000000-0005-0000-0000-00003E830000}"/>
    <cellStyle name="Jegyzet 2 7 10" xfId="7253" xr:uid="{00000000-0005-0000-0000-00003F830000}"/>
    <cellStyle name="Jegyzet 2 7 2" xfId="7254" xr:uid="{00000000-0005-0000-0000-000040830000}"/>
    <cellStyle name="Jegyzet 2 7 3" xfId="7255" xr:uid="{00000000-0005-0000-0000-000041830000}"/>
    <cellStyle name="Jegyzet 2 7 4" xfId="7256" xr:uid="{00000000-0005-0000-0000-000042830000}"/>
    <cellStyle name="Jegyzet 2 7 5" xfId="7257" xr:uid="{00000000-0005-0000-0000-000043830000}"/>
    <cellStyle name="Jegyzet 2 7 6" xfId="7258" xr:uid="{00000000-0005-0000-0000-000044830000}"/>
    <cellStyle name="Jegyzet 2 7 7" xfId="7259" xr:uid="{00000000-0005-0000-0000-000045830000}"/>
    <cellStyle name="Jegyzet 2 7 8" xfId="7260" xr:uid="{00000000-0005-0000-0000-000046830000}"/>
    <cellStyle name="Jegyzet 2 7 9" xfId="7261" xr:uid="{00000000-0005-0000-0000-000047830000}"/>
    <cellStyle name="Jegyzet 2 7_CR4_19" xfId="7262" xr:uid="{00000000-0005-0000-0000-000048830000}"/>
    <cellStyle name="Jegyzet 2 8" xfId="35969" xr:uid="{00000000-0005-0000-0000-000049830000}"/>
    <cellStyle name="Jegyzet 2_A02" xfId="54564" xr:uid="{13935415-EFF1-4874-B04A-684F8184B7E7}"/>
    <cellStyle name="Jegyzet 3" xfId="7263" xr:uid="{00000000-0005-0000-0000-00004B830000}"/>
    <cellStyle name="Jegyzet 3 10" xfId="7264" xr:uid="{00000000-0005-0000-0000-00004C830000}"/>
    <cellStyle name="Jegyzet 3 11" xfId="7265" xr:uid="{00000000-0005-0000-0000-00004D830000}"/>
    <cellStyle name="Jegyzet 3 12" xfId="36649" xr:uid="{00000000-0005-0000-0000-00004E830000}"/>
    <cellStyle name="Jegyzet 3 2" xfId="7266" xr:uid="{00000000-0005-0000-0000-00004F830000}"/>
    <cellStyle name="Jegyzet 3 3" xfId="7267" xr:uid="{00000000-0005-0000-0000-000050830000}"/>
    <cellStyle name="Jegyzet 3 4" xfId="7268" xr:uid="{00000000-0005-0000-0000-000051830000}"/>
    <cellStyle name="Jegyzet 3 5" xfId="7269" xr:uid="{00000000-0005-0000-0000-000052830000}"/>
    <cellStyle name="Jegyzet 3 6" xfId="7270" xr:uid="{00000000-0005-0000-0000-000053830000}"/>
    <cellStyle name="Jegyzet 3 7" xfId="7271" xr:uid="{00000000-0005-0000-0000-000054830000}"/>
    <cellStyle name="Jegyzet 3 8" xfId="7272" xr:uid="{00000000-0005-0000-0000-000055830000}"/>
    <cellStyle name="Jegyzet 3 9" xfId="7273" xr:uid="{00000000-0005-0000-0000-000056830000}"/>
    <cellStyle name="Jegyzet 3_CR4_19" xfId="7274" xr:uid="{00000000-0005-0000-0000-000057830000}"/>
    <cellStyle name="Jegyzet 4" xfId="7275" xr:uid="{00000000-0005-0000-0000-000058830000}"/>
    <cellStyle name="Jegyzet 4 10" xfId="7276" xr:uid="{00000000-0005-0000-0000-000059830000}"/>
    <cellStyle name="Jegyzet 4 11" xfId="7277" xr:uid="{00000000-0005-0000-0000-00005A830000}"/>
    <cellStyle name="Jegyzet 4 12" xfId="36416" xr:uid="{00000000-0005-0000-0000-00005B830000}"/>
    <cellStyle name="Jegyzet 4 13" xfId="36627" xr:uid="{00000000-0005-0000-0000-00005C830000}"/>
    <cellStyle name="Jegyzet 4 2" xfId="7278" xr:uid="{00000000-0005-0000-0000-00005D830000}"/>
    <cellStyle name="Jegyzet 4 3" xfId="7279" xr:uid="{00000000-0005-0000-0000-00005E830000}"/>
    <cellStyle name="Jegyzet 4 4" xfId="7280" xr:uid="{00000000-0005-0000-0000-00005F830000}"/>
    <cellStyle name="Jegyzet 4 5" xfId="7281" xr:uid="{00000000-0005-0000-0000-000060830000}"/>
    <cellStyle name="Jegyzet 4 6" xfId="7282" xr:uid="{00000000-0005-0000-0000-000061830000}"/>
    <cellStyle name="Jegyzet 4 7" xfId="7283" xr:uid="{00000000-0005-0000-0000-000062830000}"/>
    <cellStyle name="Jegyzet 4 8" xfId="7284" xr:uid="{00000000-0005-0000-0000-000063830000}"/>
    <cellStyle name="Jegyzet 4 9" xfId="7285" xr:uid="{00000000-0005-0000-0000-000064830000}"/>
    <cellStyle name="Jegyzet 4_CR4_19" xfId="7286" xr:uid="{00000000-0005-0000-0000-000065830000}"/>
    <cellStyle name="Jegyzet 5" xfId="7287" xr:uid="{00000000-0005-0000-0000-000066830000}"/>
    <cellStyle name="Jegyzet 5 10" xfId="7288" xr:uid="{00000000-0005-0000-0000-000067830000}"/>
    <cellStyle name="Jegyzet 5 11" xfId="7289" xr:uid="{00000000-0005-0000-0000-000068830000}"/>
    <cellStyle name="Jegyzet 5 2" xfId="7290" xr:uid="{00000000-0005-0000-0000-000069830000}"/>
    <cellStyle name="Jegyzet 5 3" xfId="7291" xr:uid="{00000000-0005-0000-0000-00006A830000}"/>
    <cellStyle name="Jegyzet 5 4" xfId="7292" xr:uid="{00000000-0005-0000-0000-00006B830000}"/>
    <cellStyle name="Jegyzet 5 5" xfId="7293" xr:uid="{00000000-0005-0000-0000-00006C830000}"/>
    <cellStyle name="Jegyzet 5 6" xfId="7294" xr:uid="{00000000-0005-0000-0000-00006D830000}"/>
    <cellStyle name="Jegyzet 5 7" xfId="7295" xr:uid="{00000000-0005-0000-0000-00006E830000}"/>
    <cellStyle name="Jegyzet 5 8" xfId="7296" xr:uid="{00000000-0005-0000-0000-00006F830000}"/>
    <cellStyle name="Jegyzet 5 9" xfId="7297" xr:uid="{00000000-0005-0000-0000-000070830000}"/>
    <cellStyle name="Jegyzet 5_CR4_19" xfId="7298" xr:uid="{00000000-0005-0000-0000-000071830000}"/>
    <cellStyle name="Jegyzet 6" xfId="7299" xr:uid="{00000000-0005-0000-0000-000072830000}"/>
    <cellStyle name="Jegyzet 6 10" xfId="7300" xr:uid="{00000000-0005-0000-0000-000073830000}"/>
    <cellStyle name="Jegyzet 6 11" xfId="7301" xr:uid="{00000000-0005-0000-0000-000074830000}"/>
    <cellStyle name="Jegyzet 6 2" xfId="7302" xr:uid="{00000000-0005-0000-0000-000075830000}"/>
    <cellStyle name="Jegyzet 6 3" xfId="7303" xr:uid="{00000000-0005-0000-0000-000076830000}"/>
    <cellStyle name="Jegyzet 6 4" xfId="7304" xr:uid="{00000000-0005-0000-0000-000077830000}"/>
    <cellStyle name="Jegyzet 6 5" xfId="7305" xr:uid="{00000000-0005-0000-0000-000078830000}"/>
    <cellStyle name="Jegyzet 6 6" xfId="7306" xr:uid="{00000000-0005-0000-0000-000079830000}"/>
    <cellStyle name="Jegyzet 6 7" xfId="7307" xr:uid="{00000000-0005-0000-0000-00007A830000}"/>
    <cellStyle name="Jegyzet 6 8" xfId="7308" xr:uid="{00000000-0005-0000-0000-00007B830000}"/>
    <cellStyle name="Jegyzet 6 9" xfId="7309" xr:uid="{00000000-0005-0000-0000-00007C830000}"/>
    <cellStyle name="Jegyzet 6_CR4_19" xfId="7310" xr:uid="{00000000-0005-0000-0000-00007D830000}"/>
    <cellStyle name="Jegyzet 7" xfId="7311" xr:uid="{00000000-0005-0000-0000-00007E830000}"/>
    <cellStyle name="Jegyzet 7 10" xfId="7312" xr:uid="{00000000-0005-0000-0000-00007F830000}"/>
    <cellStyle name="Jegyzet 7 11" xfId="7313" xr:uid="{00000000-0005-0000-0000-000080830000}"/>
    <cellStyle name="Jegyzet 7 2" xfId="7314" xr:uid="{00000000-0005-0000-0000-000081830000}"/>
    <cellStyle name="Jegyzet 7 3" xfId="7315" xr:uid="{00000000-0005-0000-0000-000082830000}"/>
    <cellStyle name="Jegyzet 7 4" xfId="7316" xr:uid="{00000000-0005-0000-0000-000083830000}"/>
    <cellStyle name="Jegyzet 7 5" xfId="7317" xr:uid="{00000000-0005-0000-0000-000084830000}"/>
    <cellStyle name="Jegyzet 7 6" xfId="7318" xr:uid="{00000000-0005-0000-0000-000085830000}"/>
    <cellStyle name="Jegyzet 7 7" xfId="7319" xr:uid="{00000000-0005-0000-0000-000086830000}"/>
    <cellStyle name="Jegyzet 7 8" xfId="7320" xr:uid="{00000000-0005-0000-0000-000087830000}"/>
    <cellStyle name="Jegyzet 7 9" xfId="7321" xr:uid="{00000000-0005-0000-0000-000088830000}"/>
    <cellStyle name="Jegyzet 7_CR4_19" xfId="7322" xr:uid="{00000000-0005-0000-0000-000089830000}"/>
    <cellStyle name="Jegyzet 8" xfId="7323" xr:uid="{00000000-0005-0000-0000-00008A830000}"/>
    <cellStyle name="Jegyzet 8 10" xfId="7324" xr:uid="{00000000-0005-0000-0000-00008B830000}"/>
    <cellStyle name="Jegyzet 8 2" xfId="7325" xr:uid="{00000000-0005-0000-0000-00008C830000}"/>
    <cellStyle name="Jegyzet 8 3" xfId="7326" xr:uid="{00000000-0005-0000-0000-00008D830000}"/>
    <cellStyle name="Jegyzet 8 4" xfId="7327" xr:uid="{00000000-0005-0000-0000-00008E830000}"/>
    <cellStyle name="Jegyzet 8 5" xfId="7328" xr:uid="{00000000-0005-0000-0000-00008F830000}"/>
    <cellStyle name="Jegyzet 8 6" xfId="7329" xr:uid="{00000000-0005-0000-0000-000090830000}"/>
    <cellStyle name="Jegyzet 8 7" xfId="7330" xr:uid="{00000000-0005-0000-0000-000091830000}"/>
    <cellStyle name="Jegyzet 8 8" xfId="7331" xr:uid="{00000000-0005-0000-0000-000092830000}"/>
    <cellStyle name="Jegyzet 8 9" xfId="7332" xr:uid="{00000000-0005-0000-0000-000093830000}"/>
    <cellStyle name="Jegyzet 8_CR4_19" xfId="7333" xr:uid="{00000000-0005-0000-0000-000094830000}"/>
    <cellStyle name="Jegyzet 9" xfId="35970" xr:uid="{00000000-0005-0000-0000-000095830000}"/>
    <cellStyle name="Jegyzet_4Q16" xfId="24308" xr:uid="{00000000-0005-0000-0000-000096830000}"/>
    <cellStyle name="Jelölőszín (1)" xfId="7334" xr:uid="{00000000-0005-0000-0000-000097830000}"/>
    <cellStyle name="Jelölőszín (1) 2" xfId="24309" xr:uid="{00000000-0005-0000-0000-000098830000}"/>
    <cellStyle name="Jelölőszín (1) 3" xfId="48726" xr:uid="{00000000-0005-0000-0000-000099830000}"/>
    <cellStyle name="Jelölőszín (1)_AVA DVA EL" xfId="24310" xr:uid="{00000000-0005-0000-0000-00009A830000}"/>
    <cellStyle name="Jelölőszín (2)" xfId="7335" xr:uid="{00000000-0005-0000-0000-00009B830000}"/>
    <cellStyle name="Jelölőszín (2) 2" xfId="24311" xr:uid="{00000000-0005-0000-0000-00009C830000}"/>
    <cellStyle name="Jelölőszín (2) 3" xfId="48727" xr:uid="{00000000-0005-0000-0000-00009D830000}"/>
    <cellStyle name="Jelölőszín (2)_AVA DVA EL" xfId="24312" xr:uid="{00000000-0005-0000-0000-00009E830000}"/>
    <cellStyle name="Jelölőszín (3)" xfId="7336" xr:uid="{00000000-0005-0000-0000-00009F830000}"/>
    <cellStyle name="Jelölőszín (3) 2" xfId="24313" xr:uid="{00000000-0005-0000-0000-0000A0830000}"/>
    <cellStyle name="Jelölőszín (3) 3" xfId="48728" xr:uid="{00000000-0005-0000-0000-0000A1830000}"/>
    <cellStyle name="Jelölőszín (3)_AVA DVA EL" xfId="24314" xr:uid="{00000000-0005-0000-0000-0000A2830000}"/>
    <cellStyle name="Jelölőszín (4)" xfId="7337" xr:uid="{00000000-0005-0000-0000-0000A3830000}"/>
    <cellStyle name="Jelölőszín (4) 2" xfId="24315" xr:uid="{00000000-0005-0000-0000-0000A4830000}"/>
    <cellStyle name="Jelölőszín (4) 3" xfId="48729" xr:uid="{00000000-0005-0000-0000-0000A5830000}"/>
    <cellStyle name="Jelölőszín (4)_AVA DVA EL" xfId="24316" xr:uid="{00000000-0005-0000-0000-0000A6830000}"/>
    <cellStyle name="Jelölőszín (5)" xfId="7338" xr:uid="{00000000-0005-0000-0000-0000A7830000}"/>
    <cellStyle name="Jelölőszín (5) 2" xfId="24317" xr:uid="{00000000-0005-0000-0000-0000A8830000}"/>
    <cellStyle name="Jelölőszín (5) 3" xfId="48730" xr:uid="{00000000-0005-0000-0000-0000A9830000}"/>
    <cellStyle name="Jelölőszín (5)_AVA DVA EL" xfId="24318" xr:uid="{00000000-0005-0000-0000-0000AA830000}"/>
    <cellStyle name="Jelölőszín (6)" xfId="7339" xr:uid="{00000000-0005-0000-0000-0000AB830000}"/>
    <cellStyle name="Jelölőszín (6) 2" xfId="24319" xr:uid="{00000000-0005-0000-0000-0000AC830000}"/>
    <cellStyle name="Jelölőszín (6) 3" xfId="48731" xr:uid="{00000000-0005-0000-0000-0000AD830000}"/>
    <cellStyle name="Jelölőszín (6)_AVA DVA EL" xfId="24320" xr:uid="{00000000-0005-0000-0000-0000AE830000}"/>
    <cellStyle name="Jó" xfId="7340" xr:uid="{00000000-0005-0000-0000-0000AF830000}"/>
    <cellStyle name="Jó 2" xfId="24321" xr:uid="{00000000-0005-0000-0000-0000B0830000}"/>
    <cellStyle name="Jó 3" xfId="48732" xr:uid="{00000000-0005-0000-0000-0000B1830000}"/>
    <cellStyle name="Jó_AVA DVA EL" xfId="24322" xr:uid="{00000000-0005-0000-0000-0000B2830000}"/>
    <cellStyle name="Kimenet" xfId="7341" xr:uid="{00000000-0005-0000-0000-0000B3830000}"/>
    <cellStyle name="Kimenet 2" xfId="7342" xr:uid="{00000000-0005-0000-0000-0000B4830000}"/>
    <cellStyle name="Kimenet 2 10" xfId="7343" xr:uid="{00000000-0005-0000-0000-0000B5830000}"/>
    <cellStyle name="Kimenet 2 11" xfId="7344" xr:uid="{00000000-0005-0000-0000-0000B6830000}"/>
    <cellStyle name="Kimenet 2 12" xfId="36651" xr:uid="{00000000-0005-0000-0000-0000B7830000}"/>
    <cellStyle name="Kimenet 2 2" xfId="7345" xr:uid="{00000000-0005-0000-0000-0000B8830000}"/>
    <cellStyle name="Kimenet 2 3" xfId="7346" xr:uid="{00000000-0005-0000-0000-0000B9830000}"/>
    <cellStyle name="Kimenet 2 4" xfId="7347" xr:uid="{00000000-0005-0000-0000-0000BA830000}"/>
    <cellStyle name="Kimenet 2 5" xfId="7348" xr:uid="{00000000-0005-0000-0000-0000BB830000}"/>
    <cellStyle name="Kimenet 2 6" xfId="7349" xr:uid="{00000000-0005-0000-0000-0000BC830000}"/>
    <cellStyle name="Kimenet 2 7" xfId="7350" xr:uid="{00000000-0005-0000-0000-0000BD830000}"/>
    <cellStyle name="Kimenet 2 8" xfId="7351" xr:uid="{00000000-0005-0000-0000-0000BE830000}"/>
    <cellStyle name="Kimenet 2 9" xfId="7352" xr:uid="{00000000-0005-0000-0000-0000BF830000}"/>
    <cellStyle name="Kimenet 2_CR4_19" xfId="7353" xr:uid="{00000000-0005-0000-0000-0000C0830000}"/>
    <cellStyle name="Kimenet 3" xfId="7354" xr:uid="{00000000-0005-0000-0000-0000C1830000}"/>
    <cellStyle name="Kimenet 3 10" xfId="7355" xr:uid="{00000000-0005-0000-0000-0000C2830000}"/>
    <cellStyle name="Kimenet 3 11" xfId="7356" xr:uid="{00000000-0005-0000-0000-0000C3830000}"/>
    <cellStyle name="Kimenet 3 12" xfId="36417" xr:uid="{00000000-0005-0000-0000-0000C4830000}"/>
    <cellStyle name="Kimenet 3 13" xfId="36628" xr:uid="{00000000-0005-0000-0000-0000C5830000}"/>
    <cellStyle name="Kimenet 3 2" xfId="7357" xr:uid="{00000000-0005-0000-0000-0000C6830000}"/>
    <cellStyle name="Kimenet 3 3" xfId="7358" xr:uid="{00000000-0005-0000-0000-0000C7830000}"/>
    <cellStyle name="Kimenet 3 4" xfId="7359" xr:uid="{00000000-0005-0000-0000-0000C8830000}"/>
    <cellStyle name="Kimenet 3 5" xfId="7360" xr:uid="{00000000-0005-0000-0000-0000C9830000}"/>
    <cellStyle name="Kimenet 3 6" xfId="7361" xr:uid="{00000000-0005-0000-0000-0000CA830000}"/>
    <cellStyle name="Kimenet 3 7" xfId="7362" xr:uid="{00000000-0005-0000-0000-0000CB830000}"/>
    <cellStyle name="Kimenet 3 8" xfId="7363" xr:uid="{00000000-0005-0000-0000-0000CC830000}"/>
    <cellStyle name="Kimenet 3 9" xfId="7364" xr:uid="{00000000-0005-0000-0000-0000CD830000}"/>
    <cellStyle name="Kimenet 3_CR4_19" xfId="7365" xr:uid="{00000000-0005-0000-0000-0000CE830000}"/>
    <cellStyle name="Kimenet 4" xfId="7366" xr:uid="{00000000-0005-0000-0000-0000CF830000}"/>
    <cellStyle name="Kimenet 4 10" xfId="7367" xr:uid="{00000000-0005-0000-0000-0000D0830000}"/>
    <cellStyle name="Kimenet 4 11" xfId="7368" xr:uid="{00000000-0005-0000-0000-0000D1830000}"/>
    <cellStyle name="Kimenet 4 2" xfId="7369" xr:uid="{00000000-0005-0000-0000-0000D2830000}"/>
    <cellStyle name="Kimenet 4 3" xfId="7370" xr:uid="{00000000-0005-0000-0000-0000D3830000}"/>
    <cellStyle name="Kimenet 4 4" xfId="7371" xr:uid="{00000000-0005-0000-0000-0000D4830000}"/>
    <cellStyle name="Kimenet 4 5" xfId="7372" xr:uid="{00000000-0005-0000-0000-0000D5830000}"/>
    <cellStyle name="Kimenet 4 6" xfId="7373" xr:uid="{00000000-0005-0000-0000-0000D6830000}"/>
    <cellStyle name="Kimenet 4 7" xfId="7374" xr:uid="{00000000-0005-0000-0000-0000D7830000}"/>
    <cellStyle name="Kimenet 4 8" xfId="7375" xr:uid="{00000000-0005-0000-0000-0000D8830000}"/>
    <cellStyle name="Kimenet 4 9" xfId="7376" xr:uid="{00000000-0005-0000-0000-0000D9830000}"/>
    <cellStyle name="Kimenet 4_CR4_19" xfId="7377" xr:uid="{00000000-0005-0000-0000-0000DA830000}"/>
    <cellStyle name="Kimenet 5" xfId="7378" xr:uid="{00000000-0005-0000-0000-0000DB830000}"/>
    <cellStyle name="Kimenet 5 10" xfId="7379" xr:uid="{00000000-0005-0000-0000-0000DC830000}"/>
    <cellStyle name="Kimenet 5 11" xfId="7380" xr:uid="{00000000-0005-0000-0000-0000DD830000}"/>
    <cellStyle name="Kimenet 5 2" xfId="7381" xr:uid="{00000000-0005-0000-0000-0000DE830000}"/>
    <cellStyle name="Kimenet 5 3" xfId="7382" xr:uid="{00000000-0005-0000-0000-0000DF830000}"/>
    <cellStyle name="Kimenet 5 4" xfId="7383" xr:uid="{00000000-0005-0000-0000-0000E0830000}"/>
    <cellStyle name="Kimenet 5 5" xfId="7384" xr:uid="{00000000-0005-0000-0000-0000E1830000}"/>
    <cellStyle name="Kimenet 5 6" xfId="7385" xr:uid="{00000000-0005-0000-0000-0000E2830000}"/>
    <cellStyle name="Kimenet 5 7" xfId="7386" xr:uid="{00000000-0005-0000-0000-0000E3830000}"/>
    <cellStyle name="Kimenet 5 8" xfId="7387" xr:uid="{00000000-0005-0000-0000-0000E4830000}"/>
    <cellStyle name="Kimenet 5 9" xfId="7388" xr:uid="{00000000-0005-0000-0000-0000E5830000}"/>
    <cellStyle name="Kimenet 5_CR4_19" xfId="7389" xr:uid="{00000000-0005-0000-0000-0000E6830000}"/>
    <cellStyle name="Kimenet 6" xfId="7390" xr:uid="{00000000-0005-0000-0000-0000E7830000}"/>
    <cellStyle name="Kimenet 6 10" xfId="7391" xr:uid="{00000000-0005-0000-0000-0000E8830000}"/>
    <cellStyle name="Kimenet 6 11" xfId="7392" xr:uid="{00000000-0005-0000-0000-0000E9830000}"/>
    <cellStyle name="Kimenet 6 2" xfId="7393" xr:uid="{00000000-0005-0000-0000-0000EA830000}"/>
    <cellStyle name="Kimenet 6 3" xfId="7394" xr:uid="{00000000-0005-0000-0000-0000EB830000}"/>
    <cellStyle name="Kimenet 6 4" xfId="7395" xr:uid="{00000000-0005-0000-0000-0000EC830000}"/>
    <cellStyle name="Kimenet 6 5" xfId="7396" xr:uid="{00000000-0005-0000-0000-0000ED830000}"/>
    <cellStyle name="Kimenet 6 6" xfId="7397" xr:uid="{00000000-0005-0000-0000-0000EE830000}"/>
    <cellStyle name="Kimenet 6 7" xfId="7398" xr:uid="{00000000-0005-0000-0000-0000EF830000}"/>
    <cellStyle name="Kimenet 6 8" xfId="7399" xr:uid="{00000000-0005-0000-0000-0000F0830000}"/>
    <cellStyle name="Kimenet 6 9" xfId="7400" xr:uid="{00000000-0005-0000-0000-0000F1830000}"/>
    <cellStyle name="Kimenet 6_CR4_19" xfId="7401" xr:uid="{00000000-0005-0000-0000-0000F2830000}"/>
    <cellStyle name="Kimenet 7" xfId="7402" xr:uid="{00000000-0005-0000-0000-0000F3830000}"/>
    <cellStyle name="Kimenet 7 10" xfId="7403" xr:uid="{00000000-0005-0000-0000-0000F4830000}"/>
    <cellStyle name="Kimenet 7 2" xfId="7404" xr:uid="{00000000-0005-0000-0000-0000F5830000}"/>
    <cellStyle name="Kimenet 7 3" xfId="7405" xr:uid="{00000000-0005-0000-0000-0000F6830000}"/>
    <cellStyle name="Kimenet 7 4" xfId="7406" xr:uid="{00000000-0005-0000-0000-0000F7830000}"/>
    <cellStyle name="Kimenet 7 5" xfId="7407" xr:uid="{00000000-0005-0000-0000-0000F8830000}"/>
    <cellStyle name="Kimenet 7 6" xfId="7408" xr:uid="{00000000-0005-0000-0000-0000F9830000}"/>
    <cellStyle name="Kimenet 7 7" xfId="7409" xr:uid="{00000000-0005-0000-0000-0000FA830000}"/>
    <cellStyle name="Kimenet 7 8" xfId="7410" xr:uid="{00000000-0005-0000-0000-0000FB830000}"/>
    <cellStyle name="Kimenet 7 9" xfId="7411" xr:uid="{00000000-0005-0000-0000-0000FC830000}"/>
    <cellStyle name="Kimenet 7_CR4_19" xfId="7412" xr:uid="{00000000-0005-0000-0000-0000FD830000}"/>
    <cellStyle name="Kimenet 8" xfId="35968" xr:uid="{00000000-0005-0000-0000-0000FE830000}"/>
    <cellStyle name="Kimenet_A02" xfId="54565" xr:uid="{D44EB2E6-04C0-4594-9F11-8A2054C91DD8}"/>
    <cellStyle name="Koblet celle" xfId="36190" xr:uid="{00000000-0005-0000-0000-000000840000}"/>
    <cellStyle name="Koblet celle 2" xfId="7413" xr:uid="{00000000-0005-0000-0000-000001840000}"/>
    <cellStyle name="Koblet celle 2 2" xfId="24323" xr:uid="{00000000-0005-0000-0000-000002840000}"/>
    <cellStyle name="Koblet celle 2 2 2" xfId="24324" xr:uid="{00000000-0005-0000-0000-000003840000}"/>
    <cellStyle name="Koblet celle 2 2 3" xfId="24325" xr:uid="{00000000-0005-0000-0000-000004840000}"/>
    <cellStyle name="Koblet celle 2 2 4" xfId="39975" xr:uid="{00000000-0005-0000-0000-000005840000}"/>
    <cellStyle name="Koblet celle 2 2_AVA DVA EL" xfId="24326" xr:uid="{00000000-0005-0000-0000-000006840000}"/>
    <cellStyle name="Koblet celle 2 3" xfId="39976" xr:uid="{00000000-0005-0000-0000-000007840000}"/>
    <cellStyle name="Koblet celle 2 4" xfId="48733" xr:uid="{00000000-0005-0000-0000-000008840000}"/>
    <cellStyle name="Koblet celle 2 5" xfId="48734" xr:uid="{00000000-0005-0000-0000-000009840000}"/>
    <cellStyle name="Koblet celle 2_A01" xfId="35840" xr:uid="{00000000-0005-0000-0000-00000A840000}"/>
    <cellStyle name="Koblet celle 3" xfId="12498" xr:uid="{00000000-0005-0000-0000-00000B840000}"/>
    <cellStyle name="Koblet celle 3 2" xfId="24327" xr:uid="{00000000-0005-0000-0000-00000C840000}"/>
    <cellStyle name="Koblet celle 3 3" xfId="39977" xr:uid="{00000000-0005-0000-0000-00000D840000}"/>
    <cellStyle name="Koblet celle 3_A02" xfId="54566" xr:uid="{EEC5959D-A9A3-43AD-A597-78EB8C223F61}"/>
    <cellStyle name="Koblet celle 4" xfId="24328" xr:uid="{00000000-0005-0000-0000-00000F840000}"/>
    <cellStyle name="Koblet celle 4 2" xfId="24329" xr:uid="{00000000-0005-0000-0000-000010840000}"/>
    <cellStyle name="Koblet celle 4 3" xfId="24330" xr:uid="{00000000-0005-0000-0000-000011840000}"/>
    <cellStyle name="Koblet celle 4 4" xfId="39978" xr:uid="{00000000-0005-0000-0000-000012840000}"/>
    <cellStyle name="Koblet celle 4_AVA DVA EL" xfId="24331" xr:uid="{00000000-0005-0000-0000-000013840000}"/>
    <cellStyle name="Koblet celle 5" xfId="24332" xr:uid="{00000000-0005-0000-0000-000014840000}"/>
    <cellStyle name="Koblet celle 6" xfId="24333" xr:uid="{00000000-0005-0000-0000-000015840000}"/>
    <cellStyle name="Koblet celle 7" xfId="48735" xr:uid="{00000000-0005-0000-0000-000016840000}"/>
    <cellStyle name="Koblet celle_7. Other MTM adjustments" xfId="48736" xr:uid="{00000000-0005-0000-0000-000017840000}"/>
    <cellStyle name="Kolonne" xfId="7414" xr:uid="{00000000-0005-0000-0000-000018840000}"/>
    <cellStyle name="Kolonne 2" xfId="7415" xr:uid="{00000000-0005-0000-0000-000019840000}"/>
    <cellStyle name="Kolonne 2 2" xfId="24334" xr:uid="{00000000-0005-0000-0000-00001A840000}"/>
    <cellStyle name="Kolonne 2_AVA DVA EL" xfId="24335" xr:uid="{00000000-0005-0000-0000-00001B840000}"/>
    <cellStyle name="Kolonne 3" xfId="24336" xr:uid="{00000000-0005-0000-0000-00001C840000}"/>
    <cellStyle name="Kolonne 4" xfId="48737" xr:uid="{00000000-0005-0000-0000-00001D840000}"/>
    <cellStyle name="Kolonne_AVA DVA EL" xfId="24337" xr:uid="{00000000-0005-0000-0000-00001E840000}"/>
    <cellStyle name="KolonneOverskrift" xfId="7416" xr:uid="{00000000-0005-0000-0000-00001F840000}"/>
    <cellStyle name="KolonneOverskrift 2" xfId="24338" xr:uid="{00000000-0005-0000-0000-000020840000}"/>
    <cellStyle name="KolonneOverskrift 3" xfId="24339" xr:uid="{00000000-0005-0000-0000-000021840000}"/>
    <cellStyle name="KolonneOverskrift_AVA DVA EL" xfId="24340" xr:uid="{00000000-0005-0000-0000-000022840000}"/>
    <cellStyle name="Kolrubr" xfId="24341" xr:uid="{00000000-0005-0000-0000-000023840000}"/>
    <cellStyle name="Kolrubr 2" xfId="24342" xr:uid="{00000000-0005-0000-0000-000024840000}"/>
    <cellStyle name="Kolrubr 3" xfId="24343" xr:uid="{00000000-0005-0000-0000-000025840000}"/>
    <cellStyle name="Kolrubr 4" xfId="48738" xr:uid="{00000000-0005-0000-0000-000026840000}"/>
    <cellStyle name="Kolrubr låst" xfId="24344" xr:uid="{00000000-0005-0000-0000-000027840000}"/>
    <cellStyle name="Kolrubr låst 2" xfId="24345" xr:uid="{00000000-0005-0000-0000-000028840000}"/>
    <cellStyle name="Kolrubr låst 3" xfId="24346" xr:uid="{00000000-0005-0000-0000-000029840000}"/>
    <cellStyle name="Kolrubr låst 4" xfId="48739" xr:uid="{00000000-0005-0000-0000-00002A840000}"/>
    <cellStyle name="Kolrubr låst_AVA DVA EL" xfId="24347" xr:uid="{00000000-0005-0000-0000-00002B840000}"/>
    <cellStyle name="Kolrubr_7. Other MTM adjustments" xfId="48740" xr:uid="{00000000-0005-0000-0000-00002C840000}"/>
    <cellStyle name="Kolumnrubrik" xfId="7417" xr:uid="{00000000-0005-0000-0000-00002D840000}"/>
    <cellStyle name="Kolumnrubrik 2" xfId="24348" xr:uid="{00000000-0005-0000-0000-00002E840000}"/>
    <cellStyle name="Kolumnrubrik 2 2" xfId="36428" xr:uid="{00000000-0005-0000-0000-00002F840000}"/>
    <cellStyle name="Kolumnrubrik 2 3" xfId="36652" xr:uid="{00000000-0005-0000-0000-000030840000}"/>
    <cellStyle name="Kolumnrubrik 3" xfId="36380" xr:uid="{00000000-0005-0000-0000-000031840000}"/>
    <cellStyle name="Kolumnrubrik 3 2" xfId="36347" xr:uid="{00000000-0005-0000-0000-000032840000}"/>
    <cellStyle name="Kolumnrubrik_A01" xfId="35841" xr:uid="{00000000-0005-0000-0000-000033840000}"/>
    <cellStyle name="Komma [0]_Blad1" xfId="24349" xr:uid="{00000000-0005-0000-0000-000034840000}"/>
    <cellStyle name="Komma 10" xfId="7418" xr:uid="{00000000-0005-0000-0000-000035840000}"/>
    <cellStyle name="Komma 10 2" xfId="7419" xr:uid="{00000000-0005-0000-0000-000036840000}"/>
    <cellStyle name="Komma 10 2 2" xfId="7420" xr:uid="{00000000-0005-0000-0000-000037840000}"/>
    <cellStyle name="Komma 10 2 3" xfId="39979" xr:uid="{00000000-0005-0000-0000-000038840000}"/>
    <cellStyle name="Komma 10 2_A01" xfId="12499" xr:uid="{00000000-0005-0000-0000-000039840000}"/>
    <cellStyle name="Komma 10 3" xfId="7421" xr:uid="{00000000-0005-0000-0000-00003A840000}"/>
    <cellStyle name="Komma 10 3 2" xfId="7422" xr:uid="{00000000-0005-0000-0000-00003B840000}"/>
    <cellStyle name="Komma 10 3_AVA DVA EL" xfId="24350" xr:uid="{00000000-0005-0000-0000-00003C840000}"/>
    <cellStyle name="Komma 10 4" xfId="7423" xr:uid="{00000000-0005-0000-0000-00003D840000}"/>
    <cellStyle name="Komma 10 4 2" xfId="36500" xr:uid="{00000000-0005-0000-0000-00003E840000}"/>
    <cellStyle name="Komma 10 4 3" xfId="36159" xr:uid="{00000000-0005-0000-0000-00003F840000}"/>
    <cellStyle name="Komma 10 5" xfId="36224" xr:uid="{00000000-0005-0000-0000-000040840000}"/>
    <cellStyle name="Komma 10 5 2" xfId="36523" xr:uid="{00000000-0005-0000-0000-000041840000}"/>
    <cellStyle name="Komma 10 6" xfId="36764" xr:uid="{00000000-0005-0000-0000-000042840000}"/>
    <cellStyle name="Komma 10_11" xfId="7424" xr:uid="{00000000-0005-0000-0000-000043840000}"/>
    <cellStyle name="Komma 11" xfId="7425" xr:uid="{00000000-0005-0000-0000-000044840000}"/>
    <cellStyle name="Komma 11 2" xfId="7426" xr:uid="{00000000-0005-0000-0000-000045840000}"/>
    <cellStyle name="Komma 11 2 2" xfId="7427" xr:uid="{00000000-0005-0000-0000-000046840000}"/>
    <cellStyle name="Komma 11 2 2 2" xfId="36076" xr:uid="{00000000-0005-0000-0000-000047840000}"/>
    <cellStyle name="Komma 11 2 2_LR2" xfId="53128" xr:uid="{F1B37B5E-0651-49F6-90A6-AC0DE30426D8}"/>
    <cellStyle name="Komma 11 2 3" xfId="36273" xr:uid="{00000000-0005-0000-0000-000048840000}"/>
    <cellStyle name="Komma 11 2_A01" xfId="12501" xr:uid="{00000000-0005-0000-0000-000049840000}"/>
    <cellStyle name="Komma 11 3" xfId="7428" xr:uid="{00000000-0005-0000-0000-00004A840000}"/>
    <cellStyle name="Komma 11 3 2" xfId="24351" xr:uid="{00000000-0005-0000-0000-00004B840000}"/>
    <cellStyle name="Komma 11 3 2 2" xfId="36285" xr:uid="{00000000-0005-0000-0000-00004C840000}"/>
    <cellStyle name="Komma 11 3 3" xfId="36106" xr:uid="{00000000-0005-0000-0000-00004D840000}"/>
    <cellStyle name="Komma 11 3_AVA DVA EL" xfId="24352" xr:uid="{00000000-0005-0000-0000-00004E840000}"/>
    <cellStyle name="Komma 11 4" xfId="24353" xr:uid="{00000000-0005-0000-0000-00004F840000}"/>
    <cellStyle name="Komma 11 4 2" xfId="36259" xr:uid="{00000000-0005-0000-0000-000050840000}"/>
    <cellStyle name="Komma 11 4 3" xfId="36049" xr:uid="{00000000-0005-0000-0000-000051840000}"/>
    <cellStyle name="Komma 11 5" xfId="24354" xr:uid="{00000000-0005-0000-0000-000052840000}"/>
    <cellStyle name="Komma 11 5 2" xfId="36225" xr:uid="{00000000-0005-0000-0000-000053840000}"/>
    <cellStyle name="Komma 11 6" xfId="36765" xr:uid="{00000000-0005-0000-0000-000054840000}"/>
    <cellStyle name="Komma 11_A01" xfId="12500" xr:uid="{00000000-0005-0000-0000-000055840000}"/>
    <cellStyle name="Komma 12" xfId="7429" xr:uid="{00000000-0005-0000-0000-000056840000}"/>
    <cellStyle name="Komma 12 2" xfId="7430" xr:uid="{00000000-0005-0000-0000-000057840000}"/>
    <cellStyle name="Komma 12 2 2" xfId="7431" xr:uid="{00000000-0005-0000-0000-000058840000}"/>
    <cellStyle name="Komma 12 2 2 2" xfId="7432" xr:uid="{00000000-0005-0000-0000-000059840000}"/>
    <cellStyle name="Komma 12 2 2_A01" xfId="12504" xr:uid="{00000000-0005-0000-0000-00005A840000}"/>
    <cellStyle name="Komma 12 2 3" xfId="7433" xr:uid="{00000000-0005-0000-0000-00005B840000}"/>
    <cellStyle name="Komma 12 2 3 2" xfId="36079" xr:uid="{00000000-0005-0000-0000-00005C840000}"/>
    <cellStyle name="Komma 12 2 3_LR2" xfId="53129" xr:uid="{99D0D098-4AF0-41F6-906F-8EBB789705B5}"/>
    <cellStyle name="Komma 12 2 4" xfId="36275" xr:uid="{00000000-0005-0000-0000-00005D840000}"/>
    <cellStyle name="Komma 12 2 5" xfId="36767" xr:uid="{00000000-0005-0000-0000-00005E840000}"/>
    <cellStyle name="Komma 12 2_A01" xfId="12503" xr:uid="{00000000-0005-0000-0000-00005F840000}"/>
    <cellStyle name="Komma 12 3" xfId="7434" xr:uid="{00000000-0005-0000-0000-000060840000}"/>
    <cellStyle name="Komma 12 3 2" xfId="7435" xr:uid="{00000000-0005-0000-0000-000061840000}"/>
    <cellStyle name="Komma 12 3 2 2" xfId="36109" xr:uid="{00000000-0005-0000-0000-000062840000}"/>
    <cellStyle name="Komma 12 3 2_LR2" xfId="53130" xr:uid="{50003F0C-1B4F-477B-9333-753FB7DAEACA}"/>
    <cellStyle name="Komma 12 3 3" xfId="36288" xr:uid="{00000000-0005-0000-0000-000063840000}"/>
    <cellStyle name="Komma 12 3_A01" xfId="12505" xr:uid="{00000000-0005-0000-0000-000064840000}"/>
    <cellStyle name="Komma 12 4" xfId="7436" xr:uid="{00000000-0005-0000-0000-000065840000}"/>
    <cellStyle name="Komma 12 4 2" xfId="36261" xr:uid="{00000000-0005-0000-0000-000066840000}"/>
    <cellStyle name="Komma 12 4 3" xfId="36052" xr:uid="{00000000-0005-0000-0000-000067840000}"/>
    <cellStyle name="Komma 12 4_LR2" xfId="53131" xr:uid="{D33BF33A-A503-47AC-9B30-8D3D2B2298B1}"/>
    <cellStyle name="Komma 12 5" xfId="36227" xr:uid="{00000000-0005-0000-0000-000068840000}"/>
    <cellStyle name="Komma 12 6" xfId="36766" xr:uid="{00000000-0005-0000-0000-000069840000}"/>
    <cellStyle name="Komma 12_A01" xfId="12502" xr:uid="{00000000-0005-0000-0000-00006A840000}"/>
    <cellStyle name="Komma 13" xfId="7437" xr:uid="{00000000-0005-0000-0000-00006B840000}"/>
    <cellStyle name="Komma 13 2" xfId="7438" xr:uid="{00000000-0005-0000-0000-00006C840000}"/>
    <cellStyle name="Komma 13 2 2" xfId="7439" xr:uid="{00000000-0005-0000-0000-00006D840000}"/>
    <cellStyle name="Komma 13 2 2 2" xfId="36289" xr:uid="{00000000-0005-0000-0000-00006E840000}"/>
    <cellStyle name="Komma 13 2 2_LR2" xfId="53132" xr:uid="{5366CE9B-E812-474D-A094-1FCFE8897DAE}"/>
    <cellStyle name="Komma 13 2_A01" xfId="12507" xr:uid="{00000000-0005-0000-0000-00006F840000}"/>
    <cellStyle name="Komma 13 3" xfId="7440" xr:uid="{00000000-0005-0000-0000-000070840000}"/>
    <cellStyle name="Komma 13 3 2" xfId="36113" xr:uid="{00000000-0005-0000-0000-000071840000}"/>
    <cellStyle name="Komma 13 3_LR2" xfId="53133" xr:uid="{3349A46D-2D94-4ECF-A4AE-7DAD70C6E47D}"/>
    <cellStyle name="Komma 13 4" xfId="36229" xr:uid="{00000000-0005-0000-0000-000072840000}"/>
    <cellStyle name="Komma 13 5" xfId="36768" xr:uid="{00000000-0005-0000-0000-000073840000}"/>
    <cellStyle name="Komma 13_A01" xfId="12506" xr:uid="{00000000-0005-0000-0000-000074840000}"/>
    <cellStyle name="Komma 14" xfId="7441" xr:uid="{00000000-0005-0000-0000-000075840000}"/>
    <cellStyle name="Komma 14 2" xfId="24355" xr:uid="{00000000-0005-0000-0000-000076840000}"/>
    <cellStyle name="Komma 14 3" xfId="48741" xr:uid="{00000000-0005-0000-0000-000077840000}"/>
    <cellStyle name="Komma 14_A01" xfId="35842" xr:uid="{00000000-0005-0000-0000-000078840000}"/>
    <cellStyle name="Komma 15" xfId="7442" xr:uid="{00000000-0005-0000-0000-000079840000}"/>
    <cellStyle name="Komma 15 2" xfId="7443" xr:uid="{00000000-0005-0000-0000-00007A840000}"/>
    <cellStyle name="Komma 15 2 2" xfId="7444" xr:uid="{00000000-0005-0000-0000-00007B840000}"/>
    <cellStyle name="Komma 15 2_CR4_19" xfId="7445" xr:uid="{00000000-0005-0000-0000-00007C840000}"/>
    <cellStyle name="Komma 15 3" xfId="48742" xr:uid="{00000000-0005-0000-0000-00007D840000}"/>
    <cellStyle name="Komma 15_A01" xfId="12508" xr:uid="{00000000-0005-0000-0000-00007E840000}"/>
    <cellStyle name="Komma 16" xfId="7446" xr:uid="{00000000-0005-0000-0000-00007F840000}"/>
    <cellStyle name="Komma 16 2" xfId="7447" xr:uid="{00000000-0005-0000-0000-000080840000}"/>
    <cellStyle name="Komma 16 2 2" xfId="7448" xr:uid="{00000000-0005-0000-0000-000081840000}"/>
    <cellStyle name="Komma 16 2_CR4_19" xfId="7449" xr:uid="{00000000-0005-0000-0000-000082840000}"/>
    <cellStyle name="Komma 16 3" xfId="7450" xr:uid="{00000000-0005-0000-0000-000083840000}"/>
    <cellStyle name="Komma 16 4" xfId="40164" xr:uid="{00000000-0005-0000-0000-000084840000}"/>
    <cellStyle name="Komma 16_AVA DVA EL" xfId="24356" xr:uid="{00000000-0005-0000-0000-000085840000}"/>
    <cellStyle name="Komma 17" xfId="7451" xr:uid="{00000000-0005-0000-0000-000086840000}"/>
    <cellStyle name="Komma 17 2" xfId="7452" xr:uid="{00000000-0005-0000-0000-000087840000}"/>
    <cellStyle name="Komma 17 2 2" xfId="7453" xr:uid="{00000000-0005-0000-0000-000088840000}"/>
    <cellStyle name="Komma 17 2_CR4_19" xfId="7454" xr:uid="{00000000-0005-0000-0000-000089840000}"/>
    <cellStyle name="Komma 17 3" xfId="7455" xr:uid="{00000000-0005-0000-0000-00008A840000}"/>
    <cellStyle name="Komma 17 4" xfId="48743" xr:uid="{00000000-0005-0000-0000-00008B840000}"/>
    <cellStyle name="Komma 17_AVA DVA EL" xfId="24357" xr:uid="{00000000-0005-0000-0000-00008C840000}"/>
    <cellStyle name="Komma 18" xfId="7456" xr:uid="{00000000-0005-0000-0000-00008D840000}"/>
    <cellStyle name="Komma 18 2" xfId="7457" xr:uid="{00000000-0005-0000-0000-00008E840000}"/>
    <cellStyle name="Komma 18 2 2" xfId="7458" xr:uid="{00000000-0005-0000-0000-00008F840000}"/>
    <cellStyle name="Komma 18 2_CR4_19" xfId="7459" xr:uid="{00000000-0005-0000-0000-000090840000}"/>
    <cellStyle name="Komma 18 3" xfId="7460" xr:uid="{00000000-0005-0000-0000-000091840000}"/>
    <cellStyle name="Komma 18 3 2" xfId="7461" xr:uid="{00000000-0005-0000-0000-000092840000}"/>
    <cellStyle name="Komma 18 3_CR4_19" xfId="7462" xr:uid="{00000000-0005-0000-0000-000093840000}"/>
    <cellStyle name="Komma 18 4" xfId="7463" xr:uid="{00000000-0005-0000-0000-000094840000}"/>
    <cellStyle name="Komma 18_AVA DVA EL" xfId="24358" xr:uid="{00000000-0005-0000-0000-000095840000}"/>
    <cellStyle name="Komma 19" xfId="7464" xr:uid="{00000000-0005-0000-0000-000096840000}"/>
    <cellStyle name="Komma 19 2" xfId="7465" xr:uid="{00000000-0005-0000-0000-000097840000}"/>
    <cellStyle name="Komma 19 3" xfId="48744" xr:uid="{00000000-0005-0000-0000-000098840000}"/>
    <cellStyle name="Komma 19 4" xfId="48745" xr:uid="{00000000-0005-0000-0000-000099840000}"/>
    <cellStyle name="Komma 19_A01" xfId="12509" xr:uid="{00000000-0005-0000-0000-00009A840000}"/>
    <cellStyle name="Komma 2" xfId="7466" xr:uid="{00000000-0005-0000-0000-00009B840000}"/>
    <cellStyle name="Komma 2 10" xfId="35906" xr:uid="{00000000-0005-0000-0000-00009C840000}"/>
    <cellStyle name="Komma 2 10 2" xfId="48746" xr:uid="{00000000-0005-0000-0000-00009D840000}"/>
    <cellStyle name="Komma 2 10 2 2" xfId="48747" xr:uid="{00000000-0005-0000-0000-00009E840000}"/>
    <cellStyle name="Komma 2 10 2 2 2" xfId="48748" xr:uid="{00000000-0005-0000-0000-00009F840000}"/>
    <cellStyle name="Komma 2 10 2 3" xfId="48749" xr:uid="{00000000-0005-0000-0000-0000A0840000}"/>
    <cellStyle name="Komma 2 10 2_7. Other MTM adjustments" xfId="48750" xr:uid="{00000000-0005-0000-0000-0000A1840000}"/>
    <cellStyle name="Komma 2 10 3" xfId="48751" xr:uid="{00000000-0005-0000-0000-0000A2840000}"/>
    <cellStyle name="Komma 2 10 3 2" xfId="48752" xr:uid="{00000000-0005-0000-0000-0000A3840000}"/>
    <cellStyle name="Komma 2 10 3 2 2" xfId="48753" xr:uid="{00000000-0005-0000-0000-0000A4840000}"/>
    <cellStyle name="Komma 2 10 3 3" xfId="48754" xr:uid="{00000000-0005-0000-0000-0000A5840000}"/>
    <cellStyle name="Komma 2 10 3_7. Other MTM adjustments" xfId="48755" xr:uid="{00000000-0005-0000-0000-0000A6840000}"/>
    <cellStyle name="Komma 2 10 4" xfId="48756" xr:uid="{00000000-0005-0000-0000-0000A7840000}"/>
    <cellStyle name="Komma 2 10 4 2" xfId="48757" xr:uid="{00000000-0005-0000-0000-0000A8840000}"/>
    <cellStyle name="Komma 2 10 5" xfId="48758" xr:uid="{00000000-0005-0000-0000-0000A9840000}"/>
    <cellStyle name="Komma 2 10_7. Other MTM adjustments" xfId="48759" xr:uid="{00000000-0005-0000-0000-0000AA840000}"/>
    <cellStyle name="Komma 2 11" xfId="36769" xr:uid="{00000000-0005-0000-0000-0000AB840000}"/>
    <cellStyle name="Komma 2 12" xfId="48760" xr:uid="{00000000-0005-0000-0000-0000AC840000}"/>
    <cellStyle name="Komma 2 13" xfId="48761" xr:uid="{00000000-0005-0000-0000-0000AD840000}"/>
    <cellStyle name="Komma 2 2" xfId="7467" xr:uid="{00000000-0005-0000-0000-0000AE840000}"/>
    <cellStyle name="Komma 2 2 2" xfId="12510" xr:uid="{00000000-0005-0000-0000-0000AF840000}"/>
    <cellStyle name="Komma 2 2 2 2" xfId="24359" xr:uid="{00000000-0005-0000-0000-0000B0840000}"/>
    <cellStyle name="Komma 2 2 2 2 2" xfId="36116" xr:uid="{00000000-0005-0000-0000-0000B1840000}"/>
    <cellStyle name="Komma 2 2 2 2 2 2" xfId="39984" xr:uid="{00000000-0005-0000-0000-0000B2840000}"/>
    <cellStyle name="Komma 2 2 2 2 2 2 2" xfId="48762" xr:uid="{00000000-0005-0000-0000-0000B3840000}"/>
    <cellStyle name="Komma 2 2 2 2 2 2 2 2" xfId="48763" xr:uid="{00000000-0005-0000-0000-0000B4840000}"/>
    <cellStyle name="Komma 2 2 2 2 2 2 3" xfId="48764" xr:uid="{00000000-0005-0000-0000-0000B5840000}"/>
    <cellStyle name="Komma 2 2 2 2 2 2_7. Other MTM adjustments" xfId="48765" xr:uid="{00000000-0005-0000-0000-0000B6840000}"/>
    <cellStyle name="Komma 2 2 2 2 2 3" xfId="39983" xr:uid="{00000000-0005-0000-0000-0000B7840000}"/>
    <cellStyle name="Komma 2 2 2 2 2 3 2" xfId="48766" xr:uid="{00000000-0005-0000-0000-0000B8840000}"/>
    <cellStyle name="Komma 2 2 2 2 2 3 2 2" xfId="48767" xr:uid="{00000000-0005-0000-0000-0000B9840000}"/>
    <cellStyle name="Komma 2 2 2 2 2 3 3" xfId="48768" xr:uid="{00000000-0005-0000-0000-0000BA840000}"/>
    <cellStyle name="Komma 2 2 2 2 2 3_7. Other MTM adjustments" xfId="48769" xr:uid="{00000000-0005-0000-0000-0000BB840000}"/>
    <cellStyle name="Komma 2 2 2 2 2 4" xfId="48770" xr:uid="{00000000-0005-0000-0000-0000BC840000}"/>
    <cellStyle name="Komma 2 2 2 2 2 4 2" xfId="48771" xr:uid="{00000000-0005-0000-0000-0000BD840000}"/>
    <cellStyle name="Komma 2 2 2 2 2 4 2 2" xfId="48772" xr:uid="{00000000-0005-0000-0000-0000BE840000}"/>
    <cellStyle name="Komma 2 2 2 2 2 4 3" xfId="48773" xr:uid="{00000000-0005-0000-0000-0000BF840000}"/>
    <cellStyle name="Komma 2 2 2 2 2 4_7. Other MTM adjustments" xfId="48774" xr:uid="{00000000-0005-0000-0000-0000C0840000}"/>
    <cellStyle name="Komma 2 2 2 2 2 5" xfId="48775" xr:uid="{00000000-0005-0000-0000-0000C1840000}"/>
    <cellStyle name="Komma 2 2 2 2 2 5 2" xfId="48776" xr:uid="{00000000-0005-0000-0000-0000C2840000}"/>
    <cellStyle name="Komma 2 2 2 2 2 6" xfId="48777" xr:uid="{00000000-0005-0000-0000-0000C3840000}"/>
    <cellStyle name="Komma 2 2 2 2 2_7. Other MTM adjustments" xfId="48778" xr:uid="{00000000-0005-0000-0000-0000C4840000}"/>
    <cellStyle name="Komma 2 2 2 2 3" xfId="39985" xr:uid="{00000000-0005-0000-0000-0000C5840000}"/>
    <cellStyle name="Komma 2 2 2 2 3 2" xfId="48779" xr:uid="{00000000-0005-0000-0000-0000C6840000}"/>
    <cellStyle name="Komma 2 2 2 2 3 2 2" xfId="48780" xr:uid="{00000000-0005-0000-0000-0000C7840000}"/>
    <cellStyle name="Komma 2 2 2 2 3 3" xfId="48781" xr:uid="{00000000-0005-0000-0000-0000C8840000}"/>
    <cellStyle name="Komma 2 2 2 2 3_7. Other MTM adjustments" xfId="48782" xr:uid="{00000000-0005-0000-0000-0000C9840000}"/>
    <cellStyle name="Komma 2 2 2 2 4" xfId="39986" xr:uid="{00000000-0005-0000-0000-0000CA840000}"/>
    <cellStyle name="Komma 2 2 2 2 4 2" xfId="48783" xr:uid="{00000000-0005-0000-0000-0000CB840000}"/>
    <cellStyle name="Komma 2 2 2 2 4 2 2" xfId="48784" xr:uid="{00000000-0005-0000-0000-0000CC840000}"/>
    <cellStyle name="Komma 2 2 2 2 4 3" xfId="48785" xr:uid="{00000000-0005-0000-0000-0000CD840000}"/>
    <cellStyle name="Komma 2 2 2 2 4_7. Other MTM adjustments" xfId="48786" xr:uid="{00000000-0005-0000-0000-0000CE840000}"/>
    <cellStyle name="Komma 2 2 2 2 5" xfId="39982" xr:uid="{00000000-0005-0000-0000-0000CF840000}"/>
    <cellStyle name="Komma 2 2 2 2 5 2" xfId="48787" xr:uid="{00000000-0005-0000-0000-0000D0840000}"/>
    <cellStyle name="Komma 2 2 2 2 5 2 2" xfId="48788" xr:uid="{00000000-0005-0000-0000-0000D1840000}"/>
    <cellStyle name="Komma 2 2 2 2 5 3" xfId="48789" xr:uid="{00000000-0005-0000-0000-0000D2840000}"/>
    <cellStyle name="Komma 2 2 2 2 5_7. Other MTM adjustments" xfId="48790" xr:uid="{00000000-0005-0000-0000-0000D3840000}"/>
    <cellStyle name="Komma 2 2 2 2 6" xfId="48791" xr:uid="{00000000-0005-0000-0000-0000D4840000}"/>
    <cellStyle name="Komma 2 2 2 2 6 2" xfId="48792" xr:uid="{00000000-0005-0000-0000-0000D5840000}"/>
    <cellStyle name="Komma 2 2 2 2 6 2 2" xfId="48793" xr:uid="{00000000-0005-0000-0000-0000D6840000}"/>
    <cellStyle name="Komma 2 2 2 2 6 3" xfId="48794" xr:uid="{00000000-0005-0000-0000-0000D7840000}"/>
    <cellStyle name="Komma 2 2 2 2 6_7. Other MTM adjustments" xfId="48795" xr:uid="{00000000-0005-0000-0000-0000D8840000}"/>
    <cellStyle name="Komma 2 2 2 2 7" xfId="48796" xr:uid="{00000000-0005-0000-0000-0000D9840000}"/>
    <cellStyle name="Komma 2 2 2 2 7 2" xfId="48797" xr:uid="{00000000-0005-0000-0000-0000DA840000}"/>
    <cellStyle name="Komma 2 2 2 2 8" xfId="48798" xr:uid="{00000000-0005-0000-0000-0000DB840000}"/>
    <cellStyle name="Komma 2 2 2 2_7. Other MTM adjustments" xfId="48799" xr:uid="{00000000-0005-0000-0000-0000DC840000}"/>
    <cellStyle name="Komma 2 2 2 3" xfId="36291" xr:uid="{00000000-0005-0000-0000-0000DD840000}"/>
    <cellStyle name="Komma 2 2 2 3 2" xfId="39988" xr:uid="{00000000-0005-0000-0000-0000DE840000}"/>
    <cellStyle name="Komma 2 2 2 3 2 2" xfId="48800" xr:uid="{00000000-0005-0000-0000-0000DF840000}"/>
    <cellStyle name="Komma 2 2 2 3 3" xfId="39987" xr:uid="{00000000-0005-0000-0000-0000E0840000}"/>
    <cellStyle name="Komma 2 2 2 3 3 2" xfId="48801" xr:uid="{00000000-0005-0000-0000-0000E1840000}"/>
    <cellStyle name="Komma 2 2 2 3 4" xfId="48802" xr:uid="{00000000-0005-0000-0000-0000E2840000}"/>
    <cellStyle name="Komma 2 2 2 3_7. Other MTM adjustments" xfId="48803" xr:uid="{00000000-0005-0000-0000-0000E3840000}"/>
    <cellStyle name="Komma 2 2 2 4" xfId="35984" xr:uid="{00000000-0005-0000-0000-0000E4840000}"/>
    <cellStyle name="Komma 2 2 2 4 2" xfId="39989" xr:uid="{00000000-0005-0000-0000-0000E5840000}"/>
    <cellStyle name="Komma 2 2 2 4 2 2" xfId="48804" xr:uid="{00000000-0005-0000-0000-0000E6840000}"/>
    <cellStyle name="Komma 2 2 2 4 2 2 2" xfId="48805" xr:uid="{00000000-0005-0000-0000-0000E7840000}"/>
    <cellStyle name="Komma 2 2 2 4 2 3" xfId="48806" xr:uid="{00000000-0005-0000-0000-0000E8840000}"/>
    <cellStyle name="Komma 2 2 2 4 2_7. Other MTM adjustments" xfId="48807" xr:uid="{00000000-0005-0000-0000-0000E9840000}"/>
    <cellStyle name="Komma 2 2 2 4 3" xfId="48808" xr:uid="{00000000-0005-0000-0000-0000EA840000}"/>
    <cellStyle name="Komma 2 2 2 4 3 2" xfId="48809" xr:uid="{00000000-0005-0000-0000-0000EB840000}"/>
    <cellStyle name="Komma 2 2 2 4 3 2 2" xfId="48810" xr:uid="{00000000-0005-0000-0000-0000EC840000}"/>
    <cellStyle name="Komma 2 2 2 4 3 3" xfId="48811" xr:uid="{00000000-0005-0000-0000-0000ED840000}"/>
    <cellStyle name="Komma 2 2 2 4 3_7. Other MTM adjustments" xfId="48812" xr:uid="{00000000-0005-0000-0000-0000EE840000}"/>
    <cellStyle name="Komma 2 2 2 4 4" xfId="48813" xr:uid="{00000000-0005-0000-0000-0000EF840000}"/>
    <cellStyle name="Komma 2 2 2 4 4 2" xfId="48814" xr:uid="{00000000-0005-0000-0000-0000F0840000}"/>
    <cellStyle name="Komma 2 2 2 4 4 2 2" xfId="48815" xr:uid="{00000000-0005-0000-0000-0000F1840000}"/>
    <cellStyle name="Komma 2 2 2 4 4 3" xfId="48816" xr:uid="{00000000-0005-0000-0000-0000F2840000}"/>
    <cellStyle name="Komma 2 2 2 4 4_7. Other MTM adjustments" xfId="48817" xr:uid="{00000000-0005-0000-0000-0000F3840000}"/>
    <cellStyle name="Komma 2 2 2 4 5" xfId="48818" xr:uid="{00000000-0005-0000-0000-0000F4840000}"/>
    <cellStyle name="Komma 2 2 2 4 5 2" xfId="48819" xr:uid="{00000000-0005-0000-0000-0000F5840000}"/>
    <cellStyle name="Komma 2 2 2 4 6" xfId="48820" xr:uid="{00000000-0005-0000-0000-0000F6840000}"/>
    <cellStyle name="Komma 2 2 2 4_7. Other MTM adjustments" xfId="48821" xr:uid="{00000000-0005-0000-0000-0000F7840000}"/>
    <cellStyle name="Komma 2 2 2 5" xfId="39990" xr:uid="{00000000-0005-0000-0000-0000F8840000}"/>
    <cellStyle name="Komma 2 2 2 5 2" xfId="48822" xr:uid="{00000000-0005-0000-0000-0000F9840000}"/>
    <cellStyle name="Komma 2 2 2 5 2 2" xfId="48823" xr:uid="{00000000-0005-0000-0000-0000FA840000}"/>
    <cellStyle name="Komma 2 2 2 5 3" xfId="48824" xr:uid="{00000000-0005-0000-0000-0000FB840000}"/>
    <cellStyle name="Komma 2 2 2 5_7. Other MTM adjustments" xfId="48825" xr:uid="{00000000-0005-0000-0000-0000FC840000}"/>
    <cellStyle name="Komma 2 2 2 6" xfId="39981" xr:uid="{00000000-0005-0000-0000-0000FD840000}"/>
    <cellStyle name="Komma 2 2 2 6 2" xfId="48826" xr:uid="{00000000-0005-0000-0000-0000FE840000}"/>
    <cellStyle name="Komma 2 2 2 6 2 2" xfId="48827" xr:uid="{00000000-0005-0000-0000-0000FF840000}"/>
    <cellStyle name="Komma 2 2 2 6 3" xfId="48828" xr:uid="{00000000-0005-0000-0000-000000850000}"/>
    <cellStyle name="Komma 2 2 2 6_7. Other MTM adjustments" xfId="48829" xr:uid="{00000000-0005-0000-0000-000001850000}"/>
    <cellStyle name="Komma 2 2 2 7" xfId="48830" xr:uid="{00000000-0005-0000-0000-000002850000}"/>
    <cellStyle name="Komma 2 2 2 7 2" xfId="48831" xr:uid="{00000000-0005-0000-0000-000003850000}"/>
    <cellStyle name="Komma 2 2 2 7 2 2" xfId="48832" xr:uid="{00000000-0005-0000-0000-000004850000}"/>
    <cellStyle name="Komma 2 2 2 7 3" xfId="48833" xr:uid="{00000000-0005-0000-0000-000005850000}"/>
    <cellStyle name="Komma 2 2 2 7_7. Other MTM adjustments" xfId="48834" xr:uid="{00000000-0005-0000-0000-000006850000}"/>
    <cellStyle name="Komma 2 2 2 8" xfId="48835" xr:uid="{00000000-0005-0000-0000-000007850000}"/>
    <cellStyle name="Komma 2 2 2 8 2" xfId="48836" xr:uid="{00000000-0005-0000-0000-000008850000}"/>
    <cellStyle name="Komma 2 2 2 9" xfId="48837" xr:uid="{00000000-0005-0000-0000-000009850000}"/>
    <cellStyle name="Komma 2 2 2_7. Other MTM adjustments" xfId="48838" xr:uid="{00000000-0005-0000-0000-00000A850000}"/>
    <cellStyle name="Komma 2 2 3" xfId="24360" xr:uid="{00000000-0005-0000-0000-00000B850000}"/>
    <cellStyle name="Komma 2 2 3 2" xfId="24361" xr:uid="{00000000-0005-0000-0000-00000C850000}"/>
    <cellStyle name="Komma 2 2 3 2 2" xfId="39993" xr:uid="{00000000-0005-0000-0000-00000D850000}"/>
    <cellStyle name="Komma 2 2 3 2 3" xfId="39992" xr:uid="{00000000-0005-0000-0000-00000E850000}"/>
    <cellStyle name="Komma 2 2 3 3" xfId="24362" xr:uid="{00000000-0005-0000-0000-00000F850000}"/>
    <cellStyle name="Komma 2 2 3 3 2" xfId="39994" xr:uid="{00000000-0005-0000-0000-000010850000}"/>
    <cellStyle name="Komma 2 2 3 4" xfId="36264" xr:uid="{00000000-0005-0000-0000-000011850000}"/>
    <cellStyle name="Komma 2 2 3 4 2" xfId="39995" xr:uid="{00000000-0005-0000-0000-000012850000}"/>
    <cellStyle name="Komma 2 2 3 5" xfId="39991" xr:uid="{00000000-0005-0000-0000-000013850000}"/>
    <cellStyle name="Komma 2 2 3_AVA DVA EL" xfId="24363" xr:uid="{00000000-0005-0000-0000-000014850000}"/>
    <cellStyle name="Komma 2 2 4" xfId="36230" xr:uid="{00000000-0005-0000-0000-000015850000}"/>
    <cellStyle name="Komma 2 2 4 2" xfId="39997" xr:uid="{00000000-0005-0000-0000-000016850000}"/>
    <cellStyle name="Komma 2 2 4 3" xfId="39996" xr:uid="{00000000-0005-0000-0000-000017850000}"/>
    <cellStyle name="Komma 2 2 5" xfId="35919" xr:uid="{00000000-0005-0000-0000-000018850000}"/>
    <cellStyle name="Komma 2 2 5 2" xfId="39998" xr:uid="{00000000-0005-0000-0000-000019850000}"/>
    <cellStyle name="Komma 2 2 6" xfId="39999" xr:uid="{00000000-0005-0000-0000-00001A850000}"/>
    <cellStyle name="Komma 2 2 7" xfId="39980" xr:uid="{00000000-0005-0000-0000-00001B850000}"/>
    <cellStyle name="Komma 2 2_7. Other MTM adjustments" xfId="48839" xr:uid="{00000000-0005-0000-0000-00001C850000}"/>
    <cellStyle name="Komma 2 3" xfId="7468" xr:uid="{00000000-0005-0000-0000-00001D850000}"/>
    <cellStyle name="Komma 2 3 2" xfId="24364" xr:uid="{00000000-0005-0000-0000-00001E850000}"/>
    <cellStyle name="Komma 2 3 2 2" xfId="24365" xr:uid="{00000000-0005-0000-0000-00001F850000}"/>
    <cellStyle name="Komma 2 3 2 2 2" xfId="36276" xr:uid="{00000000-0005-0000-0000-000020850000}"/>
    <cellStyle name="Komma 2 3 2 3" xfId="24366" xr:uid="{00000000-0005-0000-0000-000021850000}"/>
    <cellStyle name="Komma 2 3 2 4" xfId="36083" xr:uid="{00000000-0005-0000-0000-000022850000}"/>
    <cellStyle name="Komma 2 3 2 5" xfId="40001" xr:uid="{00000000-0005-0000-0000-000023850000}"/>
    <cellStyle name="Komma 2 3 2_AVA DVA EL" xfId="24367" xr:uid="{00000000-0005-0000-0000-000024850000}"/>
    <cellStyle name="Komma 2 3 3" xfId="24368" xr:uid="{00000000-0005-0000-0000-000025850000}"/>
    <cellStyle name="Komma 2 3 3 2" xfId="36232" xr:uid="{00000000-0005-0000-0000-000026850000}"/>
    <cellStyle name="Komma 2 3 4" xfId="40000" xr:uid="{00000000-0005-0000-0000-000027850000}"/>
    <cellStyle name="Komma 2 3_7. Other MTM adjustments" xfId="48840" xr:uid="{00000000-0005-0000-0000-000028850000}"/>
    <cellStyle name="Komma 2 4" xfId="7469" xr:uid="{00000000-0005-0000-0000-000029850000}"/>
    <cellStyle name="Komma 2 4 2" xfId="24369" xr:uid="{00000000-0005-0000-0000-00002A850000}"/>
    <cellStyle name="Komma 2 4 2 2" xfId="36239" xr:uid="{00000000-0005-0000-0000-00002B850000}"/>
    <cellStyle name="Komma 2 4 2 2 2" xfId="40004" xr:uid="{00000000-0005-0000-0000-00002C850000}"/>
    <cellStyle name="Komma 2 4 2 2 2 2" xfId="48841" xr:uid="{00000000-0005-0000-0000-00002D850000}"/>
    <cellStyle name="Komma 2 4 2 2 2 2 2" xfId="48842" xr:uid="{00000000-0005-0000-0000-00002E850000}"/>
    <cellStyle name="Komma 2 4 2 2 2 2 2 2" xfId="48843" xr:uid="{00000000-0005-0000-0000-00002F850000}"/>
    <cellStyle name="Komma 2 4 2 2 2 2 3" xfId="48844" xr:uid="{00000000-0005-0000-0000-000030850000}"/>
    <cellStyle name="Komma 2 4 2 2 2 2_7. Other MTM adjustments" xfId="48845" xr:uid="{00000000-0005-0000-0000-000031850000}"/>
    <cellStyle name="Komma 2 4 2 2 2 3" xfId="48846" xr:uid="{00000000-0005-0000-0000-000032850000}"/>
    <cellStyle name="Komma 2 4 2 2 2 3 2" xfId="48847" xr:uid="{00000000-0005-0000-0000-000033850000}"/>
    <cellStyle name="Komma 2 4 2 2 2 3 2 2" xfId="48848" xr:uid="{00000000-0005-0000-0000-000034850000}"/>
    <cellStyle name="Komma 2 4 2 2 2 3 3" xfId="48849" xr:uid="{00000000-0005-0000-0000-000035850000}"/>
    <cellStyle name="Komma 2 4 2 2 2 3_7. Other MTM adjustments" xfId="48850" xr:uid="{00000000-0005-0000-0000-000036850000}"/>
    <cellStyle name="Komma 2 4 2 2 2 4" xfId="48851" xr:uid="{00000000-0005-0000-0000-000037850000}"/>
    <cellStyle name="Komma 2 4 2 2 2 4 2" xfId="48852" xr:uid="{00000000-0005-0000-0000-000038850000}"/>
    <cellStyle name="Komma 2 4 2 2 2 4 2 2" xfId="48853" xr:uid="{00000000-0005-0000-0000-000039850000}"/>
    <cellStyle name="Komma 2 4 2 2 2 4 3" xfId="48854" xr:uid="{00000000-0005-0000-0000-00003A850000}"/>
    <cellStyle name="Komma 2 4 2 2 2 4_7. Other MTM adjustments" xfId="48855" xr:uid="{00000000-0005-0000-0000-00003B850000}"/>
    <cellStyle name="Komma 2 4 2 2 2 5" xfId="48856" xr:uid="{00000000-0005-0000-0000-00003C850000}"/>
    <cellStyle name="Komma 2 4 2 2 2 5 2" xfId="48857" xr:uid="{00000000-0005-0000-0000-00003D850000}"/>
    <cellStyle name="Komma 2 4 2 2 2 6" xfId="48858" xr:uid="{00000000-0005-0000-0000-00003E850000}"/>
    <cellStyle name="Komma 2 4 2 2 2_7. Other MTM adjustments" xfId="48859" xr:uid="{00000000-0005-0000-0000-00003F850000}"/>
    <cellStyle name="Komma 2 4 2 2 3" xfId="48860" xr:uid="{00000000-0005-0000-0000-000040850000}"/>
    <cellStyle name="Komma 2 4 2 2 3 2" xfId="48861" xr:uid="{00000000-0005-0000-0000-000041850000}"/>
    <cellStyle name="Komma 2 4 2 2 3 2 2" xfId="48862" xr:uid="{00000000-0005-0000-0000-000042850000}"/>
    <cellStyle name="Komma 2 4 2 2 3 3" xfId="48863" xr:uid="{00000000-0005-0000-0000-000043850000}"/>
    <cellStyle name="Komma 2 4 2 2 3_7. Other MTM adjustments" xfId="48864" xr:uid="{00000000-0005-0000-0000-000044850000}"/>
    <cellStyle name="Komma 2 4 2 2 4" xfId="48865" xr:uid="{00000000-0005-0000-0000-000045850000}"/>
    <cellStyle name="Komma 2 4 2 2 4 2" xfId="48866" xr:uid="{00000000-0005-0000-0000-000046850000}"/>
    <cellStyle name="Komma 2 4 2 2 4 2 2" xfId="48867" xr:uid="{00000000-0005-0000-0000-000047850000}"/>
    <cellStyle name="Komma 2 4 2 2 4 3" xfId="48868" xr:uid="{00000000-0005-0000-0000-000048850000}"/>
    <cellStyle name="Komma 2 4 2 2 4_7. Other MTM adjustments" xfId="48869" xr:uid="{00000000-0005-0000-0000-000049850000}"/>
    <cellStyle name="Komma 2 4 2 2 5" xfId="48870" xr:uid="{00000000-0005-0000-0000-00004A850000}"/>
    <cellStyle name="Komma 2 4 2 2 5 2" xfId="48871" xr:uid="{00000000-0005-0000-0000-00004B850000}"/>
    <cellStyle name="Komma 2 4 2 2 5 2 2" xfId="48872" xr:uid="{00000000-0005-0000-0000-00004C850000}"/>
    <cellStyle name="Komma 2 4 2 2 5 3" xfId="48873" xr:uid="{00000000-0005-0000-0000-00004D850000}"/>
    <cellStyle name="Komma 2 4 2 2 5_7. Other MTM adjustments" xfId="48874" xr:uid="{00000000-0005-0000-0000-00004E850000}"/>
    <cellStyle name="Komma 2 4 2 2 6" xfId="48875" xr:uid="{00000000-0005-0000-0000-00004F850000}"/>
    <cellStyle name="Komma 2 4 2 2 6 2" xfId="48876" xr:uid="{00000000-0005-0000-0000-000050850000}"/>
    <cellStyle name="Komma 2 4 2 2 7" xfId="48877" xr:uid="{00000000-0005-0000-0000-000051850000}"/>
    <cellStyle name="Komma 2 4 2 2_7. Other MTM adjustments" xfId="48878" xr:uid="{00000000-0005-0000-0000-000052850000}"/>
    <cellStyle name="Komma 2 4 2 3" xfId="40003" xr:uid="{00000000-0005-0000-0000-000053850000}"/>
    <cellStyle name="Komma 2 4 2 3 2" xfId="48879" xr:uid="{00000000-0005-0000-0000-000054850000}"/>
    <cellStyle name="Komma 2 4 2 3 2 2" xfId="48880" xr:uid="{00000000-0005-0000-0000-000055850000}"/>
    <cellStyle name="Komma 2 4 2 3 2 2 2" xfId="48881" xr:uid="{00000000-0005-0000-0000-000056850000}"/>
    <cellStyle name="Komma 2 4 2 3 2 3" xfId="48882" xr:uid="{00000000-0005-0000-0000-000057850000}"/>
    <cellStyle name="Komma 2 4 2 3 2_7. Other MTM adjustments" xfId="48883" xr:uid="{00000000-0005-0000-0000-000058850000}"/>
    <cellStyle name="Komma 2 4 2 3 3" xfId="48884" xr:uid="{00000000-0005-0000-0000-000059850000}"/>
    <cellStyle name="Komma 2 4 2 3 3 2" xfId="48885" xr:uid="{00000000-0005-0000-0000-00005A850000}"/>
    <cellStyle name="Komma 2 4 2 3 3 2 2" xfId="48886" xr:uid="{00000000-0005-0000-0000-00005B850000}"/>
    <cellStyle name="Komma 2 4 2 3 3 3" xfId="48887" xr:uid="{00000000-0005-0000-0000-00005C850000}"/>
    <cellStyle name="Komma 2 4 2 3 3_7. Other MTM adjustments" xfId="48888" xr:uid="{00000000-0005-0000-0000-00005D850000}"/>
    <cellStyle name="Komma 2 4 2 3 4" xfId="48889" xr:uid="{00000000-0005-0000-0000-00005E850000}"/>
    <cellStyle name="Komma 2 4 2 3 4 2" xfId="48890" xr:uid="{00000000-0005-0000-0000-00005F850000}"/>
    <cellStyle name="Komma 2 4 2 3 4 2 2" xfId="48891" xr:uid="{00000000-0005-0000-0000-000060850000}"/>
    <cellStyle name="Komma 2 4 2 3 4 3" xfId="48892" xr:uid="{00000000-0005-0000-0000-000061850000}"/>
    <cellStyle name="Komma 2 4 2 3 4_7. Other MTM adjustments" xfId="48893" xr:uid="{00000000-0005-0000-0000-000062850000}"/>
    <cellStyle name="Komma 2 4 2 3 5" xfId="48894" xr:uid="{00000000-0005-0000-0000-000063850000}"/>
    <cellStyle name="Komma 2 4 2 3 5 2" xfId="48895" xr:uid="{00000000-0005-0000-0000-000064850000}"/>
    <cellStyle name="Komma 2 4 2 3 6" xfId="48896" xr:uid="{00000000-0005-0000-0000-000065850000}"/>
    <cellStyle name="Komma 2 4 2 3_7. Other MTM adjustments" xfId="48897" xr:uid="{00000000-0005-0000-0000-000066850000}"/>
    <cellStyle name="Komma 2 4 2 4" xfId="48898" xr:uid="{00000000-0005-0000-0000-000067850000}"/>
    <cellStyle name="Komma 2 4 2 4 2" xfId="48899" xr:uid="{00000000-0005-0000-0000-000068850000}"/>
    <cellStyle name="Komma 2 4 2 4 2 2" xfId="48900" xr:uid="{00000000-0005-0000-0000-000069850000}"/>
    <cellStyle name="Komma 2 4 2 4 3" xfId="48901" xr:uid="{00000000-0005-0000-0000-00006A850000}"/>
    <cellStyle name="Komma 2 4 2 4_7. Other MTM adjustments" xfId="48902" xr:uid="{00000000-0005-0000-0000-00006B850000}"/>
    <cellStyle name="Komma 2 4 2 5" xfId="48903" xr:uid="{00000000-0005-0000-0000-00006C850000}"/>
    <cellStyle name="Komma 2 4 2 5 2" xfId="48904" xr:uid="{00000000-0005-0000-0000-00006D850000}"/>
    <cellStyle name="Komma 2 4 2 5 2 2" xfId="48905" xr:uid="{00000000-0005-0000-0000-00006E850000}"/>
    <cellStyle name="Komma 2 4 2 5 3" xfId="48906" xr:uid="{00000000-0005-0000-0000-00006F850000}"/>
    <cellStyle name="Komma 2 4 2 5_7. Other MTM adjustments" xfId="48907" xr:uid="{00000000-0005-0000-0000-000070850000}"/>
    <cellStyle name="Komma 2 4 2 6" xfId="48908" xr:uid="{00000000-0005-0000-0000-000071850000}"/>
    <cellStyle name="Komma 2 4 2 6 2" xfId="48909" xr:uid="{00000000-0005-0000-0000-000072850000}"/>
    <cellStyle name="Komma 2 4 2 6 2 2" xfId="48910" xr:uid="{00000000-0005-0000-0000-000073850000}"/>
    <cellStyle name="Komma 2 4 2 6 3" xfId="48911" xr:uid="{00000000-0005-0000-0000-000074850000}"/>
    <cellStyle name="Komma 2 4 2 6_7. Other MTM adjustments" xfId="48912" xr:uid="{00000000-0005-0000-0000-000075850000}"/>
    <cellStyle name="Komma 2 4 2 7" xfId="48913" xr:uid="{00000000-0005-0000-0000-000076850000}"/>
    <cellStyle name="Komma 2 4 2 7 2" xfId="48914" xr:uid="{00000000-0005-0000-0000-000077850000}"/>
    <cellStyle name="Komma 2 4 2 7 2 2" xfId="48915" xr:uid="{00000000-0005-0000-0000-000078850000}"/>
    <cellStyle name="Komma 2 4 2 7 3" xfId="48916" xr:uid="{00000000-0005-0000-0000-000079850000}"/>
    <cellStyle name="Komma 2 4 2 7_7. Other MTM adjustments" xfId="48917" xr:uid="{00000000-0005-0000-0000-00007A850000}"/>
    <cellStyle name="Komma 2 4 2 8" xfId="48918" xr:uid="{00000000-0005-0000-0000-00007B850000}"/>
    <cellStyle name="Komma 2 4 2 8 2" xfId="48919" xr:uid="{00000000-0005-0000-0000-00007C850000}"/>
    <cellStyle name="Komma 2 4 2 9" xfId="48920" xr:uid="{00000000-0005-0000-0000-00007D850000}"/>
    <cellStyle name="Komma 2 4 2_7. Other MTM adjustments" xfId="48921" xr:uid="{00000000-0005-0000-0000-00007E850000}"/>
    <cellStyle name="Komma 2 4 3" xfId="24370" xr:uid="{00000000-0005-0000-0000-00007F850000}"/>
    <cellStyle name="Komma 2 4 3 2" xfId="40005" xr:uid="{00000000-0005-0000-0000-000080850000}"/>
    <cellStyle name="Komma 2 4 3 2 2" xfId="48922" xr:uid="{00000000-0005-0000-0000-000081850000}"/>
    <cellStyle name="Komma 2 4 3 2 2 2" xfId="48923" xr:uid="{00000000-0005-0000-0000-000082850000}"/>
    <cellStyle name="Komma 2 4 3 2 2 2 2" xfId="48924" xr:uid="{00000000-0005-0000-0000-000083850000}"/>
    <cellStyle name="Komma 2 4 3 2 2 3" xfId="48925" xr:uid="{00000000-0005-0000-0000-000084850000}"/>
    <cellStyle name="Komma 2 4 3 2 2_7. Other MTM adjustments" xfId="48926" xr:uid="{00000000-0005-0000-0000-000085850000}"/>
    <cellStyle name="Komma 2 4 3 2 3" xfId="48927" xr:uid="{00000000-0005-0000-0000-000086850000}"/>
    <cellStyle name="Komma 2 4 3 2 3 2" xfId="48928" xr:uid="{00000000-0005-0000-0000-000087850000}"/>
    <cellStyle name="Komma 2 4 3 2 3 2 2" xfId="48929" xr:uid="{00000000-0005-0000-0000-000088850000}"/>
    <cellStyle name="Komma 2 4 3 2 3 3" xfId="48930" xr:uid="{00000000-0005-0000-0000-000089850000}"/>
    <cellStyle name="Komma 2 4 3 2 3_7. Other MTM adjustments" xfId="48931" xr:uid="{00000000-0005-0000-0000-00008A850000}"/>
    <cellStyle name="Komma 2 4 3 2 4" xfId="48932" xr:uid="{00000000-0005-0000-0000-00008B850000}"/>
    <cellStyle name="Komma 2 4 3 2 4 2" xfId="48933" xr:uid="{00000000-0005-0000-0000-00008C850000}"/>
    <cellStyle name="Komma 2 4 3 2 4 2 2" xfId="48934" xr:uid="{00000000-0005-0000-0000-00008D850000}"/>
    <cellStyle name="Komma 2 4 3 2 4 3" xfId="48935" xr:uid="{00000000-0005-0000-0000-00008E850000}"/>
    <cellStyle name="Komma 2 4 3 2 4_7. Other MTM adjustments" xfId="48936" xr:uid="{00000000-0005-0000-0000-00008F850000}"/>
    <cellStyle name="Komma 2 4 3 2 5" xfId="48937" xr:uid="{00000000-0005-0000-0000-000090850000}"/>
    <cellStyle name="Komma 2 4 3 2 5 2" xfId="48938" xr:uid="{00000000-0005-0000-0000-000091850000}"/>
    <cellStyle name="Komma 2 4 3 2 6" xfId="48939" xr:uid="{00000000-0005-0000-0000-000092850000}"/>
    <cellStyle name="Komma 2 4 3 2_7. Other MTM adjustments" xfId="48940" xr:uid="{00000000-0005-0000-0000-000093850000}"/>
    <cellStyle name="Komma 2 4 3 3" xfId="48941" xr:uid="{00000000-0005-0000-0000-000094850000}"/>
    <cellStyle name="Komma 2 4 3 3 2" xfId="48942" xr:uid="{00000000-0005-0000-0000-000095850000}"/>
    <cellStyle name="Komma 2 4 3 3 2 2" xfId="48943" xr:uid="{00000000-0005-0000-0000-000096850000}"/>
    <cellStyle name="Komma 2 4 3 3 3" xfId="48944" xr:uid="{00000000-0005-0000-0000-000097850000}"/>
    <cellStyle name="Komma 2 4 3 3_7. Other MTM adjustments" xfId="48945" xr:uid="{00000000-0005-0000-0000-000098850000}"/>
    <cellStyle name="Komma 2 4 3 4" xfId="48946" xr:uid="{00000000-0005-0000-0000-000099850000}"/>
    <cellStyle name="Komma 2 4 3 4 2" xfId="48947" xr:uid="{00000000-0005-0000-0000-00009A850000}"/>
    <cellStyle name="Komma 2 4 3 4 2 2" xfId="48948" xr:uid="{00000000-0005-0000-0000-00009B850000}"/>
    <cellStyle name="Komma 2 4 3 4 3" xfId="48949" xr:uid="{00000000-0005-0000-0000-00009C850000}"/>
    <cellStyle name="Komma 2 4 3 4_7. Other MTM adjustments" xfId="48950" xr:uid="{00000000-0005-0000-0000-00009D850000}"/>
    <cellStyle name="Komma 2 4 3 5" xfId="48951" xr:uid="{00000000-0005-0000-0000-00009E850000}"/>
    <cellStyle name="Komma 2 4 3 5 2" xfId="48952" xr:uid="{00000000-0005-0000-0000-00009F850000}"/>
    <cellStyle name="Komma 2 4 3 5 2 2" xfId="48953" xr:uid="{00000000-0005-0000-0000-0000A0850000}"/>
    <cellStyle name="Komma 2 4 3 5 3" xfId="48954" xr:uid="{00000000-0005-0000-0000-0000A1850000}"/>
    <cellStyle name="Komma 2 4 3 5_7. Other MTM adjustments" xfId="48955" xr:uid="{00000000-0005-0000-0000-0000A2850000}"/>
    <cellStyle name="Komma 2 4 3 6" xfId="48956" xr:uid="{00000000-0005-0000-0000-0000A3850000}"/>
    <cellStyle name="Komma 2 4 3 6 2" xfId="48957" xr:uid="{00000000-0005-0000-0000-0000A4850000}"/>
    <cellStyle name="Komma 2 4 3 7" xfId="48958" xr:uid="{00000000-0005-0000-0000-0000A5850000}"/>
    <cellStyle name="Komma 2 4 3_7. Other MTM adjustments" xfId="48959" xr:uid="{00000000-0005-0000-0000-0000A6850000}"/>
    <cellStyle name="Komma 2 4 4" xfId="40006" xr:uid="{00000000-0005-0000-0000-0000A7850000}"/>
    <cellStyle name="Komma 2 4 4 2" xfId="48960" xr:uid="{00000000-0005-0000-0000-0000A8850000}"/>
    <cellStyle name="Komma 2 4 4 2 2" xfId="48961" xr:uid="{00000000-0005-0000-0000-0000A9850000}"/>
    <cellStyle name="Komma 2 4 4 2 2 2" xfId="48962" xr:uid="{00000000-0005-0000-0000-0000AA850000}"/>
    <cellStyle name="Komma 2 4 4 2 2 2 2" xfId="48963" xr:uid="{00000000-0005-0000-0000-0000AB850000}"/>
    <cellStyle name="Komma 2 4 4 2 2 3" xfId="48964" xr:uid="{00000000-0005-0000-0000-0000AC850000}"/>
    <cellStyle name="Komma 2 4 4 2 2_7. Other MTM adjustments" xfId="48965" xr:uid="{00000000-0005-0000-0000-0000AD850000}"/>
    <cellStyle name="Komma 2 4 4 2 3" xfId="48966" xr:uid="{00000000-0005-0000-0000-0000AE850000}"/>
    <cellStyle name="Komma 2 4 4 2 3 2" xfId="48967" xr:uid="{00000000-0005-0000-0000-0000AF850000}"/>
    <cellStyle name="Komma 2 4 4 2 3 2 2" xfId="48968" xr:uid="{00000000-0005-0000-0000-0000B0850000}"/>
    <cellStyle name="Komma 2 4 4 2 3 3" xfId="48969" xr:uid="{00000000-0005-0000-0000-0000B1850000}"/>
    <cellStyle name="Komma 2 4 4 2 3_7. Other MTM adjustments" xfId="48970" xr:uid="{00000000-0005-0000-0000-0000B2850000}"/>
    <cellStyle name="Komma 2 4 4 2 4" xfId="48971" xr:uid="{00000000-0005-0000-0000-0000B3850000}"/>
    <cellStyle name="Komma 2 4 4 2 4 2" xfId="48972" xr:uid="{00000000-0005-0000-0000-0000B4850000}"/>
    <cellStyle name="Komma 2 4 4 2 5" xfId="48973" xr:uid="{00000000-0005-0000-0000-0000B5850000}"/>
    <cellStyle name="Komma 2 4 4 2_7. Other MTM adjustments" xfId="48974" xr:uid="{00000000-0005-0000-0000-0000B6850000}"/>
    <cellStyle name="Komma 2 4 4 3" xfId="48975" xr:uid="{00000000-0005-0000-0000-0000B7850000}"/>
    <cellStyle name="Komma 2 4 4 3 2" xfId="48976" xr:uid="{00000000-0005-0000-0000-0000B8850000}"/>
    <cellStyle name="Komma 2 4 4 3 2 2" xfId="48977" xr:uid="{00000000-0005-0000-0000-0000B9850000}"/>
    <cellStyle name="Komma 2 4 4 3 3" xfId="48978" xr:uid="{00000000-0005-0000-0000-0000BA850000}"/>
    <cellStyle name="Komma 2 4 4 3_7. Other MTM adjustments" xfId="48979" xr:uid="{00000000-0005-0000-0000-0000BB850000}"/>
    <cellStyle name="Komma 2 4 4 4" xfId="48980" xr:uid="{00000000-0005-0000-0000-0000BC850000}"/>
    <cellStyle name="Komma 2 4 4 4 2" xfId="48981" xr:uid="{00000000-0005-0000-0000-0000BD850000}"/>
    <cellStyle name="Komma 2 4 4 4 2 2" xfId="48982" xr:uid="{00000000-0005-0000-0000-0000BE850000}"/>
    <cellStyle name="Komma 2 4 4 4 3" xfId="48983" xr:uid="{00000000-0005-0000-0000-0000BF850000}"/>
    <cellStyle name="Komma 2 4 4 4_7. Other MTM adjustments" xfId="48984" xr:uid="{00000000-0005-0000-0000-0000C0850000}"/>
    <cellStyle name="Komma 2 4 4 5" xfId="48985" xr:uid="{00000000-0005-0000-0000-0000C1850000}"/>
    <cellStyle name="Komma 2 4 4 5 2" xfId="48986" xr:uid="{00000000-0005-0000-0000-0000C2850000}"/>
    <cellStyle name="Komma 2 4 4 5 2 2" xfId="48987" xr:uid="{00000000-0005-0000-0000-0000C3850000}"/>
    <cellStyle name="Komma 2 4 4 5 3" xfId="48988" xr:uid="{00000000-0005-0000-0000-0000C4850000}"/>
    <cellStyle name="Komma 2 4 4 5_7. Other MTM adjustments" xfId="48989" xr:uid="{00000000-0005-0000-0000-0000C5850000}"/>
    <cellStyle name="Komma 2 4 4 6" xfId="48990" xr:uid="{00000000-0005-0000-0000-0000C6850000}"/>
    <cellStyle name="Komma 2 4 4 6 2" xfId="48991" xr:uid="{00000000-0005-0000-0000-0000C7850000}"/>
    <cellStyle name="Komma 2 4 4 7" xfId="48992" xr:uid="{00000000-0005-0000-0000-0000C8850000}"/>
    <cellStyle name="Komma 2 4 4_7. Other MTM adjustments" xfId="48993" xr:uid="{00000000-0005-0000-0000-0000C9850000}"/>
    <cellStyle name="Komma 2 4 5" xfId="40002" xr:uid="{00000000-0005-0000-0000-0000CA850000}"/>
    <cellStyle name="Komma 2 4 5 2" xfId="48994" xr:uid="{00000000-0005-0000-0000-0000CB850000}"/>
    <cellStyle name="Komma 2 4 5 2 2" xfId="48995" xr:uid="{00000000-0005-0000-0000-0000CC850000}"/>
    <cellStyle name="Komma 2 4 5 2 2 2" xfId="48996" xr:uid="{00000000-0005-0000-0000-0000CD850000}"/>
    <cellStyle name="Komma 2 4 5 2 3" xfId="48997" xr:uid="{00000000-0005-0000-0000-0000CE850000}"/>
    <cellStyle name="Komma 2 4 5 2_7. Other MTM adjustments" xfId="48998" xr:uid="{00000000-0005-0000-0000-0000CF850000}"/>
    <cellStyle name="Komma 2 4 5 3" xfId="48999" xr:uid="{00000000-0005-0000-0000-0000D0850000}"/>
    <cellStyle name="Komma 2 4 5 3 2" xfId="49000" xr:uid="{00000000-0005-0000-0000-0000D1850000}"/>
    <cellStyle name="Komma 2 4 5 3 2 2" xfId="49001" xr:uid="{00000000-0005-0000-0000-0000D2850000}"/>
    <cellStyle name="Komma 2 4 5 3 3" xfId="49002" xr:uid="{00000000-0005-0000-0000-0000D3850000}"/>
    <cellStyle name="Komma 2 4 5 3_7. Other MTM adjustments" xfId="49003" xr:uid="{00000000-0005-0000-0000-0000D4850000}"/>
    <cellStyle name="Komma 2 4 5 4" xfId="49004" xr:uid="{00000000-0005-0000-0000-0000D5850000}"/>
    <cellStyle name="Komma 2 4 5 4 2" xfId="49005" xr:uid="{00000000-0005-0000-0000-0000D6850000}"/>
    <cellStyle name="Komma 2 4 5 4 2 2" xfId="49006" xr:uid="{00000000-0005-0000-0000-0000D7850000}"/>
    <cellStyle name="Komma 2 4 5 4 3" xfId="49007" xr:uid="{00000000-0005-0000-0000-0000D8850000}"/>
    <cellStyle name="Komma 2 4 5 4_7. Other MTM adjustments" xfId="49008" xr:uid="{00000000-0005-0000-0000-0000D9850000}"/>
    <cellStyle name="Komma 2 4 5 5" xfId="49009" xr:uid="{00000000-0005-0000-0000-0000DA850000}"/>
    <cellStyle name="Komma 2 4 5 5 2" xfId="49010" xr:uid="{00000000-0005-0000-0000-0000DB850000}"/>
    <cellStyle name="Komma 2 4 5 6" xfId="49011" xr:uid="{00000000-0005-0000-0000-0000DC850000}"/>
    <cellStyle name="Komma 2 4 5_7. Other MTM adjustments" xfId="49012" xr:uid="{00000000-0005-0000-0000-0000DD850000}"/>
    <cellStyle name="Komma 2 4 6" xfId="49013" xr:uid="{00000000-0005-0000-0000-0000DE850000}"/>
    <cellStyle name="Komma 2 4 6 2" xfId="49014" xr:uid="{00000000-0005-0000-0000-0000DF850000}"/>
    <cellStyle name="Komma 2 4 6 2 2" xfId="49015" xr:uid="{00000000-0005-0000-0000-0000E0850000}"/>
    <cellStyle name="Komma 2 4 6 3" xfId="49016" xr:uid="{00000000-0005-0000-0000-0000E1850000}"/>
    <cellStyle name="Komma 2 4 6_7. Other MTM adjustments" xfId="49017" xr:uid="{00000000-0005-0000-0000-0000E2850000}"/>
    <cellStyle name="Komma 2 4 7" xfId="49018" xr:uid="{00000000-0005-0000-0000-0000E3850000}"/>
    <cellStyle name="Komma 2 4 7 2" xfId="49019" xr:uid="{00000000-0005-0000-0000-0000E4850000}"/>
    <cellStyle name="Komma 2 4 7 2 2" xfId="49020" xr:uid="{00000000-0005-0000-0000-0000E5850000}"/>
    <cellStyle name="Komma 2 4 7 3" xfId="49021" xr:uid="{00000000-0005-0000-0000-0000E6850000}"/>
    <cellStyle name="Komma 2 4 7_7. Other MTM adjustments" xfId="49022" xr:uid="{00000000-0005-0000-0000-0000E7850000}"/>
    <cellStyle name="Komma 2 4 8" xfId="49023" xr:uid="{00000000-0005-0000-0000-0000E8850000}"/>
    <cellStyle name="Komma 2 4 8 2" xfId="49024" xr:uid="{00000000-0005-0000-0000-0000E9850000}"/>
    <cellStyle name="Komma 2 4 8 2 2" xfId="49025" xr:uid="{00000000-0005-0000-0000-0000EA850000}"/>
    <cellStyle name="Komma 2 4 8 3" xfId="49026" xr:uid="{00000000-0005-0000-0000-0000EB850000}"/>
    <cellStyle name="Komma 2 4 8_7. Other MTM adjustments" xfId="49027" xr:uid="{00000000-0005-0000-0000-0000EC850000}"/>
    <cellStyle name="Komma 2 4 9" xfId="49028" xr:uid="{00000000-0005-0000-0000-0000ED850000}"/>
    <cellStyle name="Komma 2 4_7. Other MTM adjustments" xfId="49029" xr:uid="{00000000-0005-0000-0000-0000EE850000}"/>
    <cellStyle name="Komma 2 5" xfId="7470" xr:uid="{00000000-0005-0000-0000-0000EF850000}"/>
    <cellStyle name="Komma 2 5 10" xfId="49030" xr:uid="{00000000-0005-0000-0000-0000F0850000}"/>
    <cellStyle name="Komma 2 5 2" xfId="40008" xr:uid="{00000000-0005-0000-0000-0000F1850000}"/>
    <cellStyle name="Komma 2 5 2 2" xfId="49031" xr:uid="{00000000-0005-0000-0000-0000F2850000}"/>
    <cellStyle name="Komma 2 5 2 2 2" xfId="49032" xr:uid="{00000000-0005-0000-0000-0000F3850000}"/>
    <cellStyle name="Komma 2 5 2 2 2 2" xfId="49033" xr:uid="{00000000-0005-0000-0000-0000F4850000}"/>
    <cellStyle name="Komma 2 5 2 2 2 2 2" xfId="49034" xr:uid="{00000000-0005-0000-0000-0000F5850000}"/>
    <cellStyle name="Komma 2 5 2 2 2 3" xfId="49035" xr:uid="{00000000-0005-0000-0000-0000F6850000}"/>
    <cellStyle name="Komma 2 5 2 2 2_7. Other MTM adjustments" xfId="49036" xr:uid="{00000000-0005-0000-0000-0000F7850000}"/>
    <cellStyle name="Komma 2 5 2 2 3" xfId="49037" xr:uid="{00000000-0005-0000-0000-0000F8850000}"/>
    <cellStyle name="Komma 2 5 2 2 3 2" xfId="49038" xr:uid="{00000000-0005-0000-0000-0000F9850000}"/>
    <cellStyle name="Komma 2 5 2 2 3 2 2" xfId="49039" xr:uid="{00000000-0005-0000-0000-0000FA850000}"/>
    <cellStyle name="Komma 2 5 2 2 3 3" xfId="49040" xr:uid="{00000000-0005-0000-0000-0000FB850000}"/>
    <cellStyle name="Komma 2 5 2 2 3_7. Other MTM adjustments" xfId="49041" xr:uid="{00000000-0005-0000-0000-0000FC850000}"/>
    <cellStyle name="Komma 2 5 2 2 4" xfId="49042" xr:uid="{00000000-0005-0000-0000-0000FD850000}"/>
    <cellStyle name="Komma 2 5 2 2 4 2" xfId="49043" xr:uid="{00000000-0005-0000-0000-0000FE850000}"/>
    <cellStyle name="Komma 2 5 2 2 4 2 2" xfId="49044" xr:uid="{00000000-0005-0000-0000-0000FF850000}"/>
    <cellStyle name="Komma 2 5 2 2 4 3" xfId="49045" xr:uid="{00000000-0005-0000-0000-000000860000}"/>
    <cellStyle name="Komma 2 5 2 2 4_7. Other MTM adjustments" xfId="49046" xr:uid="{00000000-0005-0000-0000-000001860000}"/>
    <cellStyle name="Komma 2 5 2 2 5" xfId="49047" xr:uid="{00000000-0005-0000-0000-000002860000}"/>
    <cellStyle name="Komma 2 5 2 2 5 2" xfId="49048" xr:uid="{00000000-0005-0000-0000-000003860000}"/>
    <cellStyle name="Komma 2 5 2 2 6" xfId="49049" xr:uid="{00000000-0005-0000-0000-000004860000}"/>
    <cellStyle name="Komma 2 5 2 2_7. Other MTM adjustments" xfId="49050" xr:uid="{00000000-0005-0000-0000-000005860000}"/>
    <cellStyle name="Komma 2 5 2 3" xfId="49051" xr:uid="{00000000-0005-0000-0000-000006860000}"/>
    <cellStyle name="Komma 2 5 2 3 2" xfId="49052" xr:uid="{00000000-0005-0000-0000-000007860000}"/>
    <cellStyle name="Komma 2 5 2 3 2 2" xfId="49053" xr:uid="{00000000-0005-0000-0000-000008860000}"/>
    <cellStyle name="Komma 2 5 2 3 3" xfId="49054" xr:uid="{00000000-0005-0000-0000-000009860000}"/>
    <cellStyle name="Komma 2 5 2 3_7. Other MTM adjustments" xfId="49055" xr:uid="{00000000-0005-0000-0000-00000A860000}"/>
    <cellStyle name="Komma 2 5 2 4" xfId="49056" xr:uid="{00000000-0005-0000-0000-00000B860000}"/>
    <cellStyle name="Komma 2 5 2 4 2" xfId="49057" xr:uid="{00000000-0005-0000-0000-00000C860000}"/>
    <cellStyle name="Komma 2 5 2 4 2 2" xfId="49058" xr:uid="{00000000-0005-0000-0000-00000D860000}"/>
    <cellStyle name="Komma 2 5 2 4 3" xfId="49059" xr:uid="{00000000-0005-0000-0000-00000E860000}"/>
    <cellStyle name="Komma 2 5 2 4_7. Other MTM adjustments" xfId="49060" xr:uid="{00000000-0005-0000-0000-00000F860000}"/>
    <cellStyle name="Komma 2 5 2 5" xfId="49061" xr:uid="{00000000-0005-0000-0000-000010860000}"/>
    <cellStyle name="Komma 2 5 2 5 2" xfId="49062" xr:uid="{00000000-0005-0000-0000-000011860000}"/>
    <cellStyle name="Komma 2 5 2 5 2 2" xfId="49063" xr:uid="{00000000-0005-0000-0000-000012860000}"/>
    <cellStyle name="Komma 2 5 2 5 3" xfId="49064" xr:uid="{00000000-0005-0000-0000-000013860000}"/>
    <cellStyle name="Komma 2 5 2 5_7. Other MTM adjustments" xfId="49065" xr:uid="{00000000-0005-0000-0000-000014860000}"/>
    <cellStyle name="Komma 2 5 2 6" xfId="49066" xr:uid="{00000000-0005-0000-0000-000015860000}"/>
    <cellStyle name="Komma 2 5 2 6 2" xfId="49067" xr:uid="{00000000-0005-0000-0000-000016860000}"/>
    <cellStyle name="Komma 2 5 2 6 2 2" xfId="49068" xr:uid="{00000000-0005-0000-0000-000017860000}"/>
    <cellStyle name="Komma 2 5 2 6 3" xfId="49069" xr:uid="{00000000-0005-0000-0000-000018860000}"/>
    <cellStyle name="Komma 2 5 2 6_7. Other MTM adjustments" xfId="49070" xr:uid="{00000000-0005-0000-0000-000019860000}"/>
    <cellStyle name="Komma 2 5 2 7" xfId="49071" xr:uid="{00000000-0005-0000-0000-00001A860000}"/>
    <cellStyle name="Komma 2 5 2 7 2" xfId="49072" xr:uid="{00000000-0005-0000-0000-00001B860000}"/>
    <cellStyle name="Komma 2 5 2 8" xfId="49073" xr:uid="{00000000-0005-0000-0000-00001C860000}"/>
    <cellStyle name="Komma 2 5 2_7. Other MTM adjustments" xfId="49074" xr:uid="{00000000-0005-0000-0000-00001D860000}"/>
    <cellStyle name="Komma 2 5 3" xfId="40007" xr:uid="{00000000-0005-0000-0000-00001E860000}"/>
    <cellStyle name="Komma 2 5 3 2" xfId="49075" xr:uid="{00000000-0005-0000-0000-00001F860000}"/>
    <cellStyle name="Komma 2 5 3 2 2" xfId="49076" xr:uid="{00000000-0005-0000-0000-000020860000}"/>
    <cellStyle name="Komma 2 5 3 2 2 2" xfId="49077" xr:uid="{00000000-0005-0000-0000-000021860000}"/>
    <cellStyle name="Komma 2 5 3 2 2 2 2" xfId="49078" xr:uid="{00000000-0005-0000-0000-000022860000}"/>
    <cellStyle name="Komma 2 5 3 2 2 3" xfId="49079" xr:uid="{00000000-0005-0000-0000-000023860000}"/>
    <cellStyle name="Komma 2 5 3 2 2_7. Other MTM adjustments" xfId="49080" xr:uid="{00000000-0005-0000-0000-000024860000}"/>
    <cellStyle name="Komma 2 5 3 2 3" xfId="49081" xr:uid="{00000000-0005-0000-0000-000025860000}"/>
    <cellStyle name="Komma 2 5 3 2 3 2" xfId="49082" xr:uid="{00000000-0005-0000-0000-000026860000}"/>
    <cellStyle name="Komma 2 5 3 2 3 2 2" xfId="49083" xr:uid="{00000000-0005-0000-0000-000027860000}"/>
    <cellStyle name="Komma 2 5 3 2 3 3" xfId="49084" xr:uid="{00000000-0005-0000-0000-000028860000}"/>
    <cellStyle name="Komma 2 5 3 2 3_7. Other MTM adjustments" xfId="49085" xr:uid="{00000000-0005-0000-0000-000029860000}"/>
    <cellStyle name="Komma 2 5 3 2 4" xfId="49086" xr:uid="{00000000-0005-0000-0000-00002A860000}"/>
    <cellStyle name="Komma 2 5 3 2 4 2" xfId="49087" xr:uid="{00000000-0005-0000-0000-00002B860000}"/>
    <cellStyle name="Komma 2 5 3 2 4 2 2" xfId="49088" xr:uid="{00000000-0005-0000-0000-00002C860000}"/>
    <cellStyle name="Komma 2 5 3 2 4 3" xfId="49089" xr:uid="{00000000-0005-0000-0000-00002D860000}"/>
    <cellStyle name="Komma 2 5 3 2 4_7. Other MTM adjustments" xfId="49090" xr:uid="{00000000-0005-0000-0000-00002E860000}"/>
    <cellStyle name="Komma 2 5 3 2 5" xfId="49091" xr:uid="{00000000-0005-0000-0000-00002F860000}"/>
    <cellStyle name="Komma 2 5 3 2 5 2" xfId="49092" xr:uid="{00000000-0005-0000-0000-000030860000}"/>
    <cellStyle name="Komma 2 5 3 2 6" xfId="49093" xr:uid="{00000000-0005-0000-0000-000031860000}"/>
    <cellStyle name="Komma 2 5 3 2_7. Other MTM adjustments" xfId="49094" xr:uid="{00000000-0005-0000-0000-000032860000}"/>
    <cellStyle name="Komma 2 5 3 3" xfId="49095" xr:uid="{00000000-0005-0000-0000-000033860000}"/>
    <cellStyle name="Komma 2 5 3 3 2" xfId="49096" xr:uid="{00000000-0005-0000-0000-000034860000}"/>
    <cellStyle name="Komma 2 5 3 3 2 2" xfId="49097" xr:uid="{00000000-0005-0000-0000-000035860000}"/>
    <cellStyle name="Komma 2 5 3 3 3" xfId="49098" xr:uid="{00000000-0005-0000-0000-000036860000}"/>
    <cellStyle name="Komma 2 5 3 3_7. Other MTM adjustments" xfId="49099" xr:uid="{00000000-0005-0000-0000-000037860000}"/>
    <cellStyle name="Komma 2 5 3 4" xfId="49100" xr:uid="{00000000-0005-0000-0000-000038860000}"/>
    <cellStyle name="Komma 2 5 3 4 2" xfId="49101" xr:uid="{00000000-0005-0000-0000-000039860000}"/>
    <cellStyle name="Komma 2 5 3 4 2 2" xfId="49102" xr:uid="{00000000-0005-0000-0000-00003A860000}"/>
    <cellStyle name="Komma 2 5 3 4 3" xfId="49103" xr:uid="{00000000-0005-0000-0000-00003B860000}"/>
    <cellStyle name="Komma 2 5 3 4_7. Other MTM adjustments" xfId="49104" xr:uid="{00000000-0005-0000-0000-00003C860000}"/>
    <cellStyle name="Komma 2 5 3 5" xfId="49105" xr:uid="{00000000-0005-0000-0000-00003D860000}"/>
    <cellStyle name="Komma 2 5 3 5 2" xfId="49106" xr:uid="{00000000-0005-0000-0000-00003E860000}"/>
    <cellStyle name="Komma 2 5 3 5 2 2" xfId="49107" xr:uid="{00000000-0005-0000-0000-00003F860000}"/>
    <cellStyle name="Komma 2 5 3 5 3" xfId="49108" xr:uid="{00000000-0005-0000-0000-000040860000}"/>
    <cellStyle name="Komma 2 5 3 5_7. Other MTM adjustments" xfId="49109" xr:uid="{00000000-0005-0000-0000-000041860000}"/>
    <cellStyle name="Komma 2 5 3 6" xfId="49110" xr:uid="{00000000-0005-0000-0000-000042860000}"/>
    <cellStyle name="Komma 2 5 3 6 2" xfId="49111" xr:uid="{00000000-0005-0000-0000-000043860000}"/>
    <cellStyle name="Komma 2 5 3 7" xfId="49112" xr:uid="{00000000-0005-0000-0000-000044860000}"/>
    <cellStyle name="Komma 2 5 3_7. Other MTM adjustments" xfId="49113" xr:uid="{00000000-0005-0000-0000-000045860000}"/>
    <cellStyle name="Komma 2 5 4" xfId="49114" xr:uid="{00000000-0005-0000-0000-000046860000}"/>
    <cellStyle name="Komma 2 5 4 2" xfId="49115" xr:uid="{00000000-0005-0000-0000-000047860000}"/>
    <cellStyle name="Komma 2 5 4 2 2" xfId="49116" xr:uid="{00000000-0005-0000-0000-000048860000}"/>
    <cellStyle name="Komma 2 5 4 2 2 2" xfId="49117" xr:uid="{00000000-0005-0000-0000-000049860000}"/>
    <cellStyle name="Komma 2 5 4 2 3" xfId="49118" xr:uid="{00000000-0005-0000-0000-00004A860000}"/>
    <cellStyle name="Komma 2 5 4 2_7. Other MTM adjustments" xfId="49119" xr:uid="{00000000-0005-0000-0000-00004B860000}"/>
    <cellStyle name="Komma 2 5 4 3" xfId="49120" xr:uid="{00000000-0005-0000-0000-00004C860000}"/>
    <cellStyle name="Komma 2 5 4 3 2" xfId="49121" xr:uid="{00000000-0005-0000-0000-00004D860000}"/>
    <cellStyle name="Komma 2 5 4 3 2 2" xfId="49122" xr:uid="{00000000-0005-0000-0000-00004E860000}"/>
    <cellStyle name="Komma 2 5 4 3 3" xfId="49123" xr:uid="{00000000-0005-0000-0000-00004F860000}"/>
    <cellStyle name="Komma 2 5 4 3_7. Other MTM adjustments" xfId="49124" xr:uid="{00000000-0005-0000-0000-000050860000}"/>
    <cellStyle name="Komma 2 5 4 4" xfId="49125" xr:uid="{00000000-0005-0000-0000-000051860000}"/>
    <cellStyle name="Komma 2 5 4 4 2" xfId="49126" xr:uid="{00000000-0005-0000-0000-000052860000}"/>
    <cellStyle name="Komma 2 5 4 4 2 2" xfId="49127" xr:uid="{00000000-0005-0000-0000-000053860000}"/>
    <cellStyle name="Komma 2 5 4 4 3" xfId="49128" xr:uid="{00000000-0005-0000-0000-000054860000}"/>
    <cellStyle name="Komma 2 5 4 4_7. Other MTM adjustments" xfId="49129" xr:uid="{00000000-0005-0000-0000-000055860000}"/>
    <cellStyle name="Komma 2 5 4 5" xfId="49130" xr:uid="{00000000-0005-0000-0000-000056860000}"/>
    <cellStyle name="Komma 2 5 4 5 2" xfId="49131" xr:uid="{00000000-0005-0000-0000-000057860000}"/>
    <cellStyle name="Komma 2 5 4 6" xfId="49132" xr:uid="{00000000-0005-0000-0000-000058860000}"/>
    <cellStyle name="Komma 2 5 4_7. Other MTM adjustments" xfId="49133" xr:uid="{00000000-0005-0000-0000-000059860000}"/>
    <cellStyle name="Komma 2 5 5" xfId="49134" xr:uid="{00000000-0005-0000-0000-00005A860000}"/>
    <cellStyle name="Komma 2 5 5 2" xfId="49135" xr:uid="{00000000-0005-0000-0000-00005B860000}"/>
    <cellStyle name="Komma 2 5 5 2 2" xfId="49136" xr:uid="{00000000-0005-0000-0000-00005C860000}"/>
    <cellStyle name="Komma 2 5 5 3" xfId="49137" xr:uid="{00000000-0005-0000-0000-00005D860000}"/>
    <cellStyle name="Komma 2 5 5_7. Other MTM adjustments" xfId="49138" xr:uid="{00000000-0005-0000-0000-00005E860000}"/>
    <cellStyle name="Komma 2 5 6" xfId="49139" xr:uid="{00000000-0005-0000-0000-00005F860000}"/>
    <cellStyle name="Komma 2 5 6 2" xfId="49140" xr:uid="{00000000-0005-0000-0000-000060860000}"/>
    <cellStyle name="Komma 2 5 6 2 2" xfId="49141" xr:uid="{00000000-0005-0000-0000-000061860000}"/>
    <cellStyle name="Komma 2 5 6 3" xfId="49142" xr:uid="{00000000-0005-0000-0000-000062860000}"/>
    <cellStyle name="Komma 2 5 6_7. Other MTM adjustments" xfId="49143" xr:uid="{00000000-0005-0000-0000-000063860000}"/>
    <cellStyle name="Komma 2 5 7" xfId="49144" xr:uid="{00000000-0005-0000-0000-000064860000}"/>
    <cellStyle name="Komma 2 5 7 2" xfId="49145" xr:uid="{00000000-0005-0000-0000-000065860000}"/>
    <cellStyle name="Komma 2 5 7 2 2" xfId="49146" xr:uid="{00000000-0005-0000-0000-000066860000}"/>
    <cellStyle name="Komma 2 5 7 3" xfId="49147" xr:uid="{00000000-0005-0000-0000-000067860000}"/>
    <cellStyle name="Komma 2 5 7_7. Other MTM adjustments" xfId="49148" xr:uid="{00000000-0005-0000-0000-000068860000}"/>
    <cellStyle name="Komma 2 5 8" xfId="49149" xr:uid="{00000000-0005-0000-0000-000069860000}"/>
    <cellStyle name="Komma 2 5 8 2" xfId="49150" xr:uid="{00000000-0005-0000-0000-00006A860000}"/>
    <cellStyle name="Komma 2 5 8 2 2" xfId="49151" xr:uid="{00000000-0005-0000-0000-00006B860000}"/>
    <cellStyle name="Komma 2 5 8 3" xfId="49152" xr:uid="{00000000-0005-0000-0000-00006C860000}"/>
    <cellStyle name="Komma 2 5 8_7. Other MTM adjustments" xfId="49153" xr:uid="{00000000-0005-0000-0000-00006D860000}"/>
    <cellStyle name="Komma 2 5 9" xfId="49154" xr:uid="{00000000-0005-0000-0000-00006E860000}"/>
    <cellStyle name="Komma 2 5 9 2" xfId="49155" xr:uid="{00000000-0005-0000-0000-00006F860000}"/>
    <cellStyle name="Komma 2 5_7. Other MTM adjustments" xfId="49156" xr:uid="{00000000-0005-0000-0000-000070860000}"/>
    <cellStyle name="Komma 2 6" xfId="7471" xr:uid="{00000000-0005-0000-0000-000071860000}"/>
    <cellStyle name="Komma 2 6 2" xfId="24371" xr:uid="{00000000-0005-0000-0000-000072860000}"/>
    <cellStyle name="Komma 2 6 2 2" xfId="49157" xr:uid="{00000000-0005-0000-0000-000073860000}"/>
    <cellStyle name="Komma 2 6 2 2 2" xfId="49158" xr:uid="{00000000-0005-0000-0000-000074860000}"/>
    <cellStyle name="Komma 2 6 2 2 2 2" xfId="49159" xr:uid="{00000000-0005-0000-0000-000075860000}"/>
    <cellStyle name="Komma 2 6 2 2 3" xfId="49160" xr:uid="{00000000-0005-0000-0000-000076860000}"/>
    <cellStyle name="Komma 2 6 2 2_7. Other MTM adjustments" xfId="49161" xr:uid="{00000000-0005-0000-0000-000077860000}"/>
    <cellStyle name="Komma 2 6 2 3" xfId="49162" xr:uid="{00000000-0005-0000-0000-000078860000}"/>
    <cellStyle name="Komma 2 6 2 3 2" xfId="49163" xr:uid="{00000000-0005-0000-0000-000079860000}"/>
    <cellStyle name="Komma 2 6 2 3 2 2" xfId="49164" xr:uid="{00000000-0005-0000-0000-00007A860000}"/>
    <cellStyle name="Komma 2 6 2 3 3" xfId="49165" xr:uid="{00000000-0005-0000-0000-00007B860000}"/>
    <cellStyle name="Komma 2 6 2 3_7. Other MTM adjustments" xfId="49166" xr:uid="{00000000-0005-0000-0000-00007C860000}"/>
    <cellStyle name="Komma 2 6 2 4" xfId="49167" xr:uid="{00000000-0005-0000-0000-00007D860000}"/>
    <cellStyle name="Komma 2 6 2 4 2" xfId="49168" xr:uid="{00000000-0005-0000-0000-00007E860000}"/>
    <cellStyle name="Komma 2 6 2 4 2 2" xfId="49169" xr:uid="{00000000-0005-0000-0000-00007F860000}"/>
    <cellStyle name="Komma 2 6 2 4 3" xfId="49170" xr:uid="{00000000-0005-0000-0000-000080860000}"/>
    <cellStyle name="Komma 2 6 2 4_7. Other MTM adjustments" xfId="49171" xr:uid="{00000000-0005-0000-0000-000081860000}"/>
    <cellStyle name="Komma 2 6 2 5" xfId="49172" xr:uid="{00000000-0005-0000-0000-000082860000}"/>
    <cellStyle name="Komma 2 6 2 5 2" xfId="49173" xr:uid="{00000000-0005-0000-0000-000083860000}"/>
    <cellStyle name="Komma 2 6 2 6" xfId="49174" xr:uid="{00000000-0005-0000-0000-000084860000}"/>
    <cellStyle name="Komma 2 6 2_7. Other MTM adjustments" xfId="49175" xr:uid="{00000000-0005-0000-0000-000085860000}"/>
    <cellStyle name="Komma 2 6 3" xfId="40009" xr:uid="{00000000-0005-0000-0000-000086860000}"/>
    <cellStyle name="Komma 2 6 3 2" xfId="49176" xr:uid="{00000000-0005-0000-0000-000087860000}"/>
    <cellStyle name="Komma 2 6 3 2 2" xfId="49177" xr:uid="{00000000-0005-0000-0000-000088860000}"/>
    <cellStyle name="Komma 2 6 3 3" xfId="49178" xr:uid="{00000000-0005-0000-0000-000089860000}"/>
    <cellStyle name="Komma 2 6 3_7. Other MTM adjustments" xfId="49179" xr:uid="{00000000-0005-0000-0000-00008A860000}"/>
    <cellStyle name="Komma 2 6 4" xfId="49180" xr:uid="{00000000-0005-0000-0000-00008B860000}"/>
    <cellStyle name="Komma 2 6 4 2" xfId="49181" xr:uid="{00000000-0005-0000-0000-00008C860000}"/>
    <cellStyle name="Komma 2 6 4 2 2" xfId="49182" xr:uid="{00000000-0005-0000-0000-00008D860000}"/>
    <cellStyle name="Komma 2 6 4 3" xfId="49183" xr:uid="{00000000-0005-0000-0000-00008E860000}"/>
    <cellStyle name="Komma 2 6 4_7. Other MTM adjustments" xfId="49184" xr:uid="{00000000-0005-0000-0000-00008F860000}"/>
    <cellStyle name="Komma 2 6 5" xfId="49185" xr:uid="{00000000-0005-0000-0000-000090860000}"/>
    <cellStyle name="Komma 2 6 5 2" xfId="49186" xr:uid="{00000000-0005-0000-0000-000091860000}"/>
    <cellStyle name="Komma 2 6 5 2 2" xfId="49187" xr:uid="{00000000-0005-0000-0000-000092860000}"/>
    <cellStyle name="Komma 2 6 5 3" xfId="49188" xr:uid="{00000000-0005-0000-0000-000093860000}"/>
    <cellStyle name="Komma 2 6 5_7. Other MTM adjustments" xfId="49189" xr:uid="{00000000-0005-0000-0000-000094860000}"/>
    <cellStyle name="Komma 2 6 6" xfId="49190" xr:uid="{00000000-0005-0000-0000-000095860000}"/>
    <cellStyle name="Komma 2 6 6 2" xfId="49191" xr:uid="{00000000-0005-0000-0000-000096860000}"/>
    <cellStyle name="Komma 2 6 6 2 2" xfId="49192" xr:uid="{00000000-0005-0000-0000-000097860000}"/>
    <cellStyle name="Komma 2 6 6 3" xfId="49193" xr:uid="{00000000-0005-0000-0000-000098860000}"/>
    <cellStyle name="Komma 2 6 6_7. Other MTM adjustments" xfId="49194" xr:uid="{00000000-0005-0000-0000-000099860000}"/>
    <cellStyle name="Komma 2 6 7" xfId="49195" xr:uid="{00000000-0005-0000-0000-00009A860000}"/>
    <cellStyle name="Komma 2 6_7. Other MTM adjustments" xfId="49196" xr:uid="{00000000-0005-0000-0000-00009B860000}"/>
    <cellStyle name="Komma 2 7" xfId="7472" xr:uid="{00000000-0005-0000-0000-00009C860000}"/>
    <cellStyle name="Komma 2 7 2" xfId="40010" xr:uid="{00000000-0005-0000-0000-00009D860000}"/>
    <cellStyle name="Komma 2 7 2 2" xfId="49197" xr:uid="{00000000-0005-0000-0000-00009E860000}"/>
    <cellStyle name="Komma 2 7 2 2 2" xfId="49198" xr:uid="{00000000-0005-0000-0000-00009F860000}"/>
    <cellStyle name="Komma 2 7 2 2 2 2" xfId="49199" xr:uid="{00000000-0005-0000-0000-0000A0860000}"/>
    <cellStyle name="Komma 2 7 2 2 3" xfId="49200" xr:uid="{00000000-0005-0000-0000-0000A1860000}"/>
    <cellStyle name="Komma 2 7 2 2_7. Other MTM adjustments" xfId="49201" xr:uid="{00000000-0005-0000-0000-0000A2860000}"/>
    <cellStyle name="Komma 2 7 2 3" xfId="49202" xr:uid="{00000000-0005-0000-0000-0000A3860000}"/>
    <cellStyle name="Komma 2 7 2 3 2" xfId="49203" xr:uid="{00000000-0005-0000-0000-0000A4860000}"/>
    <cellStyle name="Komma 2 7 2 3 2 2" xfId="49204" xr:uid="{00000000-0005-0000-0000-0000A5860000}"/>
    <cellStyle name="Komma 2 7 2 3 3" xfId="49205" xr:uid="{00000000-0005-0000-0000-0000A6860000}"/>
    <cellStyle name="Komma 2 7 2 3_7. Other MTM adjustments" xfId="49206" xr:uid="{00000000-0005-0000-0000-0000A7860000}"/>
    <cellStyle name="Komma 2 7 2 4" xfId="49207" xr:uid="{00000000-0005-0000-0000-0000A8860000}"/>
    <cellStyle name="Komma 2 7 2 4 2" xfId="49208" xr:uid="{00000000-0005-0000-0000-0000A9860000}"/>
    <cellStyle name="Komma 2 7 2 4 2 2" xfId="49209" xr:uid="{00000000-0005-0000-0000-0000AA860000}"/>
    <cellStyle name="Komma 2 7 2 4 3" xfId="49210" xr:uid="{00000000-0005-0000-0000-0000AB860000}"/>
    <cellStyle name="Komma 2 7 2 4_7. Other MTM adjustments" xfId="49211" xr:uid="{00000000-0005-0000-0000-0000AC860000}"/>
    <cellStyle name="Komma 2 7 2 5" xfId="49212" xr:uid="{00000000-0005-0000-0000-0000AD860000}"/>
    <cellStyle name="Komma 2 7 2 5 2" xfId="49213" xr:uid="{00000000-0005-0000-0000-0000AE860000}"/>
    <cellStyle name="Komma 2 7 2 6" xfId="49214" xr:uid="{00000000-0005-0000-0000-0000AF860000}"/>
    <cellStyle name="Komma 2 7 2_7. Other MTM adjustments" xfId="49215" xr:uid="{00000000-0005-0000-0000-0000B0860000}"/>
    <cellStyle name="Komma 2 7 3" xfId="49216" xr:uid="{00000000-0005-0000-0000-0000B1860000}"/>
    <cellStyle name="Komma 2 7 3 2" xfId="49217" xr:uid="{00000000-0005-0000-0000-0000B2860000}"/>
    <cellStyle name="Komma 2 7 3 2 2" xfId="49218" xr:uid="{00000000-0005-0000-0000-0000B3860000}"/>
    <cellStyle name="Komma 2 7 3 3" xfId="49219" xr:uid="{00000000-0005-0000-0000-0000B4860000}"/>
    <cellStyle name="Komma 2 7 3_7. Other MTM adjustments" xfId="49220" xr:uid="{00000000-0005-0000-0000-0000B5860000}"/>
    <cellStyle name="Komma 2 7 4" xfId="49221" xr:uid="{00000000-0005-0000-0000-0000B6860000}"/>
    <cellStyle name="Komma 2 7 4 2" xfId="49222" xr:uid="{00000000-0005-0000-0000-0000B7860000}"/>
    <cellStyle name="Komma 2 7 4 2 2" xfId="49223" xr:uid="{00000000-0005-0000-0000-0000B8860000}"/>
    <cellStyle name="Komma 2 7 4 3" xfId="49224" xr:uid="{00000000-0005-0000-0000-0000B9860000}"/>
    <cellStyle name="Komma 2 7 4_7. Other MTM adjustments" xfId="49225" xr:uid="{00000000-0005-0000-0000-0000BA860000}"/>
    <cellStyle name="Komma 2 7 5" xfId="49226" xr:uid="{00000000-0005-0000-0000-0000BB860000}"/>
    <cellStyle name="Komma 2 7 5 2" xfId="49227" xr:uid="{00000000-0005-0000-0000-0000BC860000}"/>
    <cellStyle name="Komma 2 7 5 2 2" xfId="49228" xr:uid="{00000000-0005-0000-0000-0000BD860000}"/>
    <cellStyle name="Komma 2 7 5 3" xfId="49229" xr:uid="{00000000-0005-0000-0000-0000BE860000}"/>
    <cellStyle name="Komma 2 7 5_7. Other MTM adjustments" xfId="49230" xr:uid="{00000000-0005-0000-0000-0000BF860000}"/>
    <cellStyle name="Komma 2 7 6" xfId="49231" xr:uid="{00000000-0005-0000-0000-0000C0860000}"/>
    <cellStyle name="Komma 2 7 6 2" xfId="49232" xr:uid="{00000000-0005-0000-0000-0000C1860000}"/>
    <cellStyle name="Komma 2 7 7" xfId="49233" xr:uid="{00000000-0005-0000-0000-0000C2860000}"/>
    <cellStyle name="Komma 2 7_7. Other MTM adjustments" xfId="49234" xr:uid="{00000000-0005-0000-0000-0000C3860000}"/>
    <cellStyle name="Komma 2 8" xfId="35983" xr:uid="{00000000-0005-0000-0000-0000C4860000}"/>
    <cellStyle name="Komma 2 8 2" xfId="49235" xr:uid="{00000000-0005-0000-0000-0000C5860000}"/>
    <cellStyle name="Komma 2 8 2 2" xfId="49236" xr:uid="{00000000-0005-0000-0000-0000C6860000}"/>
    <cellStyle name="Komma 2 8 2 2 2" xfId="49237" xr:uid="{00000000-0005-0000-0000-0000C7860000}"/>
    <cellStyle name="Komma 2 8 2 2 2 2" xfId="49238" xr:uid="{00000000-0005-0000-0000-0000C8860000}"/>
    <cellStyle name="Komma 2 8 2 2 3" xfId="49239" xr:uid="{00000000-0005-0000-0000-0000C9860000}"/>
    <cellStyle name="Komma 2 8 2 2_7. Other MTM adjustments" xfId="49240" xr:uid="{00000000-0005-0000-0000-0000CA860000}"/>
    <cellStyle name="Komma 2 8 2 3" xfId="49241" xr:uid="{00000000-0005-0000-0000-0000CB860000}"/>
    <cellStyle name="Komma 2 8 2 3 2" xfId="49242" xr:uid="{00000000-0005-0000-0000-0000CC860000}"/>
    <cellStyle name="Komma 2 8 2 3 2 2" xfId="49243" xr:uid="{00000000-0005-0000-0000-0000CD860000}"/>
    <cellStyle name="Komma 2 8 2 3 3" xfId="49244" xr:uid="{00000000-0005-0000-0000-0000CE860000}"/>
    <cellStyle name="Komma 2 8 2 3_7. Other MTM adjustments" xfId="49245" xr:uid="{00000000-0005-0000-0000-0000CF860000}"/>
    <cellStyle name="Komma 2 8 2 4" xfId="49246" xr:uid="{00000000-0005-0000-0000-0000D0860000}"/>
    <cellStyle name="Komma 2 8 2 4 2" xfId="49247" xr:uid="{00000000-0005-0000-0000-0000D1860000}"/>
    <cellStyle name="Komma 2 8 2 5" xfId="49248" xr:uid="{00000000-0005-0000-0000-0000D2860000}"/>
    <cellStyle name="Komma 2 8 2_7. Other MTM adjustments" xfId="49249" xr:uid="{00000000-0005-0000-0000-0000D3860000}"/>
    <cellStyle name="Komma 2 8 3" xfId="49250" xr:uid="{00000000-0005-0000-0000-0000D4860000}"/>
    <cellStyle name="Komma 2 8 3 2" xfId="49251" xr:uid="{00000000-0005-0000-0000-0000D5860000}"/>
    <cellStyle name="Komma 2 8 3 2 2" xfId="49252" xr:uid="{00000000-0005-0000-0000-0000D6860000}"/>
    <cellStyle name="Komma 2 8 3 3" xfId="49253" xr:uid="{00000000-0005-0000-0000-0000D7860000}"/>
    <cellStyle name="Komma 2 8 3_7. Other MTM adjustments" xfId="49254" xr:uid="{00000000-0005-0000-0000-0000D8860000}"/>
    <cellStyle name="Komma 2 8 4" xfId="49255" xr:uid="{00000000-0005-0000-0000-0000D9860000}"/>
    <cellStyle name="Komma 2 8 4 2" xfId="49256" xr:uid="{00000000-0005-0000-0000-0000DA860000}"/>
    <cellStyle name="Komma 2 8 4 2 2" xfId="49257" xr:uid="{00000000-0005-0000-0000-0000DB860000}"/>
    <cellStyle name="Komma 2 8 4 3" xfId="49258" xr:uid="{00000000-0005-0000-0000-0000DC860000}"/>
    <cellStyle name="Komma 2 8 4_7. Other MTM adjustments" xfId="49259" xr:uid="{00000000-0005-0000-0000-0000DD860000}"/>
    <cellStyle name="Komma 2 8 5" xfId="49260" xr:uid="{00000000-0005-0000-0000-0000DE860000}"/>
    <cellStyle name="Komma 2 8 5 2" xfId="49261" xr:uid="{00000000-0005-0000-0000-0000DF860000}"/>
    <cellStyle name="Komma 2 8 6" xfId="49262" xr:uid="{00000000-0005-0000-0000-0000E0860000}"/>
    <cellStyle name="Komma 2 8_7. Other MTM adjustments" xfId="49263" xr:uid="{00000000-0005-0000-0000-0000E1860000}"/>
    <cellStyle name="Komma 2 9" xfId="36213" xr:uid="{00000000-0005-0000-0000-0000E2860000}"/>
    <cellStyle name="Komma 2 9 2" xfId="49264" xr:uid="{00000000-0005-0000-0000-0000E3860000}"/>
    <cellStyle name="Komma 2 9 2 2" xfId="49265" xr:uid="{00000000-0005-0000-0000-0000E4860000}"/>
    <cellStyle name="Komma 2 9 3" xfId="49266" xr:uid="{00000000-0005-0000-0000-0000E5860000}"/>
    <cellStyle name="Komma 2 9 3 2" xfId="49267" xr:uid="{00000000-0005-0000-0000-0000E6860000}"/>
    <cellStyle name="Komma 2 9 4" xfId="49268" xr:uid="{00000000-0005-0000-0000-0000E7860000}"/>
    <cellStyle name="Komma 2 9_7. Other MTM adjustments" xfId="49269" xr:uid="{00000000-0005-0000-0000-0000E8860000}"/>
    <cellStyle name="Komma 2_3. Chng in credit spreads" xfId="49270" xr:uid="{00000000-0005-0000-0000-0000E9860000}"/>
    <cellStyle name="Komma 20" xfId="24372" xr:uid="{00000000-0005-0000-0000-0000EA860000}"/>
    <cellStyle name="Komma 20 2" xfId="24373" xr:uid="{00000000-0005-0000-0000-0000EB860000}"/>
    <cellStyle name="Komma 20 3" xfId="24374" xr:uid="{00000000-0005-0000-0000-0000EC860000}"/>
    <cellStyle name="Komma 20 4" xfId="36118" xr:uid="{00000000-0005-0000-0000-0000ED860000}"/>
    <cellStyle name="Komma 20_AVA DVA EL" xfId="24375" xr:uid="{00000000-0005-0000-0000-0000EE860000}"/>
    <cellStyle name="Komma 21" xfId="24376" xr:uid="{00000000-0005-0000-0000-0000EF860000}"/>
    <cellStyle name="Komma 21 2" xfId="36124" xr:uid="{00000000-0005-0000-0000-0000F0860000}"/>
    <cellStyle name="Komma 22" xfId="24377" xr:uid="{00000000-0005-0000-0000-0000F1860000}"/>
    <cellStyle name="Komma 22 2" xfId="36127" xr:uid="{00000000-0005-0000-0000-0000F2860000}"/>
    <cellStyle name="Komma 23" xfId="24378" xr:uid="{00000000-0005-0000-0000-0000F3860000}"/>
    <cellStyle name="Komma 23 2" xfId="36131" xr:uid="{00000000-0005-0000-0000-0000F4860000}"/>
    <cellStyle name="Komma 24" xfId="24379" xr:uid="{00000000-0005-0000-0000-0000F5860000}"/>
    <cellStyle name="Komma 24 2" xfId="36135" xr:uid="{00000000-0005-0000-0000-0000F6860000}"/>
    <cellStyle name="Komma 25" xfId="36139" xr:uid="{00000000-0005-0000-0000-0000F7860000}"/>
    <cellStyle name="Komma 25 2" xfId="49271" xr:uid="{00000000-0005-0000-0000-0000F8860000}"/>
    <cellStyle name="Komma 26" xfId="36144" xr:uid="{00000000-0005-0000-0000-0000F9860000}"/>
    <cellStyle name="Komma 26 2" xfId="49272" xr:uid="{00000000-0005-0000-0000-0000FA860000}"/>
    <cellStyle name="Komma 27" xfId="36146" xr:uid="{00000000-0005-0000-0000-0000FB860000}"/>
    <cellStyle name="Komma 27 2" xfId="49273" xr:uid="{00000000-0005-0000-0000-0000FC860000}"/>
    <cellStyle name="Komma 28" xfId="36149" xr:uid="{00000000-0005-0000-0000-0000FD860000}"/>
    <cellStyle name="Komma 28 2" xfId="49274" xr:uid="{00000000-0005-0000-0000-0000FE860000}"/>
    <cellStyle name="Komma 29" xfId="36151" xr:uid="{00000000-0005-0000-0000-0000FF860000}"/>
    <cellStyle name="Komma 29 2" xfId="49275" xr:uid="{00000000-0005-0000-0000-000000870000}"/>
    <cellStyle name="Komma 3" xfId="7473" xr:uid="{00000000-0005-0000-0000-000001870000}"/>
    <cellStyle name="Komma 3 10" xfId="35926" xr:uid="{00000000-0005-0000-0000-000002870000}"/>
    <cellStyle name="Komma 3 11" xfId="36770" xr:uid="{00000000-0005-0000-0000-000003870000}"/>
    <cellStyle name="Komma 3 12" xfId="49276" xr:uid="{00000000-0005-0000-0000-000004870000}"/>
    <cellStyle name="Komma 3 13" xfId="49277" xr:uid="{00000000-0005-0000-0000-000005870000}"/>
    <cellStyle name="Komma 3 2" xfId="7474" xr:uid="{00000000-0005-0000-0000-000006870000}"/>
    <cellStyle name="Komma 3 2 10" xfId="49278" xr:uid="{00000000-0005-0000-0000-000007870000}"/>
    <cellStyle name="Komma 3 2 11" xfId="49279" xr:uid="{00000000-0005-0000-0000-000008870000}"/>
    <cellStyle name="Komma 3 2 2" xfId="12511" xr:uid="{00000000-0005-0000-0000-000009870000}"/>
    <cellStyle name="Komma 3 2 2 10" xfId="35945" xr:uid="{00000000-0005-0000-0000-00000A870000}"/>
    <cellStyle name="Komma 3 2 2 11" xfId="40012" xr:uid="{00000000-0005-0000-0000-00000B870000}"/>
    <cellStyle name="Komma 3 2 2 2" xfId="12512" xr:uid="{00000000-0005-0000-0000-00000C870000}"/>
    <cellStyle name="Komma 3 2 2 2 2" xfId="24380" xr:uid="{00000000-0005-0000-0000-00000D870000}"/>
    <cellStyle name="Komma 3 2 2 2 2 2" xfId="24381" xr:uid="{00000000-0005-0000-0000-00000E870000}"/>
    <cellStyle name="Komma 3 2 2 2 2 3" xfId="24382" xr:uid="{00000000-0005-0000-0000-00000F870000}"/>
    <cellStyle name="Komma 3 2 2 2 2 4" xfId="49280" xr:uid="{00000000-0005-0000-0000-000010870000}"/>
    <cellStyle name="Komma 3 2 2 2 2 5" xfId="49281" xr:uid="{00000000-0005-0000-0000-000011870000}"/>
    <cellStyle name="Komma 3 2 2 2 2_AVA DVA EL" xfId="24383" xr:uid="{00000000-0005-0000-0000-000012870000}"/>
    <cellStyle name="Komma 3 2 2 2 3" xfId="24384" xr:uid="{00000000-0005-0000-0000-000013870000}"/>
    <cellStyle name="Komma 3 2 2 2 3 2" xfId="24385" xr:uid="{00000000-0005-0000-0000-000014870000}"/>
    <cellStyle name="Komma 3 2 2 2 3 3" xfId="24386" xr:uid="{00000000-0005-0000-0000-000015870000}"/>
    <cellStyle name="Komma 3 2 2 2 3 4" xfId="49282" xr:uid="{00000000-0005-0000-0000-000016870000}"/>
    <cellStyle name="Komma 3 2 2 2 3 5" xfId="49283" xr:uid="{00000000-0005-0000-0000-000017870000}"/>
    <cellStyle name="Komma 3 2 2 2 3_AVA DVA EL" xfId="24387" xr:uid="{00000000-0005-0000-0000-000018870000}"/>
    <cellStyle name="Komma 3 2 2 2 4" xfId="24388" xr:uid="{00000000-0005-0000-0000-000019870000}"/>
    <cellStyle name="Komma 3 2 2 2 4 2" xfId="24389" xr:uid="{00000000-0005-0000-0000-00001A870000}"/>
    <cellStyle name="Komma 3 2 2 2 4 3" xfId="24390" xr:uid="{00000000-0005-0000-0000-00001B870000}"/>
    <cellStyle name="Komma 3 2 2 2 4 4" xfId="49284" xr:uid="{00000000-0005-0000-0000-00001C870000}"/>
    <cellStyle name="Komma 3 2 2 2 4 5" xfId="49285" xr:uid="{00000000-0005-0000-0000-00001D870000}"/>
    <cellStyle name="Komma 3 2 2 2 4_AVA DVA EL" xfId="24391" xr:uid="{00000000-0005-0000-0000-00001E870000}"/>
    <cellStyle name="Komma 3 2 2 2 5" xfId="24392" xr:uid="{00000000-0005-0000-0000-00001F870000}"/>
    <cellStyle name="Komma 3 2 2 2 5 2" xfId="24393" xr:uid="{00000000-0005-0000-0000-000020870000}"/>
    <cellStyle name="Komma 3 2 2 2 5 3" xfId="24394" xr:uid="{00000000-0005-0000-0000-000021870000}"/>
    <cellStyle name="Komma 3 2 2 2 5 4" xfId="49286" xr:uid="{00000000-0005-0000-0000-000022870000}"/>
    <cellStyle name="Komma 3 2 2 2 5_AVA DVA EL" xfId="24395" xr:uid="{00000000-0005-0000-0000-000023870000}"/>
    <cellStyle name="Komma 3 2 2 2 6" xfId="24396" xr:uid="{00000000-0005-0000-0000-000024870000}"/>
    <cellStyle name="Komma 3 2 2 2 7" xfId="24397" xr:uid="{00000000-0005-0000-0000-000025870000}"/>
    <cellStyle name="Komma 3 2 2 2 8" xfId="49287" xr:uid="{00000000-0005-0000-0000-000026870000}"/>
    <cellStyle name="Komma 3 2 2 2 9" xfId="49288" xr:uid="{00000000-0005-0000-0000-000027870000}"/>
    <cellStyle name="Komma 3 2 2 2_AVA DVA EL" xfId="24398" xr:uid="{00000000-0005-0000-0000-000028870000}"/>
    <cellStyle name="Komma 3 2 2 3" xfId="24399" xr:uid="{00000000-0005-0000-0000-000029870000}"/>
    <cellStyle name="Komma 3 2 2 3 2" xfId="24400" xr:uid="{00000000-0005-0000-0000-00002A870000}"/>
    <cellStyle name="Komma 3 2 2 3 3" xfId="24401" xr:uid="{00000000-0005-0000-0000-00002B870000}"/>
    <cellStyle name="Komma 3 2 2 3 4" xfId="49289" xr:uid="{00000000-0005-0000-0000-00002C870000}"/>
    <cellStyle name="Komma 3 2 2 3 5" xfId="49290" xr:uid="{00000000-0005-0000-0000-00002D870000}"/>
    <cellStyle name="Komma 3 2 2 3_AVA DVA EL" xfId="24402" xr:uid="{00000000-0005-0000-0000-00002E870000}"/>
    <cellStyle name="Komma 3 2 2 4" xfId="24403" xr:uid="{00000000-0005-0000-0000-00002F870000}"/>
    <cellStyle name="Komma 3 2 2 4 2" xfId="24404" xr:uid="{00000000-0005-0000-0000-000030870000}"/>
    <cellStyle name="Komma 3 2 2 4 3" xfId="24405" xr:uid="{00000000-0005-0000-0000-000031870000}"/>
    <cellStyle name="Komma 3 2 2 4 4" xfId="49291" xr:uid="{00000000-0005-0000-0000-000032870000}"/>
    <cellStyle name="Komma 3 2 2 4 5" xfId="49292" xr:uid="{00000000-0005-0000-0000-000033870000}"/>
    <cellStyle name="Komma 3 2 2 4_AVA DVA EL" xfId="24406" xr:uid="{00000000-0005-0000-0000-000034870000}"/>
    <cellStyle name="Komma 3 2 2 5" xfId="24407" xr:uid="{00000000-0005-0000-0000-000035870000}"/>
    <cellStyle name="Komma 3 2 2 5 2" xfId="24408" xr:uid="{00000000-0005-0000-0000-000036870000}"/>
    <cellStyle name="Komma 3 2 2 5 3" xfId="24409" xr:uid="{00000000-0005-0000-0000-000037870000}"/>
    <cellStyle name="Komma 3 2 2 5 4" xfId="49293" xr:uid="{00000000-0005-0000-0000-000038870000}"/>
    <cellStyle name="Komma 3 2 2 5 5" xfId="49294" xr:uid="{00000000-0005-0000-0000-000039870000}"/>
    <cellStyle name="Komma 3 2 2 5_AVA DVA EL" xfId="24410" xr:uid="{00000000-0005-0000-0000-00003A870000}"/>
    <cellStyle name="Komma 3 2 2 6" xfId="24411" xr:uid="{00000000-0005-0000-0000-00003B870000}"/>
    <cellStyle name="Komma 3 2 2 6 2" xfId="24412" xr:uid="{00000000-0005-0000-0000-00003C870000}"/>
    <cellStyle name="Komma 3 2 2 6 3" xfId="24413" xr:uid="{00000000-0005-0000-0000-00003D870000}"/>
    <cellStyle name="Komma 3 2 2 6 4" xfId="49295" xr:uid="{00000000-0005-0000-0000-00003E870000}"/>
    <cellStyle name="Komma 3 2 2 6_AVA DVA EL" xfId="24414" xr:uid="{00000000-0005-0000-0000-00003F870000}"/>
    <cellStyle name="Komma 3 2 2 7" xfId="24415" xr:uid="{00000000-0005-0000-0000-000040870000}"/>
    <cellStyle name="Komma 3 2 2 8" xfId="24416" xr:uid="{00000000-0005-0000-0000-000041870000}"/>
    <cellStyle name="Komma 3 2 2 9" xfId="36056" xr:uid="{00000000-0005-0000-0000-000042870000}"/>
    <cellStyle name="Komma 3 2 2_AVA DVA EL" xfId="24417" xr:uid="{00000000-0005-0000-0000-000043870000}"/>
    <cellStyle name="Komma 3 2 3" xfId="12513" xr:uid="{00000000-0005-0000-0000-000044870000}"/>
    <cellStyle name="Komma 3 2 3 10" xfId="40013" xr:uid="{00000000-0005-0000-0000-000045870000}"/>
    <cellStyle name="Komma 3 2 3 2" xfId="24418" xr:uid="{00000000-0005-0000-0000-000046870000}"/>
    <cellStyle name="Komma 3 2 3 2 2" xfId="24419" xr:uid="{00000000-0005-0000-0000-000047870000}"/>
    <cellStyle name="Komma 3 2 3 2 3" xfId="24420" xr:uid="{00000000-0005-0000-0000-000048870000}"/>
    <cellStyle name="Komma 3 2 3 2 4" xfId="49296" xr:uid="{00000000-0005-0000-0000-000049870000}"/>
    <cellStyle name="Komma 3 2 3 2 5" xfId="49297" xr:uid="{00000000-0005-0000-0000-00004A870000}"/>
    <cellStyle name="Komma 3 2 3 2_AVA DVA EL" xfId="24421" xr:uid="{00000000-0005-0000-0000-00004B870000}"/>
    <cellStyle name="Komma 3 2 3 3" xfId="24422" xr:uid="{00000000-0005-0000-0000-00004C870000}"/>
    <cellStyle name="Komma 3 2 3 3 2" xfId="24423" xr:uid="{00000000-0005-0000-0000-00004D870000}"/>
    <cellStyle name="Komma 3 2 3 3 3" xfId="24424" xr:uid="{00000000-0005-0000-0000-00004E870000}"/>
    <cellStyle name="Komma 3 2 3 3 4" xfId="49298" xr:uid="{00000000-0005-0000-0000-00004F870000}"/>
    <cellStyle name="Komma 3 2 3 3 5" xfId="49299" xr:uid="{00000000-0005-0000-0000-000050870000}"/>
    <cellStyle name="Komma 3 2 3 3_AVA DVA EL" xfId="24425" xr:uid="{00000000-0005-0000-0000-000051870000}"/>
    <cellStyle name="Komma 3 2 3 4" xfId="24426" xr:uid="{00000000-0005-0000-0000-000052870000}"/>
    <cellStyle name="Komma 3 2 3 4 2" xfId="24427" xr:uid="{00000000-0005-0000-0000-000053870000}"/>
    <cellStyle name="Komma 3 2 3 4 3" xfId="24428" xr:uid="{00000000-0005-0000-0000-000054870000}"/>
    <cellStyle name="Komma 3 2 3 4 4" xfId="49300" xr:uid="{00000000-0005-0000-0000-000055870000}"/>
    <cellStyle name="Komma 3 2 3 4 5" xfId="49301" xr:uid="{00000000-0005-0000-0000-000056870000}"/>
    <cellStyle name="Komma 3 2 3 4_AVA DVA EL" xfId="24429" xr:uid="{00000000-0005-0000-0000-000057870000}"/>
    <cellStyle name="Komma 3 2 3 5" xfId="24430" xr:uid="{00000000-0005-0000-0000-000058870000}"/>
    <cellStyle name="Komma 3 2 3 5 2" xfId="24431" xr:uid="{00000000-0005-0000-0000-000059870000}"/>
    <cellStyle name="Komma 3 2 3 5 3" xfId="24432" xr:uid="{00000000-0005-0000-0000-00005A870000}"/>
    <cellStyle name="Komma 3 2 3 5 4" xfId="49302" xr:uid="{00000000-0005-0000-0000-00005B870000}"/>
    <cellStyle name="Komma 3 2 3 5_AVA DVA EL" xfId="24433" xr:uid="{00000000-0005-0000-0000-00005C870000}"/>
    <cellStyle name="Komma 3 2 3 6" xfId="24434" xr:uid="{00000000-0005-0000-0000-00005D870000}"/>
    <cellStyle name="Komma 3 2 3 7" xfId="24435" xr:uid="{00000000-0005-0000-0000-00005E870000}"/>
    <cellStyle name="Komma 3 2 3 8" xfId="36265" xr:uid="{00000000-0005-0000-0000-00005F870000}"/>
    <cellStyle name="Komma 3 2 3 9" xfId="36351" xr:uid="{00000000-0005-0000-0000-000060870000}"/>
    <cellStyle name="Komma 3 2 3_AVA DVA EL" xfId="24436" xr:uid="{00000000-0005-0000-0000-000061870000}"/>
    <cellStyle name="Komma 3 2 4" xfId="24437" xr:uid="{00000000-0005-0000-0000-000062870000}"/>
    <cellStyle name="Komma 3 2 4 2" xfId="24438" xr:uid="{00000000-0005-0000-0000-000063870000}"/>
    <cellStyle name="Komma 3 2 4 2 2" xfId="24439" xr:uid="{00000000-0005-0000-0000-000064870000}"/>
    <cellStyle name="Komma 3 2 4 2_AVA DVA EL" xfId="24440" xr:uid="{00000000-0005-0000-0000-000065870000}"/>
    <cellStyle name="Komma 3 2 4 3" xfId="24441" xr:uid="{00000000-0005-0000-0000-000066870000}"/>
    <cellStyle name="Komma 3 2 4 4" xfId="24442" xr:uid="{00000000-0005-0000-0000-000067870000}"/>
    <cellStyle name="Komma 3 2 4 5" xfId="49303" xr:uid="{00000000-0005-0000-0000-000068870000}"/>
    <cellStyle name="Komma 3 2 4 6" xfId="49304" xr:uid="{00000000-0005-0000-0000-000069870000}"/>
    <cellStyle name="Komma 3 2 4_AVA DVA EL" xfId="24443" xr:uid="{00000000-0005-0000-0000-00006A870000}"/>
    <cellStyle name="Komma 3 2 5" xfId="24444" xr:uid="{00000000-0005-0000-0000-00006B870000}"/>
    <cellStyle name="Komma 3 2 5 2" xfId="24445" xr:uid="{00000000-0005-0000-0000-00006C870000}"/>
    <cellStyle name="Komma 3 2 5 3" xfId="24446" xr:uid="{00000000-0005-0000-0000-00006D870000}"/>
    <cellStyle name="Komma 3 2 5 4" xfId="49305" xr:uid="{00000000-0005-0000-0000-00006E870000}"/>
    <cellStyle name="Komma 3 2 5 5" xfId="49306" xr:uid="{00000000-0005-0000-0000-00006F870000}"/>
    <cellStyle name="Komma 3 2 5_AVA DVA EL" xfId="24447" xr:uid="{00000000-0005-0000-0000-000070870000}"/>
    <cellStyle name="Komma 3 2 6" xfId="24448" xr:uid="{00000000-0005-0000-0000-000071870000}"/>
    <cellStyle name="Komma 3 2 6 2" xfId="24449" xr:uid="{00000000-0005-0000-0000-000072870000}"/>
    <cellStyle name="Komma 3 2 6 3" xfId="24450" xr:uid="{00000000-0005-0000-0000-000073870000}"/>
    <cellStyle name="Komma 3 2 6 4" xfId="49307" xr:uid="{00000000-0005-0000-0000-000074870000}"/>
    <cellStyle name="Komma 3 2 6 5" xfId="49308" xr:uid="{00000000-0005-0000-0000-000075870000}"/>
    <cellStyle name="Komma 3 2 6_AVA DVA EL" xfId="24451" xr:uid="{00000000-0005-0000-0000-000076870000}"/>
    <cellStyle name="Komma 3 2 7" xfId="24452" xr:uid="{00000000-0005-0000-0000-000077870000}"/>
    <cellStyle name="Komma 3 2 7 2" xfId="24453" xr:uid="{00000000-0005-0000-0000-000078870000}"/>
    <cellStyle name="Komma 3 2 7 3" xfId="24454" xr:uid="{00000000-0005-0000-0000-000079870000}"/>
    <cellStyle name="Komma 3 2 7 4" xfId="49309" xr:uid="{00000000-0005-0000-0000-00007A870000}"/>
    <cellStyle name="Komma 3 2 7_AVA DVA EL" xfId="24455" xr:uid="{00000000-0005-0000-0000-00007B870000}"/>
    <cellStyle name="Komma 3 2 8" xfId="24456" xr:uid="{00000000-0005-0000-0000-00007C870000}"/>
    <cellStyle name="Komma 3 2 9" xfId="40011" xr:uid="{00000000-0005-0000-0000-00007D870000}"/>
    <cellStyle name="Komma 3 2_7. Other MTM adjustments" xfId="49310" xr:uid="{00000000-0005-0000-0000-00007E870000}"/>
    <cellStyle name="Komma 3 3" xfId="7475" xr:uid="{00000000-0005-0000-0000-00007F870000}"/>
    <cellStyle name="Komma 3 3 10" xfId="49311" xr:uid="{00000000-0005-0000-0000-000080870000}"/>
    <cellStyle name="Komma 3 3 11" xfId="49312" xr:uid="{00000000-0005-0000-0000-000081870000}"/>
    <cellStyle name="Komma 3 3 2" xfId="7476" xr:uid="{00000000-0005-0000-0000-000082870000}"/>
    <cellStyle name="Komma 3 3 2 10" xfId="40015" xr:uid="{00000000-0005-0000-0000-000083870000}"/>
    <cellStyle name="Komma 3 3 2 2" xfId="24457" xr:uid="{00000000-0005-0000-0000-000084870000}"/>
    <cellStyle name="Komma 3 3 2 2 2" xfId="24458" xr:uid="{00000000-0005-0000-0000-000085870000}"/>
    <cellStyle name="Komma 3 3 2 2 3" xfId="24459" xr:uid="{00000000-0005-0000-0000-000086870000}"/>
    <cellStyle name="Komma 3 3 2 2 4" xfId="49313" xr:uid="{00000000-0005-0000-0000-000087870000}"/>
    <cellStyle name="Komma 3 3 2 2 5" xfId="49314" xr:uid="{00000000-0005-0000-0000-000088870000}"/>
    <cellStyle name="Komma 3 3 2 2_AVA DVA EL" xfId="24460" xr:uid="{00000000-0005-0000-0000-000089870000}"/>
    <cellStyle name="Komma 3 3 2 3" xfId="24461" xr:uid="{00000000-0005-0000-0000-00008A870000}"/>
    <cellStyle name="Komma 3 3 2 3 2" xfId="24462" xr:uid="{00000000-0005-0000-0000-00008B870000}"/>
    <cellStyle name="Komma 3 3 2 3 3" xfId="24463" xr:uid="{00000000-0005-0000-0000-00008C870000}"/>
    <cellStyle name="Komma 3 3 2 3 4" xfId="49315" xr:uid="{00000000-0005-0000-0000-00008D870000}"/>
    <cellStyle name="Komma 3 3 2 3 5" xfId="49316" xr:uid="{00000000-0005-0000-0000-00008E870000}"/>
    <cellStyle name="Komma 3 3 2 3_AVA DVA EL" xfId="24464" xr:uid="{00000000-0005-0000-0000-00008F870000}"/>
    <cellStyle name="Komma 3 3 2 4" xfId="24465" xr:uid="{00000000-0005-0000-0000-000090870000}"/>
    <cellStyle name="Komma 3 3 2 4 2" xfId="24466" xr:uid="{00000000-0005-0000-0000-000091870000}"/>
    <cellStyle name="Komma 3 3 2 4 3" xfId="24467" xr:uid="{00000000-0005-0000-0000-000092870000}"/>
    <cellStyle name="Komma 3 3 2 4 4" xfId="49317" xr:uid="{00000000-0005-0000-0000-000093870000}"/>
    <cellStyle name="Komma 3 3 2 4 5" xfId="49318" xr:uid="{00000000-0005-0000-0000-000094870000}"/>
    <cellStyle name="Komma 3 3 2 4_AVA DVA EL" xfId="24468" xr:uid="{00000000-0005-0000-0000-000095870000}"/>
    <cellStyle name="Komma 3 3 2 5" xfId="24469" xr:uid="{00000000-0005-0000-0000-000096870000}"/>
    <cellStyle name="Komma 3 3 2 5 2" xfId="24470" xr:uid="{00000000-0005-0000-0000-000097870000}"/>
    <cellStyle name="Komma 3 3 2 5 3" xfId="24471" xr:uid="{00000000-0005-0000-0000-000098870000}"/>
    <cellStyle name="Komma 3 3 2 5 4" xfId="49319" xr:uid="{00000000-0005-0000-0000-000099870000}"/>
    <cellStyle name="Komma 3 3 2 5_AVA DVA EL" xfId="24472" xr:uid="{00000000-0005-0000-0000-00009A870000}"/>
    <cellStyle name="Komma 3 3 2 6" xfId="24473" xr:uid="{00000000-0005-0000-0000-00009B870000}"/>
    <cellStyle name="Komma 3 3 2 7" xfId="24474" xr:uid="{00000000-0005-0000-0000-00009C870000}"/>
    <cellStyle name="Komma 3 3 2 8" xfId="36085" xr:uid="{00000000-0005-0000-0000-00009D870000}"/>
    <cellStyle name="Komma 3 3 2 9" xfId="35939" xr:uid="{00000000-0005-0000-0000-00009E870000}"/>
    <cellStyle name="Komma 3 3 2_A01" xfId="35843" xr:uid="{00000000-0005-0000-0000-00009F870000}"/>
    <cellStyle name="Komma 3 3 3" xfId="24475" xr:uid="{00000000-0005-0000-0000-0000A0870000}"/>
    <cellStyle name="Komma 3 3 3 2" xfId="24476" xr:uid="{00000000-0005-0000-0000-0000A1870000}"/>
    <cellStyle name="Komma 3 3 3 3" xfId="24477" xr:uid="{00000000-0005-0000-0000-0000A2870000}"/>
    <cellStyle name="Komma 3 3 3 4" xfId="36277" xr:uid="{00000000-0005-0000-0000-0000A3870000}"/>
    <cellStyle name="Komma 3 3 3 5" xfId="49320" xr:uid="{00000000-0005-0000-0000-0000A4870000}"/>
    <cellStyle name="Komma 3 3 3 6" xfId="49321" xr:uid="{00000000-0005-0000-0000-0000A5870000}"/>
    <cellStyle name="Komma 3 3 3_AVA DVA EL" xfId="24478" xr:uid="{00000000-0005-0000-0000-0000A6870000}"/>
    <cellStyle name="Komma 3 3 4" xfId="24479" xr:uid="{00000000-0005-0000-0000-0000A7870000}"/>
    <cellStyle name="Komma 3 3 4 2" xfId="24480" xr:uid="{00000000-0005-0000-0000-0000A8870000}"/>
    <cellStyle name="Komma 3 3 4 3" xfId="24481" xr:uid="{00000000-0005-0000-0000-0000A9870000}"/>
    <cellStyle name="Komma 3 3 4 4" xfId="49322" xr:uid="{00000000-0005-0000-0000-0000AA870000}"/>
    <cellStyle name="Komma 3 3 4 5" xfId="49323" xr:uid="{00000000-0005-0000-0000-0000AB870000}"/>
    <cellStyle name="Komma 3 3 4_AVA DVA EL" xfId="24482" xr:uid="{00000000-0005-0000-0000-0000AC870000}"/>
    <cellStyle name="Komma 3 3 5" xfId="24483" xr:uid="{00000000-0005-0000-0000-0000AD870000}"/>
    <cellStyle name="Komma 3 3 5 2" xfId="24484" xr:uid="{00000000-0005-0000-0000-0000AE870000}"/>
    <cellStyle name="Komma 3 3 5 3" xfId="24485" xr:uid="{00000000-0005-0000-0000-0000AF870000}"/>
    <cellStyle name="Komma 3 3 5 4" xfId="49324" xr:uid="{00000000-0005-0000-0000-0000B0870000}"/>
    <cellStyle name="Komma 3 3 5 5" xfId="49325" xr:uid="{00000000-0005-0000-0000-0000B1870000}"/>
    <cellStyle name="Komma 3 3 5_AVA DVA EL" xfId="24486" xr:uid="{00000000-0005-0000-0000-0000B2870000}"/>
    <cellStyle name="Komma 3 3 6" xfId="24487" xr:uid="{00000000-0005-0000-0000-0000B3870000}"/>
    <cellStyle name="Komma 3 3 6 2" xfId="24488" xr:uid="{00000000-0005-0000-0000-0000B4870000}"/>
    <cellStyle name="Komma 3 3 6 3" xfId="24489" xr:uid="{00000000-0005-0000-0000-0000B5870000}"/>
    <cellStyle name="Komma 3 3 6 4" xfId="49326" xr:uid="{00000000-0005-0000-0000-0000B6870000}"/>
    <cellStyle name="Komma 3 3 6_AVA DVA EL" xfId="24490" xr:uid="{00000000-0005-0000-0000-0000B7870000}"/>
    <cellStyle name="Komma 3 3 7" xfId="24491" xr:uid="{00000000-0005-0000-0000-0000B8870000}"/>
    <cellStyle name="Komma 3 3 8" xfId="40014" xr:uid="{00000000-0005-0000-0000-0000B9870000}"/>
    <cellStyle name="Komma 3 3 9" xfId="49327" xr:uid="{00000000-0005-0000-0000-0000BA870000}"/>
    <cellStyle name="Komma 3 3_7. Other MTM adjustments" xfId="49328" xr:uid="{00000000-0005-0000-0000-0000BB870000}"/>
    <cellStyle name="Komma 3 4" xfId="7477" xr:uid="{00000000-0005-0000-0000-0000BC870000}"/>
    <cellStyle name="Komma 3 4 10" xfId="49329" xr:uid="{00000000-0005-0000-0000-0000BD870000}"/>
    <cellStyle name="Komma 3 4 2" xfId="7478" xr:uid="{00000000-0005-0000-0000-0000BE870000}"/>
    <cellStyle name="Komma 3 4 2 2" xfId="24492" xr:uid="{00000000-0005-0000-0000-0000BF870000}"/>
    <cellStyle name="Komma 3 4 2 3" xfId="24493" xr:uid="{00000000-0005-0000-0000-0000C0870000}"/>
    <cellStyle name="Komma 3 4 2 4" xfId="36242" xr:uid="{00000000-0005-0000-0000-0000C1870000}"/>
    <cellStyle name="Komma 3 4 2 5" xfId="49330" xr:uid="{00000000-0005-0000-0000-0000C2870000}"/>
    <cellStyle name="Komma 3 4 2_AVA DVA EL" xfId="24494" xr:uid="{00000000-0005-0000-0000-0000C3870000}"/>
    <cellStyle name="Komma 3 4 3" xfId="24495" xr:uid="{00000000-0005-0000-0000-0000C4870000}"/>
    <cellStyle name="Komma 3 4 3 2" xfId="24496" xr:uid="{00000000-0005-0000-0000-0000C5870000}"/>
    <cellStyle name="Komma 3 4 3 3" xfId="24497" xr:uid="{00000000-0005-0000-0000-0000C6870000}"/>
    <cellStyle name="Komma 3 4 3 4" xfId="49331" xr:uid="{00000000-0005-0000-0000-0000C7870000}"/>
    <cellStyle name="Komma 3 4 3 5" xfId="49332" xr:uid="{00000000-0005-0000-0000-0000C8870000}"/>
    <cellStyle name="Komma 3 4 3_AVA DVA EL" xfId="24498" xr:uid="{00000000-0005-0000-0000-0000C9870000}"/>
    <cellStyle name="Komma 3 4 4" xfId="24499" xr:uid="{00000000-0005-0000-0000-0000CA870000}"/>
    <cellStyle name="Komma 3 4 4 2" xfId="24500" xr:uid="{00000000-0005-0000-0000-0000CB870000}"/>
    <cellStyle name="Komma 3 4 4 3" xfId="24501" xr:uid="{00000000-0005-0000-0000-0000CC870000}"/>
    <cellStyle name="Komma 3 4 4 4" xfId="49333" xr:uid="{00000000-0005-0000-0000-0000CD870000}"/>
    <cellStyle name="Komma 3 4 4 5" xfId="49334" xr:uid="{00000000-0005-0000-0000-0000CE870000}"/>
    <cellStyle name="Komma 3 4 4_AVA DVA EL" xfId="24502" xr:uid="{00000000-0005-0000-0000-0000CF870000}"/>
    <cellStyle name="Komma 3 4 5" xfId="24503" xr:uid="{00000000-0005-0000-0000-0000D0870000}"/>
    <cellStyle name="Komma 3 4 5 2" xfId="24504" xr:uid="{00000000-0005-0000-0000-0000D1870000}"/>
    <cellStyle name="Komma 3 4 5 3" xfId="24505" xr:uid="{00000000-0005-0000-0000-0000D2870000}"/>
    <cellStyle name="Komma 3 4 5 4" xfId="49335" xr:uid="{00000000-0005-0000-0000-0000D3870000}"/>
    <cellStyle name="Komma 3 4 5_AVA DVA EL" xfId="24506" xr:uid="{00000000-0005-0000-0000-0000D4870000}"/>
    <cellStyle name="Komma 3 4 6" xfId="24507" xr:uid="{00000000-0005-0000-0000-0000D5870000}"/>
    <cellStyle name="Komma 3 4 6 2" xfId="24508" xr:uid="{00000000-0005-0000-0000-0000D6870000}"/>
    <cellStyle name="Komma 3 4 6_AVA DVA EL" xfId="24509" xr:uid="{00000000-0005-0000-0000-0000D7870000}"/>
    <cellStyle name="Komma 3 4 7" xfId="24510" xr:uid="{00000000-0005-0000-0000-0000D8870000}"/>
    <cellStyle name="Komma 3 4 8" xfId="40016" xr:uid="{00000000-0005-0000-0000-0000D9870000}"/>
    <cellStyle name="Komma 3 4 9" xfId="49336" xr:uid="{00000000-0005-0000-0000-0000DA870000}"/>
    <cellStyle name="Komma 3 4_A01" xfId="12514" xr:uid="{00000000-0005-0000-0000-0000DB870000}"/>
    <cellStyle name="Komma 3 5" xfId="24511" xr:uid="{00000000-0005-0000-0000-0000DC870000}"/>
    <cellStyle name="Komma 3 5 2" xfId="24512" xr:uid="{00000000-0005-0000-0000-0000DD870000}"/>
    <cellStyle name="Komma 3 5 2 2" xfId="49337" xr:uid="{00000000-0005-0000-0000-0000DE870000}"/>
    <cellStyle name="Komma 3 5 2 2 2" xfId="49338" xr:uid="{00000000-0005-0000-0000-0000DF870000}"/>
    <cellStyle name="Komma 3 5 2 3" xfId="49339" xr:uid="{00000000-0005-0000-0000-0000E0870000}"/>
    <cellStyle name="Komma 3 5 2 4" xfId="49340" xr:uid="{00000000-0005-0000-0000-0000E1870000}"/>
    <cellStyle name="Komma 3 5 2_7. Other MTM adjustments" xfId="49341" xr:uid="{00000000-0005-0000-0000-0000E2870000}"/>
    <cellStyle name="Komma 3 5 3" xfId="24513" xr:uid="{00000000-0005-0000-0000-0000E3870000}"/>
    <cellStyle name="Komma 3 5 3 2" xfId="49342" xr:uid="{00000000-0005-0000-0000-0000E4870000}"/>
    <cellStyle name="Komma 3 5 4" xfId="35985" xr:uid="{00000000-0005-0000-0000-0000E5870000}"/>
    <cellStyle name="Komma 3 5 4 2" xfId="49343" xr:uid="{00000000-0005-0000-0000-0000E6870000}"/>
    <cellStyle name="Komma 3 5 5" xfId="40017" xr:uid="{00000000-0005-0000-0000-0000E7870000}"/>
    <cellStyle name="Komma 3 5 6" xfId="49344" xr:uid="{00000000-0005-0000-0000-0000E8870000}"/>
    <cellStyle name="Komma 3 5 7" xfId="49345" xr:uid="{00000000-0005-0000-0000-0000E9870000}"/>
    <cellStyle name="Komma 3 5_7. Other MTM adjustments" xfId="49346" xr:uid="{00000000-0005-0000-0000-0000EA870000}"/>
    <cellStyle name="Komma 3 6" xfId="24514" xr:uid="{00000000-0005-0000-0000-0000EB870000}"/>
    <cellStyle name="Komma 3 6 2" xfId="24515" xr:uid="{00000000-0005-0000-0000-0000EC870000}"/>
    <cellStyle name="Komma 3 6 3" xfId="24516" xr:uid="{00000000-0005-0000-0000-0000ED870000}"/>
    <cellStyle name="Komma 3 6 4" xfId="36029" xr:uid="{00000000-0005-0000-0000-0000EE870000}"/>
    <cellStyle name="Komma 3 6 5" xfId="49347" xr:uid="{00000000-0005-0000-0000-0000EF870000}"/>
    <cellStyle name="Komma 3 6_AVA DVA EL" xfId="24517" xr:uid="{00000000-0005-0000-0000-0000F0870000}"/>
    <cellStyle name="Komma 3 7" xfId="24518" xr:uid="{00000000-0005-0000-0000-0000F1870000}"/>
    <cellStyle name="Komma 3 7 2" xfId="24519" xr:uid="{00000000-0005-0000-0000-0000F2870000}"/>
    <cellStyle name="Komma 3 7 3" xfId="24520" xr:uid="{00000000-0005-0000-0000-0000F3870000}"/>
    <cellStyle name="Komma 3 7 4" xfId="36215" xr:uid="{00000000-0005-0000-0000-0000F4870000}"/>
    <cellStyle name="Komma 3 7 5" xfId="49348" xr:uid="{00000000-0005-0000-0000-0000F5870000}"/>
    <cellStyle name="Komma 3 7_AVA DVA EL" xfId="24521" xr:uid="{00000000-0005-0000-0000-0000F6870000}"/>
    <cellStyle name="Komma 3 8" xfId="24522" xr:uid="{00000000-0005-0000-0000-0000F7870000}"/>
    <cellStyle name="Komma 3 8 2" xfId="24523" xr:uid="{00000000-0005-0000-0000-0000F8870000}"/>
    <cellStyle name="Komma 3 8 3" xfId="24524" xr:uid="{00000000-0005-0000-0000-0000F9870000}"/>
    <cellStyle name="Komma 3 8 4" xfId="36345" xr:uid="{00000000-0005-0000-0000-0000FA870000}"/>
    <cellStyle name="Komma 3 8_AVA DVA EL" xfId="24525" xr:uid="{00000000-0005-0000-0000-0000FB870000}"/>
    <cellStyle name="Komma 3 9" xfId="24526" xr:uid="{00000000-0005-0000-0000-0000FC870000}"/>
    <cellStyle name="Komma 3_3. Chng in credit spreads" xfId="49349" xr:uid="{00000000-0005-0000-0000-0000FD870000}"/>
    <cellStyle name="Komma 30" xfId="36153" xr:uid="{00000000-0005-0000-0000-0000FE870000}"/>
    <cellStyle name="Komma 30 2" xfId="36497" xr:uid="{00000000-0005-0000-0000-0000FF870000}"/>
    <cellStyle name="Komma 31" xfId="40166" xr:uid="{00000000-0005-0000-0000-000000880000}"/>
    <cellStyle name="Komma 31 2" xfId="49350" xr:uid="{00000000-0005-0000-0000-000001880000}"/>
    <cellStyle name="Komma 32" xfId="49351" xr:uid="{00000000-0005-0000-0000-000002880000}"/>
    <cellStyle name="Komma 32 2" xfId="49352" xr:uid="{00000000-0005-0000-0000-000003880000}"/>
    <cellStyle name="Komma 33" xfId="49353" xr:uid="{00000000-0005-0000-0000-000004880000}"/>
    <cellStyle name="Komma 33 2" xfId="49354" xr:uid="{00000000-0005-0000-0000-000005880000}"/>
    <cellStyle name="Komma 34" xfId="49355" xr:uid="{00000000-0005-0000-0000-000006880000}"/>
    <cellStyle name="Komma 34 2" xfId="49356" xr:uid="{00000000-0005-0000-0000-000007880000}"/>
    <cellStyle name="Komma 35" xfId="49357" xr:uid="{00000000-0005-0000-0000-000008880000}"/>
    <cellStyle name="Komma 35 2" xfId="49358" xr:uid="{00000000-0005-0000-0000-000009880000}"/>
    <cellStyle name="Komma 36" xfId="49359" xr:uid="{00000000-0005-0000-0000-00000A880000}"/>
    <cellStyle name="Komma 36 2" xfId="49360" xr:uid="{00000000-0005-0000-0000-00000B880000}"/>
    <cellStyle name="Komma 37" xfId="49361" xr:uid="{00000000-0005-0000-0000-00000C880000}"/>
    <cellStyle name="Komma 37 2" xfId="49362" xr:uid="{00000000-0005-0000-0000-00000D880000}"/>
    <cellStyle name="Komma 38" xfId="49363" xr:uid="{00000000-0005-0000-0000-00000E880000}"/>
    <cellStyle name="Komma 38 2" xfId="49364" xr:uid="{00000000-0005-0000-0000-00000F880000}"/>
    <cellStyle name="Komma 39" xfId="49365" xr:uid="{00000000-0005-0000-0000-000010880000}"/>
    <cellStyle name="Komma 39 2" xfId="49366" xr:uid="{00000000-0005-0000-0000-000011880000}"/>
    <cellStyle name="Komma 4" xfId="7479" xr:uid="{00000000-0005-0000-0000-000012880000}"/>
    <cellStyle name="Komma 4 2" xfId="7480" xr:uid="{00000000-0005-0000-0000-000013880000}"/>
    <cellStyle name="Komma 4 2 2" xfId="24527" xr:uid="{00000000-0005-0000-0000-000014880000}"/>
    <cellStyle name="Komma 4 2 2 2" xfId="24528" xr:uid="{00000000-0005-0000-0000-000015880000}"/>
    <cellStyle name="Komma 4 2 2 3" xfId="24529" xr:uid="{00000000-0005-0000-0000-000016880000}"/>
    <cellStyle name="Komma 4 2 2 4" xfId="36058" xr:uid="{00000000-0005-0000-0000-000017880000}"/>
    <cellStyle name="Komma 4 2 2 5" xfId="40019" xr:uid="{00000000-0005-0000-0000-000018880000}"/>
    <cellStyle name="Komma 4 2 2_AVA DVA EL" xfId="24530" xr:uid="{00000000-0005-0000-0000-000019880000}"/>
    <cellStyle name="Komma 4 2 3" xfId="24531" xr:uid="{00000000-0005-0000-0000-00001A880000}"/>
    <cellStyle name="Komma 4 2 3 2" xfId="36267" xr:uid="{00000000-0005-0000-0000-00001B880000}"/>
    <cellStyle name="Komma 4 2 4" xfId="40018" xr:uid="{00000000-0005-0000-0000-00001C880000}"/>
    <cellStyle name="Komma 4 2_AVA DVA EL" xfId="24532" xr:uid="{00000000-0005-0000-0000-00001D880000}"/>
    <cellStyle name="Komma 4 3" xfId="24533" xr:uid="{00000000-0005-0000-0000-00001E880000}"/>
    <cellStyle name="Komma 4 3 2" xfId="24534" xr:uid="{00000000-0005-0000-0000-00001F880000}"/>
    <cellStyle name="Komma 4 3 2 2" xfId="36278" xr:uid="{00000000-0005-0000-0000-000020880000}"/>
    <cellStyle name="Komma 4 3 2 2 2" xfId="49367" xr:uid="{00000000-0005-0000-0000-000021880000}"/>
    <cellStyle name="Komma 4 3 2 3" xfId="40021" xr:uid="{00000000-0005-0000-0000-000022880000}"/>
    <cellStyle name="Komma 4 3 2 4" xfId="49368" xr:uid="{00000000-0005-0000-0000-000023880000}"/>
    <cellStyle name="Komma 4 3 2_7. Other MTM adjustments" xfId="49369" xr:uid="{00000000-0005-0000-0000-000024880000}"/>
    <cellStyle name="Komma 4 3 3" xfId="24535" xr:uid="{00000000-0005-0000-0000-000025880000}"/>
    <cellStyle name="Komma 4 3 3 2" xfId="49370" xr:uid="{00000000-0005-0000-0000-000026880000}"/>
    <cellStyle name="Komma 4 3 4" xfId="36088" xr:uid="{00000000-0005-0000-0000-000027880000}"/>
    <cellStyle name="Komma 4 3 5" xfId="40020" xr:uid="{00000000-0005-0000-0000-000028880000}"/>
    <cellStyle name="Komma 4 3_7. Other MTM adjustments" xfId="49371" xr:uid="{00000000-0005-0000-0000-000029880000}"/>
    <cellStyle name="Komma 4 4" xfId="24536" xr:uid="{00000000-0005-0000-0000-00002A880000}"/>
    <cellStyle name="Komma 4 4 2" xfId="24537" xr:uid="{00000000-0005-0000-0000-00002B880000}"/>
    <cellStyle name="Komma 4 4 2 2" xfId="36245" xr:uid="{00000000-0005-0000-0000-00002C880000}"/>
    <cellStyle name="Komma 4 4 2 2 2" xfId="49372" xr:uid="{00000000-0005-0000-0000-00002D880000}"/>
    <cellStyle name="Komma 4 4 2 3" xfId="49373" xr:uid="{00000000-0005-0000-0000-00002E880000}"/>
    <cellStyle name="Komma 4 4 2_7. Other MTM adjustments" xfId="49374" xr:uid="{00000000-0005-0000-0000-00002F880000}"/>
    <cellStyle name="Komma 4 4 3" xfId="24538" xr:uid="{00000000-0005-0000-0000-000030880000}"/>
    <cellStyle name="Komma 4 4 3 2" xfId="49375" xr:uid="{00000000-0005-0000-0000-000031880000}"/>
    <cellStyle name="Komma 4 4 3 2 2" xfId="49376" xr:uid="{00000000-0005-0000-0000-000032880000}"/>
    <cellStyle name="Komma 4 4 3 3" xfId="49377" xr:uid="{00000000-0005-0000-0000-000033880000}"/>
    <cellStyle name="Komma 4 4 3_7. Other MTM adjustments" xfId="49378" xr:uid="{00000000-0005-0000-0000-000034880000}"/>
    <cellStyle name="Komma 4 4 4" xfId="36030" xr:uid="{00000000-0005-0000-0000-000035880000}"/>
    <cellStyle name="Komma 4 4 4 2" xfId="49379" xr:uid="{00000000-0005-0000-0000-000036880000}"/>
    <cellStyle name="Komma 4 4 5" xfId="40022" xr:uid="{00000000-0005-0000-0000-000037880000}"/>
    <cellStyle name="Komma 4 4_7. Other MTM adjustments" xfId="49380" xr:uid="{00000000-0005-0000-0000-000038880000}"/>
    <cellStyle name="Komma 4 5" xfId="24539" xr:uid="{00000000-0005-0000-0000-000039880000}"/>
    <cellStyle name="Komma 4 5 2" xfId="24540" xr:uid="{00000000-0005-0000-0000-00003A880000}"/>
    <cellStyle name="Komma 4 5 3" xfId="24541" xr:uid="{00000000-0005-0000-0000-00003B880000}"/>
    <cellStyle name="Komma 4 5 4" xfId="36216" xr:uid="{00000000-0005-0000-0000-00003C880000}"/>
    <cellStyle name="Komma 4 5_AVA DVA EL" xfId="24542" xr:uid="{00000000-0005-0000-0000-00003D880000}"/>
    <cellStyle name="Komma 4 6" xfId="24543" xr:uid="{00000000-0005-0000-0000-00003E880000}"/>
    <cellStyle name="Komma 4 7" xfId="49381" xr:uid="{00000000-0005-0000-0000-00003F880000}"/>
    <cellStyle name="Komma 4_11" xfId="7481" xr:uid="{00000000-0005-0000-0000-000040880000}"/>
    <cellStyle name="Komma 40" xfId="49382" xr:uid="{00000000-0005-0000-0000-000041880000}"/>
    <cellStyle name="Komma 40 2" xfId="49383" xr:uid="{00000000-0005-0000-0000-000042880000}"/>
    <cellStyle name="Komma 41" xfId="49384" xr:uid="{00000000-0005-0000-0000-000043880000}"/>
    <cellStyle name="Komma 41 2" xfId="49385" xr:uid="{00000000-0005-0000-0000-000044880000}"/>
    <cellStyle name="Komma 42" xfId="49386" xr:uid="{00000000-0005-0000-0000-000045880000}"/>
    <cellStyle name="Komma 42 2" xfId="49387" xr:uid="{00000000-0005-0000-0000-000046880000}"/>
    <cellStyle name="Komma 43" xfId="49388" xr:uid="{00000000-0005-0000-0000-000047880000}"/>
    <cellStyle name="Komma 43 2" xfId="49389" xr:uid="{00000000-0005-0000-0000-000048880000}"/>
    <cellStyle name="Komma 44" xfId="49390" xr:uid="{00000000-0005-0000-0000-000049880000}"/>
    <cellStyle name="Komma 44 2" xfId="49391" xr:uid="{00000000-0005-0000-0000-00004A880000}"/>
    <cellStyle name="Komma 45" xfId="49392" xr:uid="{00000000-0005-0000-0000-00004B880000}"/>
    <cellStyle name="Komma 45 2" xfId="49393" xr:uid="{00000000-0005-0000-0000-00004C880000}"/>
    <cellStyle name="Komma 46" xfId="49394" xr:uid="{00000000-0005-0000-0000-00004D880000}"/>
    <cellStyle name="Komma 46 2" xfId="49395" xr:uid="{00000000-0005-0000-0000-00004E880000}"/>
    <cellStyle name="Komma 47" xfId="49396" xr:uid="{00000000-0005-0000-0000-00004F880000}"/>
    <cellStyle name="Komma 47 2" xfId="49397" xr:uid="{00000000-0005-0000-0000-000050880000}"/>
    <cellStyle name="Komma 48" xfId="49398" xr:uid="{00000000-0005-0000-0000-000051880000}"/>
    <cellStyle name="Komma 48 2" xfId="49399" xr:uid="{00000000-0005-0000-0000-000052880000}"/>
    <cellStyle name="Komma 49" xfId="49400" xr:uid="{00000000-0005-0000-0000-000053880000}"/>
    <cellStyle name="Komma 49 2" xfId="49401" xr:uid="{00000000-0005-0000-0000-000054880000}"/>
    <cellStyle name="Komma 5" xfId="7482" xr:uid="{00000000-0005-0000-0000-000055880000}"/>
    <cellStyle name="Komma 5 10" xfId="36771" xr:uid="{00000000-0005-0000-0000-000056880000}"/>
    <cellStyle name="Komma 5 11" xfId="49402" xr:uid="{00000000-0005-0000-0000-000057880000}"/>
    <cellStyle name="Komma 5 12" xfId="49403" xr:uid="{00000000-0005-0000-0000-000058880000}"/>
    <cellStyle name="Komma 5 13" xfId="49404" xr:uid="{00000000-0005-0000-0000-000059880000}"/>
    <cellStyle name="Komma 5 2" xfId="7483" xr:uid="{00000000-0005-0000-0000-00005A880000}"/>
    <cellStyle name="Komma 5 2 10" xfId="49405" xr:uid="{00000000-0005-0000-0000-00005B880000}"/>
    <cellStyle name="Komma 5 2 11" xfId="49406" xr:uid="{00000000-0005-0000-0000-00005C880000}"/>
    <cellStyle name="Komma 5 2 2" xfId="12515" xr:uid="{00000000-0005-0000-0000-00005D880000}"/>
    <cellStyle name="Komma 5 2 2 10" xfId="35943" xr:uid="{00000000-0005-0000-0000-00005E880000}"/>
    <cellStyle name="Komma 5 2 2 2" xfId="12516" xr:uid="{00000000-0005-0000-0000-00005F880000}"/>
    <cellStyle name="Komma 5 2 2 2 2" xfId="24544" xr:uid="{00000000-0005-0000-0000-000060880000}"/>
    <cellStyle name="Komma 5 2 2 2 2 2" xfId="24545" xr:uid="{00000000-0005-0000-0000-000061880000}"/>
    <cellStyle name="Komma 5 2 2 2 2 3" xfId="24546" xr:uid="{00000000-0005-0000-0000-000062880000}"/>
    <cellStyle name="Komma 5 2 2 2 2 4" xfId="49407" xr:uid="{00000000-0005-0000-0000-000063880000}"/>
    <cellStyle name="Komma 5 2 2 2 2 5" xfId="49408" xr:uid="{00000000-0005-0000-0000-000064880000}"/>
    <cellStyle name="Komma 5 2 2 2 2_AVA DVA EL" xfId="24547" xr:uid="{00000000-0005-0000-0000-000065880000}"/>
    <cellStyle name="Komma 5 2 2 2 3" xfId="24548" xr:uid="{00000000-0005-0000-0000-000066880000}"/>
    <cellStyle name="Komma 5 2 2 2 3 2" xfId="24549" xr:uid="{00000000-0005-0000-0000-000067880000}"/>
    <cellStyle name="Komma 5 2 2 2 3 3" xfId="24550" xr:uid="{00000000-0005-0000-0000-000068880000}"/>
    <cellStyle name="Komma 5 2 2 2 3 4" xfId="49409" xr:uid="{00000000-0005-0000-0000-000069880000}"/>
    <cellStyle name="Komma 5 2 2 2 3 5" xfId="49410" xr:uid="{00000000-0005-0000-0000-00006A880000}"/>
    <cellStyle name="Komma 5 2 2 2 3_AVA DVA EL" xfId="24551" xr:uid="{00000000-0005-0000-0000-00006B880000}"/>
    <cellStyle name="Komma 5 2 2 2 4" xfId="24552" xr:uid="{00000000-0005-0000-0000-00006C880000}"/>
    <cellStyle name="Komma 5 2 2 2 4 2" xfId="24553" xr:uid="{00000000-0005-0000-0000-00006D880000}"/>
    <cellStyle name="Komma 5 2 2 2 4 3" xfId="24554" xr:uid="{00000000-0005-0000-0000-00006E880000}"/>
    <cellStyle name="Komma 5 2 2 2 4 4" xfId="49411" xr:uid="{00000000-0005-0000-0000-00006F880000}"/>
    <cellStyle name="Komma 5 2 2 2 4 5" xfId="49412" xr:uid="{00000000-0005-0000-0000-000070880000}"/>
    <cellStyle name="Komma 5 2 2 2 4_AVA DVA EL" xfId="24555" xr:uid="{00000000-0005-0000-0000-000071880000}"/>
    <cellStyle name="Komma 5 2 2 2 5" xfId="24556" xr:uid="{00000000-0005-0000-0000-000072880000}"/>
    <cellStyle name="Komma 5 2 2 2 5 2" xfId="24557" xr:uid="{00000000-0005-0000-0000-000073880000}"/>
    <cellStyle name="Komma 5 2 2 2 5 3" xfId="24558" xr:uid="{00000000-0005-0000-0000-000074880000}"/>
    <cellStyle name="Komma 5 2 2 2 5 4" xfId="49413" xr:uid="{00000000-0005-0000-0000-000075880000}"/>
    <cellStyle name="Komma 5 2 2 2 5_AVA DVA EL" xfId="24559" xr:uid="{00000000-0005-0000-0000-000076880000}"/>
    <cellStyle name="Komma 5 2 2 2 6" xfId="24560" xr:uid="{00000000-0005-0000-0000-000077880000}"/>
    <cellStyle name="Komma 5 2 2 2 7" xfId="24561" xr:uid="{00000000-0005-0000-0000-000078880000}"/>
    <cellStyle name="Komma 5 2 2 2 8" xfId="49414" xr:uid="{00000000-0005-0000-0000-000079880000}"/>
    <cellStyle name="Komma 5 2 2 2 9" xfId="49415" xr:uid="{00000000-0005-0000-0000-00007A880000}"/>
    <cellStyle name="Komma 5 2 2 2_AVA DVA EL" xfId="24562" xr:uid="{00000000-0005-0000-0000-00007B880000}"/>
    <cellStyle name="Komma 5 2 2 3" xfId="24563" xr:uid="{00000000-0005-0000-0000-00007C880000}"/>
    <cellStyle name="Komma 5 2 2 3 2" xfId="24564" xr:uid="{00000000-0005-0000-0000-00007D880000}"/>
    <cellStyle name="Komma 5 2 2 3 3" xfId="24565" xr:uid="{00000000-0005-0000-0000-00007E880000}"/>
    <cellStyle name="Komma 5 2 2 3 4" xfId="49416" xr:uid="{00000000-0005-0000-0000-00007F880000}"/>
    <cellStyle name="Komma 5 2 2 3 5" xfId="49417" xr:uid="{00000000-0005-0000-0000-000080880000}"/>
    <cellStyle name="Komma 5 2 2 3_AVA DVA EL" xfId="24566" xr:uid="{00000000-0005-0000-0000-000081880000}"/>
    <cellStyle name="Komma 5 2 2 4" xfId="24567" xr:uid="{00000000-0005-0000-0000-000082880000}"/>
    <cellStyle name="Komma 5 2 2 4 2" xfId="24568" xr:uid="{00000000-0005-0000-0000-000083880000}"/>
    <cellStyle name="Komma 5 2 2 4 3" xfId="24569" xr:uid="{00000000-0005-0000-0000-000084880000}"/>
    <cellStyle name="Komma 5 2 2 4 4" xfId="49418" xr:uid="{00000000-0005-0000-0000-000085880000}"/>
    <cellStyle name="Komma 5 2 2 4 5" xfId="49419" xr:uid="{00000000-0005-0000-0000-000086880000}"/>
    <cellStyle name="Komma 5 2 2 4_AVA DVA EL" xfId="24570" xr:uid="{00000000-0005-0000-0000-000087880000}"/>
    <cellStyle name="Komma 5 2 2 5" xfId="24571" xr:uid="{00000000-0005-0000-0000-000088880000}"/>
    <cellStyle name="Komma 5 2 2 5 2" xfId="24572" xr:uid="{00000000-0005-0000-0000-000089880000}"/>
    <cellStyle name="Komma 5 2 2 5 3" xfId="24573" xr:uid="{00000000-0005-0000-0000-00008A880000}"/>
    <cellStyle name="Komma 5 2 2 5 4" xfId="49420" xr:uid="{00000000-0005-0000-0000-00008B880000}"/>
    <cellStyle name="Komma 5 2 2 5 5" xfId="49421" xr:uid="{00000000-0005-0000-0000-00008C880000}"/>
    <cellStyle name="Komma 5 2 2 5_AVA DVA EL" xfId="24574" xr:uid="{00000000-0005-0000-0000-00008D880000}"/>
    <cellStyle name="Komma 5 2 2 6" xfId="24575" xr:uid="{00000000-0005-0000-0000-00008E880000}"/>
    <cellStyle name="Komma 5 2 2 6 2" xfId="24576" xr:uid="{00000000-0005-0000-0000-00008F880000}"/>
    <cellStyle name="Komma 5 2 2 6 3" xfId="24577" xr:uid="{00000000-0005-0000-0000-000090880000}"/>
    <cellStyle name="Komma 5 2 2 6 4" xfId="49422" xr:uid="{00000000-0005-0000-0000-000091880000}"/>
    <cellStyle name="Komma 5 2 2 6_AVA DVA EL" xfId="24578" xr:uid="{00000000-0005-0000-0000-000092880000}"/>
    <cellStyle name="Komma 5 2 2 7" xfId="24579" xr:uid="{00000000-0005-0000-0000-000093880000}"/>
    <cellStyle name="Komma 5 2 2 8" xfId="24580" xr:uid="{00000000-0005-0000-0000-000094880000}"/>
    <cellStyle name="Komma 5 2 2 9" xfId="36061" xr:uid="{00000000-0005-0000-0000-000095880000}"/>
    <cellStyle name="Komma 5 2 2_AVA DVA EL" xfId="24581" xr:uid="{00000000-0005-0000-0000-000096880000}"/>
    <cellStyle name="Komma 5 2 3" xfId="12517" xr:uid="{00000000-0005-0000-0000-000097880000}"/>
    <cellStyle name="Komma 5 2 3 2" xfId="24582" xr:uid="{00000000-0005-0000-0000-000098880000}"/>
    <cellStyle name="Komma 5 2 3 2 2" xfId="24583" xr:uid="{00000000-0005-0000-0000-000099880000}"/>
    <cellStyle name="Komma 5 2 3 2 3" xfId="24584" xr:uid="{00000000-0005-0000-0000-00009A880000}"/>
    <cellStyle name="Komma 5 2 3 2 4" xfId="49423" xr:uid="{00000000-0005-0000-0000-00009B880000}"/>
    <cellStyle name="Komma 5 2 3 2 5" xfId="49424" xr:uid="{00000000-0005-0000-0000-00009C880000}"/>
    <cellStyle name="Komma 5 2 3 2_AVA DVA EL" xfId="24585" xr:uid="{00000000-0005-0000-0000-00009D880000}"/>
    <cellStyle name="Komma 5 2 3 3" xfId="24586" xr:uid="{00000000-0005-0000-0000-00009E880000}"/>
    <cellStyle name="Komma 5 2 3 3 2" xfId="24587" xr:uid="{00000000-0005-0000-0000-00009F880000}"/>
    <cellStyle name="Komma 5 2 3 3 3" xfId="24588" xr:uid="{00000000-0005-0000-0000-0000A0880000}"/>
    <cellStyle name="Komma 5 2 3 3 4" xfId="49425" xr:uid="{00000000-0005-0000-0000-0000A1880000}"/>
    <cellStyle name="Komma 5 2 3 3 5" xfId="49426" xr:uid="{00000000-0005-0000-0000-0000A2880000}"/>
    <cellStyle name="Komma 5 2 3 3_AVA DVA EL" xfId="24589" xr:uid="{00000000-0005-0000-0000-0000A3880000}"/>
    <cellStyle name="Komma 5 2 3 4" xfId="24590" xr:uid="{00000000-0005-0000-0000-0000A4880000}"/>
    <cellStyle name="Komma 5 2 3 4 2" xfId="24591" xr:uid="{00000000-0005-0000-0000-0000A5880000}"/>
    <cellStyle name="Komma 5 2 3 4 3" xfId="24592" xr:uid="{00000000-0005-0000-0000-0000A6880000}"/>
    <cellStyle name="Komma 5 2 3 4 4" xfId="49427" xr:uid="{00000000-0005-0000-0000-0000A7880000}"/>
    <cellStyle name="Komma 5 2 3 4 5" xfId="49428" xr:uid="{00000000-0005-0000-0000-0000A8880000}"/>
    <cellStyle name="Komma 5 2 3 4_AVA DVA EL" xfId="24593" xr:uid="{00000000-0005-0000-0000-0000A9880000}"/>
    <cellStyle name="Komma 5 2 3 5" xfId="24594" xr:uid="{00000000-0005-0000-0000-0000AA880000}"/>
    <cellStyle name="Komma 5 2 3 5 2" xfId="24595" xr:uid="{00000000-0005-0000-0000-0000AB880000}"/>
    <cellStyle name="Komma 5 2 3 5 3" xfId="24596" xr:uid="{00000000-0005-0000-0000-0000AC880000}"/>
    <cellStyle name="Komma 5 2 3 5 4" xfId="49429" xr:uid="{00000000-0005-0000-0000-0000AD880000}"/>
    <cellStyle name="Komma 5 2 3 5_AVA DVA EL" xfId="24597" xr:uid="{00000000-0005-0000-0000-0000AE880000}"/>
    <cellStyle name="Komma 5 2 3 6" xfId="24598" xr:uid="{00000000-0005-0000-0000-0000AF880000}"/>
    <cellStyle name="Komma 5 2 3 7" xfId="24599" xr:uid="{00000000-0005-0000-0000-0000B0880000}"/>
    <cellStyle name="Komma 5 2 3 8" xfId="36268" xr:uid="{00000000-0005-0000-0000-0000B1880000}"/>
    <cellStyle name="Komma 5 2 3 9" xfId="35931" xr:uid="{00000000-0005-0000-0000-0000B2880000}"/>
    <cellStyle name="Komma 5 2 3_AVA DVA EL" xfId="24600" xr:uid="{00000000-0005-0000-0000-0000B3880000}"/>
    <cellStyle name="Komma 5 2 4" xfId="24601" xr:uid="{00000000-0005-0000-0000-0000B4880000}"/>
    <cellStyle name="Komma 5 2 4 2" xfId="24602" xr:uid="{00000000-0005-0000-0000-0000B5880000}"/>
    <cellStyle name="Komma 5 2 4 3" xfId="24603" xr:uid="{00000000-0005-0000-0000-0000B6880000}"/>
    <cellStyle name="Komma 5 2 4 4" xfId="49430" xr:uid="{00000000-0005-0000-0000-0000B7880000}"/>
    <cellStyle name="Komma 5 2 4 5" xfId="49431" xr:uid="{00000000-0005-0000-0000-0000B8880000}"/>
    <cellStyle name="Komma 5 2 4_AVA DVA EL" xfId="24604" xr:uid="{00000000-0005-0000-0000-0000B9880000}"/>
    <cellStyle name="Komma 5 2 5" xfId="24605" xr:uid="{00000000-0005-0000-0000-0000BA880000}"/>
    <cellStyle name="Komma 5 2 5 2" xfId="24606" xr:uid="{00000000-0005-0000-0000-0000BB880000}"/>
    <cellStyle name="Komma 5 2 5 3" xfId="24607" xr:uid="{00000000-0005-0000-0000-0000BC880000}"/>
    <cellStyle name="Komma 5 2 5 4" xfId="49432" xr:uid="{00000000-0005-0000-0000-0000BD880000}"/>
    <cellStyle name="Komma 5 2 5 5" xfId="49433" xr:uid="{00000000-0005-0000-0000-0000BE880000}"/>
    <cellStyle name="Komma 5 2 5_AVA DVA EL" xfId="24608" xr:uid="{00000000-0005-0000-0000-0000BF880000}"/>
    <cellStyle name="Komma 5 2 6" xfId="24609" xr:uid="{00000000-0005-0000-0000-0000C0880000}"/>
    <cellStyle name="Komma 5 2 6 2" xfId="24610" xr:uid="{00000000-0005-0000-0000-0000C1880000}"/>
    <cellStyle name="Komma 5 2 6 3" xfId="24611" xr:uid="{00000000-0005-0000-0000-0000C2880000}"/>
    <cellStyle name="Komma 5 2 6 4" xfId="49434" xr:uid="{00000000-0005-0000-0000-0000C3880000}"/>
    <cellStyle name="Komma 5 2 6 5" xfId="49435" xr:uid="{00000000-0005-0000-0000-0000C4880000}"/>
    <cellStyle name="Komma 5 2 6_AVA DVA EL" xfId="24612" xr:uid="{00000000-0005-0000-0000-0000C5880000}"/>
    <cellStyle name="Komma 5 2 7" xfId="24613" xr:uid="{00000000-0005-0000-0000-0000C6880000}"/>
    <cellStyle name="Komma 5 2 7 2" xfId="24614" xr:uid="{00000000-0005-0000-0000-0000C7880000}"/>
    <cellStyle name="Komma 5 2 7 3" xfId="24615" xr:uid="{00000000-0005-0000-0000-0000C8880000}"/>
    <cellStyle name="Komma 5 2 7 4" xfId="49436" xr:uid="{00000000-0005-0000-0000-0000C9880000}"/>
    <cellStyle name="Komma 5 2 7_AVA DVA EL" xfId="24616" xr:uid="{00000000-0005-0000-0000-0000CA880000}"/>
    <cellStyle name="Komma 5 2 8" xfId="24617" xr:uid="{00000000-0005-0000-0000-0000CB880000}"/>
    <cellStyle name="Komma 5 2 9" xfId="36772" xr:uid="{00000000-0005-0000-0000-0000CC880000}"/>
    <cellStyle name="Komma 5 2_AVA DVA EL" xfId="24618" xr:uid="{00000000-0005-0000-0000-0000CD880000}"/>
    <cellStyle name="Komma 5 3" xfId="7484" xr:uid="{00000000-0005-0000-0000-0000CE880000}"/>
    <cellStyle name="Komma 5 3 10" xfId="49437" xr:uid="{00000000-0005-0000-0000-0000CF880000}"/>
    <cellStyle name="Komma 5 3 2" xfId="7485" xr:uid="{00000000-0005-0000-0000-0000D0880000}"/>
    <cellStyle name="Komma 5 3 2 2" xfId="7486" xr:uid="{00000000-0005-0000-0000-0000D1880000}"/>
    <cellStyle name="Komma 5 3 2 2 2" xfId="24619" xr:uid="{00000000-0005-0000-0000-0000D2880000}"/>
    <cellStyle name="Komma 5 3 2 2 3" xfId="24620" xr:uid="{00000000-0005-0000-0000-0000D3880000}"/>
    <cellStyle name="Komma 5 3 2 2 4" xfId="49438" xr:uid="{00000000-0005-0000-0000-0000D4880000}"/>
    <cellStyle name="Komma 5 3 2 2 5" xfId="49439" xr:uid="{00000000-0005-0000-0000-0000D5880000}"/>
    <cellStyle name="Komma 5 3 2 2_AVA DVA EL" xfId="24621" xr:uid="{00000000-0005-0000-0000-0000D6880000}"/>
    <cellStyle name="Komma 5 3 2 3" xfId="24622" xr:uid="{00000000-0005-0000-0000-0000D7880000}"/>
    <cellStyle name="Komma 5 3 2 3 2" xfId="24623" xr:uid="{00000000-0005-0000-0000-0000D8880000}"/>
    <cellStyle name="Komma 5 3 2 3 3" xfId="24624" xr:uid="{00000000-0005-0000-0000-0000D9880000}"/>
    <cellStyle name="Komma 5 3 2 3 4" xfId="49440" xr:uid="{00000000-0005-0000-0000-0000DA880000}"/>
    <cellStyle name="Komma 5 3 2 3 5" xfId="49441" xr:uid="{00000000-0005-0000-0000-0000DB880000}"/>
    <cellStyle name="Komma 5 3 2 3_AVA DVA EL" xfId="24625" xr:uid="{00000000-0005-0000-0000-0000DC880000}"/>
    <cellStyle name="Komma 5 3 2 4" xfId="24626" xr:uid="{00000000-0005-0000-0000-0000DD880000}"/>
    <cellStyle name="Komma 5 3 2 4 2" xfId="24627" xr:uid="{00000000-0005-0000-0000-0000DE880000}"/>
    <cellStyle name="Komma 5 3 2 4 3" xfId="24628" xr:uid="{00000000-0005-0000-0000-0000DF880000}"/>
    <cellStyle name="Komma 5 3 2 4 4" xfId="49442" xr:uid="{00000000-0005-0000-0000-0000E0880000}"/>
    <cellStyle name="Komma 5 3 2 4 5" xfId="49443" xr:uid="{00000000-0005-0000-0000-0000E1880000}"/>
    <cellStyle name="Komma 5 3 2 4_AVA DVA EL" xfId="24629" xr:uid="{00000000-0005-0000-0000-0000E2880000}"/>
    <cellStyle name="Komma 5 3 2 5" xfId="24630" xr:uid="{00000000-0005-0000-0000-0000E3880000}"/>
    <cellStyle name="Komma 5 3 2 5 2" xfId="24631" xr:uid="{00000000-0005-0000-0000-0000E4880000}"/>
    <cellStyle name="Komma 5 3 2 5 3" xfId="24632" xr:uid="{00000000-0005-0000-0000-0000E5880000}"/>
    <cellStyle name="Komma 5 3 2 5 4" xfId="49444" xr:uid="{00000000-0005-0000-0000-0000E6880000}"/>
    <cellStyle name="Komma 5 3 2 5_AVA DVA EL" xfId="24633" xr:uid="{00000000-0005-0000-0000-0000E7880000}"/>
    <cellStyle name="Komma 5 3 2 6" xfId="24634" xr:uid="{00000000-0005-0000-0000-0000E8880000}"/>
    <cellStyle name="Komma 5 3 2 6 2" xfId="24635" xr:uid="{00000000-0005-0000-0000-0000E9880000}"/>
    <cellStyle name="Komma 5 3 2 6_AVA DVA EL" xfId="24636" xr:uid="{00000000-0005-0000-0000-0000EA880000}"/>
    <cellStyle name="Komma 5 3 2 7" xfId="24637" xr:uid="{00000000-0005-0000-0000-0000EB880000}"/>
    <cellStyle name="Komma 5 3 2 8" xfId="49445" xr:uid="{00000000-0005-0000-0000-0000EC880000}"/>
    <cellStyle name="Komma 5 3 2 9" xfId="49446" xr:uid="{00000000-0005-0000-0000-0000ED880000}"/>
    <cellStyle name="Komma 5 3 2_A01" xfId="12519" xr:uid="{00000000-0005-0000-0000-0000EE880000}"/>
    <cellStyle name="Komma 5 3 3" xfId="7487" xr:uid="{00000000-0005-0000-0000-0000EF880000}"/>
    <cellStyle name="Komma 5 3 3 2" xfId="24638" xr:uid="{00000000-0005-0000-0000-0000F0880000}"/>
    <cellStyle name="Komma 5 3 3 2 2" xfId="24639" xr:uid="{00000000-0005-0000-0000-0000F1880000}"/>
    <cellStyle name="Komma 5 3 3 2_AVA DVA EL" xfId="24640" xr:uid="{00000000-0005-0000-0000-0000F2880000}"/>
    <cellStyle name="Komma 5 3 3 3" xfId="24641" xr:uid="{00000000-0005-0000-0000-0000F3880000}"/>
    <cellStyle name="Komma 5 3 3 4" xfId="24642" xr:uid="{00000000-0005-0000-0000-0000F4880000}"/>
    <cellStyle name="Komma 5 3 3 5" xfId="36091" xr:uid="{00000000-0005-0000-0000-0000F5880000}"/>
    <cellStyle name="Komma 5 3 3 6" xfId="36365" xr:uid="{00000000-0005-0000-0000-0000F6880000}"/>
    <cellStyle name="Komma 5 3 3_AVA DVA EL" xfId="24643" xr:uid="{00000000-0005-0000-0000-0000F7880000}"/>
    <cellStyle name="Komma 5 3 4" xfId="24644" xr:uid="{00000000-0005-0000-0000-0000F8880000}"/>
    <cellStyle name="Komma 5 3 4 2" xfId="24645" xr:uid="{00000000-0005-0000-0000-0000F9880000}"/>
    <cellStyle name="Komma 5 3 4 3" xfId="24646" xr:uid="{00000000-0005-0000-0000-0000FA880000}"/>
    <cellStyle name="Komma 5 3 4 4" xfId="36280" xr:uid="{00000000-0005-0000-0000-0000FB880000}"/>
    <cellStyle name="Komma 5 3 4 5" xfId="49447" xr:uid="{00000000-0005-0000-0000-0000FC880000}"/>
    <cellStyle name="Komma 5 3 4_AVA DVA EL" xfId="24647" xr:uid="{00000000-0005-0000-0000-0000FD880000}"/>
    <cellStyle name="Komma 5 3 5" xfId="24648" xr:uid="{00000000-0005-0000-0000-0000FE880000}"/>
    <cellStyle name="Komma 5 3 5 2" xfId="24649" xr:uid="{00000000-0005-0000-0000-0000FF880000}"/>
    <cellStyle name="Komma 5 3 5 3" xfId="24650" xr:uid="{00000000-0005-0000-0000-000000890000}"/>
    <cellStyle name="Komma 5 3 5 4" xfId="49448" xr:uid="{00000000-0005-0000-0000-000001890000}"/>
    <cellStyle name="Komma 5 3 5 5" xfId="49449" xr:uid="{00000000-0005-0000-0000-000002890000}"/>
    <cellStyle name="Komma 5 3 5_AVA DVA EL" xfId="24651" xr:uid="{00000000-0005-0000-0000-000003890000}"/>
    <cellStyle name="Komma 5 3 6" xfId="24652" xr:uid="{00000000-0005-0000-0000-000004890000}"/>
    <cellStyle name="Komma 5 3 6 2" xfId="24653" xr:uid="{00000000-0005-0000-0000-000005890000}"/>
    <cellStyle name="Komma 5 3 6 3" xfId="24654" xr:uid="{00000000-0005-0000-0000-000006890000}"/>
    <cellStyle name="Komma 5 3 6 4" xfId="49450" xr:uid="{00000000-0005-0000-0000-000007890000}"/>
    <cellStyle name="Komma 5 3 6_AVA DVA EL" xfId="24655" xr:uid="{00000000-0005-0000-0000-000008890000}"/>
    <cellStyle name="Komma 5 3 7" xfId="24656" xr:uid="{00000000-0005-0000-0000-000009890000}"/>
    <cellStyle name="Komma 5 3 7 2" xfId="24657" xr:uid="{00000000-0005-0000-0000-00000A890000}"/>
    <cellStyle name="Komma 5 3 7_AVA DVA EL" xfId="24658" xr:uid="{00000000-0005-0000-0000-00000B890000}"/>
    <cellStyle name="Komma 5 3 8" xfId="24659" xr:uid="{00000000-0005-0000-0000-00000C890000}"/>
    <cellStyle name="Komma 5 3 9" xfId="36773" xr:uid="{00000000-0005-0000-0000-00000D890000}"/>
    <cellStyle name="Komma 5 3_A01" xfId="12518" xr:uid="{00000000-0005-0000-0000-00000E890000}"/>
    <cellStyle name="Komma 5 4" xfId="7488" xr:uid="{00000000-0005-0000-0000-00000F890000}"/>
    <cellStyle name="Komma 5 4 2" xfId="7489" xr:uid="{00000000-0005-0000-0000-000010890000}"/>
    <cellStyle name="Komma 5 4 2 2" xfId="24660" xr:uid="{00000000-0005-0000-0000-000011890000}"/>
    <cellStyle name="Komma 5 4 2 2 2" xfId="24661" xr:uid="{00000000-0005-0000-0000-000012890000}"/>
    <cellStyle name="Komma 5 4 2 2_AVA DVA EL" xfId="24662" xr:uid="{00000000-0005-0000-0000-000013890000}"/>
    <cellStyle name="Komma 5 4 2 3" xfId="24663" xr:uid="{00000000-0005-0000-0000-000014890000}"/>
    <cellStyle name="Komma 5 4 2 4" xfId="24664" xr:uid="{00000000-0005-0000-0000-000015890000}"/>
    <cellStyle name="Komma 5 4 2 5" xfId="36248" xr:uid="{00000000-0005-0000-0000-000016890000}"/>
    <cellStyle name="Komma 5 4 2 6" xfId="35933" xr:uid="{00000000-0005-0000-0000-000017890000}"/>
    <cellStyle name="Komma 5 4 2_AVA DVA EL" xfId="24665" xr:uid="{00000000-0005-0000-0000-000018890000}"/>
    <cellStyle name="Komma 5 4 3" xfId="24666" xr:uid="{00000000-0005-0000-0000-000019890000}"/>
    <cellStyle name="Komma 5 4 3 2" xfId="24667" xr:uid="{00000000-0005-0000-0000-00001A890000}"/>
    <cellStyle name="Komma 5 4 3 3" xfId="24668" xr:uid="{00000000-0005-0000-0000-00001B890000}"/>
    <cellStyle name="Komma 5 4 3 4" xfId="49451" xr:uid="{00000000-0005-0000-0000-00001C890000}"/>
    <cellStyle name="Komma 5 4 3 5" xfId="49452" xr:uid="{00000000-0005-0000-0000-00001D890000}"/>
    <cellStyle name="Komma 5 4 3_AVA DVA EL" xfId="24669" xr:uid="{00000000-0005-0000-0000-00001E890000}"/>
    <cellStyle name="Komma 5 4 4" xfId="24670" xr:uid="{00000000-0005-0000-0000-00001F890000}"/>
    <cellStyle name="Komma 5 4 4 2" xfId="24671" xr:uid="{00000000-0005-0000-0000-000020890000}"/>
    <cellStyle name="Komma 5 4 4 3" xfId="24672" xr:uid="{00000000-0005-0000-0000-000021890000}"/>
    <cellStyle name="Komma 5 4 4 4" xfId="49453" xr:uid="{00000000-0005-0000-0000-000022890000}"/>
    <cellStyle name="Komma 5 4 4 5" xfId="49454" xr:uid="{00000000-0005-0000-0000-000023890000}"/>
    <cellStyle name="Komma 5 4 4_AVA DVA EL" xfId="24673" xr:uid="{00000000-0005-0000-0000-000024890000}"/>
    <cellStyle name="Komma 5 4 5" xfId="24674" xr:uid="{00000000-0005-0000-0000-000025890000}"/>
    <cellStyle name="Komma 5 4 5 2" xfId="24675" xr:uid="{00000000-0005-0000-0000-000026890000}"/>
    <cellStyle name="Komma 5 4 5 3" xfId="24676" xr:uid="{00000000-0005-0000-0000-000027890000}"/>
    <cellStyle name="Komma 5 4 5 4" xfId="49455" xr:uid="{00000000-0005-0000-0000-000028890000}"/>
    <cellStyle name="Komma 5 4 5_AVA DVA EL" xfId="24677" xr:uid="{00000000-0005-0000-0000-000029890000}"/>
    <cellStyle name="Komma 5 4 6" xfId="24678" xr:uid="{00000000-0005-0000-0000-00002A890000}"/>
    <cellStyle name="Komma 5 4 6 2" xfId="24679" xr:uid="{00000000-0005-0000-0000-00002B890000}"/>
    <cellStyle name="Komma 5 4 6_AVA DVA EL" xfId="24680" xr:uid="{00000000-0005-0000-0000-00002C890000}"/>
    <cellStyle name="Komma 5 4 7" xfId="24681" xr:uid="{00000000-0005-0000-0000-00002D890000}"/>
    <cellStyle name="Komma 5 4 8" xfId="49456" xr:uid="{00000000-0005-0000-0000-00002E890000}"/>
    <cellStyle name="Komma 5 4 9" xfId="49457" xr:uid="{00000000-0005-0000-0000-00002F890000}"/>
    <cellStyle name="Komma 5 4_A01" xfId="12520" xr:uid="{00000000-0005-0000-0000-000030890000}"/>
    <cellStyle name="Komma 5 5" xfId="7490" xr:uid="{00000000-0005-0000-0000-000031890000}"/>
    <cellStyle name="Komma 5 5 2" xfId="7491" xr:uid="{00000000-0005-0000-0000-000032890000}"/>
    <cellStyle name="Komma 5 5 2 2" xfId="24682" xr:uid="{00000000-0005-0000-0000-000033890000}"/>
    <cellStyle name="Komma 5 5 2_AVA DVA EL" xfId="24683" xr:uid="{00000000-0005-0000-0000-000034890000}"/>
    <cellStyle name="Komma 5 5 3" xfId="24684" xr:uid="{00000000-0005-0000-0000-000035890000}"/>
    <cellStyle name="Komma 5 5 4" xfId="49458" xr:uid="{00000000-0005-0000-0000-000036890000}"/>
    <cellStyle name="Komma 5 5 5" xfId="49459" xr:uid="{00000000-0005-0000-0000-000037890000}"/>
    <cellStyle name="Komma 5 5 6" xfId="49460" xr:uid="{00000000-0005-0000-0000-000038890000}"/>
    <cellStyle name="Komma 5 5_A01" xfId="12521" xr:uid="{00000000-0005-0000-0000-000039890000}"/>
    <cellStyle name="Komma 5 6" xfId="24685" xr:uid="{00000000-0005-0000-0000-00003A890000}"/>
    <cellStyle name="Komma 5 6 2" xfId="24686" xr:uid="{00000000-0005-0000-0000-00003B890000}"/>
    <cellStyle name="Komma 5 6 3" xfId="24687" xr:uid="{00000000-0005-0000-0000-00003C890000}"/>
    <cellStyle name="Komma 5 6 4" xfId="36033" xr:uid="{00000000-0005-0000-0000-00003D890000}"/>
    <cellStyle name="Komma 5 6 5" xfId="49461" xr:uid="{00000000-0005-0000-0000-00003E890000}"/>
    <cellStyle name="Komma 5 6_AVA DVA EL" xfId="24688" xr:uid="{00000000-0005-0000-0000-00003F890000}"/>
    <cellStyle name="Komma 5 7" xfId="24689" xr:uid="{00000000-0005-0000-0000-000040890000}"/>
    <cellStyle name="Komma 5 7 2" xfId="24690" xr:uid="{00000000-0005-0000-0000-000041890000}"/>
    <cellStyle name="Komma 5 7 3" xfId="24691" xr:uid="{00000000-0005-0000-0000-000042890000}"/>
    <cellStyle name="Komma 5 7 4" xfId="36217" xr:uid="{00000000-0005-0000-0000-000043890000}"/>
    <cellStyle name="Komma 5 7 5" xfId="49462" xr:uid="{00000000-0005-0000-0000-000044890000}"/>
    <cellStyle name="Komma 5 7_AVA DVA EL" xfId="24692" xr:uid="{00000000-0005-0000-0000-000045890000}"/>
    <cellStyle name="Komma 5 8" xfId="24693" xr:uid="{00000000-0005-0000-0000-000046890000}"/>
    <cellStyle name="Komma 5 8 2" xfId="24694" xr:uid="{00000000-0005-0000-0000-000047890000}"/>
    <cellStyle name="Komma 5 8 3" xfId="24695" xr:uid="{00000000-0005-0000-0000-000048890000}"/>
    <cellStyle name="Komma 5 8 4" xfId="49463" xr:uid="{00000000-0005-0000-0000-000049890000}"/>
    <cellStyle name="Komma 5 8_AVA DVA EL" xfId="24696" xr:uid="{00000000-0005-0000-0000-00004A890000}"/>
    <cellStyle name="Komma 5 9" xfId="24697" xr:uid="{00000000-0005-0000-0000-00004B890000}"/>
    <cellStyle name="Komma 5_11" xfId="7492" xr:uid="{00000000-0005-0000-0000-00004C890000}"/>
    <cellStyle name="Komma 50" xfId="49464" xr:uid="{00000000-0005-0000-0000-00004D890000}"/>
    <cellStyle name="Komma 50 2" xfId="49465" xr:uid="{00000000-0005-0000-0000-00004E890000}"/>
    <cellStyle name="Komma 51" xfId="49466" xr:uid="{00000000-0005-0000-0000-00004F890000}"/>
    <cellStyle name="Komma 51 2" xfId="49467" xr:uid="{00000000-0005-0000-0000-000050890000}"/>
    <cellStyle name="Komma 52" xfId="49468" xr:uid="{00000000-0005-0000-0000-000051890000}"/>
    <cellStyle name="Komma 52 2" xfId="49469" xr:uid="{00000000-0005-0000-0000-000052890000}"/>
    <cellStyle name="Komma 53" xfId="49470" xr:uid="{00000000-0005-0000-0000-000053890000}"/>
    <cellStyle name="Komma 53 2" xfId="49471" xr:uid="{00000000-0005-0000-0000-000054890000}"/>
    <cellStyle name="Komma 54" xfId="49472" xr:uid="{00000000-0005-0000-0000-000055890000}"/>
    <cellStyle name="Komma 54 2" xfId="49473" xr:uid="{00000000-0005-0000-0000-000056890000}"/>
    <cellStyle name="Komma 54 3" xfId="49474" xr:uid="{00000000-0005-0000-0000-000057890000}"/>
    <cellStyle name="Komma 54 4" xfId="49475" xr:uid="{00000000-0005-0000-0000-000058890000}"/>
    <cellStyle name="Komma 54_Results &amp; key fig." xfId="49476" xr:uid="{00000000-0005-0000-0000-000059890000}"/>
    <cellStyle name="Komma 55" xfId="49477" xr:uid="{00000000-0005-0000-0000-00005A890000}"/>
    <cellStyle name="Komma 55 2" xfId="49478" xr:uid="{00000000-0005-0000-0000-00005B890000}"/>
    <cellStyle name="Komma 56" xfId="49479" xr:uid="{00000000-0005-0000-0000-00005C890000}"/>
    <cellStyle name="Komma 57" xfId="49480" xr:uid="{00000000-0005-0000-0000-00005D890000}"/>
    <cellStyle name="Komma 58" xfId="53114" xr:uid="{C5210520-4B5B-4BF7-9B5C-BDF2A256BF2D}"/>
    <cellStyle name="Komma 6" xfId="7493" xr:uid="{00000000-0005-0000-0000-00005E890000}"/>
    <cellStyle name="Komma 6 2" xfId="7494" xr:uid="{00000000-0005-0000-0000-00005F890000}"/>
    <cellStyle name="Komma 6 2 2" xfId="7495" xr:uid="{00000000-0005-0000-0000-000060890000}"/>
    <cellStyle name="Komma 6 2 2 2" xfId="7496" xr:uid="{00000000-0005-0000-0000-000061890000}"/>
    <cellStyle name="Komma 6 2 2_A01" xfId="12523" xr:uid="{00000000-0005-0000-0000-000062890000}"/>
    <cellStyle name="Komma 6 2 3" xfId="7497" xr:uid="{00000000-0005-0000-0000-000063890000}"/>
    <cellStyle name="Komma 6 2 3 2" xfId="36064" xr:uid="{00000000-0005-0000-0000-000064890000}"/>
    <cellStyle name="Komma 6 2 3_LR2" xfId="53134" xr:uid="{67960F41-08FD-4F5F-87C8-A1920F0195ED}"/>
    <cellStyle name="Komma 6 2 4" xfId="36269" xr:uid="{00000000-0005-0000-0000-000065890000}"/>
    <cellStyle name="Komma 6 2 5" xfId="36775" xr:uid="{00000000-0005-0000-0000-000066890000}"/>
    <cellStyle name="Komma 6 2_A01" xfId="12522" xr:uid="{00000000-0005-0000-0000-000067890000}"/>
    <cellStyle name="Komma 6 3" xfId="7498" xr:uid="{00000000-0005-0000-0000-000068890000}"/>
    <cellStyle name="Komma 6 3 2" xfId="7499" xr:uid="{00000000-0005-0000-0000-000069890000}"/>
    <cellStyle name="Komma 6 3 2 2" xfId="36094" xr:uid="{00000000-0005-0000-0000-00006A890000}"/>
    <cellStyle name="Komma 6 3 2_LR2" xfId="53135" xr:uid="{27D5C2CA-00DA-4E3E-A62E-4F75D942202D}"/>
    <cellStyle name="Komma 6 3 3" xfId="36281" xr:uid="{00000000-0005-0000-0000-00006B890000}"/>
    <cellStyle name="Komma 6 3 4" xfId="49481" xr:uid="{00000000-0005-0000-0000-00006C890000}"/>
    <cellStyle name="Komma 6 3_A01" xfId="12524" xr:uid="{00000000-0005-0000-0000-00006D890000}"/>
    <cellStyle name="Komma 6 4" xfId="7500" xr:uid="{00000000-0005-0000-0000-00006E890000}"/>
    <cellStyle name="Komma 6 4 2" xfId="24698" xr:uid="{00000000-0005-0000-0000-00006F890000}"/>
    <cellStyle name="Komma 6 4 2 2" xfId="36251" xr:uid="{00000000-0005-0000-0000-000070890000}"/>
    <cellStyle name="Komma 6 4 3" xfId="24699" xr:uid="{00000000-0005-0000-0000-000071890000}"/>
    <cellStyle name="Komma 6 4 4" xfId="36035" xr:uid="{00000000-0005-0000-0000-000072890000}"/>
    <cellStyle name="Komma 6 4_AVA DVA EL" xfId="24700" xr:uid="{00000000-0005-0000-0000-000073890000}"/>
    <cellStyle name="Komma 6 5" xfId="36218" xr:uid="{00000000-0005-0000-0000-000074890000}"/>
    <cellStyle name="Komma 6 6" xfId="36774" xr:uid="{00000000-0005-0000-0000-000075890000}"/>
    <cellStyle name="Komma 6_11" xfId="7501" xr:uid="{00000000-0005-0000-0000-000076890000}"/>
    <cellStyle name="Komma 7" xfId="7502" xr:uid="{00000000-0005-0000-0000-000077890000}"/>
    <cellStyle name="Komma 7 2" xfId="12525" xr:uid="{00000000-0005-0000-0000-000078890000}"/>
    <cellStyle name="Komma 7 2 2" xfId="24701" xr:uid="{00000000-0005-0000-0000-000079890000}"/>
    <cellStyle name="Komma 7 2 2 2" xfId="36270" xr:uid="{00000000-0005-0000-0000-00007A890000}"/>
    <cellStyle name="Komma 7 2 3" xfId="36067" xr:uid="{00000000-0005-0000-0000-00007B890000}"/>
    <cellStyle name="Komma 7 2 4" xfId="40023" xr:uid="{00000000-0005-0000-0000-00007C890000}"/>
    <cellStyle name="Komma 7 2_AVA DVA EL" xfId="24702" xr:uid="{00000000-0005-0000-0000-00007D890000}"/>
    <cellStyle name="Komma 7 3" xfId="24703" xr:uid="{00000000-0005-0000-0000-00007E890000}"/>
    <cellStyle name="Komma 7 3 2" xfId="24704" xr:uid="{00000000-0005-0000-0000-00007F890000}"/>
    <cellStyle name="Komma 7 3 2 2" xfId="36282" xr:uid="{00000000-0005-0000-0000-000080890000}"/>
    <cellStyle name="Komma 7 3 3" xfId="24705" xr:uid="{00000000-0005-0000-0000-000081890000}"/>
    <cellStyle name="Komma 7 3 3 2" xfId="49482" xr:uid="{00000000-0005-0000-0000-000082890000}"/>
    <cellStyle name="Komma 7 3 4" xfId="36097" xr:uid="{00000000-0005-0000-0000-000083890000}"/>
    <cellStyle name="Komma 7 3 5" xfId="40024" xr:uid="{00000000-0005-0000-0000-000084890000}"/>
    <cellStyle name="Komma 7 3_AVA DVA EL" xfId="24706" xr:uid="{00000000-0005-0000-0000-000085890000}"/>
    <cellStyle name="Komma 7 4" xfId="36038" xr:uid="{00000000-0005-0000-0000-000086890000}"/>
    <cellStyle name="Komma 7 4 2" xfId="36252" xr:uid="{00000000-0005-0000-0000-000087890000}"/>
    <cellStyle name="Komma 7 4 3" xfId="40025" xr:uid="{00000000-0005-0000-0000-000088890000}"/>
    <cellStyle name="Komma 7 5" xfId="36219" xr:uid="{00000000-0005-0000-0000-000089890000}"/>
    <cellStyle name="Komma 7 6" xfId="36776" xr:uid="{00000000-0005-0000-0000-00008A890000}"/>
    <cellStyle name="Komma 7_7. Other MTM adjustments" xfId="49483" xr:uid="{00000000-0005-0000-0000-00008B890000}"/>
    <cellStyle name="Komma 8" xfId="7503" xr:uid="{00000000-0005-0000-0000-00008C890000}"/>
    <cellStyle name="Komma 8 10" xfId="49484" xr:uid="{00000000-0005-0000-0000-00008D890000}"/>
    <cellStyle name="Komma 8 11" xfId="49485" xr:uid="{00000000-0005-0000-0000-00008E890000}"/>
    <cellStyle name="Komma 8 2" xfId="7504" xr:uid="{00000000-0005-0000-0000-00008F890000}"/>
    <cellStyle name="Komma 8 2 10" xfId="49486" xr:uid="{00000000-0005-0000-0000-000090890000}"/>
    <cellStyle name="Komma 8 2 2" xfId="7505" xr:uid="{00000000-0005-0000-0000-000091890000}"/>
    <cellStyle name="Komma 8 2 2 2" xfId="7506" xr:uid="{00000000-0005-0000-0000-000092890000}"/>
    <cellStyle name="Komma 8 2 2 2 2" xfId="24707" xr:uid="{00000000-0005-0000-0000-000093890000}"/>
    <cellStyle name="Komma 8 2 2 2_AVA DVA EL" xfId="24708" xr:uid="{00000000-0005-0000-0000-000094890000}"/>
    <cellStyle name="Komma 8 2 2 3" xfId="24709" xr:uid="{00000000-0005-0000-0000-000095890000}"/>
    <cellStyle name="Komma 8 2 2 4" xfId="49487" xr:uid="{00000000-0005-0000-0000-000096890000}"/>
    <cellStyle name="Komma 8 2 2 5" xfId="49488" xr:uid="{00000000-0005-0000-0000-000097890000}"/>
    <cellStyle name="Komma 8 2 2 6" xfId="49489" xr:uid="{00000000-0005-0000-0000-000098890000}"/>
    <cellStyle name="Komma 8 2 2_A01" xfId="12527" xr:uid="{00000000-0005-0000-0000-000099890000}"/>
    <cellStyle name="Komma 8 2 3" xfId="7507" xr:uid="{00000000-0005-0000-0000-00009A890000}"/>
    <cellStyle name="Komma 8 2 3 2" xfId="24710" xr:uid="{00000000-0005-0000-0000-00009B890000}"/>
    <cellStyle name="Komma 8 2 3 3" xfId="24711" xr:uid="{00000000-0005-0000-0000-00009C890000}"/>
    <cellStyle name="Komma 8 2 3 4" xfId="36070" xr:uid="{00000000-0005-0000-0000-00009D890000}"/>
    <cellStyle name="Komma 8 2 3 5" xfId="49490" xr:uid="{00000000-0005-0000-0000-00009E890000}"/>
    <cellStyle name="Komma 8 2 3_AVA DVA EL" xfId="24712" xr:uid="{00000000-0005-0000-0000-00009F890000}"/>
    <cellStyle name="Komma 8 2 4" xfId="24713" xr:uid="{00000000-0005-0000-0000-0000A0890000}"/>
    <cellStyle name="Komma 8 2 4 2" xfId="24714" xr:uid="{00000000-0005-0000-0000-0000A1890000}"/>
    <cellStyle name="Komma 8 2 4 3" xfId="24715" xr:uid="{00000000-0005-0000-0000-0000A2890000}"/>
    <cellStyle name="Komma 8 2 4 4" xfId="36271" xr:uid="{00000000-0005-0000-0000-0000A3890000}"/>
    <cellStyle name="Komma 8 2 4 5" xfId="49491" xr:uid="{00000000-0005-0000-0000-0000A4890000}"/>
    <cellStyle name="Komma 8 2 4_AVA DVA EL" xfId="24716" xr:uid="{00000000-0005-0000-0000-0000A5890000}"/>
    <cellStyle name="Komma 8 2 5" xfId="24717" xr:uid="{00000000-0005-0000-0000-0000A6890000}"/>
    <cellStyle name="Komma 8 2 5 2" xfId="24718" xr:uid="{00000000-0005-0000-0000-0000A7890000}"/>
    <cellStyle name="Komma 8 2 5 3" xfId="24719" xr:uid="{00000000-0005-0000-0000-0000A8890000}"/>
    <cellStyle name="Komma 8 2 5 4" xfId="49492" xr:uid="{00000000-0005-0000-0000-0000A9890000}"/>
    <cellStyle name="Komma 8 2 5_AVA DVA EL" xfId="24720" xr:uid="{00000000-0005-0000-0000-0000AA890000}"/>
    <cellStyle name="Komma 8 2 6" xfId="24721" xr:uid="{00000000-0005-0000-0000-0000AB890000}"/>
    <cellStyle name="Komma 8 2 6 2" xfId="24722" xr:uid="{00000000-0005-0000-0000-0000AC890000}"/>
    <cellStyle name="Komma 8 2 6_AVA DVA EL" xfId="24723" xr:uid="{00000000-0005-0000-0000-0000AD890000}"/>
    <cellStyle name="Komma 8 2 7" xfId="24724" xr:uid="{00000000-0005-0000-0000-0000AE890000}"/>
    <cellStyle name="Komma 8 2 8" xfId="36778" xr:uid="{00000000-0005-0000-0000-0000AF890000}"/>
    <cellStyle name="Komma 8 2 9" xfId="49493" xr:uid="{00000000-0005-0000-0000-0000B0890000}"/>
    <cellStyle name="Komma 8 2_A01" xfId="12526" xr:uid="{00000000-0005-0000-0000-0000B1890000}"/>
    <cellStyle name="Komma 8 3" xfId="7508" xr:uid="{00000000-0005-0000-0000-0000B2890000}"/>
    <cellStyle name="Komma 8 3 2" xfId="7509" xr:uid="{00000000-0005-0000-0000-0000B3890000}"/>
    <cellStyle name="Komma 8 3 2 2" xfId="24725" xr:uid="{00000000-0005-0000-0000-0000B4890000}"/>
    <cellStyle name="Komma 8 3 2 3" xfId="36100" xr:uid="{00000000-0005-0000-0000-0000B5890000}"/>
    <cellStyle name="Komma 8 3 2_AVA DVA EL" xfId="24726" xr:uid="{00000000-0005-0000-0000-0000B6890000}"/>
    <cellStyle name="Komma 8 3 3" xfId="24727" xr:uid="{00000000-0005-0000-0000-0000B7890000}"/>
    <cellStyle name="Komma 8 3 3 2" xfId="36283" xr:uid="{00000000-0005-0000-0000-0000B8890000}"/>
    <cellStyle name="Komma 8 3 4" xfId="49494" xr:uid="{00000000-0005-0000-0000-0000B9890000}"/>
    <cellStyle name="Komma 8 3 5" xfId="49495" xr:uid="{00000000-0005-0000-0000-0000BA890000}"/>
    <cellStyle name="Komma 8 3 6" xfId="49496" xr:uid="{00000000-0005-0000-0000-0000BB890000}"/>
    <cellStyle name="Komma 8 3 7" xfId="49497" xr:uid="{00000000-0005-0000-0000-0000BC890000}"/>
    <cellStyle name="Komma 8 3_A01" xfId="12528" xr:uid="{00000000-0005-0000-0000-0000BD890000}"/>
    <cellStyle name="Komma 8 4" xfId="7510" xr:uid="{00000000-0005-0000-0000-0000BE890000}"/>
    <cellStyle name="Komma 8 4 2" xfId="24728" xr:uid="{00000000-0005-0000-0000-0000BF890000}"/>
    <cellStyle name="Komma 8 4 2 2" xfId="24729" xr:uid="{00000000-0005-0000-0000-0000C0890000}"/>
    <cellStyle name="Komma 8 4 2 3" xfId="36254" xr:uid="{00000000-0005-0000-0000-0000C1890000}"/>
    <cellStyle name="Komma 8 4 2_AVA DVA EL" xfId="24730" xr:uid="{00000000-0005-0000-0000-0000C2890000}"/>
    <cellStyle name="Komma 8 4 3" xfId="24731" xr:uid="{00000000-0005-0000-0000-0000C3890000}"/>
    <cellStyle name="Komma 8 4 4" xfId="24732" xr:uid="{00000000-0005-0000-0000-0000C4890000}"/>
    <cellStyle name="Komma 8 4 5" xfId="36041" xr:uid="{00000000-0005-0000-0000-0000C5890000}"/>
    <cellStyle name="Komma 8 4 6" xfId="35947" xr:uid="{00000000-0005-0000-0000-0000C6890000}"/>
    <cellStyle name="Komma 8 4_AVA DVA EL" xfId="24733" xr:uid="{00000000-0005-0000-0000-0000C7890000}"/>
    <cellStyle name="Komma 8 5" xfId="24734" xr:uid="{00000000-0005-0000-0000-0000C8890000}"/>
    <cellStyle name="Komma 8 5 2" xfId="24735" xr:uid="{00000000-0005-0000-0000-0000C9890000}"/>
    <cellStyle name="Komma 8 5 3" xfId="24736" xr:uid="{00000000-0005-0000-0000-0000CA890000}"/>
    <cellStyle name="Komma 8 5 4" xfId="36220" xr:uid="{00000000-0005-0000-0000-0000CB890000}"/>
    <cellStyle name="Komma 8 5 5" xfId="49498" xr:uid="{00000000-0005-0000-0000-0000CC890000}"/>
    <cellStyle name="Komma 8 5_AVA DVA EL" xfId="24737" xr:uid="{00000000-0005-0000-0000-0000CD890000}"/>
    <cellStyle name="Komma 8 6" xfId="24738" xr:uid="{00000000-0005-0000-0000-0000CE890000}"/>
    <cellStyle name="Komma 8 6 2" xfId="24739" xr:uid="{00000000-0005-0000-0000-0000CF890000}"/>
    <cellStyle name="Komma 8 6 3" xfId="24740" xr:uid="{00000000-0005-0000-0000-0000D0890000}"/>
    <cellStyle name="Komma 8 6 4" xfId="49499" xr:uid="{00000000-0005-0000-0000-0000D1890000}"/>
    <cellStyle name="Komma 8 6 5" xfId="49500" xr:uid="{00000000-0005-0000-0000-0000D2890000}"/>
    <cellStyle name="Komma 8 6_AVA DVA EL" xfId="24741" xr:uid="{00000000-0005-0000-0000-0000D3890000}"/>
    <cellStyle name="Komma 8 7" xfId="24742" xr:uid="{00000000-0005-0000-0000-0000D4890000}"/>
    <cellStyle name="Komma 8 8" xfId="36777" xr:uid="{00000000-0005-0000-0000-0000D5890000}"/>
    <cellStyle name="Komma 8 9" xfId="49501" xr:uid="{00000000-0005-0000-0000-0000D6890000}"/>
    <cellStyle name="Komma 8_7. Other MTM adjustments" xfId="49502" xr:uid="{00000000-0005-0000-0000-0000D7890000}"/>
    <cellStyle name="Komma 9" xfId="7511" xr:uid="{00000000-0005-0000-0000-0000D8890000}"/>
    <cellStyle name="Komma 9 2" xfId="7512" xr:uid="{00000000-0005-0000-0000-0000D9890000}"/>
    <cellStyle name="Komma 9 2 2" xfId="7513" xr:uid="{00000000-0005-0000-0000-0000DA890000}"/>
    <cellStyle name="Komma 9 2 2 2" xfId="7514" xr:uid="{00000000-0005-0000-0000-0000DB890000}"/>
    <cellStyle name="Komma 9 2 2_CR4_19" xfId="7515" xr:uid="{00000000-0005-0000-0000-0000DC890000}"/>
    <cellStyle name="Komma 9 2 3" xfId="7516" xr:uid="{00000000-0005-0000-0000-0000DD890000}"/>
    <cellStyle name="Komma 9 2 3 2" xfId="36073" xr:uid="{00000000-0005-0000-0000-0000DE890000}"/>
    <cellStyle name="Komma 9 2 4" xfId="36272" xr:uid="{00000000-0005-0000-0000-0000DF890000}"/>
    <cellStyle name="Komma 9 2 5" xfId="40026" xr:uid="{00000000-0005-0000-0000-0000E0890000}"/>
    <cellStyle name="Komma 9 2_A01" xfId="12530" xr:uid="{00000000-0005-0000-0000-0000E1890000}"/>
    <cellStyle name="Komma 9 3" xfId="7517" xr:uid="{00000000-0005-0000-0000-0000E2890000}"/>
    <cellStyle name="Komma 9 3 2" xfId="7518" xr:uid="{00000000-0005-0000-0000-0000E3890000}"/>
    <cellStyle name="Komma 9 3 2 2" xfId="36103" xr:uid="{00000000-0005-0000-0000-0000E4890000}"/>
    <cellStyle name="Komma 9 3 2_LR2" xfId="53136" xr:uid="{5931297E-8F62-47D9-98B0-D63283180F60}"/>
    <cellStyle name="Komma 9 3 3" xfId="24743" xr:uid="{00000000-0005-0000-0000-0000E5890000}"/>
    <cellStyle name="Komma 9 3 3 2" xfId="36284" xr:uid="{00000000-0005-0000-0000-0000E6890000}"/>
    <cellStyle name="Komma 9 3 4" xfId="36429" xr:uid="{00000000-0005-0000-0000-0000E7890000}"/>
    <cellStyle name="Komma 9 3 5" xfId="40027" xr:uid="{00000000-0005-0000-0000-0000E8890000}"/>
    <cellStyle name="Komma 9 3_AVA DVA EL" xfId="24744" xr:uid="{00000000-0005-0000-0000-0000E9890000}"/>
    <cellStyle name="Komma 9 4" xfId="7519" xr:uid="{00000000-0005-0000-0000-0000EA890000}"/>
    <cellStyle name="Komma 9 4 2" xfId="36256" xr:uid="{00000000-0005-0000-0000-0000EB890000}"/>
    <cellStyle name="Komma 9 4 3" xfId="36044" xr:uid="{00000000-0005-0000-0000-0000EC890000}"/>
    <cellStyle name="Komma 9 5" xfId="36221" xr:uid="{00000000-0005-0000-0000-0000ED890000}"/>
    <cellStyle name="Komma 9 6" xfId="36779" xr:uid="{00000000-0005-0000-0000-0000EE890000}"/>
    <cellStyle name="Komma 9_A01" xfId="12529" xr:uid="{00000000-0005-0000-0000-0000EF890000}"/>
    <cellStyle name="Kommentarer" xfId="24745" xr:uid="{00000000-0005-0000-0000-0000F0890000}"/>
    <cellStyle name="Kommentarer 2" xfId="24746" xr:uid="{00000000-0005-0000-0000-0000F1890000}"/>
    <cellStyle name="Kommentarer 3" xfId="24747" xr:uid="{00000000-0005-0000-0000-0000F2890000}"/>
    <cellStyle name="Kommentarer 4" xfId="49503" xr:uid="{00000000-0005-0000-0000-0000F3890000}"/>
    <cellStyle name="Kommentarer_AVA DVA EL" xfId="24748" xr:uid="{00000000-0005-0000-0000-0000F4890000}"/>
    <cellStyle name="Komórka połączona" xfId="24749" xr:uid="{00000000-0005-0000-0000-0000F5890000}"/>
    <cellStyle name="Komórka połączona 2" xfId="24750" xr:uid="{00000000-0005-0000-0000-0000F6890000}"/>
    <cellStyle name="Komórka połączona 3" xfId="24751" xr:uid="{00000000-0005-0000-0000-0000F7890000}"/>
    <cellStyle name="Komórka połączona_AVA DVA EL" xfId="24752" xr:uid="{00000000-0005-0000-0000-0000F8890000}"/>
    <cellStyle name="Komórka zaznaczona" xfId="24753" xr:uid="{00000000-0005-0000-0000-0000F9890000}"/>
    <cellStyle name="Komórka zaznaczona 2" xfId="24754" xr:uid="{00000000-0005-0000-0000-0000FA890000}"/>
    <cellStyle name="Komórka zaznaczona 3" xfId="24755" xr:uid="{00000000-0005-0000-0000-0000FB890000}"/>
    <cellStyle name="Komórka zaznaczona_AVA DVA EL" xfId="24756" xr:uid="{00000000-0005-0000-0000-0000FC890000}"/>
    <cellStyle name="Kontrollcelle" xfId="36191" xr:uid="{00000000-0005-0000-0000-0000FD890000}"/>
    <cellStyle name="Kontrollcelle 2" xfId="7520" xr:uid="{00000000-0005-0000-0000-0000FE890000}"/>
    <cellStyle name="Kontrollcelle 2 2" xfId="24757" xr:uid="{00000000-0005-0000-0000-0000FF890000}"/>
    <cellStyle name="Kontrollcelle 2 2 2" xfId="24758" xr:uid="{00000000-0005-0000-0000-0000008A0000}"/>
    <cellStyle name="Kontrollcelle 2 2 3" xfId="24759" xr:uid="{00000000-0005-0000-0000-0000018A0000}"/>
    <cellStyle name="Kontrollcelle 2 2 4" xfId="40028" xr:uid="{00000000-0005-0000-0000-0000028A0000}"/>
    <cellStyle name="Kontrollcelle 2 2_AVA DVA EL" xfId="24760" xr:uid="{00000000-0005-0000-0000-0000038A0000}"/>
    <cellStyle name="Kontrollcelle 2 3" xfId="24761" xr:uid="{00000000-0005-0000-0000-0000048A0000}"/>
    <cellStyle name="Kontrollcelle 2 3 2" xfId="40029" xr:uid="{00000000-0005-0000-0000-0000058A0000}"/>
    <cellStyle name="Kontrollcelle 2 4" xfId="49504" xr:uid="{00000000-0005-0000-0000-0000068A0000}"/>
    <cellStyle name="Kontrollcelle 2 5" xfId="49505" xr:uid="{00000000-0005-0000-0000-0000078A0000}"/>
    <cellStyle name="Kontrollcelle 2 6" xfId="49506" xr:uid="{00000000-0005-0000-0000-0000088A0000}"/>
    <cellStyle name="Kontrollcelle 2_A01" xfId="35844" xr:uid="{00000000-0005-0000-0000-0000098A0000}"/>
    <cellStyle name="Kontrollcelle 3" xfId="24762" xr:uid="{00000000-0005-0000-0000-00000A8A0000}"/>
    <cellStyle name="Kontrollcelle 3 2" xfId="24763" xr:uid="{00000000-0005-0000-0000-00000B8A0000}"/>
    <cellStyle name="Kontrollcelle 3 3" xfId="24764" xr:uid="{00000000-0005-0000-0000-00000C8A0000}"/>
    <cellStyle name="Kontrollcelle 3 4" xfId="40030" xr:uid="{00000000-0005-0000-0000-00000D8A0000}"/>
    <cellStyle name="Kontrollcelle 3_AVA DVA EL" xfId="24765" xr:uid="{00000000-0005-0000-0000-00000E8A0000}"/>
    <cellStyle name="Kontrollcelle 4" xfId="24766" xr:uid="{00000000-0005-0000-0000-00000F8A0000}"/>
    <cellStyle name="Kontrollcelle 4 2" xfId="40031" xr:uid="{00000000-0005-0000-0000-0000108A0000}"/>
    <cellStyle name="Kontrollcelle 5" xfId="24767" xr:uid="{00000000-0005-0000-0000-0000118A0000}"/>
    <cellStyle name="Kontrollcelle 6" xfId="49507" xr:uid="{00000000-0005-0000-0000-0000128A0000}"/>
    <cellStyle name="Kontrollcelle_7. Other MTM adjustments" xfId="49508" xr:uid="{00000000-0005-0000-0000-0000138A0000}"/>
    <cellStyle name="Kontroller celle" xfId="24768" xr:uid="{00000000-0005-0000-0000-0000148A0000}"/>
    <cellStyle name="Kontroller celle 2" xfId="24769" xr:uid="{00000000-0005-0000-0000-0000158A0000}"/>
    <cellStyle name="Kontroller celle 3" xfId="24770" xr:uid="{00000000-0005-0000-0000-0000168A0000}"/>
    <cellStyle name="Kontroller celle_AVA DVA EL" xfId="24771" xr:uid="{00000000-0005-0000-0000-0000178A0000}"/>
    <cellStyle name="KRADSFI" xfId="7521" xr:uid="{00000000-0005-0000-0000-0000188A0000}"/>
    <cellStyle name="KRADSFI 2" xfId="24772" xr:uid="{00000000-0005-0000-0000-0000198A0000}"/>
    <cellStyle name="KRADSFI 2 2" xfId="36430" xr:uid="{00000000-0005-0000-0000-00001A8A0000}"/>
    <cellStyle name="KRADSFI 2 3" xfId="36653" xr:uid="{00000000-0005-0000-0000-00001B8A0000}"/>
    <cellStyle name="KRADSFI 3" xfId="36379" xr:uid="{00000000-0005-0000-0000-00001C8A0000}"/>
    <cellStyle name="KRADSFI 3 2" xfId="35928" xr:uid="{00000000-0005-0000-0000-00001D8A0000}"/>
    <cellStyle name="KRADSFI_A01" xfId="35845" xr:uid="{00000000-0005-0000-0000-00001E8A0000}"/>
    <cellStyle name="LedeTekst4a" xfId="24773" xr:uid="{00000000-0005-0000-0000-00001F8A0000}"/>
    <cellStyle name="LedeTekst4a 2" xfId="24774" xr:uid="{00000000-0005-0000-0000-0000208A0000}"/>
    <cellStyle name="LedeTekst4a 3" xfId="24775" xr:uid="{00000000-0005-0000-0000-0000218A0000}"/>
    <cellStyle name="LedeTekst4a_AVA DVA EL" xfId="24776" xr:uid="{00000000-0005-0000-0000-0000228A0000}"/>
    <cellStyle name="Lien hypertexte 2" xfId="7522" xr:uid="{00000000-0005-0000-0000-0000238A0000}"/>
    <cellStyle name="Lien hypertexte 2 2" xfId="7523" xr:uid="{00000000-0005-0000-0000-0000248A0000}"/>
    <cellStyle name="Lien hypertexte 2 2 2" xfId="24777" xr:uid="{00000000-0005-0000-0000-0000258A0000}"/>
    <cellStyle name="Lien hypertexte 2 2 3" xfId="49509" xr:uid="{00000000-0005-0000-0000-0000268A0000}"/>
    <cellStyle name="Lien hypertexte 2 2_AVA DVA EL" xfId="24778" xr:uid="{00000000-0005-0000-0000-0000278A0000}"/>
    <cellStyle name="Lien hypertexte 2 3" xfId="24779" xr:uid="{00000000-0005-0000-0000-0000288A0000}"/>
    <cellStyle name="Lien hypertexte 2 4" xfId="49510" xr:uid="{00000000-0005-0000-0000-0000298A0000}"/>
    <cellStyle name="Lien hypertexte 2_4Q16" xfId="24780" xr:uid="{00000000-0005-0000-0000-00002A8A0000}"/>
    <cellStyle name="Lien hypertexte 3" xfId="7524" xr:uid="{00000000-0005-0000-0000-00002B8A0000}"/>
    <cellStyle name="Lien hypertexte 3 2" xfId="24781" xr:uid="{00000000-0005-0000-0000-00002C8A0000}"/>
    <cellStyle name="Lien hypertexte 3 3" xfId="49511" xr:uid="{00000000-0005-0000-0000-00002D8A0000}"/>
    <cellStyle name="Lien hypertexte 3_AVA DVA EL" xfId="24782" xr:uid="{00000000-0005-0000-0000-00002E8A0000}"/>
    <cellStyle name="Link Currency (0)" xfId="7525" xr:uid="{00000000-0005-0000-0000-00002F8A0000}"/>
    <cellStyle name="Link Currency (0) 2" xfId="49512" xr:uid="{00000000-0005-0000-0000-0000308A0000}"/>
    <cellStyle name="Link Currency (2)" xfId="7526" xr:uid="{00000000-0005-0000-0000-0000318A0000}"/>
    <cellStyle name="Link Currency (2) 2" xfId="49513" xr:uid="{00000000-0005-0000-0000-0000328A0000}"/>
    <cellStyle name="Link Units (0)" xfId="7527" xr:uid="{00000000-0005-0000-0000-0000338A0000}"/>
    <cellStyle name="Link Units (0) 2" xfId="49514" xr:uid="{00000000-0005-0000-0000-0000348A0000}"/>
    <cellStyle name="Link Units (1)" xfId="7528" xr:uid="{00000000-0005-0000-0000-0000358A0000}"/>
    <cellStyle name="Link Units (1) 2" xfId="49515" xr:uid="{00000000-0005-0000-0000-0000368A0000}"/>
    <cellStyle name="Link Units (2)" xfId="7529" xr:uid="{00000000-0005-0000-0000-0000378A0000}"/>
    <cellStyle name="Link Units (2) 2" xfId="49516" xr:uid="{00000000-0005-0000-0000-0000388A0000}"/>
    <cellStyle name="Linked Cell" xfId="7530" xr:uid="{00000000-0005-0000-0000-0000398A0000}"/>
    <cellStyle name="Linked Cell 10" xfId="7531" xr:uid="{00000000-0005-0000-0000-00003A8A0000}"/>
    <cellStyle name="Linked Cell 11" xfId="49517" xr:uid="{00000000-0005-0000-0000-00003B8A0000}"/>
    <cellStyle name="Linked Cell 2" xfId="7532" xr:uid="{00000000-0005-0000-0000-00003C8A0000}"/>
    <cellStyle name="Linked Cell 2 2" xfId="7533" xr:uid="{00000000-0005-0000-0000-00003D8A0000}"/>
    <cellStyle name="Linked Cell 2 2 2" xfId="24783" xr:uid="{00000000-0005-0000-0000-00003E8A0000}"/>
    <cellStyle name="Linked Cell 2 2 2 2" xfId="24784" xr:uid="{00000000-0005-0000-0000-00003F8A0000}"/>
    <cellStyle name="Linked Cell 2 2 2 3" xfId="24785" xr:uid="{00000000-0005-0000-0000-0000408A0000}"/>
    <cellStyle name="Linked Cell 2 2 2_AVA DVA EL" xfId="24786" xr:uid="{00000000-0005-0000-0000-0000418A0000}"/>
    <cellStyle name="Linked Cell 2 2 3" xfId="24787" xr:uid="{00000000-0005-0000-0000-0000428A0000}"/>
    <cellStyle name="Linked Cell 2 2 3 2" xfId="24788" xr:uid="{00000000-0005-0000-0000-0000438A0000}"/>
    <cellStyle name="Linked Cell 2 2 3 3" xfId="24789" xr:uid="{00000000-0005-0000-0000-0000448A0000}"/>
    <cellStyle name="Linked Cell 2 2 3_AVA DVA EL" xfId="24790" xr:uid="{00000000-0005-0000-0000-0000458A0000}"/>
    <cellStyle name="Linked Cell 2 2 4" xfId="24791" xr:uid="{00000000-0005-0000-0000-0000468A0000}"/>
    <cellStyle name="Linked Cell 2 2 4 2" xfId="24792" xr:uid="{00000000-0005-0000-0000-0000478A0000}"/>
    <cellStyle name="Linked Cell 2 2 4 3" xfId="24793" xr:uid="{00000000-0005-0000-0000-0000488A0000}"/>
    <cellStyle name="Linked Cell 2 2 4_AVA DVA EL" xfId="24794" xr:uid="{00000000-0005-0000-0000-0000498A0000}"/>
    <cellStyle name="Linked Cell 2 2 5" xfId="24795" xr:uid="{00000000-0005-0000-0000-00004A8A0000}"/>
    <cellStyle name="Linked Cell 2 2 5 2" xfId="24796" xr:uid="{00000000-0005-0000-0000-00004B8A0000}"/>
    <cellStyle name="Linked Cell 2 2 5 3" xfId="24797" xr:uid="{00000000-0005-0000-0000-00004C8A0000}"/>
    <cellStyle name="Linked Cell 2 2 5_AVA DVA EL" xfId="24798" xr:uid="{00000000-0005-0000-0000-00004D8A0000}"/>
    <cellStyle name="Linked Cell 2 2 6" xfId="24799" xr:uid="{00000000-0005-0000-0000-00004E8A0000}"/>
    <cellStyle name="Linked Cell 2 2 6 2" xfId="24800" xr:uid="{00000000-0005-0000-0000-00004F8A0000}"/>
    <cellStyle name="Linked Cell 2 2 6 3" xfId="24801" xr:uid="{00000000-0005-0000-0000-0000508A0000}"/>
    <cellStyle name="Linked Cell 2 2 6_AVA DVA EL" xfId="24802" xr:uid="{00000000-0005-0000-0000-0000518A0000}"/>
    <cellStyle name="Linked Cell 2 2 7" xfId="24803" xr:uid="{00000000-0005-0000-0000-0000528A0000}"/>
    <cellStyle name="Linked Cell 2 2_A01" xfId="35846" xr:uid="{00000000-0005-0000-0000-0000538A0000}"/>
    <cellStyle name="Linked Cell 2 3" xfId="24804" xr:uid="{00000000-0005-0000-0000-0000548A0000}"/>
    <cellStyle name="Linked Cell 2 3 2" xfId="24805" xr:uid="{00000000-0005-0000-0000-0000558A0000}"/>
    <cellStyle name="Linked Cell 2 3 3" xfId="24806" xr:uid="{00000000-0005-0000-0000-0000568A0000}"/>
    <cellStyle name="Linked Cell 2 3_AVA DVA EL" xfId="24807" xr:uid="{00000000-0005-0000-0000-0000578A0000}"/>
    <cellStyle name="Linked Cell 2 4" xfId="24808" xr:uid="{00000000-0005-0000-0000-0000588A0000}"/>
    <cellStyle name="Linked Cell 2 4 2" xfId="24809" xr:uid="{00000000-0005-0000-0000-0000598A0000}"/>
    <cellStyle name="Linked Cell 2 4 3" xfId="24810" xr:uid="{00000000-0005-0000-0000-00005A8A0000}"/>
    <cellStyle name="Linked Cell 2 4_AVA DVA EL" xfId="24811" xr:uid="{00000000-0005-0000-0000-00005B8A0000}"/>
    <cellStyle name="Linked Cell 2 5" xfId="24812" xr:uid="{00000000-0005-0000-0000-00005C8A0000}"/>
    <cellStyle name="Linked Cell 2 5 2" xfId="24813" xr:uid="{00000000-0005-0000-0000-00005D8A0000}"/>
    <cellStyle name="Linked Cell 2 5 3" xfId="24814" xr:uid="{00000000-0005-0000-0000-00005E8A0000}"/>
    <cellStyle name="Linked Cell 2 5_AVA DVA EL" xfId="24815" xr:uid="{00000000-0005-0000-0000-00005F8A0000}"/>
    <cellStyle name="Linked Cell 2 6" xfId="24816" xr:uid="{00000000-0005-0000-0000-0000608A0000}"/>
    <cellStyle name="Linked Cell 2 6 2" xfId="24817" xr:uid="{00000000-0005-0000-0000-0000618A0000}"/>
    <cellStyle name="Linked Cell 2 6 3" xfId="24818" xr:uid="{00000000-0005-0000-0000-0000628A0000}"/>
    <cellStyle name="Linked Cell 2 6_AVA DVA EL" xfId="24819" xr:uid="{00000000-0005-0000-0000-0000638A0000}"/>
    <cellStyle name="Linked Cell 2 7" xfId="24820" xr:uid="{00000000-0005-0000-0000-0000648A0000}"/>
    <cellStyle name="Linked Cell 2 7 2" xfId="24821" xr:uid="{00000000-0005-0000-0000-0000658A0000}"/>
    <cellStyle name="Linked Cell 2 7 3" xfId="24822" xr:uid="{00000000-0005-0000-0000-0000668A0000}"/>
    <cellStyle name="Linked Cell 2 7_AVA DVA EL" xfId="24823" xr:uid="{00000000-0005-0000-0000-0000678A0000}"/>
    <cellStyle name="Linked Cell 2 8" xfId="24824" xr:uid="{00000000-0005-0000-0000-0000688A0000}"/>
    <cellStyle name="Linked Cell 2 9" xfId="49518" xr:uid="{00000000-0005-0000-0000-0000698A0000}"/>
    <cellStyle name="Linked Cell 2_4Q16" xfId="24825" xr:uid="{00000000-0005-0000-0000-00006A8A0000}"/>
    <cellStyle name="Linked Cell 3" xfId="7534" xr:uid="{00000000-0005-0000-0000-00006B8A0000}"/>
    <cellStyle name="Linked Cell 3 2" xfId="24826" xr:uid="{00000000-0005-0000-0000-00006C8A0000}"/>
    <cellStyle name="Linked Cell 3 3" xfId="24827" xr:uid="{00000000-0005-0000-0000-00006D8A0000}"/>
    <cellStyle name="Linked Cell 3_AVA DVA EL" xfId="24828" xr:uid="{00000000-0005-0000-0000-00006E8A0000}"/>
    <cellStyle name="Linked Cell 4" xfId="7535" xr:uid="{00000000-0005-0000-0000-00006F8A0000}"/>
    <cellStyle name="Linked Cell 4 2" xfId="24829" xr:uid="{00000000-0005-0000-0000-0000708A0000}"/>
    <cellStyle name="Linked Cell 4 2 2" xfId="24830" xr:uid="{00000000-0005-0000-0000-0000718A0000}"/>
    <cellStyle name="Linked Cell 4 2 3" xfId="24831" xr:uid="{00000000-0005-0000-0000-0000728A0000}"/>
    <cellStyle name="Linked Cell 4 2_AVA DVA EL" xfId="24832" xr:uid="{00000000-0005-0000-0000-0000738A0000}"/>
    <cellStyle name="Linked Cell 4 3" xfId="24833" xr:uid="{00000000-0005-0000-0000-0000748A0000}"/>
    <cellStyle name="Linked Cell 4 3 2" xfId="24834" xr:uid="{00000000-0005-0000-0000-0000758A0000}"/>
    <cellStyle name="Linked Cell 4 3 3" xfId="24835" xr:uid="{00000000-0005-0000-0000-0000768A0000}"/>
    <cellStyle name="Linked Cell 4 3_AVA DVA EL" xfId="24836" xr:uid="{00000000-0005-0000-0000-0000778A0000}"/>
    <cellStyle name="Linked Cell 4 4" xfId="24837" xr:uid="{00000000-0005-0000-0000-0000788A0000}"/>
    <cellStyle name="Linked Cell 4 5" xfId="24838" xr:uid="{00000000-0005-0000-0000-0000798A0000}"/>
    <cellStyle name="Linked Cell 4_AVA DVA EL" xfId="24839" xr:uid="{00000000-0005-0000-0000-00007A8A0000}"/>
    <cellStyle name="Linked Cell 5" xfId="7536" xr:uid="{00000000-0005-0000-0000-00007B8A0000}"/>
    <cellStyle name="Linked Cell 5 2" xfId="24840" xr:uid="{00000000-0005-0000-0000-00007C8A0000}"/>
    <cellStyle name="Linked Cell 5 3" xfId="24841" xr:uid="{00000000-0005-0000-0000-00007D8A0000}"/>
    <cellStyle name="Linked Cell 5_AVA DVA EL" xfId="24842" xr:uid="{00000000-0005-0000-0000-00007E8A0000}"/>
    <cellStyle name="Linked Cell 6" xfId="7537" xr:uid="{00000000-0005-0000-0000-00007F8A0000}"/>
    <cellStyle name="Linked Cell 6 2" xfId="24843" xr:uid="{00000000-0005-0000-0000-0000808A0000}"/>
    <cellStyle name="Linked Cell 6 3" xfId="24844" xr:uid="{00000000-0005-0000-0000-0000818A0000}"/>
    <cellStyle name="Linked Cell 6_AVA DVA EL" xfId="24845" xr:uid="{00000000-0005-0000-0000-0000828A0000}"/>
    <cellStyle name="Linked Cell 7" xfId="7538" xr:uid="{00000000-0005-0000-0000-0000838A0000}"/>
    <cellStyle name="Linked Cell 8" xfId="7539" xr:uid="{00000000-0005-0000-0000-0000848A0000}"/>
    <cellStyle name="Linked Cell 9" xfId="7540" xr:uid="{00000000-0005-0000-0000-0000858A0000}"/>
    <cellStyle name="Linked Cell_4Q16" xfId="24846" xr:uid="{00000000-0005-0000-0000-0000868A0000}"/>
    <cellStyle name="Magyarázó szöveg" xfId="7541" xr:uid="{00000000-0005-0000-0000-0000878A0000}"/>
    <cellStyle name="Magyarázó szöveg 2" xfId="24847" xr:uid="{00000000-0005-0000-0000-0000888A0000}"/>
    <cellStyle name="Magyarázó szöveg_AVA DVA EL" xfId="24848" xr:uid="{00000000-0005-0000-0000-0000898A0000}"/>
    <cellStyle name="Mainhead" xfId="7542" xr:uid="{00000000-0005-0000-0000-00008A8A0000}"/>
    <cellStyle name="Mainhead 2" xfId="24849" xr:uid="{00000000-0005-0000-0000-00008B8A0000}"/>
    <cellStyle name="Mainhead_AVA DVA EL" xfId="24850" xr:uid="{00000000-0005-0000-0000-00008C8A0000}"/>
    <cellStyle name="Margin" xfId="24851" xr:uid="{00000000-0005-0000-0000-00008D8A0000}"/>
    <cellStyle name="Margin 2" xfId="24852" xr:uid="{00000000-0005-0000-0000-00008E8A0000}"/>
    <cellStyle name="Margin 2 2" xfId="24853" xr:uid="{00000000-0005-0000-0000-00008F8A0000}"/>
    <cellStyle name="Margin 2 3" xfId="24854" xr:uid="{00000000-0005-0000-0000-0000908A0000}"/>
    <cellStyle name="Margin 2 4" xfId="49519" xr:uid="{00000000-0005-0000-0000-0000918A0000}"/>
    <cellStyle name="Margin 2_AVA DVA EL" xfId="24855" xr:uid="{00000000-0005-0000-0000-0000928A0000}"/>
    <cellStyle name="Margin 3" xfId="24856" xr:uid="{00000000-0005-0000-0000-0000938A0000}"/>
    <cellStyle name="Margin 4" xfId="24857" xr:uid="{00000000-0005-0000-0000-0000948A0000}"/>
    <cellStyle name="Margin_AVA DVA EL" xfId="24858" xr:uid="{00000000-0005-0000-0000-0000958A0000}"/>
    <cellStyle name="Markeringsfarve1" xfId="24859" xr:uid="{00000000-0005-0000-0000-0000968A0000}"/>
    <cellStyle name="Markeringsfarve1 2" xfId="24860" xr:uid="{00000000-0005-0000-0000-0000978A0000}"/>
    <cellStyle name="Markeringsfarve1 3" xfId="24861" xr:uid="{00000000-0005-0000-0000-0000988A0000}"/>
    <cellStyle name="Markeringsfarve1_AVA DVA EL" xfId="24862" xr:uid="{00000000-0005-0000-0000-0000998A0000}"/>
    <cellStyle name="Markeringsfarve2" xfId="24863" xr:uid="{00000000-0005-0000-0000-00009A8A0000}"/>
    <cellStyle name="Markeringsfarve2 2" xfId="24864" xr:uid="{00000000-0005-0000-0000-00009B8A0000}"/>
    <cellStyle name="Markeringsfarve2 3" xfId="24865" xr:uid="{00000000-0005-0000-0000-00009C8A0000}"/>
    <cellStyle name="Markeringsfarve2_AVA DVA EL" xfId="24866" xr:uid="{00000000-0005-0000-0000-00009D8A0000}"/>
    <cellStyle name="Markeringsfarve3" xfId="24867" xr:uid="{00000000-0005-0000-0000-00009E8A0000}"/>
    <cellStyle name="Markeringsfarve3 2" xfId="24868" xr:uid="{00000000-0005-0000-0000-00009F8A0000}"/>
    <cellStyle name="Markeringsfarve3 3" xfId="24869" xr:uid="{00000000-0005-0000-0000-0000A08A0000}"/>
    <cellStyle name="Markeringsfarve3_AVA DVA EL" xfId="24870" xr:uid="{00000000-0005-0000-0000-0000A18A0000}"/>
    <cellStyle name="Markeringsfarve4" xfId="24871" xr:uid="{00000000-0005-0000-0000-0000A28A0000}"/>
    <cellStyle name="Markeringsfarve4 2" xfId="24872" xr:uid="{00000000-0005-0000-0000-0000A38A0000}"/>
    <cellStyle name="Markeringsfarve4 3" xfId="24873" xr:uid="{00000000-0005-0000-0000-0000A48A0000}"/>
    <cellStyle name="Markeringsfarve4_AVA DVA EL" xfId="24874" xr:uid="{00000000-0005-0000-0000-0000A58A0000}"/>
    <cellStyle name="Markeringsfarve5" xfId="24875" xr:uid="{00000000-0005-0000-0000-0000A68A0000}"/>
    <cellStyle name="Markeringsfarve5 2" xfId="24876" xr:uid="{00000000-0005-0000-0000-0000A78A0000}"/>
    <cellStyle name="Markeringsfarve5 3" xfId="24877" xr:uid="{00000000-0005-0000-0000-0000A88A0000}"/>
    <cellStyle name="Markeringsfarve5_AVA DVA EL" xfId="24878" xr:uid="{00000000-0005-0000-0000-0000A98A0000}"/>
    <cellStyle name="Markeringsfarve6" xfId="24879" xr:uid="{00000000-0005-0000-0000-0000AA8A0000}"/>
    <cellStyle name="Markeringsfarve6 2" xfId="24880" xr:uid="{00000000-0005-0000-0000-0000AB8A0000}"/>
    <cellStyle name="Markeringsfarve6 3" xfId="24881" xr:uid="{00000000-0005-0000-0000-0000AC8A0000}"/>
    <cellStyle name="Markeringsfarve6_AVA DVA EL" xfId="24882" xr:uid="{00000000-0005-0000-0000-0000AD8A0000}"/>
    <cellStyle name="Merknad" xfId="36192" xr:uid="{00000000-0005-0000-0000-0000AE8A0000}"/>
    <cellStyle name="Merknad 10" xfId="36518" xr:uid="{00000000-0005-0000-0000-0000AF8A0000}"/>
    <cellStyle name="Merknad 2" xfId="7543" xr:uid="{00000000-0005-0000-0000-0000B08A0000}"/>
    <cellStyle name="Merknad 2 10" xfId="7544" xr:uid="{00000000-0005-0000-0000-0000B18A0000}"/>
    <cellStyle name="Merknad 2 10 2" xfId="24883" xr:uid="{00000000-0005-0000-0000-0000B28A0000}"/>
    <cellStyle name="Merknad 2 10 2 2" xfId="49520" xr:uid="{00000000-0005-0000-0000-0000B38A0000}"/>
    <cellStyle name="Merknad 2 10 3" xfId="49521" xr:uid="{00000000-0005-0000-0000-0000B48A0000}"/>
    <cellStyle name="Merknad 2 10 4" xfId="49522" xr:uid="{00000000-0005-0000-0000-0000B58A0000}"/>
    <cellStyle name="Merknad 2 10_3. Chng in credit spreads" xfId="49523" xr:uid="{00000000-0005-0000-0000-0000B68A0000}"/>
    <cellStyle name="Merknad 2 11" xfId="7545" xr:uid="{00000000-0005-0000-0000-0000B78A0000}"/>
    <cellStyle name="Merknad 2 11 2" xfId="24884" xr:uid="{00000000-0005-0000-0000-0000B88A0000}"/>
    <cellStyle name="Merknad 2 11 3" xfId="49524" xr:uid="{00000000-0005-0000-0000-0000B98A0000}"/>
    <cellStyle name="Merknad 2 11_A01" xfId="35847" xr:uid="{00000000-0005-0000-0000-0000BA8A0000}"/>
    <cellStyle name="Merknad 2 12" xfId="7546" xr:uid="{00000000-0005-0000-0000-0000BB8A0000}"/>
    <cellStyle name="Merknad 2 12 2" xfId="24885" xr:uid="{00000000-0005-0000-0000-0000BC8A0000}"/>
    <cellStyle name="Merknad 2 12 3" xfId="49525" xr:uid="{00000000-0005-0000-0000-0000BD8A0000}"/>
    <cellStyle name="Merknad 2 12_A01" xfId="35848" xr:uid="{00000000-0005-0000-0000-0000BE8A0000}"/>
    <cellStyle name="Merknad 2 13" xfId="7547" xr:uid="{00000000-0005-0000-0000-0000BF8A0000}"/>
    <cellStyle name="Merknad 2 13 2" xfId="24886" xr:uid="{00000000-0005-0000-0000-0000C08A0000}"/>
    <cellStyle name="Merknad 2 13 3" xfId="49526" xr:uid="{00000000-0005-0000-0000-0000C18A0000}"/>
    <cellStyle name="Merknad 2 13_A01" xfId="35849" xr:uid="{00000000-0005-0000-0000-0000C28A0000}"/>
    <cellStyle name="Merknad 2 14" xfId="7548" xr:uid="{00000000-0005-0000-0000-0000C38A0000}"/>
    <cellStyle name="Merknad 2 14 2" xfId="24887" xr:uid="{00000000-0005-0000-0000-0000C48A0000}"/>
    <cellStyle name="Merknad 2 14 3" xfId="49527" xr:uid="{00000000-0005-0000-0000-0000C58A0000}"/>
    <cellStyle name="Merknad 2 14_A01" xfId="35850" xr:uid="{00000000-0005-0000-0000-0000C68A0000}"/>
    <cellStyle name="Merknad 2 15" xfId="7549" xr:uid="{00000000-0005-0000-0000-0000C78A0000}"/>
    <cellStyle name="Merknad 2 15 2" xfId="24888" xr:uid="{00000000-0005-0000-0000-0000C88A0000}"/>
    <cellStyle name="Merknad 2 15 3" xfId="49528" xr:uid="{00000000-0005-0000-0000-0000C98A0000}"/>
    <cellStyle name="Merknad 2 15_A01" xfId="35851" xr:uid="{00000000-0005-0000-0000-0000CA8A0000}"/>
    <cellStyle name="Merknad 2 16" xfId="7550" xr:uid="{00000000-0005-0000-0000-0000CB8A0000}"/>
    <cellStyle name="Merknad 2 16 2" xfId="24889" xr:uid="{00000000-0005-0000-0000-0000CC8A0000}"/>
    <cellStyle name="Merknad 2 16 3" xfId="49529" xr:uid="{00000000-0005-0000-0000-0000CD8A0000}"/>
    <cellStyle name="Merknad 2 16_A01" xfId="35852" xr:uid="{00000000-0005-0000-0000-0000CE8A0000}"/>
    <cellStyle name="Merknad 2 17" xfId="7551" xr:uid="{00000000-0005-0000-0000-0000CF8A0000}"/>
    <cellStyle name="Merknad 2 17 2" xfId="24890" xr:uid="{00000000-0005-0000-0000-0000D08A0000}"/>
    <cellStyle name="Merknad 2 17 3" xfId="49530" xr:uid="{00000000-0005-0000-0000-0000D18A0000}"/>
    <cellStyle name="Merknad 2 17_A01" xfId="35853" xr:uid="{00000000-0005-0000-0000-0000D28A0000}"/>
    <cellStyle name="Merknad 2 18" xfId="7552" xr:uid="{00000000-0005-0000-0000-0000D38A0000}"/>
    <cellStyle name="Merknad 2 18 2" xfId="24891" xr:uid="{00000000-0005-0000-0000-0000D48A0000}"/>
    <cellStyle name="Merknad 2 18 3" xfId="49531" xr:uid="{00000000-0005-0000-0000-0000D58A0000}"/>
    <cellStyle name="Merknad 2 18_A01" xfId="35854" xr:uid="{00000000-0005-0000-0000-0000D68A0000}"/>
    <cellStyle name="Merknad 2 19" xfId="7553" xr:uid="{00000000-0005-0000-0000-0000D78A0000}"/>
    <cellStyle name="Merknad 2 19 2" xfId="24892" xr:uid="{00000000-0005-0000-0000-0000D88A0000}"/>
    <cellStyle name="Merknad 2 19 3" xfId="49532" xr:uid="{00000000-0005-0000-0000-0000D98A0000}"/>
    <cellStyle name="Merknad 2 19_A01" xfId="35855" xr:uid="{00000000-0005-0000-0000-0000DA8A0000}"/>
    <cellStyle name="Merknad 2 2" xfId="7554" xr:uid="{00000000-0005-0000-0000-0000DB8A0000}"/>
    <cellStyle name="Merknad 2 2 10" xfId="49533" xr:uid="{00000000-0005-0000-0000-0000DC8A0000}"/>
    <cellStyle name="Merknad 2 2 11" xfId="49534" xr:uid="{00000000-0005-0000-0000-0000DD8A0000}"/>
    <cellStyle name="Merknad 2 2 12" xfId="49535" xr:uid="{00000000-0005-0000-0000-0000DE8A0000}"/>
    <cellStyle name="Merknad 2 2 2" xfId="12531" xr:uid="{00000000-0005-0000-0000-0000DF8A0000}"/>
    <cellStyle name="Merknad 2 2 2 10" xfId="49536" xr:uid="{00000000-0005-0000-0000-0000E08A0000}"/>
    <cellStyle name="Merknad 2 2 2 11" xfId="49537" xr:uid="{00000000-0005-0000-0000-0000E18A0000}"/>
    <cellStyle name="Merknad 2 2 2 2" xfId="12532" xr:uid="{00000000-0005-0000-0000-0000E28A0000}"/>
    <cellStyle name="Merknad 2 2 2 2 10" xfId="49538" xr:uid="{00000000-0005-0000-0000-0000E38A0000}"/>
    <cellStyle name="Merknad 2 2 2 2 2" xfId="24893" xr:uid="{00000000-0005-0000-0000-0000E48A0000}"/>
    <cellStyle name="Merknad 2 2 2 2 2 2" xfId="24894" xr:uid="{00000000-0005-0000-0000-0000E58A0000}"/>
    <cellStyle name="Merknad 2 2 2 2 2 3" xfId="24895" xr:uid="{00000000-0005-0000-0000-0000E68A0000}"/>
    <cellStyle name="Merknad 2 2 2 2 2 4" xfId="49539" xr:uid="{00000000-0005-0000-0000-0000E78A0000}"/>
    <cellStyle name="Merknad 2 2 2 2 2 5" xfId="49540" xr:uid="{00000000-0005-0000-0000-0000E88A0000}"/>
    <cellStyle name="Merknad 2 2 2 2 2 6" xfId="49541" xr:uid="{00000000-0005-0000-0000-0000E98A0000}"/>
    <cellStyle name="Merknad 2 2 2 2 2_AVA DVA EL" xfId="24896" xr:uid="{00000000-0005-0000-0000-0000EA8A0000}"/>
    <cellStyle name="Merknad 2 2 2 2 3" xfId="24897" xr:uid="{00000000-0005-0000-0000-0000EB8A0000}"/>
    <cellStyle name="Merknad 2 2 2 2 3 2" xfId="24898" xr:uid="{00000000-0005-0000-0000-0000EC8A0000}"/>
    <cellStyle name="Merknad 2 2 2 2 3 3" xfId="24899" xr:uid="{00000000-0005-0000-0000-0000ED8A0000}"/>
    <cellStyle name="Merknad 2 2 2 2 3 4" xfId="49542" xr:uid="{00000000-0005-0000-0000-0000EE8A0000}"/>
    <cellStyle name="Merknad 2 2 2 2 3 5" xfId="49543" xr:uid="{00000000-0005-0000-0000-0000EF8A0000}"/>
    <cellStyle name="Merknad 2 2 2 2 3 6" xfId="49544" xr:uid="{00000000-0005-0000-0000-0000F08A0000}"/>
    <cellStyle name="Merknad 2 2 2 2 3_AVA DVA EL" xfId="24900" xr:uid="{00000000-0005-0000-0000-0000F18A0000}"/>
    <cellStyle name="Merknad 2 2 2 2 4" xfId="24901" xr:uid="{00000000-0005-0000-0000-0000F28A0000}"/>
    <cellStyle name="Merknad 2 2 2 2 4 2" xfId="24902" xr:uid="{00000000-0005-0000-0000-0000F38A0000}"/>
    <cellStyle name="Merknad 2 2 2 2 4 3" xfId="24903" xr:uid="{00000000-0005-0000-0000-0000F48A0000}"/>
    <cellStyle name="Merknad 2 2 2 2 4 4" xfId="49545" xr:uid="{00000000-0005-0000-0000-0000F58A0000}"/>
    <cellStyle name="Merknad 2 2 2 2 4 5" xfId="49546" xr:uid="{00000000-0005-0000-0000-0000F68A0000}"/>
    <cellStyle name="Merknad 2 2 2 2 4 6" xfId="49547" xr:uid="{00000000-0005-0000-0000-0000F78A0000}"/>
    <cellStyle name="Merknad 2 2 2 2 4_AVA DVA EL" xfId="24904" xr:uid="{00000000-0005-0000-0000-0000F88A0000}"/>
    <cellStyle name="Merknad 2 2 2 2 5" xfId="24905" xr:uid="{00000000-0005-0000-0000-0000F98A0000}"/>
    <cellStyle name="Merknad 2 2 2 2 5 2" xfId="24906" xr:uid="{00000000-0005-0000-0000-0000FA8A0000}"/>
    <cellStyle name="Merknad 2 2 2 2 5 3" xfId="24907" xr:uid="{00000000-0005-0000-0000-0000FB8A0000}"/>
    <cellStyle name="Merknad 2 2 2 2 5 4" xfId="49548" xr:uid="{00000000-0005-0000-0000-0000FC8A0000}"/>
    <cellStyle name="Merknad 2 2 2 2 5 5" xfId="49549" xr:uid="{00000000-0005-0000-0000-0000FD8A0000}"/>
    <cellStyle name="Merknad 2 2 2 2 5_AVA DVA EL" xfId="24908" xr:uid="{00000000-0005-0000-0000-0000FE8A0000}"/>
    <cellStyle name="Merknad 2 2 2 2 6" xfId="24909" xr:uid="{00000000-0005-0000-0000-0000FF8A0000}"/>
    <cellStyle name="Merknad 2 2 2 2 7" xfId="24910" xr:uid="{00000000-0005-0000-0000-0000008B0000}"/>
    <cellStyle name="Merknad 2 2 2 2 8" xfId="49550" xr:uid="{00000000-0005-0000-0000-0000018B0000}"/>
    <cellStyle name="Merknad 2 2 2 2 9" xfId="49551" xr:uid="{00000000-0005-0000-0000-0000028B0000}"/>
    <cellStyle name="Merknad 2 2 2 2_3. Chng in credit spreads" xfId="49552" xr:uid="{00000000-0005-0000-0000-0000038B0000}"/>
    <cellStyle name="Merknad 2 2 2 3" xfId="24911" xr:uid="{00000000-0005-0000-0000-0000048B0000}"/>
    <cellStyle name="Merknad 2 2 2 3 2" xfId="24912" xr:uid="{00000000-0005-0000-0000-0000058B0000}"/>
    <cellStyle name="Merknad 2 2 2 3 2 2" xfId="49553" xr:uid="{00000000-0005-0000-0000-0000068B0000}"/>
    <cellStyle name="Merknad 2 2 2 3 3" xfId="24913" xr:uid="{00000000-0005-0000-0000-0000078B0000}"/>
    <cellStyle name="Merknad 2 2 2 3 3 2" xfId="49554" xr:uid="{00000000-0005-0000-0000-0000088B0000}"/>
    <cellStyle name="Merknad 2 2 2 3 4" xfId="49555" xr:uid="{00000000-0005-0000-0000-0000098B0000}"/>
    <cellStyle name="Merknad 2 2 2 3 5" xfId="49556" xr:uid="{00000000-0005-0000-0000-00000A8B0000}"/>
    <cellStyle name="Merknad 2 2 2 3 6" xfId="49557" xr:uid="{00000000-0005-0000-0000-00000B8B0000}"/>
    <cellStyle name="Merknad 2 2 2 3_3. Chng in credit spreads" xfId="49558" xr:uid="{00000000-0005-0000-0000-00000C8B0000}"/>
    <cellStyle name="Merknad 2 2 2 4" xfId="24914" xr:uid="{00000000-0005-0000-0000-00000D8B0000}"/>
    <cellStyle name="Merknad 2 2 2 4 2" xfId="24915" xr:uid="{00000000-0005-0000-0000-00000E8B0000}"/>
    <cellStyle name="Merknad 2 2 2 4 3" xfId="24916" xr:uid="{00000000-0005-0000-0000-00000F8B0000}"/>
    <cellStyle name="Merknad 2 2 2 4 4" xfId="49559" xr:uid="{00000000-0005-0000-0000-0000108B0000}"/>
    <cellStyle name="Merknad 2 2 2 4 5" xfId="49560" xr:uid="{00000000-0005-0000-0000-0000118B0000}"/>
    <cellStyle name="Merknad 2 2 2 4 6" xfId="49561" xr:uid="{00000000-0005-0000-0000-0000128B0000}"/>
    <cellStyle name="Merknad 2 2 2 4_AVA DVA EL" xfId="24917" xr:uid="{00000000-0005-0000-0000-0000138B0000}"/>
    <cellStyle name="Merknad 2 2 2 5" xfId="24918" xr:uid="{00000000-0005-0000-0000-0000148B0000}"/>
    <cellStyle name="Merknad 2 2 2 5 2" xfId="24919" xr:uid="{00000000-0005-0000-0000-0000158B0000}"/>
    <cellStyle name="Merknad 2 2 2 5 3" xfId="24920" xr:uid="{00000000-0005-0000-0000-0000168B0000}"/>
    <cellStyle name="Merknad 2 2 2 5 4" xfId="49562" xr:uid="{00000000-0005-0000-0000-0000178B0000}"/>
    <cellStyle name="Merknad 2 2 2 5 5" xfId="49563" xr:uid="{00000000-0005-0000-0000-0000188B0000}"/>
    <cellStyle name="Merknad 2 2 2 5 6" xfId="49564" xr:uid="{00000000-0005-0000-0000-0000198B0000}"/>
    <cellStyle name="Merknad 2 2 2 5_AVA DVA EL" xfId="24921" xr:uid="{00000000-0005-0000-0000-00001A8B0000}"/>
    <cellStyle name="Merknad 2 2 2 6" xfId="24922" xr:uid="{00000000-0005-0000-0000-00001B8B0000}"/>
    <cellStyle name="Merknad 2 2 2 6 2" xfId="24923" xr:uid="{00000000-0005-0000-0000-00001C8B0000}"/>
    <cellStyle name="Merknad 2 2 2 6 2 2" xfId="49565" xr:uid="{00000000-0005-0000-0000-00001D8B0000}"/>
    <cellStyle name="Merknad 2 2 2 6 3" xfId="24924" xr:uid="{00000000-0005-0000-0000-00001E8B0000}"/>
    <cellStyle name="Merknad 2 2 2 6 4" xfId="49566" xr:uid="{00000000-0005-0000-0000-00001F8B0000}"/>
    <cellStyle name="Merknad 2 2 2 6 5" xfId="49567" xr:uid="{00000000-0005-0000-0000-0000208B0000}"/>
    <cellStyle name="Merknad 2 2 2 6_3. Chng in credit spreads" xfId="49568" xr:uid="{00000000-0005-0000-0000-0000218B0000}"/>
    <cellStyle name="Merknad 2 2 2 7" xfId="24925" xr:uid="{00000000-0005-0000-0000-0000228B0000}"/>
    <cellStyle name="Merknad 2 2 2 7 2" xfId="49569" xr:uid="{00000000-0005-0000-0000-0000238B0000}"/>
    <cellStyle name="Merknad 2 2 2 8" xfId="24926" xr:uid="{00000000-0005-0000-0000-0000248B0000}"/>
    <cellStyle name="Merknad 2 2 2 9" xfId="40033" xr:uid="{00000000-0005-0000-0000-0000258B0000}"/>
    <cellStyle name="Merknad 2 2 2_3. Chng in credit spreads" xfId="49570" xr:uid="{00000000-0005-0000-0000-0000268B0000}"/>
    <cellStyle name="Merknad 2 2 3" xfId="12533" xr:uid="{00000000-0005-0000-0000-0000278B0000}"/>
    <cellStyle name="Merknad 2 2 3 10" xfId="49571" xr:uid="{00000000-0005-0000-0000-0000288B0000}"/>
    <cellStyle name="Merknad 2 2 3 2" xfId="24927" xr:uid="{00000000-0005-0000-0000-0000298B0000}"/>
    <cellStyle name="Merknad 2 2 3 2 2" xfId="24928" xr:uid="{00000000-0005-0000-0000-00002A8B0000}"/>
    <cellStyle name="Merknad 2 2 3 2 2 2" xfId="49572" xr:uid="{00000000-0005-0000-0000-00002B8B0000}"/>
    <cellStyle name="Merknad 2 2 3 2 3" xfId="24929" xr:uid="{00000000-0005-0000-0000-00002C8B0000}"/>
    <cellStyle name="Merknad 2 2 3 2 3 2" xfId="49573" xr:uid="{00000000-0005-0000-0000-00002D8B0000}"/>
    <cellStyle name="Merknad 2 2 3 2 4" xfId="49574" xr:uid="{00000000-0005-0000-0000-00002E8B0000}"/>
    <cellStyle name="Merknad 2 2 3 2 5" xfId="49575" xr:uid="{00000000-0005-0000-0000-00002F8B0000}"/>
    <cellStyle name="Merknad 2 2 3 2 6" xfId="49576" xr:uid="{00000000-0005-0000-0000-0000308B0000}"/>
    <cellStyle name="Merknad 2 2 3 2_3. Chng in credit spreads" xfId="49577" xr:uid="{00000000-0005-0000-0000-0000318B0000}"/>
    <cellStyle name="Merknad 2 2 3 3" xfId="24930" xr:uid="{00000000-0005-0000-0000-0000328B0000}"/>
    <cellStyle name="Merknad 2 2 3 3 2" xfId="24931" xr:uid="{00000000-0005-0000-0000-0000338B0000}"/>
    <cellStyle name="Merknad 2 2 3 3 3" xfId="24932" xr:uid="{00000000-0005-0000-0000-0000348B0000}"/>
    <cellStyle name="Merknad 2 2 3 3 4" xfId="49578" xr:uid="{00000000-0005-0000-0000-0000358B0000}"/>
    <cellStyle name="Merknad 2 2 3 3 5" xfId="49579" xr:uid="{00000000-0005-0000-0000-0000368B0000}"/>
    <cellStyle name="Merknad 2 2 3 3 6" xfId="49580" xr:uid="{00000000-0005-0000-0000-0000378B0000}"/>
    <cellStyle name="Merknad 2 2 3 3_AVA DVA EL" xfId="24933" xr:uid="{00000000-0005-0000-0000-0000388B0000}"/>
    <cellStyle name="Merknad 2 2 3 4" xfId="24934" xr:uid="{00000000-0005-0000-0000-0000398B0000}"/>
    <cellStyle name="Merknad 2 2 3 4 2" xfId="24935" xr:uid="{00000000-0005-0000-0000-00003A8B0000}"/>
    <cellStyle name="Merknad 2 2 3 4 3" xfId="24936" xr:uid="{00000000-0005-0000-0000-00003B8B0000}"/>
    <cellStyle name="Merknad 2 2 3 4 4" xfId="49581" xr:uid="{00000000-0005-0000-0000-00003C8B0000}"/>
    <cellStyle name="Merknad 2 2 3 4 5" xfId="49582" xr:uid="{00000000-0005-0000-0000-00003D8B0000}"/>
    <cellStyle name="Merknad 2 2 3 4 6" xfId="49583" xr:uid="{00000000-0005-0000-0000-00003E8B0000}"/>
    <cellStyle name="Merknad 2 2 3 4_AVA DVA EL" xfId="24937" xr:uid="{00000000-0005-0000-0000-00003F8B0000}"/>
    <cellStyle name="Merknad 2 2 3 5" xfId="24938" xr:uid="{00000000-0005-0000-0000-0000408B0000}"/>
    <cellStyle name="Merknad 2 2 3 5 2" xfId="24939" xr:uid="{00000000-0005-0000-0000-0000418B0000}"/>
    <cellStyle name="Merknad 2 2 3 5 3" xfId="24940" xr:uid="{00000000-0005-0000-0000-0000428B0000}"/>
    <cellStyle name="Merknad 2 2 3 5 4" xfId="49584" xr:uid="{00000000-0005-0000-0000-0000438B0000}"/>
    <cellStyle name="Merknad 2 2 3 5 5" xfId="49585" xr:uid="{00000000-0005-0000-0000-0000448B0000}"/>
    <cellStyle name="Merknad 2 2 3 5_AVA DVA EL" xfId="24941" xr:uid="{00000000-0005-0000-0000-0000458B0000}"/>
    <cellStyle name="Merknad 2 2 3 6" xfId="24942" xr:uid="{00000000-0005-0000-0000-0000468B0000}"/>
    <cellStyle name="Merknad 2 2 3 6 2" xfId="49586" xr:uid="{00000000-0005-0000-0000-0000478B0000}"/>
    <cellStyle name="Merknad 2 2 3 7" xfId="24943" xr:uid="{00000000-0005-0000-0000-0000488B0000}"/>
    <cellStyle name="Merknad 2 2 3 8" xfId="49587" xr:uid="{00000000-0005-0000-0000-0000498B0000}"/>
    <cellStyle name="Merknad 2 2 3 9" xfId="49588" xr:uid="{00000000-0005-0000-0000-00004A8B0000}"/>
    <cellStyle name="Merknad 2 2 3_3. Chng in credit spreads" xfId="49589" xr:uid="{00000000-0005-0000-0000-00004B8B0000}"/>
    <cellStyle name="Merknad 2 2 4" xfId="24944" xr:uid="{00000000-0005-0000-0000-00004C8B0000}"/>
    <cellStyle name="Merknad 2 2 4 2" xfId="24945" xr:uid="{00000000-0005-0000-0000-00004D8B0000}"/>
    <cellStyle name="Merknad 2 2 4 2 2" xfId="49590" xr:uid="{00000000-0005-0000-0000-00004E8B0000}"/>
    <cellStyle name="Merknad 2 2 4 3" xfId="24946" xr:uid="{00000000-0005-0000-0000-00004F8B0000}"/>
    <cellStyle name="Merknad 2 2 4 3 2" xfId="49591" xr:uid="{00000000-0005-0000-0000-0000508B0000}"/>
    <cellStyle name="Merknad 2 2 4 4" xfId="49592" xr:uid="{00000000-0005-0000-0000-0000518B0000}"/>
    <cellStyle name="Merknad 2 2 4 4 2" xfId="49593" xr:uid="{00000000-0005-0000-0000-0000528B0000}"/>
    <cellStyle name="Merknad 2 2 4 5" xfId="49594" xr:uid="{00000000-0005-0000-0000-0000538B0000}"/>
    <cellStyle name="Merknad 2 2 4 5 2" xfId="49595" xr:uid="{00000000-0005-0000-0000-0000548B0000}"/>
    <cellStyle name="Merknad 2 2 4 6" xfId="49596" xr:uid="{00000000-0005-0000-0000-0000558B0000}"/>
    <cellStyle name="Merknad 2 2 4_3. Chng in credit spreads" xfId="49597" xr:uid="{00000000-0005-0000-0000-0000568B0000}"/>
    <cellStyle name="Merknad 2 2 5" xfId="24947" xr:uid="{00000000-0005-0000-0000-0000578B0000}"/>
    <cellStyle name="Merknad 2 2 5 2" xfId="24948" xr:uid="{00000000-0005-0000-0000-0000588B0000}"/>
    <cellStyle name="Merknad 2 2 5 2 2" xfId="49598" xr:uid="{00000000-0005-0000-0000-0000598B0000}"/>
    <cellStyle name="Merknad 2 2 5 3" xfId="24949" xr:uid="{00000000-0005-0000-0000-00005A8B0000}"/>
    <cellStyle name="Merknad 2 2 5 3 2" xfId="49599" xr:uid="{00000000-0005-0000-0000-00005B8B0000}"/>
    <cellStyle name="Merknad 2 2 5 4" xfId="49600" xr:uid="{00000000-0005-0000-0000-00005C8B0000}"/>
    <cellStyle name="Merknad 2 2 5 5" xfId="49601" xr:uid="{00000000-0005-0000-0000-00005D8B0000}"/>
    <cellStyle name="Merknad 2 2 5 6" xfId="49602" xr:uid="{00000000-0005-0000-0000-00005E8B0000}"/>
    <cellStyle name="Merknad 2 2 5_3. Chng in credit spreads" xfId="49603" xr:uid="{00000000-0005-0000-0000-00005F8B0000}"/>
    <cellStyle name="Merknad 2 2 6" xfId="24950" xr:uid="{00000000-0005-0000-0000-0000608B0000}"/>
    <cellStyle name="Merknad 2 2 6 2" xfId="24951" xr:uid="{00000000-0005-0000-0000-0000618B0000}"/>
    <cellStyle name="Merknad 2 2 6 3" xfId="24952" xr:uid="{00000000-0005-0000-0000-0000628B0000}"/>
    <cellStyle name="Merknad 2 2 6 4" xfId="49604" xr:uid="{00000000-0005-0000-0000-0000638B0000}"/>
    <cellStyle name="Merknad 2 2 6 5" xfId="49605" xr:uid="{00000000-0005-0000-0000-0000648B0000}"/>
    <cellStyle name="Merknad 2 2 6 6" xfId="49606" xr:uid="{00000000-0005-0000-0000-0000658B0000}"/>
    <cellStyle name="Merknad 2 2 6_AVA DVA EL" xfId="24953" xr:uid="{00000000-0005-0000-0000-0000668B0000}"/>
    <cellStyle name="Merknad 2 2 7" xfId="24954" xr:uid="{00000000-0005-0000-0000-0000678B0000}"/>
    <cellStyle name="Merknad 2 2 7 2" xfId="24955" xr:uid="{00000000-0005-0000-0000-0000688B0000}"/>
    <cellStyle name="Merknad 2 2 7 3" xfId="24956" xr:uid="{00000000-0005-0000-0000-0000698B0000}"/>
    <cellStyle name="Merknad 2 2 7 4" xfId="49607" xr:uid="{00000000-0005-0000-0000-00006A8B0000}"/>
    <cellStyle name="Merknad 2 2 7 5" xfId="49608" xr:uid="{00000000-0005-0000-0000-00006B8B0000}"/>
    <cellStyle name="Merknad 2 2 7 6" xfId="49609" xr:uid="{00000000-0005-0000-0000-00006C8B0000}"/>
    <cellStyle name="Merknad 2 2 7_AVA DVA EL" xfId="24957" xr:uid="{00000000-0005-0000-0000-00006D8B0000}"/>
    <cellStyle name="Merknad 2 2 8" xfId="24958" xr:uid="{00000000-0005-0000-0000-00006E8B0000}"/>
    <cellStyle name="Merknad 2 2 8 2" xfId="49610" xr:uid="{00000000-0005-0000-0000-00006F8B0000}"/>
    <cellStyle name="Merknad 2 2 8 2 2" xfId="49611" xr:uid="{00000000-0005-0000-0000-0000708B0000}"/>
    <cellStyle name="Merknad 2 2 8 3" xfId="49612" xr:uid="{00000000-0005-0000-0000-0000718B0000}"/>
    <cellStyle name="Merknad 2 2 8_3. Chng in credit spreads" xfId="49613" xr:uid="{00000000-0005-0000-0000-0000728B0000}"/>
    <cellStyle name="Merknad 2 2 9" xfId="40032" xr:uid="{00000000-0005-0000-0000-0000738B0000}"/>
    <cellStyle name="Merknad 2 2 9 2" xfId="49614" xr:uid="{00000000-0005-0000-0000-0000748B0000}"/>
    <cellStyle name="Merknad 2 2_3. Chng in credit spreads" xfId="49615" xr:uid="{00000000-0005-0000-0000-0000758B0000}"/>
    <cellStyle name="Merknad 2 20" xfId="7555" xr:uid="{00000000-0005-0000-0000-0000768B0000}"/>
    <cellStyle name="Merknad 2 20 2" xfId="24959" xr:uid="{00000000-0005-0000-0000-0000778B0000}"/>
    <cellStyle name="Merknad 2 20 3" xfId="49616" xr:uid="{00000000-0005-0000-0000-0000788B0000}"/>
    <cellStyle name="Merknad 2 20_A01" xfId="35856" xr:uid="{00000000-0005-0000-0000-0000798B0000}"/>
    <cellStyle name="Merknad 2 21" xfId="7556" xr:uid="{00000000-0005-0000-0000-00007A8B0000}"/>
    <cellStyle name="Merknad 2 21 10" xfId="7557" xr:uid="{00000000-0005-0000-0000-00007B8B0000}"/>
    <cellStyle name="Merknad 2 21 11" xfId="7558" xr:uid="{00000000-0005-0000-0000-00007C8B0000}"/>
    <cellStyle name="Merknad 2 21 12" xfId="36654" xr:uid="{00000000-0005-0000-0000-00007D8B0000}"/>
    <cellStyle name="Merknad 2 21 2" xfId="7559" xr:uid="{00000000-0005-0000-0000-00007E8B0000}"/>
    <cellStyle name="Merknad 2 21 3" xfId="7560" xr:uid="{00000000-0005-0000-0000-00007F8B0000}"/>
    <cellStyle name="Merknad 2 21 4" xfId="7561" xr:uid="{00000000-0005-0000-0000-0000808B0000}"/>
    <cellStyle name="Merknad 2 21 5" xfId="7562" xr:uid="{00000000-0005-0000-0000-0000818B0000}"/>
    <cellStyle name="Merknad 2 21 6" xfId="7563" xr:uid="{00000000-0005-0000-0000-0000828B0000}"/>
    <cellStyle name="Merknad 2 21 7" xfId="7564" xr:uid="{00000000-0005-0000-0000-0000838B0000}"/>
    <cellStyle name="Merknad 2 21 8" xfId="7565" xr:uid="{00000000-0005-0000-0000-0000848B0000}"/>
    <cellStyle name="Merknad 2 21 9" xfId="7566" xr:uid="{00000000-0005-0000-0000-0000858B0000}"/>
    <cellStyle name="Merknad 2 21_AVA DVA EL" xfId="24960" xr:uid="{00000000-0005-0000-0000-0000868B0000}"/>
    <cellStyle name="Merknad 2 22" xfId="7567" xr:uid="{00000000-0005-0000-0000-0000878B0000}"/>
    <cellStyle name="Merknad 2 22 10" xfId="7568" xr:uid="{00000000-0005-0000-0000-0000888B0000}"/>
    <cellStyle name="Merknad 2 22 11" xfId="7569" xr:uid="{00000000-0005-0000-0000-0000898B0000}"/>
    <cellStyle name="Merknad 2 22 12" xfId="36424" xr:uid="{00000000-0005-0000-0000-00008A8B0000}"/>
    <cellStyle name="Merknad 2 22 13" xfId="36640" xr:uid="{00000000-0005-0000-0000-00008B8B0000}"/>
    <cellStyle name="Merknad 2 22 2" xfId="7570" xr:uid="{00000000-0005-0000-0000-00008C8B0000}"/>
    <cellStyle name="Merknad 2 22 3" xfId="7571" xr:uid="{00000000-0005-0000-0000-00008D8B0000}"/>
    <cellStyle name="Merknad 2 22 4" xfId="7572" xr:uid="{00000000-0005-0000-0000-00008E8B0000}"/>
    <cellStyle name="Merknad 2 22 5" xfId="7573" xr:uid="{00000000-0005-0000-0000-00008F8B0000}"/>
    <cellStyle name="Merknad 2 22 6" xfId="7574" xr:uid="{00000000-0005-0000-0000-0000908B0000}"/>
    <cellStyle name="Merknad 2 22 7" xfId="7575" xr:uid="{00000000-0005-0000-0000-0000918B0000}"/>
    <cellStyle name="Merknad 2 22 8" xfId="7576" xr:uid="{00000000-0005-0000-0000-0000928B0000}"/>
    <cellStyle name="Merknad 2 22 9" xfId="7577" xr:uid="{00000000-0005-0000-0000-0000938B0000}"/>
    <cellStyle name="Merknad 2 22_AVA DVA EL" xfId="24961" xr:uid="{00000000-0005-0000-0000-0000948B0000}"/>
    <cellStyle name="Merknad 2 23" xfId="7578" xr:uid="{00000000-0005-0000-0000-0000958B0000}"/>
    <cellStyle name="Merknad 2 23 10" xfId="7579" xr:uid="{00000000-0005-0000-0000-0000968B0000}"/>
    <cellStyle name="Merknad 2 23 11" xfId="7580" xr:uid="{00000000-0005-0000-0000-0000978B0000}"/>
    <cellStyle name="Merknad 2 23 2" xfId="7581" xr:uid="{00000000-0005-0000-0000-0000988B0000}"/>
    <cellStyle name="Merknad 2 23 3" xfId="7582" xr:uid="{00000000-0005-0000-0000-0000998B0000}"/>
    <cellStyle name="Merknad 2 23 4" xfId="7583" xr:uid="{00000000-0005-0000-0000-00009A8B0000}"/>
    <cellStyle name="Merknad 2 23 5" xfId="7584" xr:uid="{00000000-0005-0000-0000-00009B8B0000}"/>
    <cellStyle name="Merknad 2 23 6" xfId="7585" xr:uid="{00000000-0005-0000-0000-00009C8B0000}"/>
    <cellStyle name="Merknad 2 23 7" xfId="7586" xr:uid="{00000000-0005-0000-0000-00009D8B0000}"/>
    <cellStyle name="Merknad 2 23 8" xfId="7587" xr:uid="{00000000-0005-0000-0000-00009E8B0000}"/>
    <cellStyle name="Merknad 2 23 9" xfId="7588" xr:uid="{00000000-0005-0000-0000-00009F8B0000}"/>
    <cellStyle name="Merknad 2 23_AVA DVA EL" xfId="24962" xr:uid="{00000000-0005-0000-0000-0000A08B0000}"/>
    <cellStyle name="Merknad 2 24" xfId="7589" xr:uid="{00000000-0005-0000-0000-0000A18B0000}"/>
    <cellStyle name="Merknad 2 24 10" xfId="7590" xr:uid="{00000000-0005-0000-0000-0000A28B0000}"/>
    <cellStyle name="Merknad 2 24 11" xfId="7591" xr:uid="{00000000-0005-0000-0000-0000A38B0000}"/>
    <cellStyle name="Merknad 2 24 2" xfId="7592" xr:uid="{00000000-0005-0000-0000-0000A48B0000}"/>
    <cellStyle name="Merknad 2 24 3" xfId="7593" xr:uid="{00000000-0005-0000-0000-0000A58B0000}"/>
    <cellStyle name="Merknad 2 24 4" xfId="7594" xr:uid="{00000000-0005-0000-0000-0000A68B0000}"/>
    <cellStyle name="Merknad 2 24 5" xfId="7595" xr:uid="{00000000-0005-0000-0000-0000A78B0000}"/>
    <cellStyle name="Merknad 2 24 6" xfId="7596" xr:uid="{00000000-0005-0000-0000-0000A88B0000}"/>
    <cellStyle name="Merknad 2 24 7" xfId="7597" xr:uid="{00000000-0005-0000-0000-0000A98B0000}"/>
    <cellStyle name="Merknad 2 24 8" xfId="7598" xr:uid="{00000000-0005-0000-0000-0000AA8B0000}"/>
    <cellStyle name="Merknad 2 24 9" xfId="7599" xr:uid="{00000000-0005-0000-0000-0000AB8B0000}"/>
    <cellStyle name="Merknad 2 24_AVA DVA EL" xfId="24963" xr:uid="{00000000-0005-0000-0000-0000AC8B0000}"/>
    <cellStyle name="Merknad 2 25" xfId="7600" xr:uid="{00000000-0005-0000-0000-0000AD8B0000}"/>
    <cellStyle name="Merknad 2 25 10" xfId="7601" xr:uid="{00000000-0005-0000-0000-0000AE8B0000}"/>
    <cellStyle name="Merknad 2 25 11" xfId="7602" xr:uid="{00000000-0005-0000-0000-0000AF8B0000}"/>
    <cellStyle name="Merknad 2 25 2" xfId="7603" xr:uid="{00000000-0005-0000-0000-0000B08B0000}"/>
    <cellStyle name="Merknad 2 25 3" xfId="7604" xr:uid="{00000000-0005-0000-0000-0000B18B0000}"/>
    <cellStyle name="Merknad 2 25 4" xfId="7605" xr:uid="{00000000-0005-0000-0000-0000B28B0000}"/>
    <cellStyle name="Merknad 2 25 5" xfId="7606" xr:uid="{00000000-0005-0000-0000-0000B38B0000}"/>
    <cellStyle name="Merknad 2 25 6" xfId="7607" xr:uid="{00000000-0005-0000-0000-0000B48B0000}"/>
    <cellStyle name="Merknad 2 25 7" xfId="7608" xr:uid="{00000000-0005-0000-0000-0000B58B0000}"/>
    <cellStyle name="Merknad 2 25 8" xfId="7609" xr:uid="{00000000-0005-0000-0000-0000B68B0000}"/>
    <cellStyle name="Merknad 2 25 9" xfId="7610" xr:uid="{00000000-0005-0000-0000-0000B78B0000}"/>
    <cellStyle name="Merknad 2 25_AVA DVA EL" xfId="24964" xr:uid="{00000000-0005-0000-0000-0000B88B0000}"/>
    <cellStyle name="Merknad 2 26" xfId="7611" xr:uid="{00000000-0005-0000-0000-0000B98B0000}"/>
    <cellStyle name="Merknad 2 26 10" xfId="7612" xr:uid="{00000000-0005-0000-0000-0000BA8B0000}"/>
    <cellStyle name="Merknad 2 26 2" xfId="7613" xr:uid="{00000000-0005-0000-0000-0000BB8B0000}"/>
    <cellStyle name="Merknad 2 26 3" xfId="7614" xr:uid="{00000000-0005-0000-0000-0000BC8B0000}"/>
    <cellStyle name="Merknad 2 26 4" xfId="7615" xr:uid="{00000000-0005-0000-0000-0000BD8B0000}"/>
    <cellStyle name="Merknad 2 26 5" xfId="7616" xr:uid="{00000000-0005-0000-0000-0000BE8B0000}"/>
    <cellStyle name="Merknad 2 26 6" xfId="7617" xr:uid="{00000000-0005-0000-0000-0000BF8B0000}"/>
    <cellStyle name="Merknad 2 26 7" xfId="7618" xr:uid="{00000000-0005-0000-0000-0000C08B0000}"/>
    <cellStyle name="Merknad 2 26 8" xfId="7619" xr:uid="{00000000-0005-0000-0000-0000C18B0000}"/>
    <cellStyle name="Merknad 2 26 9" xfId="7620" xr:uid="{00000000-0005-0000-0000-0000C28B0000}"/>
    <cellStyle name="Merknad 2 26_AVA DVA EL" xfId="24965" xr:uid="{00000000-0005-0000-0000-0000C38B0000}"/>
    <cellStyle name="Merknad 2 27" xfId="24966" xr:uid="{00000000-0005-0000-0000-0000C48B0000}"/>
    <cellStyle name="Merknad 2 27 2" xfId="24967" xr:uid="{00000000-0005-0000-0000-0000C58B0000}"/>
    <cellStyle name="Merknad 2 27 3" xfId="24968" xr:uid="{00000000-0005-0000-0000-0000C68B0000}"/>
    <cellStyle name="Merknad 2 27_AVA DVA EL" xfId="24969" xr:uid="{00000000-0005-0000-0000-0000C78B0000}"/>
    <cellStyle name="Merknad 2 28" xfId="24970" xr:uid="{00000000-0005-0000-0000-0000C88B0000}"/>
    <cellStyle name="Merknad 2 28 2" xfId="24971" xr:uid="{00000000-0005-0000-0000-0000C98B0000}"/>
    <cellStyle name="Merknad 2 28 3" xfId="24972" xr:uid="{00000000-0005-0000-0000-0000CA8B0000}"/>
    <cellStyle name="Merknad 2 28_AVA DVA EL" xfId="24973" xr:uid="{00000000-0005-0000-0000-0000CB8B0000}"/>
    <cellStyle name="Merknad 2 29" xfId="24974" xr:uid="{00000000-0005-0000-0000-0000CC8B0000}"/>
    <cellStyle name="Merknad 2 29 2" xfId="24975" xr:uid="{00000000-0005-0000-0000-0000CD8B0000}"/>
    <cellStyle name="Merknad 2 29 3" xfId="24976" xr:uid="{00000000-0005-0000-0000-0000CE8B0000}"/>
    <cellStyle name="Merknad 2 29_AVA DVA EL" xfId="24977" xr:uid="{00000000-0005-0000-0000-0000CF8B0000}"/>
    <cellStyle name="Merknad 2 3" xfId="7621" xr:uid="{00000000-0005-0000-0000-0000D08B0000}"/>
    <cellStyle name="Merknad 2 3 10" xfId="49617" xr:uid="{00000000-0005-0000-0000-0000D18B0000}"/>
    <cellStyle name="Merknad 2 3 11" xfId="49618" xr:uid="{00000000-0005-0000-0000-0000D28B0000}"/>
    <cellStyle name="Merknad 2 3 2" xfId="12534" xr:uid="{00000000-0005-0000-0000-0000D38B0000}"/>
    <cellStyle name="Merknad 2 3 2 10" xfId="49619" xr:uid="{00000000-0005-0000-0000-0000D48B0000}"/>
    <cellStyle name="Merknad 2 3 2 2" xfId="24978" xr:uid="{00000000-0005-0000-0000-0000D58B0000}"/>
    <cellStyle name="Merknad 2 3 2 2 2" xfId="24979" xr:uid="{00000000-0005-0000-0000-0000D68B0000}"/>
    <cellStyle name="Merknad 2 3 2 2 2 2" xfId="49620" xr:uid="{00000000-0005-0000-0000-0000D78B0000}"/>
    <cellStyle name="Merknad 2 3 2 2 3" xfId="24980" xr:uid="{00000000-0005-0000-0000-0000D88B0000}"/>
    <cellStyle name="Merknad 2 3 2 2 3 2" xfId="49621" xr:uid="{00000000-0005-0000-0000-0000D98B0000}"/>
    <cellStyle name="Merknad 2 3 2 2 4" xfId="49622" xr:uid="{00000000-0005-0000-0000-0000DA8B0000}"/>
    <cellStyle name="Merknad 2 3 2 2 5" xfId="49623" xr:uid="{00000000-0005-0000-0000-0000DB8B0000}"/>
    <cellStyle name="Merknad 2 3 2 2 6" xfId="49624" xr:uid="{00000000-0005-0000-0000-0000DC8B0000}"/>
    <cellStyle name="Merknad 2 3 2 2_3. Chng in credit spreads" xfId="49625" xr:uid="{00000000-0005-0000-0000-0000DD8B0000}"/>
    <cellStyle name="Merknad 2 3 2 3" xfId="24981" xr:uid="{00000000-0005-0000-0000-0000DE8B0000}"/>
    <cellStyle name="Merknad 2 3 2 3 2" xfId="24982" xr:uid="{00000000-0005-0000-0000-0000DF8B0000}"/>
    <cellStyle name="Merknad 2 3 2 3 3" xfId="24983" xr:uid="{00000000-0005-0000-0000-0000E08B0000}"/>
    <cellStyle name="Merknad 2 3 2 3 4" xfId="49626" xr:uid="{00000000-0005-0000-0000-0000E18B0000}"/>
    <cellStyle name="Merknad 2 3 2 3 5" xfId="49627" xr:uid="{00000000-0005-0000-0000-0000E28B0000}"/>
    <cellStyle name="Merknad 2 3 2 3 6" xfId="49628" xr:uid="{00000000-0005-0000-0000-0000E38B0000}"/>
    <cellStyle name="Merknad 2 3 2 3_AVA DVA EL" xfId="24984" xr:uid="{00000000-0005-0000-0000-0000E48B0000}"/>
    <cellStyle name="Merknad 2 3 2 4" xfId="24985" xr:uid="{00000000-0005-0000-0000-0000E58B0000}"/>
    <cellStyle name="Merknad 2 3 2 4 2" xfId="24986" xr:uid="{00000000-0005-0000-0000-0000E68B0000}"/>
    <cellStyle name="Merknad 2 3 2 4 3" xfId="24987" xr:uid="{00000000-0005-0000-0000-0000E78B0000}"/>
    <cellStyle name="Merknad 2 3 2 4 4" xfId="49629" xr:uid="{00000000-0005-0000-0000-0000E88B0000}"/>
    <cellStyle name="Merknad 2 3 2 4 5" xfId="49630" xr:uid="{00000000-0005-0000-0000-0000E98B0000}"/>
    <cellStyle name="Merknad 2 3 2 4 6" xfId="49631" xr:uid="{00000000-0005-0000-0000-0000EA8B0000}"/>
    <cellStyle name="Merknad 2 3 2 4_AVA DVA EL" xfId="24988" xr:uid="{00000000-0005-0000-0000-0000EB8B0000}"/>
    <cellStyle name="Merknad 2 3 2 5" xfId="24989" xr:uid="{00000000-0005-0000-0000-0000EC8B0000}"/>
    <cellStyle name="Merknad 2 3 2 5 2" xfId="24990" xr:uid="{00000000-0005-0000-0000-0000ED8B0000}"/>
    <cellStyle name="Merknad 2 3 2 5 3" xfId="24991" xr:uid="{00000000-0005-0000-0000-0000EE8B0000}"/>
    <cellStyle name="Merknad 2 3 2 5 4" xfId="49632" xr:uid="{00000000-0005-0000-0000-0000EF8B0000}"/>
    <cellStyle name="Merknad 2 3 2 5 5" xfId="49633" xr:uid="{00000000-0005-0000-0000-0000F08B0000}"/>
    <cellStyle name="Merknad 2 3 2 5_AVA DVA EL" xfId="24992" xr:uid="{00000000-0005-0000-0000-0000F18B0000}"/>
    <cellStyle name="Merknad 2 3 2 6" xfId="24993" xr:uid="{00000000-0005-0000-0000-0000F28B0000}"/>
    <cellStyle name="Merknad 2 3 2 6 2" xfId="49634" xr:uid="{00000000-0005-0000-0000-0000F38B0000}"/>
    <cellStyle name="Merknad 2 3 2 7" xfId="24994" xr:uid="{00000000-0005-0000-0000-0000F48B0000}"/>
    <cellStyle name="Merknad 2 3 2 8" xfId="49635" xr:uid="{00000000-0005-0000-0000-0000F58B0000}"/>
    <cellStyle name="Merknad 2 3 2 9" xfId="49636" xr:uid="{00000000-0005-0000-0000-0000F68B0000}"/>
    <cellStyle name="Merknad 2 3 2_3. Chng in credit spreads" xfId="49637" xr:uid="{00000000-0005-0000-0000-0000F78B0000}"/>
    <cellStyle name="Merknad 2 3 3" xfId="24995" xr:uid="{00000000-0005-0000-0000-0000F88B0000}"/>
    <cellStyle name="Merknad 2 3 3 2" xfId="24996" xr:uid="{00000000-0005-0000-0000-0000F98B0000}"/>
    <cellStyle name="Merknad 2 3 3 2 2" xfId="49638" xr:uid="{00000000-0005-0000-0000-0000FA8B0000}"/>
    <cellStyle name="Merknad 2 3 3 2 2 2" xfId="49639" xr:uid="{00000000-0005-0000-0000-0000FB8B0000}"/>
    <cellStyle name="Merknad 2 3 3 2 3" xfId="49640" xr:uid="{00000000-0005-0000-0000-0000FC8B0000}"/>
    <cellStyle name="Merknad 2 3 3 2 3 2" xfId="49641" xr:uid="{00000000-0005-0000-0000-0000FD8B0000}"/>
    <cellStyle name="Merknad 2 3 3 2 4" xfId="49642" xr:uid="{00000000-0005-0000-0000-0000FE8B0000}"/>
    <cellStyle name="Merknad 2 3 3 2_3. Chng in credit spreads" xfId="49643" xr:uid="{00000000-0005-0000-0000-0000FF8B0000}"/>
    <cellStyle name="Merknad 2 3 3 3" xfId="24997" xr:uid="{00000000-0005-0000-0000-0000008C0000}"/>
    <cellStyle name="Merknad 2 3 3 3 2" xfId="49644" xr:uid="{00000000-0005-0000-0000-0000018C0000}"/>
    <cellStyle name="Merknad 2 3 3 4" xfId="49645" xr:uid="{00000000-0005-0000-0000-0000028C0000}"/>
    <cellStyle name="Merknad 2 3 3 4 2" xfId="49646" xr:uid="{00000000-0005-0000-0000-0000038C0000}"/>
    <cellStyle name="Merknad 2 3 3 5" xfId="49647" xr:uid="{00000000-0005-0000-0000-0000048C0000}"/>
    <cellStyle name="Merknad 2 3 3 5 2" xfId="49648" xr:uid="{00000000-0005-0000-0000-0000058C0000}"/>
    <cellStyle name="Merknad 2 3 3 6" xfId="49649" xr:uid="{00000000-0005-0000-0000-0000068C0000}"/>
    <cellStyle name="Merknad 2 3 3 6 2" xfId="49650" xr:uid="{00000000-0005-0000-0000-0000078C0000}"/>
    <cellStyle name="Merknad 2 3 3 7" xfId="49651" xr:uid="{00000000-0005-0000-0000-0000088C0000}"/>
    <cellStyle name="Merknad 2 3 3_3. Chng in credit spreads" xfId="49652" xr:uid="{00000000-0005-0000-0000-0000098C0000}"/>
    <cellStyle name="Merknad 2 3 4" xfId="24998" xr:uid="{00000000-0005-0000-0000-00000A8C0000}"/>
    <cellStyle name="Merknad 2 3 4 2" xfId="24999" xr:uid="{00000000-0005-0000-0000-00000B8C0000}"/>
    <cellStyle name="Merknad 2 3 4 2 2" xfId="49653" xr:uid="{00000000-0005-0000-0000-00000C8C0000}"/>
    <cellStyle name="Merknad 2 3 4 3" xfId="25000" xr:uid="{00000000-0005-0000-0000-00000D8C0000}"/>
    <cellStyle name="Merknad 2 3 4 3 2" xfId="49654" xr:uid="{00000000-0005-0000-0000-00000E8C0000}"/>
    <cellStyle name="Merknad 2 3 4 4" xfId="49655" xr:uid="{00000000-0005-0000-0000-00000F8C0000}"/>
    <cellStyle name="Merknad 2 3 4 5" xfId="49656" xr:uid="{00000000-0005-0000-0000-0000108C0000}"/>
    <cellStyle name="Merknad 2 3 4 6" xfId="49657" xr:uid="{00000000-0005-0000-0000-0000118C0000}"/>
    <cellStyle name="Merknad 2 3 4_3. Chng in credit spreads" xfId="49658" xr:uid="{00000000-0005-0000-0000-0000128C0000}"/>
    <cellStyle name="Merknad 2 3 5" xfId="25001" xr:uid="{00000000-0005-0000-0000-0000138C0000}"/>
    <cellStyle name="Merknad 2 3 5 2" xfId="25002" xr:uid="{00000000-0005-0000-0000-0000148C0000}"/>
    <cellStyle name="Merknad 2 3 5 3" xfId="25003" xr:uid="{00000000-0005-0000-0000-0000158C0000}"/>
    <cellStyle name="Merknad 2 3 5 4" xfId="49659" xr:uid="{00000000-0005-0000-0000-0000168C0000}"/>
    <cellStyle name="Merknad 2 3 5 5" xfId="49660" xr:uid="{00000000-0005-0000-0000-0000178C0000}"/>
    <cellStyle name="Merknad 2 3 5 6" xfId="49661" xr:uid="{00000000-0005-0000-0000-0000188C0000}"/>
    <cellStyle name="Merknad 2 3 5_AVA DVA EL" xfId="25004" xr:uid="{00000000-0005-0000-0000-0000198C0000}"/>
    <cellStyle name="Merknad 2 3 6" xfId="25005" xr:uid="{00000000-0005-0000-0000-00001A8C0000}"/>
    <cellStyle name="Merknad 2 3 6 2" xfId="25006" xr:uid="{00000000-0005-0000-0000-00001B8C0000}"/>
    <cellStyle name="Merknad 2 3 6 3" xfId="25007" xr:uid="{00000000-0005-0000-0000-00001C8C0000}"/>
    <cellStyle name="Merknad 2 3 6 4" xfId="49662" xr:uid="{00000000-0005-0000-0000-00001D8C0000}"/>
    <cellStyle name="Merknad 2 3 6 5" xfId="49663" xr:uid="{00000000-0005-0000-0000-00001E8C0000}"/>
    <cellStyle name="Merknad 2 3 6 6" xfId="49664" xr:uid="{00000000-0005-0000-0000-00001F8C0000}"/>
    <cellStyle name="Merknad 2 3 6_AVA DVA EL" xfId="25008" xr:uid="{00000000-0005-0000-0000-0000208C0000}"/>
    <cellStyle name="Merknad 2 3 7" xfId="25009" xr:uid="{00000000-0005-0000-0000-0000218C0000}"/>
    <cellStyle name="Merknad 2 3 7 2" xfId="49665" xr:uid="{00000000-0005-0000-0000-0000228C0000}"/>
    <cellStyle name="Merknad 2 3 8" xfId="40034" xr:uid="{00000000-0005-0000-0000-0000238C0000}"/>
    <cellStyle name="Merknad 2 3 8 2" xfId="49666" xr:uid="{00000000-0005-0000-0000-0000248C0000}"/>
    <cellStyle name="Merknad 2 3 8 2 2" xfId="49667" xr:uid="{00000000-0005-0000-0000-0000258C0000}"/>
    <cellStyle name="Merknad 2 3 8 3" xfId="49668" xr:uid="{00000000-0005-0000-0000-0000268C0000}"/>
    <cellStyle name="Merknad 2 3 8_3. Chng in credit spreads" xfId="49669" xr:uid="{00000000-0005-0000-0000-0000278C0000}"/>
    <cellStyle name="Merknad 2 3 9" xfId="49670" xr:uid="{00000000-0005-0000-0000-0000288C0000}"/>
    <cellStyle name="Merknad 2 3 9 2" xfId="49671" xr:uid="{00000000-0005-0000-0000-0000298C0000}"/>
    <cellStyle name="Merknad 2 3_3. Chng in credit spreads" xfId="49672" xr:uid="{00000000-0005-0000-0000-00002A8C0000}"/>
    <cellStyle name="Merknad 2 30" xfId="25010" xr:uid="{00000000-0005-0000-0000-00002B8C0000}"/>
    <cellStyle name="Merknad 2 31" xfId="25011" xr:uid="{00000000-0005-0000-0000-00002C8C0000}"/>
    <cellStyle name="Merknad 2 32" xfId="36388" xr:uid="{00000000-0005-0000-0000-00002D8C0000}"/>
    <cellStyle name="Merknad 2 33" xfId="36780" xr:uid="{00000000-0005-0000-0000-00002E8C0000}"/>
    <cellStyle name="Merknad 2 34" xfId="49673" xr:uid="{00000000-0005-0000-0000-00002F8C0000}"/>
    <cellStyle name="Merknad 2 4" xfId="7622" xr:uid="{00000000-0005-0000-0000-0000308C0000}"/>
    <cellStyle name="Merknad 2 4 10" xfId="49674" xr:uid="{00000000-0005-0000-0000-0000318C0000}"/>
    <cellStyle name="Merknad 2 4 2" xfId="25012" xr:uid="{00000000-0005-0000-0000-0000328C0000}"/>
    <cellStyle name="Merknad 2 4 2 2" xfId="25013" xr:uid="{00000000-0005-0000-0000-0000338C0000}"/>
    <cellStyle name="Merknad 2 4 2 2 2" xfId="49675" xr:uid="{00000000-0005-0000-0000-0000348C0000}"/>
    <cellStyle name="Merknad 2 4 2 3" xfId="25014" xr:uid="{00000000-0005-0000-0000-0000358C0000}"/>
    <cellStyle name="Merknad 2 4 2 3 2" xfId="49676" xr:uid="{00000000-0005-0000-0000-0000368C0000}"/>
    <cellStyle name="Merknad 2 4 2 4" xfId="49677" xr:uid="{00000000-0005-0000-0000-0000378C0000}"/>
    <cellStyle name="Merknad 2 4 2 5" xfId="49678" xr:uid="{00000000-0005-0000-0000-0000388C0000}"/>
    <cellStyle name="Merknad 2 4 2 6" xfId="49679" xr:uid="{00000000-0005-0000-0000-0000398C0000}"/>
    <cellStyle name="Merknad 2 4 2_3. Chng in credit spreads" xfId="49680" xr:uid="{00000000-0005-0000-0000-00003A8C0000}"/>
    <cellStyle name="Merknad 2 4 3" xfId="25015" xr:uid="{00000000-0005-0000-0000-00003B8C0000}"/>
    <cellStyle name="Merknad 2 4 3 2" xfId="25016" xr:uid="{00000000-0005-0000-0000-00003C8C0000}"/>
    <cellStyle name="Merknad 2 4 3 3" xfId="25017" xr:uid="{00000000-0005-0000-0000-00003D8C0000}"/>
    <cellStyle name="Merknad 2 4 3 4" xfId="49681" xr:uid="{00000000-0005-0000-0000-00003E8C0000}"/>
    <cellStyle name="Merknad 2 4 3 5" xfId="49682" xr:uid="{00000000-0005-0000-0000-00003F8C0000}"/>
    <cellStyle name="Merknad 2 4 3 6" xfId="49683" xr:uid="{00000000-0005-0000-0000-0000408C0000}"/>
    <cellStyle name="Merknad 2 4 3_AVA DVA EL" xfId="25018" xr:uid="{00000000-0005-0000-0000-0000418C0000}"/>
    <cellStyle name="Merknad 2 4 4" xfId="25019" xr:uid="{00000000-0005-0000-0000-0000428C0000}"/>
    <cellStyle name="Merknad 2 4 4 2" xfId="25020" xr:uid="{00000000-0005-0000-0000-0000438C0000}"/>
    <cellStyle name="Merknad 2 4 4 3" xfId="25021" xr:uid="{00000000-0005-0000-0000-0000448C0000}"/>
    <cellStyle name="Merknad 2 4 4 4" xfId="49684" xr:uid="{00000000-0005-0000-0000-0000458C0000}"/>
    <cellStyle name="Merknad 2 4 4 5" xfId="49685" xr:uid="{00000000-0005-0000-0000-0000468C0000}"/>
    <cellStyle name="Merknad 2 4 4 6" xfId="49686" xr:uid="{00000000-0005-0000-0000-0000478C0000}"/>
    <cellStyle name="Merknad 2 4 4_AVA DVA EL" xfId="25022" xr:uid="{00000000-0005-0000-0000-0000488C0000}"/>
    <cellStyle name="Merknad 2 4 5" xfId="25023" xr:uid="{00000000-0005-0000-0000-0000498C0000}"/>
    <cellStyle name="Merknad 2 4 5 2" xfId="25024" xr:uid="{00000000-0005-0000-0000-00004A8C0000}"/>
    <cellStyle name="Merknad 2 4 5 3" xfId="25025" xr:uid="{00000000-0005-0000-0000-00004B8C0000}"/>
    <cellStyle name="Merknad 2 4 5 4" xfId="49687" xr:uid="{00000000-0005-0000-0000-00004C8C0000}"/>
    <cellStyle name="Merknad 2 4 5 5" xfId="49688" xr:uid="{00000000-0005-0000-0000-00004D8C0000}"/>
    <cellStyle name="Merknad 2 4 5 6" xfId="49689" xr:uid="{00000000-0005-0000-0000-00004E8C0000}"/>
    <cellStyle name="Merknad 2 4 5_AVA DVA EL" xfId="25026" xr:uid="{00000000-0005-0000-0000-00004F8C0000}"/>
    <cellStyle name="Merknad 2 4 6" xfId="25027" xr:uid="{00000000-0005-0000-0000-0000508C0000}"/>
    <cellStyle name="Merknad 2 4 6 2" xfId="25028" xr:uid="{00000000-0005-0000-0000-0000518C0000}"/>
    <cellStyle name="Merknad 2 4 6 3" xfId="49690" xr:uid="{00000000-0005-0000-0000-0000528C0000}"/>
    <cellStyle name="Merknad 2 4 6_AVA DVA EL" xfId="25029" xr:uid="{00000000-0005-0000-0000-0000538C0000}"/>
    <cellStyle name="Merknad 2 4 7" xfId="25030" xr:uid="{00000000-0005-0000-0000-0000548C0000}"/>
    <cellStyle name="Merknad 2 4 8" xfId="49691" xr:uid="{00000000-0005-0000-0000-0000558C0000}"/>
    <cellStyle name="Merknad 2 4 9" xfId="49692" xr:uid="{00000000-0005-0000-0000-0000568C0000}"/>
    <cellStyle name="Merknad 2 4_3. Chng in credit spreads" xfId="49693" xr:uid="{00000000-0005-0000-0000-0000578C0000}"/>
    <cellStyle name="Merknad 2 5" xfId="7623" xr:uid="{00000000-0005-0000-0000-0000588C0000}"/>
    <cellStyle name="Merknad 2 5 2" xfId="25031" xr:uid="{00000000-0005-0000-0000-0000598C0000}"/>
    <cellStyle name="Merknad 2 5 2 2" xfId="25032" xr:uid="{00000000-0005-0000-0000-00005A8C0000}"/>
    <cellStyle name="Merknad 2 5 2 2 2" xfId="49694" xr:uid="{00000000-0005-0000-0000-00005B8C0000}"/>
    <cellStyle name="Merknad 2 5 2 3" xfId="49695" xr:uid="{00000000-0005-0000-0000-00005C8C0000}"/>
    <cellStyle name="Merknad 2 5 2 3 2" xfId="49696" xr:uid="{00000000-0005-0000-0000-00005D8C0000}"/>
    <cellStyle name="Merknad 2 5 2 4" xfId="49697" xr:uid="{00000000-0005-0000-0000-00005E8C0000}"/>
    <cellStyle name="Merknad 2 5 2_3. Chng in credit spreads" xfId="49698" xr:uid="{00000000-0005-0000-0000-00005F8C0000}"/>
    <cellStyle name="Merknad 2 5 3" xfId="25033" xr:uid="{00000000-0005-0000-0000-0000608C0000}"/>
    <cellStyle name="Merknad 2 5 3 2" xfId="49699" xr:uid="{00000000-0005-0000-0000-0000618C0000}"/>
    <cellStyle name="Merknad 2 5 4" xfId="49700" xr:uid="{00000000-0005-0000-0000-0000628C0000}"/>
    <cellStyle name="Merknad 2 5 4 2" xfId="49701" xr:uid="{00000000-0005-0000-0000-0000638C0000}"/>
    <cellStyle name="Merknad 2 5 5" xfId="49702" xr:uid="{00000000-0005-0000-0000-0000648C0000}"/>
    <cellStyle name="Merknad 2 5 5 2" xfId="49703" xr:uid="{00000000-0005-0000-0000-0000658C0000}"/>
    <cellStyle name="Merknad 2 5 6" xfId="49704" xr:uid="{00000000-0005-0000-0000-0000668C0000}"/>
    <cellStyle name="Merknad 2 5 6 2" xfId="49705" xr:uid="{00000000-0005-0000-0000-0000678C0000}"/>
    <cellStyle name="Merknad 2 5 7" xfId="49706" xr:uid="{00000000-0005-0000-0000-0000688C0000}"/>
    <cellStyle name="Merknad 2 5 8" xfId="49707" xr:uid="{00000000-0005-0000-0000-0000698C0000}"/>
    <cellStyle name="Merknad 2 5_3. Chng in credit spreads" xfId="49708" xr:uid="{00000000-0005-0000-0000-00006A8C0000}"/>
    <cellStyle name="Merknad 2 6" xfId="7624" xr:uid="{00000000-0005-0000-0000-00006B8C0000}"/>
    <cellStyle name="Merknad 2 6 2" xfId="25034" xr:uid="{00000000-0005-0000-0000-00006C8C0000}"/>
    <cellStyle name="Merknad 2 6 2 2" xfId="25035" xr:uid="{00000000-0005-0000-0000-00006D8C0000}"/>
    <cellStyle name="Merknad 2 6 2 3" xfId="49709" xr:uid="{00000000-0005-0000-0000-00006E8C0000}"/>
    <cellStyle name="Merknad 2 6 2_AVA DVA EL" xfId="25036" xr:uid="{00000000-0005-0000-0000-00006F8C0000}"/>
    <cellStyle name="Merknad 2 6 3" xfId="25037" xr:uid="{00000000-0005-0000-0000-0000708C0000}"/>
    <cellStyle name="Merknad 2 6 3 2" xfId="49710" xr:uid="{00000000-0005-0000-0000-0000718C0000}"/>
    <cellStyle name="Merknad 2 6 4" xfId="49711" xr:uid="{00000000-0005-0000-0000-0000728C0000}"/>
    <cellStyle name="Merknad 2 6 4 2" xfId="49712" xr:uid="{00000000-0005-0000-0000-0000738C0000}"/>
    <cellStyle name="Merknad 2 6 5" xfId="49713" xr:uid="{00000000-0005-0000-0000-0000748C0000}"/>
    <cellStyle name="Merknad 2 6 5 2" xfId="49714" xr:uid="{00000000-0005-0000-0000-0000758C0000}"/>
    <cellStyle name="Merknad 2 6 6" xfId="49715" xr:uid="{00000000-0005-0000-0000-0000768C0000}"/>
    <cellStyle name="Merknad 2 6 7" xfId="49716" xr:uid="{00000000-0005-0000-0000-0000778C0000}"/>
    <cellStyle name="Merknad 2 6 8" xfId="49717" xr:uid="{00000000-0005-0000-0000-0000788C0000}"/>
    <cellStyle name="Merknad 2 6_3. Chng in credit spreads" xfId="49718" xr:uid="{00000000-0005-0000-0000-0000798C0000}"/>
    <cellStyle name="Merknad 2 7" xfId="7625" xr:uid="{00000000-0005-0000-0000-00007A8C0000}"/>
    <cellStyle name="Merknad 2 7 2" xfId="25038" xr:uid="{00000000-0005-0000-0000-00007B8C0000}"/>
    <cellStyle name="Merknad 2 7 2 2" xfId="25039" xr:uid="{00000000-0005-0000-0000-00007C8C0000}"/>
    <cellStyle name="Merknad 2 7 2_AVA DVA EL" xfId="25040" xr:uid="{00000000-0005-0000-0000-00007D8C0000}"/>
    <cellStyle name="Merknad 2 7 3" xfId="25041" xr:uid="{00000000-0005-0000-0000-00007E8C0000}"/>
    <cellStyle name="Merknad 2 7 4" xfId="49719" xr:uid="{00000000-0005-0000-0000-00007F8C0000}"/>
    <cellStyle name="Merknad 2 7 5" xfId="49720" xr:uid="{00000000-0005-0000-0000-0000808C0000}"/>
    <cellStyle name="Merknad 2 7 6" xfId="49721" xr:uid="{00000000-0005-0000-0000-0000818C0000}"/>
    <cellStyle name="Merknad 2 7 7" xfId="49722" xr:uid="{00000000-0005-0000-0000-0000828C0000}"/>
    <cellStyle name="Merknad 2 7_A01" xfId="35857" xr:uid="{00000000-0005-0000-0000-0000838C0000}"/>
    <cellStyle name="Merknad 2 8" xfId="7626" xr:uid="{00000000-0005-0000-0000-0000848C0000}"/>
    <cellStyle name="Merknad 2 8 2" xfId="25042" xr:uid="{00000000-0005-0000-0000-0000858C0000}"/>
    <cellStyle name="Merknad 2 8 2 2" xfId="25043" xr:uid="{00000000-0005-0000-0000-0000868C0000}"/>
    <cellStyle name="Merknad 2 8 2_AVA DVA EL" xfId="25044" xr:uid="{00000000-0005-0000-0000-0000878C0000}"/>
    <cellStyle name="Merknad 2 8 3" xfId="25045" xr:uid="{00000000-0005-0000-0000-0000888C0000}"/>
    <cellStyle name="Merknad 2 8 4" xfId="49723" xr:uid="{00000000-0005-0000-0000-0000898C0000}"/>
    <cellStyle name="Merknad 2 8 5" xfId="49724" xr:uid="{00000000-0005-0000-0000-00008A8C0000}"/>
    <cellStyle name="Merknad 2 8 6" xfId="49725" xr:uid="{00000000-0005-0000-0000-00008B8C0000}"/>
    <cellStyle name="Merknad 2 8 7" xfId="49726" xr:uid="{00000000-0005-0000-0000-00008C8C0000}"/>
    <cellStyle name="Merknad 2 8_A01" xfId="35858" xr:uid="{00000000-0005-0000-0000-00008D8C0000}"/>
    <cellStyle name="Merknad 2 9" xfId="7627" xr:uid="{00000000-0005-0000-0000-00008E8C0000}"/>
    <cellStyle name="Merknad 2 9 2" xfId="25046" xr:uid="{00000000-0005-0000-0000-00008F8C0000}"/>
    <cellStyle name="Merknad 2 9 3" xfId="49727" xr:uid="{00000000-0005-0000-0000-0000908C0000}"/>
    <cellStyle name="Merknad 2 9 4" xfId="49728" xr:uid="{00000000-0005-0000-0000-0000918C0000}"/>
    <cellStyle name="Merknad 2 9_A01" xfId="35859" xr:uid="{00000000-0005-0000-0000-0000928C0000}"/>
    <cellStyle name="Merknad 2_11" xfId="7628" xr:uid="{00000000-0005-0000-0000-0000938C0000}"/>
    <cellStyle name="Merknad 3" xfId="12535" xr:uid="{00000000-0005-0000-0000-0000948C0000}"/>
    <cellStyle name="Merknad 3 2" xfId="25047" xr:uid="{00000000-0005-0000-0000-0000958C0000}"/>
    <cellStyle name="Merknad 3 2 2" xfId="25048" xr:uid="{00000000-0005-0000-0000-0000968C0000}"/>
    <cellStyle name="Merknad 3 2 3" xfId="25049" xr:uid="{00000000-0005-0000-0000-0000978C0000}"/>
    <cellStyle name="Merknad 3 2 4" xfId="36541" xr:uid="{00000000-0005-0000-0000-0000988C0000}"/>
    <cellStyle name="Merknad 3 2_AVA DVA EL" xfId="25050" xr:uid="{00000000-0005-0000-0000-0000998C0000}"/>
    <cellStyle name="Merknad 3 3" xfId="25051" xr:uid="{00000000-0005-0000-0000-00009A8C0000}"/>
    <cellStyle name="Merknad 3 4" xfId="36305" xr:uid="{00000000-0005-0000-0000-00009B8C0000}"/>
    <cellStyle name="Merknad 3 5" xfId="40035" xr:uid="{00000000-0005-0000-0000-00009C8C0000}"/>
    <cellStyle name="Merknad 3_7. Other MTM adjustments" xfId="49729" xr:uid="{00000000-0005-0000-0000-00009D8C0000}"/>
    <cellStyle name="Merknad 4" xfId="12536" xr:uid="{00000000-0005-0000-0000-00009E8C0000}"/>
    <cellStyle name="Merknad 4 2" xfId="25052" xr:uid="{00000000-0005-0000-0000-00009F8C0000}"/>
    <cellStyle name="Merknad 4 2 2" xfId="36563" xr:uid="{00000000-0005-0000-0000-0000A08C0000}"/>
    <cellStyle name="Merknad 4 3" xfId="36332" xr:uid="{00000000-0005-0000-0000-0000A18C0000}"/>
    <cellStyle name="Merknad 4 4" xfId="40036" xr:uid="{00000000-0005-0000-0000-0000A28C0000}"/>
    <cellStyle name="Merknad 4_A02" xfId="54567" xr:uid="{EFF537D6-CFE9-4C90-81A8-2B251D609A22}"/>
    <cellStyle name="Merknad 5" xfId="25053" xr:uid="{00000000-0005-0000-0000-0000A48C0000}"/>
    <cellStyle name="Merknad 5 2" xfId="25054" xr:uid="{00000000-0005-0000-0000-0000A58C0000}"/>
    <cellStyle name="Merknad 5 2 2" xfId="36562" xr:uid="{00000000-0005-0000-0000-0000A68C0000}"/>
    <cellStyle name="Merknad 5 3" xfId="25055" xr:uid="{00000000-0005-0000-0000-0000A78C0000}"/>
    <cellStyle name="Merknad 5 4" xfId="36331" xr:uid="{00000000-0005-0000-0000-0000A88C0000}"/>
    <cellStyle name="Merknad 5 5" xfId="40037" xr:uid="{00000000-0005-0000-0000-0000A98C0000}"/>
    <cellStyle name="Merknad 5_AVA DVA EL" xfId="25056" xr:uid="{00000000-0005-0000-0000-0000AA8C0000}"/>
    <cellStyle name="Merknad 6" xfId="25057" xr:uid="{00000000-0005-0000-0000-0000AB8C0000}"/>
    <cellStyle name="Merknad 6 2" xfId="25058" xr:uid="{00000000-0005-0000-0000-0000AC8C0000}"/>
    <cellStyle name="Merknad 6 3" xfId="25059" xr:uid="{00000000-0005-0000-0000-0000AD8C0000}"/>
    <cellStyle name="Merknad 6 4" xfId="36517" xr:uid="{00000000-0005-0000-0000-0000AE8C0000}"/>
    <cellStyle name="Merknad 6 5" xfId="40038" xr:uid="{00000000-0005-0000-0000-0000AF8C0000}"/>
    <cellStyle name="Merknad 6_AVA DVA EL" xfId="25060" xr:uid="{00000000-0005-0000-0000-0000B08C0000}"/>
    <cellStyle name="Merknad 7" xfId="25061" xr:uid="{00000000-0005-0000-0000-0000B18C0000}"/>
    <cellStyle name="Merknad 7 2" xfId="36594" xr:uid="{00000000-0005-0000-0000-0000B28C0000}"/>
    <cellStyle name="Merknad 8" xfId="25062" xr:uid="{00000000-0005-0000-0000-0000B38C0000}"/>
    <cellStyle name="Merknad 8 2" xfId="36485" xr:uid="{00000000-0005-0000-0000-0000B48C0000}"/>
    <cellStyle name="Merknad 9" xfId="36580" xr:uid="{00000000-0005-0000-0000-0000B58C0000}"/>
    <cellStyle name="Merknad_7. Other MTM adjustments" xfId="49730" xr:uid="{00000000-0005-0000-0000-0000B68C0000}"/>
    <cellStyle name="Migliaia (0)_Costi" xfId="25063" xr:uid="{00000000-0005-0000-0000-0000B78C0000}"/>
    <cellStyle name="Migliaia [0]_INV2" xfId="25064" xr:uid="{00000000-0005-0000-0000-0000B88C0000}"/>
    <cellStyle name="Millares [0]_10 AVERIAS MASIVAS + ANT" xfId="7629" xr:uid="{00000000-0005-0000-0000-0000B98C0000}"/>
    <cellStyle name="Millares 2" xfId="7630" xr:uid="{00000000-0005-0000-0000-0000BA8C0000}"/>
    <cellStyle name="Millares 2 2" xfId="7631" xr:uid="{00000000-0005-0000-0000-0000BB8C0000}"/>
    <cellStyle name="Millares 2 2 2" xfId="25065" xr:uid="{00000000-0005-0000-0000-0000BC8C0000}"/>
    <cellStyle name="Millares 2 2_AVA DVA EL" xfId="25066" xr:uid="{00000000-0005-0000-0000-0000BD8C0000}"/>
    <cellStyle name="Millares 2 3" xfId="25067" xr:uid="{00000000-0005-0000-0000-0000BE8C0000}"/>
    <cellStyle name="Millares 2_AVA DVA EL" xfId="25068" xr:uid="{00000000-0005-0000-0000-0000BF8C0000}"/>
    <cellStyle name="Millares 3" xfId="7632" xr:uid="{00000000-0005-0000-0000-0000C08C0000}"/>
    <cellStyle name="Millares 3 2" xfId="7633" xr:uid="{00000000-0005-0000-0000-0000C18C0000}"/>
    <cellStyle name="Millares 3 2 2" xfId="25069" xr:uid="{00000000-0005-0000-0000-0000C28C0000}"/>
    <cellStyle name="Millares 3 2_AVA DVA EL" xfId="25070" xr:uid="{00000000-0005-0000-0000-0000C38C0000}"/>
    <cellStyle name="Millares 3 3" xfId="25071" xr:uid="{00000000-0005-0000-0000-0000C48C0000}"/>
    <cellStyle name="Millares 3_AVA DVA EL" xfId="25072" xr:uid="{00000000-0005-0000-0000-0000C58C0000}"/>
    <cellStyle name="Milliers [0]_3A_NumeratorReport_Option1_040611" xfId="7634" xr:uid="{00000000-0005-0000-0000-0000C68C0000}"/>
    <cellStyle name="Milliers_3A_NumeratorReport_Option1_040611" xfId="7635" xr:uid="{00000000-0005-0000-0000-0000C78C0000}"/>
    <cellStyle name="MLComma0" xfId="25073" xr:uid="{00000000-0005-0000-0000-0000C88C0000}"/>
    <cellStyle name="MLComma0 2" xfId="25074" xr:uid="{00000000-0005-0000-0000-0000C98C0000}"/>
    <cellStyle name="MLComma0 2 2" xfId="25075" xr:uid="{00000000-0005-0000-0000-0000CA8C0000}"/>
    <cellStyle name="MLComma0 2 3" xfId="25076" xr:uid="{00000000-0005-0000-0000-0000CB8C0000}"/>
    <cellStyle name="MLComma0 2_AVA DVA EL" xfId="25077" xr:uid="{00000000-0005-0000-0000-0000CC8C0000}"/>
    <cellStyle name="MLComma0 3" xfId="25078" xr:uid="{00000000-0005-0000-0000-0000CD8C0000}"/>
    <cellStyle name="MLComma0 4" xfId="25079" xr:uid="{00000000-0005-0000-0000-0000CE8C0000}"/>
    <cellStyle name="MLComma0_7. Other MTM adjustments" xfId="49731" xr:uid="{00000000-0005-0000-0000-0000CF8C0000}"/>
    <cellStyle name="MLPercent0" xfId="25080" xr:uid="{00000000-0005-0000-0000-0000D08C0000}"/>
    <cellStyle name="MLPercent0 2" xfId="25081" xr:uid="{00000000-0005-0000-0000-0000D18C0000}"/>
    <cellStyle name="MLPercent0 2 2" xfId="25082" xr:uid="{00000000-0005-0000-0000-0000D28C0000}"/>
    <cellStyle name="MLPercent0 2 3" xfId="25083" xr:uid="{00000000-0005-0000-0000-0000D38C0000}"/>
    <cellStyle name="MLPercent0 2_AVA DVA EL" xfId="25084" xr:uid="{00000000-0005-0000-0000-0000D48C0000}"/>
    <cellStyle name="MLPercent0 3" xfId="25085" xr:uid="{00000000-0005-0000-0000-0000D58C0000}"/>
    <cellStyle name="MLPercent0 4" xfId="25086" xr:uid="{00000000-0005-0000-0000-0000D68C0000}"/>
    <cellStyle name="MLPercent0_7. Other MTM adjustments" xfId="49732" xr:uid="{00000000-0005-0000-0000-0000D78C0000}"/>
    <cellStyle name="Monétaire [0]_3A_NumeratorReport_Option1_040611" xfId="7636" xr:uid="{00000000-0005-0000-0000-0000D88C0000}"/>
    <cellStyle name="Monétaire_3A_NumeratorReport_Option1_040611" xfId="7637" xr:uid="{00000000-0005-0000-0000-0000D98C0000}"/>
    <cellStyle name="multiple" xfId="7638" xr:uid="{00000000-0005-0000-0000-0000DA8C0000}"/>
    <cellStyle name="Multiple [1]" xfId="25087" xr:uid="{00000000-0005-0000-0000-0000DB8C0000}"/>
    <cellStyle name="Multiple [1] 2" xfId="25088" xr:uid="{00000000-0005-0000-0000-0000DC8C0000}"/>
    <cellStyle name="Multiple [1] 3" xfId="25089" xr:uid="{00000000-0005-0000-0000-0000DD8C0000}"/>
    <cellStyle name="Multiple [1]_AVA DVA EL" xfId="25090" xr:uid="{00000000-0005-0000-0000-0000DE8C0000}"/>
    <cellStyle name="multiple 10" xfId="25091" xr:uid="{00000000-0005-0000-0000-0000DF8C0000}"/>
    <cellStyle name="multiple 10 2" xfId="25092" xr:uid="{00000000-0005-0000-0000-0000E08C0000}"/>
    <cellStyle name="multiple 10 2 2" xfId="49733" xr:uid="{00000000-0005-0000-0000-0000E18C0000}"/>
    <cellStyle name="multiple 10 3" xfId="25093" xr:uid="{00000000-0005-0000-0000-0000E28C0000}"/>
    <cellStyle name="multiple 10 3 2" xfId="49734" xr:uid="{00000000-0005-0000-0000-0000E38C0000}"/>
    <cellStyle name="multiple 10_7. Other MTM adjustments" xfId="49735" xr:uid="{00000000-0005-0000-0000-0000E48C0000}"/>
    <cellStyle name="multiple 11" xfId="25094" xr:uid="{00000000-0005-0000-0000-0000E58C0000}"/>
    <cellStyle name="multiple 11 2" xfId="25095" xr:uid="{00000000-0005-0000-0000-0000E68C0000}"/>
    <cellStyle name="multiple 11 2 2" xfId="49736" xr:uid="{00000000-0005-0000-0000-0000E78C0000}"/>
    <cellStyle name="multiple 11 3" xfId="25096" xr:uid="{00000000-0005-0000-0000-0000E88C0000}"/>
    <cellStyle name="multiple 11 3 2" xfId="49737" xr:uid="{00000000-0005-0000-0000-0000E98C0000}"/>
    <cellStyle name="multiple 11_7. Other MTM adjustments" xfId="49738" xr:uid="{00000000-0005-0000-0000-0000EA8C0000}"/>
    <cellStyle name="multiple 12" xfId="25097" xr:uid="{00000000-0005-0000-0000-0000EB8C0000}"/>
    <cellStyle name="multiple 12 2" xfId="25098" xr:uid="{00000000-0005-0000-0000-0000EC8C0000}"/>
    <cellStyle name="multiple 12 2 2" xfId="49739" xr:uid="{00000000-0005-0000-0000-0000ED8C0000}"/>
    <cellStyle name="multiple 12 3" xfId="25099" xr:uid="{00000000-0005-0000-0000-0000EE8C0000}"/>
    <cellStyle name="multiple 12 3 2" xfId="49740" xr:uid="{00000000-0005-0000-0000-0000EF8C0000}"/>
    <cellStyle name="multiple 12_7. Other MTM adjustments" xfId="49741" xr:uid="{00000000-0005-0000-0000-0000F08C0000}"/>
    <cellStyle name="multiple 13" xfId="25100" xr:uid="{00000000-0005-0000-0000-0000F18C0000}"/>
    <cellStyle name="multiple 13 2" xfId="25101" xr:uid="{00000000-0005-0000-0000-0000F28C0000}"/>
    <cellStyle name="multiple 13 2 2" xfId="49742" xr:uid="{00000000-0005-0000-0000-0000F38C0000}"/>
    <cellStyle name="multiple 13 3" xfId="25102" xr:uid="{00000000-0005-0000-0000-0000F48C0000}"/>
    <cellStyle name="multiple 13 3 2" xfId="49743" xr:uid="{00000000-0005-0000-0000-0000F58C0000}"/>
    <cellStyle name="multiple 13_7. Other MTM adjustments" xfId="49744" xr:uid="{00000000-0005-0000-0000-0000F68C0000}"/>
    <cellStyle name="multiple 14" xfId="25103" xr:uid="{00000000-0005-0000-0000-0000F78C0000}"/>
    <cellStyle name="multiple 14 2" xfId="25104" xr:uid="{00000000-0005-0000-0000-0000F88C0000}"/>
    <cellStyle name="multiple 14 2 2" xfId="49745" xr:uid="{00000000-0005-0000-0000-0000F98C0000}"/>
    <cellStyle name="multiple 14 3" xfId="25105" xr:uid="{00000000-0005-0000-0000-0000FA8C0000}"/>
    <cellStyle name="multiple 14 3 2" xfId="49746" xr:uid="{00000000-0005-0000-0000-0000FB8C0000}"/>
    <cellStyle name="multiple 14_7. Other MTM adjustments" xfId="49747" xr:uid="{00000000-0005-0000-0000-0000FC8C0000}"/>
    <cellStyle name="multiple 15" xfId="25106" xr:uid="{00000000-0005-0000-0000-0000FD8C0000}"/>
    <cellStyle name="multiple 15 2" xfId="25107" xr:uid="{00000000-0005-0000-0000-0000FE8C0000}"/>
    <cellStyle name="multiple 15 2 2" xfId="49748" xr:uid="{00000000-0005-0000-0000-0000FF8C0000}"/>
    <cellStyle name="multiple 15 3" xfId="25108" xr:uid="{00000000-0005-0000-0000-0000008D0000}"/>
    <cellStyle name="multiple 15 3 2" xfId="49749" xr:uid="{00000000-0005-0000-0000-0000018D0000}"/>
    <cellStyle name="multiple 15_7. Other MTM adjustments" xfId="49750" xr:uid="{00000000-0005-0000-0000-0000028D0000}"/>
    <cellStyle name="multiple 16" xfId="25109" xr:uid="{00000000-0005-0000-0000-0000038D0000}"/>
    <cellStyle name="multiple 16 2" xfId="49751" xr:uid="{00000000-0005-0000-0000-0000048D0000}"/>
    <cellStyle name="multiple 17" xfId="25110" xr:uid="{00000000-0005-0000-0000-0000058D0000}"/>
    <cellStyle name="multiple 17 2" xfId="49752" xr:uid="{00000000-0005-0000-0000-0000068D0000}"/>
    <cellStyle name="multiple 18" xfId="25111" xr:uid="{00000000-0005-0000-0000-0000078D0000}"/>
    <cellStyle name="Multiple 19" xfId="49753" xr:uid="{00000000-0005-0000-0000-0000088D0000}"/>
    <cellStyle name="multiple 2" xfId="7639" xr:uid="{00000000-0005-0000-0000-0000098D0000}"/>
    <cellStyle name="multiple 2 2" xfId="25112" xr:uid="{00000000-0005-0000-0000-00000A8D0000}"/>
    <cellStyle name="multiple 2 2 2" xfId="49754" xr:uid="{00000000-0005-0000-0000-00000B8D0000}"/>
    <cellStyle name="multiple 2 2 2 2" xfId="49755" xr:uid="{00000000-0005-0000-0000-00000C8D0000}"/>
    <cellStyle name="multiple 2 2 3" xfId="49756" xr:uid="{00000000-0005-0000-0000-00000D8D0000}"/>
    <cellStyle name="multiple 2 2_7. Other MTM adjustments" xfId="49757" xr:uid="{00000000-0005-0000-0000-00000E8D0000}"/>
    <cellStyle name="multiple 2 3" xfId="49758" xr:uid="{00000000-0005-0000-0000-00000F8D0000}"/>
    <cellStyle name="multiple 2 3 2" xfId="49759" xr:uid="{00000000-0005-0000-0000-0000108D0000}"/>
    <cellStyle name="multiple 2_7. Other MTM adjustments" xfId="49760" xr:uid="{00000000-0005-0000-0000-0000118D0000}"/>
    <cellStyle name="Multiple 20" xfId="49761" xr:uid="{00000000-0005-0000-0000-0000128D0000}"/>
    <cellStyle name="multiple 21" xfId="49762" xr:uid="{00000000-0005-0000-0000-0000138D0000}"/>
    <cellStyle name="multiple 3" xfId="25113" xr:uid="{00000000-0005-0000-0000-0000148D0000}"/>
    <cellStyle name="multiple 3 2" xfId="25114" xr:uid="{00000000-0005-0000-0000-0000158D0000}"/>
    <cellStyle name="multiple 3 2 2" xfId="25115" xr:uid="{00000000-0005-0000-0000-0000168D0000}"/>
    <cellStyle name="multiple 3 2 2 2" xfId="49763" xr:uid="{00000000-0005-0000-0000-0000178D0000}"/>
    <cellStyle name="multiple 3 2 3" xfId="25116" xr:uid="{00000000-0005-0000-0000-0000188D0000}"/>
    <cellStyle name="multiple 3 2 3 2" xfId="49764" xr:uid="{00000000-0005-0000-0000-0000198D0000}"/>
    <cellStyle name="multiple 3 2_7. Other MTM adjustments" xfId="49765" xr:uid="{00000000-0005-0000-0000-00001A8D0000}"/>
    <cellStyle name="multiple 3 3" xfId="25117" xr:uid="{00000000-0005-0000-0000-00001B8D0000}"/>
    <cellStyle name="multiple 3 3 2" xfId="49766" xr:uid="{00000000-0005-0000-0000-00001C8D0000}"/>
    <cellStyle name="multiple 3 3 2 2" xfId="49767" xr:uid="{00000000-0005-0000-0000-00001D8D0000}"/>
    <cellStyle name="multiple 3 3 3" xfId="49768" xr:uid="{00000000-0005-0000-0000-00001E8D0000}"/>
    <cellStyle name="multiple 3 3 3 2" xfId="49769" xr:uid="{00000000-0005-0000-0000-00001F8D0000}"/>
    <cellStyle name="multiple 3 3 4" xfId="49770" xr:uid="{00000000-0005-0000-0000-0000208D0000}"/>
    <cellStyle name="multiple 3 3 4 2" xfId="49771" xr:uid="{00000000-0005-0000-0000-0000218D0000}"/>
    <cellStyle name="multiple 3 3 5" xfId="49772" xr:uid="{00000000-0005-0000-0000-0000228D0000}"/>
    <cellStyle name="multiple 3 3_7. Other MTM adjustments" xfId="49773" xr:uid="{00000000-0005-0000-0000-0000238D0000}"/>
    <cellStyle name="multiple 3 4" xfId="25118" xr:uid="{00000000-0005-0000-0000-0000248D0000}"/>
    <cellStyle name="multiple 3 4 2" xfId="49774" xr:uid="{00000000-0005-0000-0000-0000258D0000}"/>
    <cellStyle name="multiple 3_7. Other MTM adjustments" xfId="49775" xr:uid="{00000000-0005-0000-0000-0000268D0000}"/>
    <cellStyle name="multiple 4" xfId="25119" xr:uid="{00000000-0005-0000-0000-0000278D0000}"/>
    <cellStyle name="multiple 4 2" xfId="25120" xr:uid="{00000000-0005-0000-0000-0000288D0000}"/>
    <cellStyle name="multiple 4 2 2" xfId="49776" xr:uid="{00000000-0005-0000-0000-0000298D0000}"/>
    <cellStyle name="multiple 4 2 2 2" xfId="49777" xr:uid="{00000000-0005-0000-0000-00002A8D0000}"/>
    <cellStyle name="multiple 4 2 3" xfId="49778" xr:uid="{00000000-0005-0000-0000-00002B8D0000}"/>
    <cellStyle name="multiple 4 2_7. Other MTM adjustments" xfId="49779" xr:uid="{00000000-0005-0000-0000-00002C8D0000}"/>
    <cellStyle name="multiple 4 3" xfId="25121" xr:uid="{00000000-0005-0000-0000-00002D8D0000}"/>
    <cellStyle name="multiple 4 3 2" xfId="49780" xr:uid="{00000000-0005-0000-0000-00002E8D0000}"/>
    <cellStyle name="multiple 4_7. Other MTM adjustments" xfId="49781" xr:uid="{00000000-0005-0000-0000-00002F8D0000}"/>
    <cellStyle name="multiple 5" xfId="25122" xr:uid="{00000000-0005-0000-0000-0000308D0000}"/>
    <cellStyle name="multiple 5 2" xfId="25123" xr:uid="{00000000-0005-0000-0000-0000318D0000}"/>
    <cellStyle name="multiple 5 2 2" xfId="49782" xr:uid="{00000000-0005-0000-0000-0000328D0000}"/>
    <cellStyle name="multiple 5 2 2 2" xfId="49783" xr:uid="{00000000-0005-0000-0000-0000338D0000}"/>
    <cellStyle name="multiple 5 2 3" xfId="49784" xr:uid="{00000000-0005-0000-0000-0000348D0000}"/>
    <cellStyle name="multiple 5 2_7. Other MTM adjustments" xfId="49785" xr:uid="{00000000-0005-0000-0000-0000358D0000}"/>
    <cellStyle name="multiple 5 3" xfId="25124" xr:uid="{00000000-0005-0000-0000-0000368D0000}"/>
    <cellStyle name="multiple 5 3 2" xfId="49786" xr:uid="{00000000-0005-0000-0000-0000378D0000}"/>
    <cellStyle name="multiple 5 4" xfId="49787" xr:uid="{00000000-0005-0000-0000-0000388D0000}"/>
    <cellStyle name="multiple 5 4 2" xfId="49788" xr:uid="{00000000-0005-0000-0000-0000398D0000}"/>
    <cellStyle name="multiple 5 5" xfId="49789" xr:uid="{00000000-0005-0000-0000-00003A8D0000}"/>
    <cellStyle name="multiple 5 5 2" xfId="49790" xr:uid="{00000000-0005-0000-0000-00003B8D0000}"/>
    <cellStyle name="multiple 5_7. Other MTM adjustments" xfId="49791" xr:uid="{00000000-0005-0000-0000-00003C8D0000}"/>
    <cellStyle name="multiple 6" xfId="25125" xr:uid="{00000000-0005-0000-0000-00003D8D0000}"/>
    <cellStyle name="multiple 6 2" xfId="25126" xr:uid="{00000000-0005-0000-0000-00003E8D0000}"/>
    <cellStyle name="multiple 6 2 2" xfId="49792" xr:uid="{00000000-0005-0000-0000-00003F8D0000}"/>
    <cellStyle name="multiple 6 2 2 2" xfId="49793" xr:uid="{00000000-0005-0000-0000-0000408D0000}"/>
    <cellStyle name="multiple 6 2 3" xfId="49794" xr:uid="{00000000-0005-0000-0000-0000418D0000}"/>
    <cellStyle name="multiple 6 2_7. Other MTM adjustments" xfId="49795" xr:uid="{00000000-0005-0000-0000-0000428D0000}"/>
    <cellStyle name="multiple 6 3" xfId="25127" xr:uid="{00000000-0005-0000-0000-0000438D0000}"/>
    <cellStyle name="multiple 6 3 2" xfId="49796" xr:uid="{00000000-0005-0000-0000-0000448D0000}"/>
    <cellStyle name="multiple 6_7. Other MTM adjustments" xfId="49797" xr:uid="{00000000-0005-0000-0000-0000458D0000}"/>
    <cellStyle name="multiple 7" xfId="25128" xr:uid="{00000000-0005-0000-0000-0000468D0000}"/>
    <cellStyle name="multiple 7 2" xfId="25129" xr:uid="{00000000-0005-0000-0000-0000478D0000}"/>
    <cellStyle name="multiple 7 2 2" xfId="49798" xr:uid="{00000000-0005-0000-0000-0000488D0000}"/>
    <cellStyle name="multiple 7 3" xfId="25130" xr:uid="{00000000-0005-0000-0000-0000498D0000}"/>
    <cellStyle name="multiple 7 3 2" xfId="49799" xr:uid="{00000000-0005-0000-0000-00004A8D0000}"/>
    <cellStyle name="multiple 7_7. Other MTM adjustments" xfId="49800" xr:uid="{00000000-0005-0000-0000-00004B8D0000}"/>
    <cellStyle name="multiple 8" xfId="25131" xr:uid="{00000000-0005-0000-0000-00004C8D0000}"/>
    <cellStyle name="multiple 8 2" xfId="25132" xr:uid="{00000000-0005-0000-0000-00004D8D0000}"/>
    <cellStyle name="multiple 8 2 2" xfId="49801" xr:uid="{00000000-0005-0000-0000-00004E8D0000}"/>
    <cellStyle name="multiple 8 3" xfId="25133" xr:uid="{00000000-0005-0000-0000-00004F8D0000}"/>
    <cellStyle name="multiple 8 3 2" xfId="49802" xr:uid="{00000000-0005-0000-0000-0000508D0000}"/>
    <cellStyle name="multiple 8_7. Other MTM adjustments" xfId="49803" xr:uid="{00000000-0005-0000-0000-0000518D0000}"/>
    <cellStyle name="multiple 9" xfId="25134" xr:uid="{00000000-0005-0000-0000-0000528D0000}"/>
    <cellStyle name="multiple 9 2" xfId="25135" xr:uid="{00000000-0005-0000-0000-0000538D0000}"/>
    <cellStyle name="multiple 9 2 2" xfId="49804" xr:uid="{00000000-0005-0000-0000-0000548D0000}"/>
    <cellStyle name="multiple 9 3" xfId="25136" xr:uid="{00000000-0005-0000-0000-0000558D0000}"/>
    <cellStyle name="multiple 9 3 2" xfId="49805" xr:uid="{00000000-0005-0000-0000-0000568D0000}"/>
    <cellStyle name="multiple 9_7. Other MTM adjustments" xfId="49806" xr:uid="{00000000-0005-0000-0000-0000578D0000}"/>
    <cellStyle name="Multiple_03-Egne aksjer 1002" xfId="25137" xr:uid="{00000000-0005-0000-0000-0000588D0000}"/>
    <cellStyle name="MultipleBelow" xfId="25138" xr:uid="{00000000-0005-0000-0000-0000598D0000}"/>
    <cellStyle name="MultipleBelow 2" xfId="25139" xr:uid="{00000000-0005-0000-0000-00005A8D0000}"/>
    <cellStyle name="MultipleBelow 3" xfId="25140" xr:uid="{00000000-0005-0000-0000-00005B8D0000}"/>
    <cellStyle name="MultipleBelow_AVA DVA EL" xfId="25141" xr:uid="{00000000-0005-0000-0000-00005C8D0000}"/>
    <cellStyle name="Nagłówek 1" xfId="25142" xr:uid="{00000000-0005-0000-0000-00005D8D0000}"/>
    <cellStyle name="Nagłówek 1 2" xfId="25143" xr:uid="{00000000-0005-0000-0000-00005E8D0000}"/>
    <cellStyle name="Nagłówek 1 3" xfId="25144" xr:uid="{00000000-0005-0000-0000-00005F8D0000}"/>
    <cellStyle name="Nagłówek 1_AVA DVA EL" xfId="25145" xr:uid="{00000000-0005-0000-0000-0000608D0000}"/>
    <cellStyle name="Nagłówek 2" xfId="25146" xr:uid="{00000000-0005-0000-0000-0000618D0000}"/>
    <cellStyle name="Nagłówek 2 2" xfId="25147" xr:uid="{00000000-0005-0000-0000-0000628D0000}"/>
    <cellStyle name="Nagłówek 2 3" xfId="25148" xr:uid="{00000000-0005-0000-0000-0000638D0000}"/>
    <cellStyle name="Nagłówek 2_AVA DVA EL" xfId="25149" xr:uid="{00000000-0005-0000-0000-0000648D0000}"/>
    <cellStyle name="Nagłówek 3" xfId="25150" xr:uid="{00000000-0005-0000-0000-0000658D0000}"/>
    <cellStyle name="Nagłówek 3 2" xfId="25151" xr:uid="{00000000-0005-0000-0000-0000668D0000}"/>
    <cellStyle name="Nagłówek 3 3" xfId="25152" xr:uid="{00000000-0005-0000-0000-0000678D0000}"/>
    <cellStyle name="Nagłówek 3_AVA DVA EL" xfId="25153" xr:uid="{00000000-0005-0000-0000-0000688D0000}"/>
    <cellStyle name="Nagłówek 4" xfId="25154" xr:uid="{00000000-0005-0000-0000-0000698D0000}"/>
    <cellStyle name="Nagłówek 4 2" xfId="25155" xr:uid="{00000000-0005-0000-0000-00006A8D0000}"/>
    <cellStyle name="Nagłówek 4 3" xfId="25156" xr:uid="{00000000-0005-0000-0000-00006B8D0000}"/>
    <cellStyle name="Nagłówek 4_AVA DVA EL" xfId="25157" xr:uid="{00000000-0005-0000-0000-00006C8D0000}"/>
    <cellStyle name="Navadno_List1" xfId="7640" xr:uid="{00000000-0005-0000-0000-00006D8D0000}"/>
    <cellStyle name="Neutral" xfId="7641" xr:uid="{00000000-0005-0000-0000-00006E8D0000}"/>
    <cellStyle name="Neutral 10" xfId="7642" xr:uid="{00000000-0005-0000-0000-00006F8D0000}"/>
    <cellStyle name="Neutral 10 2" xfId="25158" xr:uid="{00000000-0005-0000-0000-0000708D0000}"/>
    <cellStyle name="Neutral 10 3" xfId="25159" xr:uid="{00000000-0005-0000-0000-0000718D0000}"/>
    <cellStyle name="Neutral 10_AVA DVA EL" xfId="25160" xr:uid="{00000000-0005-0000-0000-0000728D0000}"/>
    <cellStyle name="Neutral 11" xfId="7643" xr:uid="{00000000-0005-0000-0000-0000738D0000}"/>
    <cellStyle name="Neutral 11 2" xfId="25161" xr:uid="{00000000-0005-0000-0000-0000748D0000}"/>
    <cellStyle name="Neutral 11 3" xfId="25162" xr:uid="{00000000-0005-0000-0000-0000758D0000}"/>
    <cellStyle name="Neutral 11_AVA DVA EL" xfId="25163" xr:uid="{00000000-0005-0000-0000-0000768D0000}"/>
    <cellStyle name="Neutral 12" xfId="25164" xr:uid="{00000000-0005-0000-0000-0000778D0000}"/>
    <cellStyle name="Neutral 12 2" xfId="25165" xr:uid="{00000000-0005-0000-0000-0000788D0000}"/>
    <cellStyle name="Neutral 12 3" xfId="25166" xr:uid="{00000000-0005-0000-0000-0000798D0000}"/>
    <cellStyle name="Neutral 12_AVA DVA EL" xfId="25167" xr:uid="{00000000-0005-0000-0000-00007A8D0000}"/>
    <cellStyle name="Neutral 13" xfId="25168" xr:uid="{00000000-0005-0000-0000-00007B8D0000}"/>
    <cellStyle name="Neutral 13 2" xfId="25169" xr:uid="{00000000-0005-0000-0000-00007C8D0000}"/>
    <cellStyle name="Neutral 13 3" xfId="25170" xr:uid="{00000000-0005-0000-0000-00007D8D0000}"/>
    <cellStyle name="Neutral 13_AVA DVA EL" xfId="25171" xr:uid="{00000000-0005-0000-0000-00007E8D0000}"/>
    <cellStyle name="Neutral 14" xfId="49807" xr:uid="{00000000-0005-0000-0000-00007F8D0000}"/>
    <cellStyle name="Neutral 15" xfId="49808" xr:uid="{00000000-0005-0000-0000-0000808D0000}"/>
    <cellStyle name="Neutral 16" xfId="49809" xr:uid="{00000000-0005-0000-0000-0000818D0000}"/>
    <cellStyle name="Neutral 2" xfId="7644" xr:uid="{00000000-0005-0000-0000-0000828D0000}"/>
    <cellStyle name="Neutral 2 2" xfId="7645" xr:uid="{00000000-0005-0000-0000-0000838D0000}"/>
    <cellStyle name="Neutral 2 2 2" xfId="25172" xr:uid="{00000000-0005-0000-0000-0000848D0000}"/>
    <cellStyle name="Neutral 2 2 2 2" xfId="25173" xr:uid="{00000000-0005-0000-0000-0000858D0000}"/>
    <cellStyle name="Neutral 2 2 2 3" xfId="25174" xr:uid="{00000000-0005-0000-0000-0000868D0000}"/>
    <cellStyle name="Neutral 2 2 2_AVA DVA EL" xfId="25175" xr:uid="{00000000-0005-0000-0000-0000878D0000}"/>
    <cellStyle name="Neutral 2 2 3" xfId="25176" xr:uid="{00000000-0005-0000-0000-0000888D0000}"/>
    <cellStyle name="Neutral 2 2 3 2" xfId="25177" xr:uid="{00000000-0005-0000-0000-0000898D0000}"/>
    <cellStyle name="Neutral 2 2 3 3" xfId="25178" xr:uid="{00000000-0005-0000-0000-00008A8D0000}"/>
    <cellStyle name="Neutral 2 2 3_AVA DVA EL" xfId="25179" xr:uid="{00000000-0005-0000-0000-00008B8D0000}"/>
    <cellStyle name="Neutral 2 2 4" xfId="25180" xr:uid="{00000000-0005-0000-0000-00008C8D0000}"/>
    <cellStyle name="Neutral 2 2 4 2" xfId="25181" xr:uid="{00000000-0005-0000-0000-00008D8D0000}"/>
    <cellStyle name="Neutral 2 2 4 3" xfId="25182" xr:uid="{00000000-0005-0000-0000-00008E8D0000}"/>
    <cellStyle name="Neutral 2 2 4_AVA DVA EL" xfId="25183" xr:uid="{00000000-0005-0000-0000-00008F8D0000}"/>
    <cellStyle name="Neutral 2 2 5" xfId="25184" xr:uid="{00000000-0005-0000-0000-0000908D0000}"/>
    <cellStyle name="Neutral 2 2 5 2" xfId="25185" xr:uid="{00000000-0005-0000-0000-0000918D0000}"/>
    <cellStyle name="Neutral 2 2 5 3" xfId="25186" xr:uid="{00000000-0005-0000-0000-0000928D0000}"/>
    <cellStyle name="Neutral 2 2 5_AVA DVA EL" xfId="25187" xr:uid="{00000000-0005-0000-0000-0000938D0000}"/>
    <cellStyle name="Neutral 2 2 6" xfId="25188" xr:uid="{00000000-0005-0000-0000-0000948D0000}"/>
    <cellStyle name="Neutral 2 2 6 2" xfId="25189" xr:uid="{00000000-0005-0000-0000-0000958D0000}"/>
    <cellStyle name="Neutral 2 2 6 3" xfId="25190" xr:uid="{00000000-0005-0000-0000-0000968D0000}"/>
    <cellStyle name="Neutral 2 2 6_AVA DVA EL" xfId="25191" xr:uid="{00000000-0005-0000-0000-0000978D0000}"/>
    <cellStyle name="Neutral 2 2 7" xfId="25192" xr:uid="{00000000-0005-0000-0000-0000988D0000}"/>
    <cellStyle name="Neutral 2 2_A01" xfId="35860" xr:uid="{00000000-0005-0000-0000-0000998D0000}"/>
    <cellStyle name="Neutral 2 3" xfId="25193" xr:uid="{00000000-0005-0000-0000-00009A8D0000}"/>
    <cellStyle name="Neutral 2 3 2" xfId="25194" xr:uid="{00000000-0005-0000-0000-00009B8D0000}"/>
    <cellStyle name="Neutral 2 3 3" xfId="25195" xr:uid="{00000000-0005-0000-0000-00009C8D0000}"/>
    <cellStyle name="Neutral 2 3_AVA DVA EL" xfId="25196" xr:uid="{00000000-0005-0000-0000-00009D8D0000}"/>
    <cellStyle name="Neutral 2 4" xfId="25197" xr:uid="{00000000-0005-0000-0000-00009E8D0000}"/>
    <cellStyle name="Neutral 2 4 2" xfId="25198" xr:uid="{00000000-0005-0000-0000-00009F8D0000}"/>
    <cellStyle name="Neutral 2 4 3" xfId="25199" xr:uid="{00000000-0005-0000-0000-0000A08D0000}"/>
    <cellStyle name="Neutral 2 4_AVA DVA EL" xfId="25200" xr:uid="{00000000-0005-0000-0000-0000A18D0000}"/>
    <cellStyle name="Neutral 2 5" xfId="25201" xr:uid="{00000000-0005-0000-0000-0000A28D0000}"/>
    <cellStyle name="Neutral 2 5 2" xfId="25202" xr:uid="{00000000-0005-0000-0000-0000A38D0000}"/>
    <cellStyle name="Neutral 2 5 3" xfId="25203" xr:uid="{00000000-0005-0000-0000-0000A48D0000}"/>
    <cellStyle name="Neutral 2 5_AVA DVA EL" xfId="25204" xr:uid="{00000000-0005-0000-0000-0000A58D0000}"/>
    <cellStyle name="Neutral 2 6" xfId="25205" xr:uid="{00000000-0005-0000-0000-0000A68D0000}"/>
    <cellStyle name="Neutral 2 6 2" xfId="25206" xr:uid="{00000000-0005-0000-0000-0000A78D0000}"/>
    <cellStyle name="Neutral 2 6 3" xfId="25207" xr:uid="{00000000-0005-0000-0000-0000A88D0000}"/>
    <cellStyle name="Neutral 2 6_AVA DVA EL" xfId="25208" xr:uid="{00000000-0005-0000-0000-0000A98D0000}"/>
    <cellStyle name="Neutral 2 7" xfId="25209" xr:uid="{00000000-0005-0000-0000-0000AA8D0000}"/>
    <cellStyle name="Neutral 2 7 2" xfId="25210" xr:uid="{00000000-0005-0000-0000-0000AB8D0000}"/>
    <cellStyle name="Neutral 2 7 3" xfId="25211" xr:uid="{00000000-0005-0000-0000-0000AC8D0000}"/>
    <cellStyle name="Neutral 2 7_AVA DVA EL" xfId="25212" xr:uid="{00000000-0005-0000-0000-0000AD8D0000}"/>
    <cellStyle name="Neutral 2 8" xfId="25213" xr:uid="{00000000-0005-0000-0000-0000AE8D0000}"/>
    <cellStyle name="Neutral 2 9" xfId="49810" xr:uid="{00000000-0005-0000-0000-0000AF8D0000}"/>
    <cellStyle name="Neutral 2_4Q16" xfId="25214" xr:uid="{00000000-0005-0000-0000-0000B08D0000}"/>
    <cellStyle name="Neutral 3" xfId="7646" xr:uid="{00000000-0005-0000-0000-0000B18D0000}"/>
    <cellStyle name="Neutral 3 2" xfId="25215" xr:uid="{00000000-0005-0000-0000-0000B28D0000}"/>
    <cellStyle name="Neutral 3 2 2" xfId="25216" xr:uid="{00000000-0005-0000-0000-0000B38D0000}"/>
    <cellStyle name="Neutral 3 2 3" xfId="25217" xr:uid="{00000000-0005-0000-0000-0000B48D0000}"/>
    <cellStyle name="Neutral 3 2_AVA DVA EL" xfId="25218" xr:uid="{00000000-0005-0000-0000-0000B58D0000}"/>
    <cellStyle name="Neutral 3 3" xfId="25219" xr:uid="{00000000-0005-0000-0000-0000B68D0000}"/>
    <cellStyle name="Neutral 3_A01" xfId="35861" xr:uid="{00000000-0005-0000-0000-0000B78D0000}"/>
    <cellStyle name="Neutral 4" xfId="7647" xr:uid="{00000000-0005-0000-0000-0000B88D0000}"/>
    <cellStyle name="Neutral 4 2" xfId="25220" xr:uid="{00000000-0005-0000-0000-0000B98D0000}"/>
    <cellStyle name="Neutral 4 2 2" xfId="25221" xr:uid="{00000000-0005-0000-0000-0000BA8D0000}"/>
    <cellStyle name="Neutral 4 2 3" xfId="25222" xr:uid="{00000000-0005-0000-0000-0000BB8D0000}"/>
    <cellStyle name="Neutral 4 2_AVA DVA EL" xfId="25223" xr:uid="{00000000-0005-0000-0000-0000BC8D0000}"/>
    <cellStyle name="Neutral 4 3" xfId="25224" xr:uid="{00000000-0005-0000-0000-0000BD8D0000}"/>
    <cellStyle name="Neutral 4 3 2" xfId="25225" xr:uid="{00000000-0005-0000-0000-0000BE8D0000}"/>
    <cellStyle name="Neutral 4 3 3" xfId="25226" xr:uid="{00000000-0005-0000-0000-0000BF8D0000}"/>
    <cellStyle name="Neutral 4 3_AVA DVA EL" xfId="25227" xr:uid="{00000000-0005-0000-0000-0000C08D0000}"/>
    <cellStyle name="Neutral 4 4" xfId="25228" xr:uid="{00000000-0005-0000-0000-0000C18D0000}"/>
    <cellStyle name="Neutral 4 4 2" xfId="25229" xr:uid="{00000000-0005-0000-0000-0000C28D0000}"/>
    <cellStyle name="Neutral 4 4 3" xfId="25230" xr:uid="{00000000-0005-0000-0000-0000C38D0000}"/>
    <cellStyle name="Neutral 4 4_AVA DVA EL" xfId="25231" xr:uid="{00000000-0005-0000-0000-0000C48D0000}"/>
    <cellStyle name="Neutral 4 5" xfId="25232" xr:uid="{00000000-0005-0000-0000-0000C58D0000}"/>
    <cellStyle name="Neutral 4_A01" xfId="35862" xr:uid="{00000000-0005-0000-0000-0000C68D0000}"/>
    <cellStyle name="Neutral 5" xfId="7648" xr:uid="{00000000-0005-0000-0000-0000C78D0000}"/>
    <cellStyle name="Neutral 5 2" xfId="25233" xr:uid="{00000000-0005-0000-0000-0000C88D0000}"/>
    <cellStyle name="Neutral 5 2 2" xfId="25234" xr:uid="{00000000-0005-0000-0000-0000C98D0000}"/>
    <cellStyle name="Neutral 5 2 3" xfId="25235" xr:uid="{00000000-0005-0000-0000-0000CA8D0000}"/>
    <cellStyle name="Neutral 5 2_AVA DVA EL" xfId="25236" xr:uid="{00000000-0005-0000-0000-0000CB8D0000}"/>
    <cellStyle name="Neutral 5 3" xfId="25237" xr:uid="{00000000-0005-0000-0000-0000CC8D0000}"/>
    <cellStyle name="Neutral 5_A01" xfId="35863" xr:uid="{00000000-0005-0000-0000-0000CD8D0000}"/>
    <cellStyle name="Neutral 6" xfId="7649" xr:uid="{00000000-0005-0000-0000-0000CE8D0000}"/>
    <cellStyle name="Neutral 6 2" xfId="25238" xr:uid="{00000000-0005-0000-0000-0000CF8D0000}"/>
    <cellStyle name="Neutral 6 2 2" xfId="25239" xr:uid="{00000000-0005-0000-0000-0000D08D0000}"/>
    <cellStyle name="Neutral 6 2 3" xfId="25240" xr:uid="{00000000-0005-0000-0000-0000D18D0000}"/>
    <cellStyle name="Neutral 6 2_AVA DVA EL" xfId="25241" xr:uid="{00000000-0005-0000-0000-0000D28D0000}"/>
    <cellStyle name="Neutral 6 3" xfId="25242" xr:uid="{00000000-0005-0000-0000-0000D38D0000}"/>
    <cellStyle name="Neutral 6_A01" xfId="35864" xr:uid="{00000000-0005-0000-0000-0000D48D0000}"/>
    <cellStyle name="Neutral 7" xfId="7650" xr:uid="{00000000-0005-0000-0000-0000D58D0000}"/>
    <cellStyle name="Neutral 7 2" xfId="25243" xr:uid="{00000000-0005-0000-0000-0000D68D0000}"/>
    <cellStyle name="Neutral 7 2 2" xfId="25244" xr:uid="{00000000-0005-0000-0000-0000D78D0000}"/>
    <cellStyle name="Neutral 7 2 3" xfId="25245" xr:uid="{00000000-0005-0000-0000-0000D88D0000}"/>
    <cellStyle name="Neutral 7 2_AVA DVA EL" xfId="25246" xr:uid="{00000000-0005-0000-0000-0000D98D0000}"/>
    <cellStyle name="Neutral 7 3" xfId="25247" xr:uid="{00000000-0005-0000-0000-0000DA8D0000}"/>
    <cellStyle name="Neutral 7_A01" xfId="35865" xr:uid="{00000000-0005-0000-0000-0000DB8D0000}"/>
    <cellStyle name="Neutral 8" xfId="7651" xr:uid="{00000000-0005-0000-0000-0000DC8D0000}"/>
    <cellStyle name="Neutral 8 2" xfId="25248" xr:uid="{00000000-0005-0000-0000-0000DD8D0000}"/>
    <cellStyle name="Neutral 8 2 2" xfId="25249" xr:uid="{00000000-0005-0000-0000-0000DE8D0000}"/>
    <cellStyle name="Neutral 8 2 3" xfId="25250" xr:uid="{00000000-0005-0000-0000-0000DF8D0000}"/>
    <cellStyle name="Neutral 8 2_AVA DVA EL" xfId="25251" xr:uid="{00000000-0005-0000-0000-0000E08D0000}"/>
    <cellStyle name="Neutral 8 3" xfId="25252" xr:uid="{00000000-0005-0000-0000-0000E18D0000}"/>
    <cellStyle name="Neutral 8_A01" xfId="35866" xr:uid="{00000000-0005-0000-0000-0000E28D0000}"/>
    <cellStyle name="Neutral 9" xfId="7652" xr:uid="{00000000-0005-0000-0000-0000E38D0000}"/>
    <cellStyle name="Neutral 9 2" xfId="25253" xr:uid="{00000000-0005-0000-0000-0000E48D0000}"/>
    <cellStyle name="Neutral 9 2 2" xfId="25254" xr:uid="{00000000-0005-0000-0000-0000E58D0000}"/>
    <cellStyle name="Neutral 9 2 3" xfId="25255" xr:uid="{00000000-0005-0000-0000-0000E68D0000}"/>
    <cellStyle name="Neutral 9 2_AVA DVA EL" xfId="25256" xr:uid="{00000000-0005-0000-0000-0000E78D0000}"/>
    <cellStyle name="Neutral 9 3" xfId="25257" xr:uid="{00000000-0005-0000-0000-0000E88D0000}"/>
    <cellStyle name="Neutral 9_A01" xfId="35867" xr:uid="{00000000-0005-0000-0000-0000E98D0000}"/>
    <cellStyle name="Neutral_4Q16" xfId="25258" xr:uid="{00000000-0005-0000-0000-0000EA8D0000}"/>
    <cellStyle name="Neutralne" xfId="25259" xr:uid="{00000000-0005-0000-0000-0000EB8D0000}"/>
    <cellStyle name="Neutralne 2" xfId="25260" xr:uid="{00000000-0005-0000-0000-0000EC8D0000}"/>
    <cellStyle name="Neutralne 3" xfId="25261" xr:uid="{00000000-0005-0000-0000-0000ED8D0000}"/>
    <cellStyle name="Neutralne_AVA DVA EL" xfId="25262" xr:uid="{00000000-0005-0000-0000-0000EE8D0000}"/>
    <cellStyle name="Neutralus" xfId="7653" xr:uid="{00000000-0005-0000-0000-0000EF8D0000}"/>
    <cellStyle name="Neutralus 2" xfId="25263" xr:uid="{00000000-0005-0000-0000-0000F08D0000}"/>
    <cellStyle name="Neutralus_A01" xfId="35868" xr:uid="{00000000-0005-0000-0000-0000F18D0000}"/>
    <cellStyle name="New" xfId="7654" xr:uid="{00000000-0005-0000-0000-0000F28D0000}"/>
    <cellStyle name="New 2" xfId="7655" xr:uid="{00000000-0005-0000-0000-0000F38D0000}"/>
    <cellStyle name="New 2 2" xfId="7656" xr:uid="{00000000-0005-0000-0000-0000F48D0000}"/>
    <cellStyle name="New 2 3" xfId="7657" xr:uid="{00000000-0005-0000-0000-0000F58D0000}"/>
    <cellStyle name="New 2 4" xfId="7658" xr:uid="{00000000-0005-0000-0000-0000F68D0000}"/>
    <cellStyle name="New 2 5" xfId="7659" xr:uid="{00000000-0005-0000-0000-0000F78D0000}"/>
    <cellStyle name="New 2 6" xfId="7660" xr:uid="{00000000-0005-0000-0000-0000F88D0000}"/>
    <cellStyle name="New 2 7" xfId="7661" xr:uid="{00000000-0005-0000-0000-0000F98D0000}"/>
    <cellStyle name="New 2 8" xfId="36655" xr:uid="{00000000-0005-0000-0000-0000FA8D0000}"/>
    <cellStyle name="New 2_CR4_19" xfId="7662" xr:uid="{00000000-0005-0000-0000-0000FB8D0000}"/>
    <cellStyle name="New 3" xfId="7663" xr:uid="{00000000-0005-0000-0000-0000FC8D0000}"/>
    <cellStyle name="New 3 2" xfId="7664" xr:uid="{00000000-0005-0000-0000-0000FD8D0000}"/>
    <cellStyle name="New 3 3" xfId="7665" xr:uid="{00000000-0005-0000-0000-0000FE8D0000}"/>
    <cellStyle name="New 3 4" xfId="7666" xr:uid="{00000000-0005-0000-0000-0000FF8D0000}"/>
    <cellStyle name="New 3 5" xfId="7667" xr:uid="{00000000-0005-0000-0000-0000008E0000}"/>
    <cellStyle name="New 3 6" xfId="7668" xr:uid="{00000000-0005-0000-0000-0000018E0000}"/>
    <cellStyle name="New 3 7" xfId="7669" xr:uid="{00000000-0005-0000-0000-0000028E0000}"/>
    <cellStyle name="New 3 8" xfId="36426" xr:uid="{00000000-0005-0000-0000-0000038E0000}"/>
    <cellStyle name="New 3 9" xfId="36643" xr:uid="{00000000-0005-0000-0000-0000048E0000}"/>
    <cellStyle name="New 3_CR4_19" xfId="7670" xr:uid="{00000000-0005-0000-0000-0000058E0000}"/>
    <cellStyle name="New 4" xfId="7671" xr:uid="{00000000-0005-0000-0000-0000068E0000}"/>
    <cellStyle name="New 4 2" xfId="7672" xr:uid="{00000000-0005-0000-0000-0000078E0000}"/>
    <cellStyle name="New 4 3" xfId="7673" xr:uid="{00000000-0005-0000-0000-0000088E0000}"/>
    <cellStyle name="New 4 4" xfId="7674" xr:uid="{00000000-0005-0000-0000-0000098E0000}"/>
    <cellStyle name="New 4 5" xfId="7675" xr:uid="{00000000-0005-0000-0000-00000A8E0000}"/>
    <cellStyle name="New 4 6" xfId="7676" xr:uid="{00000000-0005-0000-0000-00000B8E0000}"/>
    <cellStyle name="New 4 7" xfId="7677" xr:uid="{00000000-0005-0000-0000-00000C8E0000}"/>
    <cellStyle name="New 4_CR4_19" xfId="7678" xr:uid="{00000000-0005-0000-0000-00000D8E0000}"/>
    <cellStyle name="New 5" xfId="7679" xr:uid="{00000000-0005-0000-0000-00000E8E0000}"/>
    <cellStyle name="New 5 2" xfId="7680" xr:uid="{00000000-0005-0000-0000-00000F8E0000}"/>
    <cellStyle name="New 5 3" xfId="7681" xr:uid="{00000000-0005-0000-0000-0000108E0000}"/>
    <cellStyle name="New 5 4" xfId="7682" xr:uid="{00000000-0005-0000-0000-0000118E0000}"/>
    <cellStyle name="New 5 5" xfId="7683" xr:uid="{00000000-0005-0000-0000-0000128E0000}"/>
    <cellStyle name="New 5 6" xfId="7684" xr:uid="{00000000-0005-0000-0000-0000138E0000}"/>
    <cellStyle name="New 5 7" xfId="7685" xr:uid="{00000000-0005-0000-0000-0000148E0000}"/>
    <cellStyle name="New 5_CR4_19" xfId="7686" xr:uid="{00000000-0005-0000-0000-0000158E0000}"/>
    <cellStyle name="New 6" xfId="7687" xr:uid="{00000000-0005-0000-0000-0000168E0000}"/>
    <cellStyle name="New 6 2" xfId="7688" xr:uid="{00000000-0005-0000-0000-0000178E0000}"/>
    <cellStyle name="New 6 3" xfId="7689" xr:uid="{00000000-0005-0000-0000-0000188E0000}"/>
    <cellStyle name="New 6 4" xfId="7690" xr:uid="{00000000-0005-0000-0000-0000198E0000}"/>
    <cellStyle name="New 6 5" xfId="7691" xr:uid="{00000000-0005-0000-0000-00001A8E0000}"/>
    <cellStyle name="New 6 6" xfId="7692" xr:uid="{00000000-0005-0000-0000-00001B8E0000}"/>
    <cellStyle name="New 6 7" xfId="7693" xr:uid="{00000000-0005-0000-0000-00001C8E0000}"/>
    <cellStyle name="New 6_CR4_19" xfId="7694" xr:uid="{00000000-0005-0000-0000-00001D8E0000}"/>
    <cellStyle name="New 7" xfId="7695" xr:uid="{00000000-0005-0000-0000-00001E8E0000}"/>
    <cellStyle name="New 7 2" xfId="7696" xr:uid="{00000000-0005-0000-0000-00001F8E0000}"/>
    <cellStyle name="New 7 3" xfId="7697" xr:uid="{00000000-0005-0000-0000-0000208E0000}"/>
    <cellStyle name="New 7 4" xfId="7698" xr:uid="{00000000-0005-0000-0000-0000218E0000}"/>
    <cellStyle name="New 7 5" xfId="7699" xr:uid="{00000000-0005-0000-0000-0000228E0000}"/>
    <cellStyle name="New 7 6" xfId="7700" xr:uid="{00000000-0005-0000-0000-0000238E0000}"/>
    <cellStyle name="New 7_CR4_19" xfId="7701" xr:uid="{00000000-0005-0000-0000-0000248E0000}"/>
    <cellStyle name="New 8" xfId="35967" xr:uid="{00000000-0005-0000-0000-0000258E0000}"/>
    <cellStyle name="New_A01" xfId="7702" xr:uid="{00000000-0005-0000-0000-0000268E0000}"/>
    <cellStyle name="Nil" xfId="25264" xr:uid="{00000000-0005-0000-0000-0000278E0000}"/>
    <cellStyle name="Nil 2" xfId="25265" xr:uid="{00000000-0005-0000-0000-0000288E0000}"/>
    <cellStyle name="Nil 3" xfId="25266" xr:uid="{00000000-0005-0000-0000-0000298E0000}"/>
    <cellStyle name="Nil_AVA DVA EL" xfId="25267" xr:uid="{00000000-0005-0000-0000-00002A8E0000}"/>
    <cellStyle name="Non_definito" xfId="25268" xr:uid="{00000000-0005-0000-0000-00002B8E0000}"/>
    <cellStyle name="nonmultiple" xfId="7703" xr:uid="{00000000-0005-0000-0000-00002C8E0000}"/>
    <cellStyle name="nonmultiple 10" xfId="49811" xr:uid="{00000000-0005-0000-0000-00002D8E0000}"/>
    <cellStyle name="nonmultiple 10 2" xfId="49812" xr:uid="{00000000-0005-0000-0000-00002E8E0000}"/>
    <cellStyle name="nonmultiple 11" xfId="49813" xr:uid="{00000000-0005-0000-0000-00002F8E0000}"/>
    <cellStyle name="nonmultiple 11 2" xfId="49814" xr:uid="{00000000-0005-0000-0000-0000308E0000}"/>
    <cellStyle name="nonmultiple 12" xfId="49815" xr:uid="{00000000-0005-0000-0000-0000318E0000}"/>
    <cellStyle name="nonmultiple 12 2" xfId="49816" xr:uid="{00000000-0005-0000-0000-0000328E0000}"/>
    <cellStyle name="nonmultiple 13" xfId="49817" xr:uid="{00000000-0005-0000-0000-0000338E0000}"/>
    <cellStyle name="nonmultiple 13 2" xfId="49818" xr:uid="{00000000-0005-0000-0000-0000348E0000}"/>
    <cellStyle name="nonmultiple 2" xfId="7704" xr:uid="{00000000-0005-0000-0000-0000358E0000}"/>
    <cellStyle name="nonmultiple 2 2" xfId="25269" xr:uid="{00000000-0005-0000-0000-0000368E0000}"/>
    <cellStyle name="nonmultiple 2 2 2" xfId="49819" xr:uid="{00000000-0005-0000-0000-0000378E0000}"/>
    <cellStyle name="nonmultiple 2 2 2 2" xfId="49820" xr:uid="{00000000-0005-0000-0000-0000388E0000}"/>
    <cellStyle name="nonmultiple 2 2 3" xfId="49821" xr:uid="{00000000-0005-0000-0000-0000398E0000}"/>
    <cellStyle name="nonmultiple 2 2_7. Other MTM adjustments" xfId="49822" xr:uid="{00000000-0005-0000-0000-00003A8E0000}"/>
    <cellStyle name="nonmultiple 2 3" xfId="49823" xr:uid="{00000000-0005-0000-0000-00003B8E0000}"/>
    <cellStyle name="nonmultiple 2 3 2" xfId="49824" xr:uid="{00000000-0005-0000-0000-00003C8E0000}"/>
    <cellStyle name="nonmultiple 2_7. Other MTM adjustments" xfId="49825" xr:uid="{00000000-0005-0000-0000-00003D8E0000}"/>
    <cellStyle name="nonmultiple 3" xfId="25270" xr:uid="{00000000-0005-0000-0000-00003E8E0000}"/>
    <cellStyle name="nonmultiple 3 2" xfId="25271" xr:uid="{00000000-0005-0000-0000-00003F8E0000}"/>
    <cellStyle name="nonmultiple 3 2 2" xfId="25272" xr:uid="{00000000-0005-0000-0000-0000408E0000}"/>
    <cellStyle name="nonmultiple 3 2 2 2" xfId="49826" xr:uid="{00000000-0005-0000-0000-0000418E0000}"/>
    <cellStyle name="nonmultiple 3 2 3" xfId="25273" xr:uid="{00000000-0005-0000-0000-0000428E0000}"/>
    <cellStyle name="nonmultiple 3 2 3 2" xfId="49827" xr:uid="{00000000-0005-0000-0000-0000438E0000}"/>
    <cellStyle name="nonmultiple 3 2_7. Other MTM adjustments" xfId="49828" xr:uid="{00000000-0005-0000-0000-0000448E0000}"/>
    <cellStyle name="nonmultiple 3 3" xfId="25274" xr:uid="{00000000-0005-0000-0000-0000458E0000}"/>
    <cellStyle name="nonmultiple 3 3 2" xfId="49829" xr:uid="{00000000-0005-0000-0000-0000468E0000}"/>
    <cellStyle name="nonmultiple 3 3 2 2" xfId="49830" xr:uid="{00000000-0005-0000-0000-0000478E0000}"/>
    <cellStyle name="nonmultiple 3 3 3" xfId="49831" xr:uid="{00000000-0005-0000-0000-0000488E0000}"/>
    <cellStyle name="nonmultiple 3 3 3 2" xfId="49832" xr:uid="{00000000-0005-0000-0000-0000498E0000}"/>
    <cellStyle name="nonmultiple 3 3 4" xfId="49833" xr:uid="{00000000-0005-0000-0000-00004A8E0000}"/>
    <cellStyle name="nonmultiple 3 3 4 2" xfId="49834" xr:uid="{00000000-0005-0000-0000-00004B8E0000}"/>
    <cellStyle name="nonmultiple 3 3 5" xfId="49835" xr:uid="{00000000-0005-0000-0000-00004C8E0000}"/>
    <cellStyle name="nonmultiple 3 3_7. Other MTM adjustments" xfId="49836" xr:uid="{00000000-0005-0000-0000-00004D8E0000}"/>
    <cellStyle name="nonmultiple 3 4" xfId="25275" xr:uid="{00000000-0005-0000-0000-00004E8E0000}"/>
    <cellStyle name="nonmultiple 3 4 2" xfId="49837" xr:uid="{00000000-0005-0000-0000-00004F8E0000}"/>
    <cellStyle name="nonmultiple 3_7. Other MTM adjustments" xfId="49838" xr:uid="{00000000-0005-0000-0000-0000508E0000}"/>
    <cellStyle name="nonmultiple 4" xfId="25276" xr:uid="{00000000-0005-0000-0000-0000518E0000}"/>
    <cellStyle name="nonmultiple 4 2" xfId="25277" xr:uid="{00000000-0005-0000-0000-0000528E0000}"/>
    <cellStyle name="nonmultiple 4 2 2" xfId="49839" xr:uid="{00000000-0005-0000-0000-0000538E0000}"/>
    <cellStyle name="nonmultiple 4 2 2 2" xfId="49840" xr:uid="{00000000-0005-0000-0000-0000548E0000}"/>
    <cellStyle name="nonmultiple 4 2 3" xfId="49841" xr:uid="{00000000-0005-0000-0000-0000558E0000}"/>
    <cellStyle name="nonmultiple 4 2_7. Other MTM adjustments" xfId="49842" xr:uid="{00000000-0005-0000-0000-0000568E0000}"/>
    <cellStyle name="nonmultiple 4 3" xfId="25278" xr:uid="{00000000-0005-0000-0000-0000578E0000}"/>
    <cellStyle name="nonmultiple 4 3 2" xfId="49843" xr:uid="{00000000-0005-0000-0000-0000588E0000}"/>
    <cellStyle name="nonmultiple 4_7. Other MTM adjustments" xfId="49844" xr:uid="{00000000-0005-0000-0000-0000598E0000}"/>
    <cellStyle name="nonmultiple 5" xfId="25279" xr:uid="{00000000-0005-0000-0000-00005A8E0000}"/>
    <cellStyle name="nonmultiple 5 2" xfId="49845" xr:uid="{00000000-0005-0000-0000-00005B8E0000}"/>
    <cellStyle name="nonmultiple 5 2 2" xfId="49846" xr:uid="{00000000-0005-0000-0000-00005C8E0000}"/>
    <cellStyle name="nonmultiple 5 2 2 2" xfId="49847" xr:uid="{00000000-0005-0000-0000-00005D8E0000}"/>
    <cellStyle name="nonmultiple 5 2 3" xfId="49848" xr:uid="{00000000-0005-0000-0000-00005E8E0000}"/>
    <cellStyle name="nonmultiple 5 2_7. Other MTM adjustments" xfId="49849" xr:uid="{00000000-0005-0000-0000-00005F8E0000}"/>
    <cellStyle name="nonmultiple 5 3" xfId="49850" xr:uid="{00000000-0005-0000-0000-0000608E0000}"/>
    <cellStyle name="nonmultiple 5 3 2" xfId="49851" xr:uid="{00000000-0005-0000-0000-0000618E0000}"/>
    <cellStyle name="nonmultiple 5 4" xfId="49852" xr:uid="{00000000-0005-0000-0000-0000628E0000}"/>
    <cellStyle name="nonmultiple 5 4 2" xfId="49853" xr:uid="{00000000-0005-0000-0000-0000638E0000}"/>
    <cellStyle name="nonmultiple 5 5" xfId="49854" xr:uid="{00000000-0005-0000-0000-0000648E0000}"/>
    <cellStyle name="nonmultiple 5 5 2" xfId="49855" xr:uid="{00000000-0005-0000-0000-0000658E0000}"/>
    <cellStyle name="nonmultiple 5 6" xfId="49856" xr:uid="{00000000-0005-0000-0000-0000668E0000}"/>
    <cellStyle name="nonmultiple 5_7. Other MTM adjustments" xfId="49857" xr:uid="{00000000-0005-0000-0000-0000678E0000}"/>
    <cellStyle name="nonmultiple 6" xfId="49858" xr:uid="{00000000-0005-0000-0000-0000688E0000}"/>
    <cellStyle name="nonmultiple 6 2" xfId="49859" xr:uid="{00000000-0005-0000-0000-0000698E0000}"/>
    <cellStyle name="nonmultiple 6 2 2" xfId="49860" xr:uid="{00000000-0005-0000-0000-00006A8E0000}"/>
    <cellStyle name="nonmultiple 6 2 2 2" xfId="49861" xr:uid="{00000000-0005-0000-0000-00006B8E0000}"/>
    <cellStyle name="nonmultiple 6 2 3" xfId="49862" xr:uid="{00000000-0005-0000-0000-00006C8E0000}"/>
    <cellStyle name="nonmultiple 6 2_7. Other MTM adjustments" xfId="49863" xr:uid="{00000000-0005-0000-0000-00006D8E0000}"/>
    <cellStyle name="nonmultiple 6 3" xfId="49864" xr:uid="{00000000-0005-0000-0000-00006E8E0000}"/>
    <cellStyle name="nonmultiple 6 3 2" xfId="49865" xr:uid="{00000000-0005-0000-0000-00006F8E0000}"/>
    <cellStyle name="nonmultiple 6 4" xfId="49866" xr:uid="{00000000-0005-0000-0000-0000708E0000}"/>
    <cellStyle name="nonmultiple 6_7. Other MTM adjustments" xfId="49867" xr:uid="{00000000-0005-0000-0000-0000718E0000}"/>
    <cellStyle name="nonmultiple 7" xfId="49868" xr:uid="{00000000-0005-0000-0000-0000728E0000}"/>
    <cellStyle name="nonmultiple 7 2" xfId="49869" xr:uid="{00000000-0005-0000-0000-0000738E0000}"/>
    <cellStyle name="nonmultiple 7 2 2" xfId="49870" xr:uid="{00000000-0005-0000-0000-0000748E0000}"/>
    <cellStyle name="nonmultiple 7 3" xfId="49871" xr:uid="{00000000-0005-0000-0000-0000758E0000}"/>
    <cellStyle name="nonmultiple 7 3 2" xfId="49872" xr:uid="{00000000-0005-0000-0000-0000768E0000}"/>
    <cellStyle name="nonmultiple 7 4" xfId="49873" xr:uid="{00000000-0005-0000-0000-0000778E0000}"/>
    <cellStyle name="nonmultiple 7_7. Other MTM adjustments" xfId="49874" xr:uid="{00000000-0005-0000-0000-0000788E0000}"/>
    <cellStyle name="nonmultiple 8" xfId="49875" xr:uid="{00000000-0005-0000-0000-0000798E0000}"/>
    <cellStyle name="nonmultiple 8 2" xfId="49876" xr:uid="{00000000-0005-0000-0000-00007A8E0000}"/>
    <cellStyle name="nonmultiple 9" xfId="49877" xr:uid="{00000000-0005-0000-0000-00007B8E0000}"/>
    <cellStyle name="nonmultiple 9 2" xfId="49878" xr:uid="{00000000-0005-0000-0000-00007C8E0000}"/>
    <cellStyle name="nonmultiple_1" xfId="49879" xr:uid="{00000000-0005-0000-0000-00007D8E0000}"/>
    <cellStyle name="NonPrintingArea" xfId="25280" xr:uid="{00000000-0005-0000-0000-00007E8E0000}"/>
    <cellStyle name="NonPrintingArea 2" xfId="25281" xr:uid="{00000000-0005-0000-0000-00007F8E0000}"/>
    <cellStyle name="NonPrintingArea 3" xfId="25282" xr:uid="{00000000-0005-0000-0000-0000808E0000}"/>
    <cellStyle name="NonPrintingArea_AVA DVA EL" xfId="25283" xr:uid="{00000000-0005-0000-0000-0000818E0000}"/>
    <cellStyle name="Normal" xfId="0" builtinId="0" customBuiltin="1"/>
    <cellStyle name="Normal 10" xfId="7705" xr:uid="{00000000-0005-0000-0000-0000838E0000}"/>
    <cellStyle name="Normal 10 10" xfId="25284" xr:uid="{00000000-0005-0000-0000-0000848E0000}"/>
    <cellStyle name="Normal 10 10 2" xfId="25285" xr:uid="{00000000-0005-0000-0000-0000858E0000}"/>
    <cellStyle name="Normal 10 10 3" xfId="25286" xr:uid="{00000000-0005-0000-0000-0000868E0000}"/>
    <cellStyle name="Normal 10 10 4" xfId="36337" xr:uid="{00000000-0005-0000-0000-0000878E0000}"/>
    <cellStyle name="Normal 10 10_AVA DVA EL" xfId="25287" xr:uid="{00000000-0005-0000-0000-0000888E0000}"/>
    <cellStyle name="Normal 10 11" xfId="25288" xr:uid="{00000000-0005-0000-0000-0000898E0000}"/>
    <cellStyle name="Normal 10 12" xfId="25289" xr:uid="{00000000-0005-0000-0000-00008A8E0000}"/>
    <cellStyle name="Normal 10 13" xfId="25290" xr:uid="{00000000-0005-0000-0000-00008B8E0000}"/>
    <cellStyle name="Normal 10 14" xfId="35908" xr:uid="{00000000-0005-0000-0000-00008C8E0000}"/>
    <cellStyle name="Normal 10 2" xfId="7706" xr:uid="{00000000-0005-0000-0000-00008D8E0000}"/>
    <cellStyle name="Normal 10 2 10" xfId="25291" xr:uid="{00000000-0005-0000-0000-00008E8E0000}"/>
    <cellStyle name="Normal 10 2 10 2" xfId="25292" xr:uid="{00000000-0005-0000-0000-00008F8E0000}"/>
    <cellStyle name="Normal 10 2 10 3" xfId="25293" xr:uid="{00000000-0005-0000-0000-0000908E0000}"/>
    <cellStyle name="Normal 10 2 10_AVA DVA EL" xfId="25294" xr:uid="{00000000-0005-0000-0000-0000918E0000}"/>
    <cellStyle name="Normal 10 2 11" xfId="25295" xr:uid="{00000000-0005-0000-0000-0000928E0000}"/>
    <cellStyle name="Normal 10 2 12" xfId="25296" xr:uid="{00000000-0005-0000-0000-0000938E0000}"/>
    <cellStyle name="Normal 10 2 13" xfId="36781" xr:uid="{00000000-0005-0000-0000-0000948E0000}"/>
    <cellStyle name="Normal 10 2 14" xfId="49880" xr:uid="{00000000-0005-0000-0000-0000958E0000}"/>
    <cellStyle name="Normal 10 2 15" xfId="49881" xr:uid="{00000000-0005-0000-0000-0000968E0000}"/>
    <cellStyle name="Normal 10 2 2" xfId="7707" xr:uid="{00000000-0005-0000-0000-0000978E0000}"/>
    <cellStyle name="Normal 10 2 2 10" xfId="49882" xr:uid="{00000000-0005-0000-0000-0000988E0000}"/>
    <cellStyle name="Normal 10 2 2 11" xfId="49883" xr:uid="{00000000-0005-0000-0000-0000998E0000}"/>
    <cellStyle name="Normal 10 2 2 2" xfId="12537" xr:uid="{00000000-0005-0000-0000-00009A8E0000}"/>
    <cellStyle name="Normal 10 2 2 2 10" xfId="49884" xr:uid="{00000000-0005-0000-0000-00009B8E0000}"/>
    <cellStyle name="Normal 10 2 2 2 2" xfId="25297" xr:uid="{00000000-0005-0000-0000-00009C8E0000}"/>
    <cellStyle name="Normal 10 2 2 2 2 2" xfId="25298" xr:uid="{00000000-0005-0000-0000-00009D8E0000}"/>
    <cellStyle name="Normal 10 2 2 2 2 3" xfId="25299" xr:uid="{00000000-0005-0000-0000-00009E8E0000}"/>
    <cellStyle name="Normal 10 2 2 2 2 4" xfId="49885" xr:uid="{00000000-0005-0000-0000-00009F8E0000}"/>
    <cellStyle name="Normal 10 2 2 2 2 5" xfId="49886" xr:uid="{00000000-0005-0000-0000-0000A08E0000}"/>
    <cellStyle name="Normal 10 2 2 2 2_AVA DVA EL" xfId="25300" xr:uid="{00000000-0005-0000-0000-0000A18E0000}"/>
    <cellStyle name="Normal 10 2 2 2 3" xfId="25301" xr:uid="{00000000-0005-0000-0000-0000A28E0000}"/>
    <cellStyle name="Normal 10 2 2 2 3 2" xfId="25302" xr:uid="{00000000-0005-0000-0000-0000A38E0000}"/>
    <cellStyle name="Normal 10 2 2 2 3 3" xfId="25303" xr:uid="{00000000-0005-0000-0000-0000A48E0000}"/>
    <cellStyle name="Normal 10 2 2 2 3 4" xfId="49887" xr:uid="{00000000-0005-0000-0000-0000A58E0000}"/>
    <cellStyle name="Normal 10 2 2 2 3 5" xfId="49888" xr:uid="{00000000-0005-0000-0000-0000A68E0000}"/>
    <cellStyle name="Normal 10 2 2 2 3_AVA DVA EL" xfId="25304" xr:uid="{00000000-0005-0000-0000-0000A78E0000}"/>
    <cellStyle name="Normal 10 2 2 2 4" xfId="25305" xr:uid="{00000000-0005-0000-0000-0000A88E0000}"/>
    <cellStyle name="Normal 10 2 2 2 4 2" xfId="25306" xr:uid="{00000000-0005-0000-0000-0000A98E0000}"/>
    <cellStyle name="Normal 10 2 2 2 4 3" xfId="25307" xr:uid="{00000000-0005-0000-0000-0000AA8E0000}"/>
    <cellStyle name="Normal 10 2 2 2 4 4" xfId="49889" xr:uid="{00000000-0005-0000-0000-0000AB8E0000}"/>
    <cellStyle name="Normal 10 2 2 2 4 5" xfId="49890" xr:uid="{00000000-0005-0000-0000-0000AC8E0000}"/>
    <cellStyle name="Normal 10 2 2 2 4_AVA DVA EL" xfId="25308" xr:uid="{00000000-0005-0000-0000-0000AD8E0000}"/>
    <cellStyle name="Normal 10 2 2 2 5" xfId="25309" xr:uid="{00000000-0005-0000-0000-0000AE8E0000}"/>
    <cellStyle name="Normal 10 2 2 2 5 2" xfId="25310" xr:uid="{00000000-0005-0000-0000-0000AF8E0000}"/>
    <cellStyle name="Normal 10 2 2 2 5 3" xfId="25311" xr:uid="{00000000-0005-0000-0000-0000B08E0000}"/>
    <cellStyle name="Normal 10 2 2 2 5 4" xfId="49891" xr:uid="{00000000-0005-0000-0000-0000B18E0000}"/>
    <cellStyle name="Normal 10 2 2 2 5 5" xfId="49892" xr:uid="{00000000-0005-0000-0000-0000B28E0000}"/>
    <cellStyle name="Normal 10 2 2 2 5_AVA DVA EL" xfId="25312" xr:uid="{00000000-0005-0000-0000-0000B38E0000}"/>
    <cellStyle name="Normal 10 2 2 2 6" xfId="25313" xr:uid="{00000000-0005-0000-0000-0000B48E0000}"/>
    <cellStyle name="Normal 10 2 2 2 7" xfId="25314" xr:uid="{00000000-0005-0000-0000-0000B58E0000}"/>
    <cellStyle name="Normal 10 2 2 2 8" xfId="49893" xr:uid="{00000000-0005-0000-0000-0000B68E0000}"/>
    <cellStyle name="Normal 10 2 2 2 9" xfId="49894" xr:uid="{00000000-0005-0000-0000-0000B78E0000}"/>
    <cellStyle name="Normal 10 2 2 2_A02" xfId="54568" xr:uid="{7B9521CD-DBA4-4605-9AFA-BB2947D5A3C3}"/>
    <cellStyle name="Normal 10 2 2 3" xfId="25315" xr:uid="{00000000-0005-0000-0000-0000B98E0000}"/>
    <cellStyle name="Normal 10 2 2 3 2" xfId="25316" xr:uid="{00000000-0005-0000-0000-0000BA8E0000}"/>
    <cellStyle name="Normal 10 2 2 3 2 2" xfId="25317" xr:uid="{00000000-0005-0000-0000-0000BB8E0000}"/>
    <cellStyle name="Normal 10 2 2 3 2_AVA DVA EL" xfId="25318" xr:uid="{00000000-0005-0000-0000-0000BC8E0000}"/>
    <cellStyle name="Normal 10 2 2 3 3" xfId="25319" xr:uid="{00000000-0005-0000-0000-0000BD8E0000}"/>
    <cellStyle name="Normal 10 2 2 3 4" xfId="25320" xr:uid="{00000000-0005-0000-0000-0000BE8E0000}"/>
    <cellStyle name="Normal 10 2 2 3 5" xfId="49895" xr:uid="{00000000-0005-0000-0000-0000BF8E0000}"/>
    <cellStyle name="Normal 10 2 2 3 6" xfId="49896" xr:uid="{00000000-0005-0000-0000-0000C08E0000}"/>
    <cellStyle name="Normal 10 2 2 3_AVA DVA EL" xfId="25321" xr:uid="{00000000-0005-0000-0000-0000C18E0000}"/>
    <cellStyle name="Normal 10 2 2 4" xfId="25322" xr:uid="{00000000-0005-0000-0000-0000C28E0000}"/>
    <cellStyle name="Normal 10 2 2 4 2" xfId="25323" xr:uid="{00000000-0005-0000-0000-0000C38E0000}"/>
    <cellStyle name="Normal 10 2 2 4 2 2" xfId="25324" xr:uid="{00000000-0005-0000-0000-0000C48E0000}"/>
    <cellStyle name="Normal 10 2 2 4 2_AVA DVA EL" xfId="25325" xr:uid="{00000000-0005-0000-0000-0000C58E0000}"/>
    <cellStyle name="Normal 10 2 2 4 3" xfId="25326" xr:uid="{00000000-0005-0000-0000-0000C68E0000}"/>
    <cellStyle name="Normal 10 2 2 4 4" xfId="25327" xr:uid="{00000000-0005-0000-0000-0000C78E0000}"/>
    <cellStyle name="Normal 10 2 2 4 5" xfId="49897" xr:uid="{00000000-0005-0000-0000-0000C88E0000}"/>
    <cellStyle name="Normal 10 2 2 4_AVA DVA EL" xfId="25328" xr:uid="{00000000-0005-0000-0000-0000C98E0000}"/>
    <cellStyle name="Normal 10 2 2 5" xfId="25329" xr:uid="{00000000-0005-0000-0000-0000CA8E0000}"/>
    <cellStyle name="Normal 10 2 2 5 2" xfId="25330" xr:uid="{00000000-0005-0000-0000-0000CB8E0000}"/>
    <cellStyle name="Normal 10 2 2 5 3" xfId="25331" xr:uid="{00000000-0005-0000-0000-0000CC8E0000}"/>
    <cellStyle name="Normal 10 2 2 5 4" xfId="49898" xr:uid="{00000000-0005-0000-0000-0000CD8E0000}"/>
    <cellStyle name="Normal 10 2 2 5 5" xfId="49899" xr:uid="{00000000-0005-0000-0000-0000CE8E0000}"/>
    <cellStyle name="Normal 10 2 2 5_AVA DVA EL" xfId="25332" xr:uid="{00000000-0005-0000-0000-0000CF8E0000}"/>
    <cellStyle name="Normal 10 2 2 6" xfId="25333" xr:uid="{00000000-0005-0000-0000-0000D08E0000}"/>
    <cellStyle name="Normal 10 2 2 6 2" xfId="25334" xr:uid="{00000000-0005-0000-0000-0000D18E0000}"/>
    <cellStyle name="Normal 10 2 2 6 3" xfId="25335" xr:uid="{00000000-0005-0000-0000-0000D28E0000}"/>
    <cellStyle name="Normal 10 2 2 6 4" xfId="49900" xr:uid="{00000000-0005-0000-0000-0000D38E0000}"/>
    <cellStyle name="Normal 10 2 2 6_AVA DVA EL" xfId="25336" xr:uid="{00000000-0005-0000-0000-0000D48E0000}"/>
    <cellStyle name="Normal 10 2 2 7" xfId="25337" xr:uid="{00000000-0005-0000-0000-0000D58E0000}"/>
    <cellStyle name="Normal 10 2 2 8" xfId="49901" xr:uid="{00000000-0005-0000-0000-0000D68E0000}"/>
    <cellStyle name="Normal 10 2 2 9" xfId="49902" xr:uid="{00000000-0005-0000-0000-0000D78E0000}"/>
    <cellStyle name="Normal 10 2 2_3. Chng in credit spreads" xfId="49903" xr:uid="{00000000-0005-0000-0000-0000D88E0000}"/>
    <cellStyle name="Normal 10 2 3" xfId="7708" xr:uid="{00000000-0005-0000-0000-0000D98E0000}"/>
    <cellStyle name="Normal 10 2 3 10" xfId="49904" xr:uid="{00000000-0005-0000-0000-0000DA8E0000}"/>
    <cellStyle name="Normal 10 2 3 2" xfId="25338" xr:uid="{00000000-0005-0000-0000-0000DB8E0000}"/>
    <cellStyle name="Normal 10 2 3 2 2" xfId="25339" xr:uid="{00000000-0005-0000-0000-0000DC8E0000}"/>
    <cellStyle name="Normal 10 2 3 2 2 2" xfId="25340" xr:uid="{00000000-0005-0000-0000-0000DD8E0000}"/>
    <cellStyle name="Normal 10 2 3 2 2_AVA DVA EL" xfId="25341" xr:uid="{00000000-0005-0000-0000-0000DE8E0000}"/>
    <cellStyle name="Normal 10 2 3 2 3" xfId="25342" xr:uid="{00000000-0005-0000-0000-0000DF8E0000}"/>
    <cellStyle name="Normal 10 2 3 2 4" xfId="25343" xr:uid="{00000000-0005-0000-0000-0000E08E0000}"/>
    <cellStyle name="Normal 10 2 3 2 5" xfId="49905" xr:uid="{00000000-0005-0000-0000-0000E18E0000}"/>
    <cellStyle name="Normal 10 2 3 2 6" xfId="49906" xr:uid="{00000000-0005-0000-0000-0000E28E0000}"/>
    <cellStyle name="Normal 10 2 3 2_AVA DVA EL" xfId="25344" xr:uid="{00000000-0005-0000-0000-0000E38E0000}"/>
    <cellStyle name="Normal 10 2 3 3" xfId="25345" xr:uid="{00000000-0005-0000-0000-0000E48E0000}"/>
    <cellStyle name="Normal 10 2 3 3 2" xfId="25346" xr:uid="{00000000-0005-0000-0000-0000E58E0000}"/>
    <cellStyle name="Normal 10 2 3 3 3" xfId="25347" xr:uid="{00000000-0005-0000-0000-0000E68E0000}"/>
    <cellStyle name="Normal 10 2 3 3 4" xfId="49907" xr:uid="{00000000-0005-0000-0000-0000E78E0000}"/>
    <cellStyle name="Normal 10 2 3 3 5" xfId="49908" xr:uid="{00000000-0005-0000-0000-0000E88E0000}"/>
    <cellStyle name="Normal 10 2 3 3_AVA DVA EL" xfId="25348" xr:uid="{00000000-0005-0000-0000-0000E98E0000}"/>
    <cellStyle name="Normal 10 2 3 4" xfId="25349" xr:uid="{00000000-0005-0000-0000-0000EA8E0000}"/>
    <cellStyle name="Normal 10 2 3 4 2" xfId="25350" xr:uid="{00000000-0005-0000-0000-0000EB8E0000}"/>
    <cellStyle name="Normal 10 2 3 4 3" xfId="25351" xr:uid="{00000000-0005-0000-0000-0000EC8E0000}"/>
    <cellStyle name="Normal 10 2 3 4 4" xfId="49909" xr:uid="{00000000-0005-0000-0000-0000ED8E0000}"/>
    <cellStyle name="Normal 10 2 3 4 5" xfId="49910" xr:uid="{00000000-0005-0000-0000-0000EE8E0000}"/>
    <cellStyle name="Normal 10 2 3 4_AVA DVA EL" xfId="25352" xr:uid="{00000000-0005-0000-0000-0000EF8E0000}"/>
    <cellStyle name="Normal 10 2 3 5" xfId="25353" xr:uid="{00000000-0005-0000-0000-0000F08E0000}"/>
    <cellStyle name="Normal 10 2 3 5 2" xfId="25354" xr:uid="{00000000-0005-0000-0000-0000F18E0000}"/>
    <cellStyle name="Normal 10 2 3 5 3" xfId="25355" xr:uid="{00000000-0005-0000-0000-0000F28E0000}"/>
    <cellStyle name="Normal 10 2 3 5 4" xfId="49911" xr:uid="{00000000-0005-0000-0000-0000F38E0000}"/>
    <cellStyle name="Normal 10 2 3 5_AVA DVA EL" xfId="25356" xr:uid="{00000000-0005-0000-0000-0000F48E0000}"/>
    <cellStyle name="Normal 10 2 3 6" xfId="25357" xr:uid="{00000000-0005-0000-0000-0000F58E0000}"/>
    <cellStyle name="Normal 10 2 3 6 2" xfId="25358" xr:uid="{00000000-0005-0000-0000-0000F68E0000}"/>
    <cellStyle name="Normal 10 2 3 6_AVA DVA EL" xfId="25359" xr:uid="{00000000-0005-0000-0000-0000F78E0000}"/>
    <cellStyle name="Normal 10 2 3 7" xfId="25360" xr:uid="{00000000-0005-0000-0000-0000F88E0000}"/>
    <cellStyle name="Normal 10 2 3 8" xfId="49912" xr:uid="{00000000-0005-0000-0000-0000F98E0000}"/>
    <cellStyle name="Normal 10 2 3 9" xfId="49913" xr:uid="{00000000-0005-0000-0000-0000FA8E0000}"/>
    <cellStyle name="Normal 10 2 3_3. Chng in credit spreads" xfId="49914" xr:uid="{00000000-0005-0000-0000-0000FB8E0000}"/>
    <cellStyle name="Normal 10 2 4" xfId="7709" xr:uid="{00000000-0005-0000-0000-0000FC8E0000}"/>
    <cellStyle name="Normal 10 2 4 2" xfId="25361" xr:uid="{00000000-0005-0000-0000-0000FD8E0000}"/>
    <cellStyle name="Normal 10 2 4 2 2" xfId="25362" xr:uid="{00000000-0005-0000-0000-0000FE8E0000}"/>
    <cellStyle name="Normal 10 2 4 2 3" xfId="25363" xr:uid="{00000000-0005-0000-0000-0000FF8E0000}"/>
    <cellStyle name="Normal 10 2 4 2_AVA DVA EL" xfId="25364" xr:uid="{00000000-0005-0000-0000-0000008F0000}"/>
    <cellStyle name="Normal 10 2 4 3" xfId="25365" xr:uid="{00000000-0005-0000-0000-0000018F0000}"/>
    <cellStyle name="Normal 10 2 4 3 2" xfId="25366" xr:uid="{00000000-0005-0000-0000-0000028F0000}"/>
    <cellStyle name="Normal 10 2 4 3_AVA DVA EL" xfId="25367" xr:uid="{00000000-0005-0000-0000-0000038F0000}"/>
    <cellStyle name="Normal 10 2 4 4" xfId="25368" xr:uid="{00000000-0005-0000-0000-0000048F0000}"/>
    <cellStyle name="Normal 10 2 4 5" xfId="25369" xr:uid="{00000000-0005-0000-0000-0000058F0000}"/>
    <cellStyle name="Normal 10 2 4 6" xfId="49915" xr:uid="{00000000-0005-0000-0000-0000068F0000}"/>
    <cellStyle name="Normal 10 2 4_AVA DVA EL" xfId="25370" xr:uid="{00000000-0005-0000-0000-0000078F0000}"/>
    <cellStyle name="Normal 10 2 5" xfId="7710" xr:uid="{00000000-0005-0000-0000-0000088F0000}"/>
    <cellStyle name="Normal 10 2 5 2" xfId="25371" xr:uid="{00000000-0005-0000-0000-0000098F0000}"/>
    <cellStyle name="Normal 10 2 5 2 2" xfId="25372" xr:uid="{00000000-0005-0000-0000-00000A8F0000}"/>
    <cellStyle name="Normal 10 2 5 2 3" xfId="25373" xr:uid="{00000000-0005-0000-0000-00000B8F0000}"/>
    <cellStyle name="Normal 10 2 5 2_AVA DVA EL" xfId="25374" xr:uid="{00000000-0005-0000-0000-00000C8F0000}"/>
    <cellStyle name="Normal 10 2 5 3" xfId="25375" xr:uid="{00000000-0005-0000-0000-00000D8F0000}"/>
    <cellStyle name="Normal 10 2 5 3 2" xfId="25376" xr:uid="{00000000-0005-0000-0000-00000E8F0000}"/>
    <cellStyle name="Normal 10 2 5 3_AVA DVA EL" xfId="25377" xr:uid="{00000000-0005-0000-0000-00000F8F0000}"/>
    <cellStyle name="Normal 10 2 5 4" xfId="25378" xr:uid="{00000000-0005-0000-0000-0000108F0000}"/>
    <cellStyle name="Normal 10 2 5 5" xfId="25379" xr:uid="{00000000-0005-0000-0000-0000118F0000}"/>
    <cellStyle name="Normal 10 2 5 6" xfId="49916" xr:uid="{00000000-0005-0000-0000-0000128F0000}"/>
    <cellStyle name="Normal 10 2 5_AVA DVA EL" xfId="25380" xr:uid="{00000000-0005-0000-0000-0000138F0000}"/>
    <cellStyle name="Normal 10 2 6" xfId="7711" xr:uid="{00000000-0005-0000-0000-0000148F0000}"/>
    <cellStyle name="Normal 10 2 6 2" xfId="25381" xr:uid="{00000000-0005-0000-0000-0000158F0000}"/>
    <cellStyle name="Normal 10 2 6 2 2" xfId="25382" xr:uid="{00000000-0005-0000-0000-0000168F0000}"/>
    <cellStyle name="Normal 10 2 6 2 3" xfId="25383" xr:uid="{00000000-0005-0000-0000-0000178F0000}"/>
    <cellStyle name="Normal 10 2 6 2_AVA DVA EL" xfId="25384" xr:uid="{00000000-0005-0000-0000-0000188F0000}"/>
    <cellStyle name="Normal 10 2 6 3" xfId="25385" xr:uid="{00000000-0005-0000-0000-0000198F0000}"/>
    <cellStyle name="Normal 10 2 6 3 2" xfId="25386" xr:uid="{00000000-0005-0000-0000-00001A8F0000}"/>
    <cellStyle name="Normal 10 2 6 3_AVA DVA EL" xfId="25387" xr:uid="{00000000-0005-0000-0000-00001B8F0000}"/>
    <cellStyle name="Normal 10 2 6 4" xfId="25388" xr:uid="{00000000-0005-0000-0000-00001C8F0000}"/>
    <cellStyle name="Normal 10 2 6 5" xfId="25389" xr:uid="{00000000-0005-0000-0000-00001D8F0000}"/>
    <cellStyle name="Normal 10 2 6 6" xfId="49917" xr:uid="{00000000-0005-0000-0000-00001E8F0000}"/>
    <cellStyle name="Normal 10 2 6_AVA DVA EL" xfId="25390" xr:uid="{00000000-0005-0000-0000-00001F8F0000}"/>
    <cellStyle name="Normal 10 2 7" xfId="7712" xr:uid="{00000000-0005-0000-0000-0000208F0000}"/>
    <cellStyle name="Normal 10 2 7 2" xfId="25391" xr:uid="{00000000-0005-0000-0000-0000218F0000}"/>
    <cellStyle name="Normal 10 2 7 2 2" xfId="25392" xr:uid="{00000000-0005-0000-0000-0000228F0000}"/>
    <cellStyle name="Normal 10 2 7 2 3" xfId="25393" xr:uid="{00000000-0005-0000-0000-0000238F0000}"/>
    <cellStyle name="Normal 10 2 7 2_AVA DVA EL" xfId="25394" xr:uid="{00000000-0005-0000-0000-0000248F0000}"/>
    <cellStyle name="Normal 10 2 7 3" xfId="25395" xr:uid="{00000000-0005-0000-0000-0000258F0000}"/>
    <cellStyle name="Normal 10 2 7 3 2" xfId="25396" xr:uid="{00000000-0005-0000-0000-0000268F0000}"/>
    <cellStyle name="Normal 10 2 7 3_AVA DVA EL" xfId="25397" xr:uid="{00000000-0005-0000-0000-0000278F0000}"/>
    <cellStyle name="Normal 10 2 7 4" xfId="25398" xr:uid="{00000000-0005-0000-0000-0000288F0000}"/>
    <cellStyle name="Normal 10 2 7 5" xfId="25399" xr:uid="{00000000-0005-0000-0000-0000298F0000}"/>
    <cellStyle name="Normal 10 2 7 6" xfId="49918" xr:uid="{00000000-0005-0000-0000-00002A8F0000}"/>
    <cellStyle name="Normal 10 2 7_AVA DVA EL" xfId="25400" xr:uid="{00000000-0005-0000-0000-00002B8F0000}"/>
    <cellStyle name="Normal 10 2 8" xfId="25401" xr:uid="{00000000-0005-0000-0000-00002C8F0000}"/>
    <cellStyle name="Normal 10 2 8 2" xfId="25402" xr:uid="{00000000-0005-0000-0000-00002D8F0000}"/>
    <cellStyle name="Normal 10 2 8 2 2" xfId="25403" xr:uid="{00000000-0005-0000-0000-00002E8F0000}"/>
    <cellStyle name="Normal 10 2 8 2 3" xfId="25404" xr:uid="{00000000-0005-0000-0000-00002F8F0000}"/>
    <cellStyle name="Normal 10 2 8 2_AVA DVA EL" xfId="25405" xr:uid="{00000000-0005-0000-0000-0000308F0000}"/>
    <cellStyle name="Normal 10 2 8 3" xfId="25406" xr:uid="{00000000-0005-0000-0000-0000318F0000}"/>
    <cellStyle name="Normal 10 2 8 4" xfId="25407" xr:uid="{00000000-0005-0000-0000-0000328F0000}"/>
    <cellStyle name="Normal 10 2 8 5" xfId="36071" xr:uid="{00000000-0005-0000-0000-0000338F0000}"/>
    <cellStyle name="Normal 10 2 8 6" xfId="36367" xr:uid="{00000000-0005-0000-0000-0000348F0000}"/>
    <cellStyle name="Normal 10 2 8_AVA DVA EL" xfId="25408" xr:uid="{00000000-0005-0000-0000-0000358F0000}"/>
    <cellStyle name="Normal 10 2 9" xfId="25409" xr:uid="{00000000-0005-0000-0000-0000368F0000}"/>
    <cellStyle name="Normal 10 2 9 2" xfId="25410" xr:uid="{00000000-0005-0000-0000-0000378F0000}"/>
    <cellStyle name="Normal 10 2 9 2 2" xfId="25411" xr:uid="{00000000-0005-0000-0000-0000388F0000}"/>
    <cellStyle name="Normal 10 2 9 2 3" xfId="25412" xr:uid="{00000000-0005-0000-0000-0000398F0000}"/>
    <cellStyle name="Normal 10 2 9 2_AVA DVA EL" xfId="25413" xr:uid="{00000000-0005-0000-0000-00003A8F0000}"/>
    <cellStyle name="Normal 10 2 9 3" xfId="25414" xr:uid="{00000000-0005-0000-0000-00003B8F0000}"/>
    <cellStyle name="Normal 10 2 9 4" xfId="25415" xr:uid="{00000000-0005-0000-0000-00003C8F0000}"/>
    <cellStyle name="Normal 10 2 9_AVA DVA EL" xfId="25416" xr:uid="{00000000-0005-0000-0000-00003D8F0000}"/>
    <cellStyle name="Normal 10 2_7. Other MTM adjustments" xfId="49919" xr:uid="{00000000-0005-0000-0000-00003E8F0000}"/>
    <cellStyle name="Normal 10 3" xfId="7713" xr:uid="{00000000-0005-0000-0000-00003F8F0000}"/>
    <cellStyle name="Normal 10 3 10" xfId="49920" xr:uid="{00000000-0005-0000-0000-0000408F0000}"/>
    <cellStyle name="Normal 10 3 11" xfId="49921" xr:uid="{00000000-0005-0000-0000-0000418F0000}"/>
    <cellStyle name="Normal 10 3 2" xfId="12538" xr:uid="{00000000-0005-0000-0000-0000428F0000}"/>
    <cellStyle name="Normal 10 3 2 2" xfId="25417" xr:uid="{00000000-0005-0000-0000-0000438F0000}"/>
    <cellStyle name="Normal 10 3 2 2 2" xfId="25418" xr:uid="{00000000-0005-0000-0000-0000448F0000}"/>
    <cellStyle name="Normal 10 3 2 2 3" xfId="25419" xr:uid="{00000000-0005-0000-0000-0000458F0000}"/>
    <cellStyle name="Normal 10 3 2 2 4" xfId="49922" xr:uid="{00000000-0005-0000-0000-0000468F0000}"/>
    <cellStyle name="Normal 10 3 2 2 5" xfId="49923" xr:uid="{00000000-0005-0000-0000-0000478F0000}"/>
    <cellStyle name="Normal 10 3 2 2_AVA DVA EL" xfId="25420" xr:uid="{00000000-0005-0000-0000-0000488F0000}"/>
    <cellStyle name="Normal 10 3 2 3" xfId="25421" xr:uid="{00000000-0005-0000-0000-0000498F0000}"/>
    <cellStyle name="Normal 10 3 2 3 2" xfId="25422" xr:uid="{00000000-0005-0000-0000-00004A8F0000}"/>
    <cellStyle name="Normal 10 3 2 3 3" xfId="25423" xr:uid="{00000000-0005-0000-0000-00004B8F0000}"/>
    <cellStyle name="Normal 10 3 2 3 4" xfId="49924" xr:uid="{00000000-0005-0000-0000-00004C8F0000}"/>
    <cellStyle name="Normal 10 3 2 3 5" xfId="49925" xr:uid="{00000000-0005-0000-0000-00004D8F0000}"/>
    <cellStyle name="Normal 10 3 2 3_AVA DVA EL" xfId="25424" xr:uid="{00000000-0005-0000-0000-00004E8F0000}"/>
    <cellStyle name="Normal 10 3 2 4" xfId="25425" xr:uid="{00000000-0005-0000-0000-00004F8F0000}"/>
    <cellStyle name="Normal 10 3 2 4 2" xfId="25426" xr:uid="{00000000-0005-0000-0000-0000508F0000}"/>
    <cellStyle name="Normal 10 3 2 4 3" xfId="25427" xr:uid="{00000000-0005-0000-0000-0000518F0000}"/>
    <cellStyle name="Normal 10 3 2 4 4" xfId="49926" xr:uid="{00000000-0005-0000-0000-0000528F0000}"/>
    <cellStyle name="Normal 10 3 2 4 5" xfId="49927" xr:uid="{00000000-0005-0000-0000-0000538F0000}"/>
    <cellStyle name="Normal 10 3 2 4_AVA DVA EL" xfId="25428" xr:uid="{00000000-0005-0000-0000-0000548F0000}"/>
    <cellStyle name="Normal 10 3 2 5" xfId="25429" xr:uid="{00000000-0005-0000-0000-0000558F0000}"/>
    <cellStyle name="Normal 10 3 2 5 2" xfId="25430" xr:uid="{00000000-0005-0000-0000-0000568F0000}"/>
    <cellStyle name="Normal 10 3 2 5 3" xfId="25431" xr:uid="{00000000-0005-0000-0000-0000578F0000}"/>
    <cellStyle name="Normal 10 3 2 5 4" xfId="49928" xr:uid="{00000000-0005-0000-0000-0000588F0000}"/>
    <cellStyle name="Normal 10 3 2 5 5" xfId="49929" xr:uid="{00000000-0005-0000-0000-0000598F0000}"/>
    <cellStyle name="Normal 10 3 2 5_AVA DVA EL" xfId="25432" xr:uid="{00000000-0005-0000-0000-00005A8F0000}"/>
    <cellStyle name="Normal 10 3 2 6" xfId="25433" xr:uid="{00000000-0005-0000-0000-00005B8F0000}"/>
    <cellStyle name="Normal 10 3 2 7" xfId="25434" xr:uid="{00000000-0005-0000-0000-00005C8F0000}"/>
    <cellStyle name="Normal 10 3 2 8" xfId="36101" xr:uid="{00000000-0005-0000-0000-00005D8F0000}"/>
    <cellStyle name="Normal 10 3 2 9" xfId="35937" xr:uid="{00000000-0005-0000-0000-00005E8F0000}"/>
    <cellStyle name="Normal 10 3 2_A02" xfId="54569" xr:uid="{C1DBEED2-4C6C-4F23-B811-918E873E2E84}"/>
    <cellStyle name="Normal 10 3 3" xfId="25435" xr:uid="{00000000-0005-0000-0000-0000608F0000}"/>
    <cellStyle name="Normal 10 3 3 2" xfId="25436" xr:uid="{00000000-0005-0000-0000-0000618F0000}"/>
    <cellStyle name="Normal 10 3 3 2 2" xfId="25437" xr:uid="{00000000-0005-0000-0000-0000628F0000}"/>
    <cellStyle name="Normal 10 3 3 2_AVA DVA EL" xfId="25438" xr:uid="{00000000-0005-0000-0000-0000638F0000}"/>
    <cellStyle name="Normal 10 3 3 3" xfId="25439" xr:uid="{00000000-0005-0000-0000-0000648F0000}"/>
    <cellStyle name="Normal 10 3 3 4" xfId="25440" xr:uid="{00000000-0005-0000-0000-0000658F0000}"/>
    <cellStyle name="Normal 10 3 3 5" xfId="49930" xr:uid="{00000000-0005-0000-0000-0000668F0000}"/>
    <cellStyle name="Normal 10 3 3 6" xfId="49931" xr:uid="{00000000-0005-0000-0000-0000678F0000}"/>
    <cellStyle name="Normal 10 3 3_AVA DVA EL" xfId="25441" xr:uid="{00000000-0005-0000-0000-0000688F0000}"/>
    <cellStyle name="Normal 10 3 4" xfId="25442" xr:uid="{00000000-0005-0000-0000-0000698F0000}"/>
    <cellStyle name="Normal 10 3 4 2" xfId="25443" xr:uid="{00000000-0005-0000-0000-00006A8F0000}"/>
    <cellStyle name="Normal 10 3 4 2 2" xfId="25444" xr:uid="{00000000-0005-0000-0000-00006B8F0000}"/>
    <cellStyle name="Normal 10 3 4 2_AVA DVA EL" xfId="25445" xr:uid="{00000000-0005-0000-0000-00006C8F0000}"/>
    <cellStyle name="Normal 10 3 4 3" xfId="25446" xr:uid="{00000000-0005-0000-0000-00006D8F0000}"/>
    <cellStyle name="Normal 10 3 4 4" xfId="25447" xr:uid="{00000000-0005-0000-0000-00006E8F0000}"/>
    <cellStyle name="Normal 10 3 4 5" xfId="49932" xr:uid="{00000000-0005-0000-0000-00006F8F0000}"/>
    <cellStyle name="Normal 10 3 4_AVA DVA EL" xfId="25448" xr:uid="{00000000-0005-0000-0000-0000708F0000}"/>
    <cellStyle name="Normal 10 3 5" xfId="25449" xr:uid="{00000000-0005-0000-0000-0000718F0000}"/>
    <cellStyle name="Normal 10 3 5 2" xfId="25450" xr:uid="{00000000-0005-0000-0000-0000728F0000}"/>
    <cellStyle name="Normal 10 3 5 3" xfId="25451" xr:uid="{00000000-0005-0000-0000-0000738F0000}"/>
    <cellStyle name="Normal 10 3 5 4" xfId="49933" xr:uid="{00000000-0005-0000-0000-0000748F0000}"/>
    <cellStyle name="Normal 10 3 5 5" xfId="49934" xr:uid="{00000000-0005-0000-0000-0000758F0000}"/>
    <cellStyle name="Normal 10 3 5_AVA DVA EL" xfId="25452" xr:uid="{00000000-0005-0000-0000-0000768F0000}"/>
    <cellStyle name="Normal 10 3 6" xfId="25453" xr:uid="{00000000-0005-0000-0000-0000778F0000}"/>
    <cellStyle name="Normal 10 3 6 2" xfId="25454" xr:uid="{00000000-0005-0000-0000-0000788F0000}"/>
    <cellStyle name="Normal 10 3 6 3" xfId="25455" xr:uid="{00000000-0005-0000-0000-0000798F0000}"/>
    <cellStyle name="Normal 10 3 6 4" xfId="49935" xr:uid="{00000000-0005-0000-0000-00007A8F0000}"/>
    <cellStyle name="Normal 10 3 6_AVA DVA EL" xfId="25456" xr:uid="{00000000-0005-0000-0000-00007B8F0000}"/>
    <cellStyle name="Normal 10 3 7" xfId="25457" xr:uid="{00000000-0005-0000-0000-00007C8F0000}"/>
    <cellStyle name="Normal 10 3 8" xfId="49936" xr:uid="{00000000-0005-0000-0000-00007D8F0000}"/>
    <cellStyle name="Normal 10 3 9" xfId="49937" xr:uid="{00000000-0005-0000-0000-00007E8F0000}"/>
    <cellStyle name="Normal 10 3_Ark1" xfId="49938" xr:uid="{00000000-0005-0000-0000-00007F8F0000}"/>
    <cellStyle name="Normal 10 4" xfId="7714" xr:uid="{00000000-0005-0000-0000-0000808F0000}"/>
    <cellStyle name="Normal 10 4 10" xfId="49939" xr:uid="{00000000-0005-0000-0000-0000818F0000}"/>
    <cellStyle name="Normal 10 4 2" xfId="25458" xr:uid="{00000000-0005-0000-0000-0000828F0000}"/>
    <cellStyle name="Normal 10 4 2 2" xfId="25459" xr:uid="{00000000-0005-0000-0000-0000838F0000}"/>
    <cellStyle name="Normal 10 4 2 2 2" xfId="25460" xr:uid="{00000000-0005-0000-0000-0000848F0000}"/>
    <cellStyle name="Normal 10 4 2 2_AVA DVA EL" xfId="25461" xr:uid="{00000000-0005-0000-0000-0000858F0000}"/>
    <cellStyle name="Normal 10 4 2 3" xfId="25462" xr:uid="{00000000-0005-0000-0000-0000868F0000}"/>
    <cellStyle name="Normal 10 4 2 4" xfId="25463" xr:uid="{00000000-0005-0000-0000-0000878F0000}"/>
    <cellStyle name="Normal 10 4 2 5" xfId="36255" xr:uid="{00000000-0005-0000-0000-0000888F0000}"/>
    <cellStyle name="Normal 10 4 2 6" xfId="35932" xr:uid="{00000000-0005-0000-0000-0000898F0000}"/>
    <cellStyle name="Normal 10 4 2_AVA DVA EL" xfId="25464" xr:uid="{00000000-0005-0000-0000-00008A8F0000}"/>
    <cellStyle name="Normal 10 4 3" xfId="25465" xr:uid="{00000000-0005-0000-0000-00008B8F0000}"/>
    <cellStyle name="Normal 10 4 3 2" xfId="25466" xr:uid="{00000000-0005-0000-0000-00008C8F0000}"/>
    <cellStyle name="Normal 10 4 3 3" xfId="25467" xr:uid="{00000000-0005-0000-0000-00008D8F0000}"/>
    <cellStyle name="Normal 10 4 3 4" xfId="49940" xr:uid="{00000000-0005-0000-0000-00008E8F0000}"/>
    <cellStyle name="Normal 10 4 3 5" xfId="49941" xr:uid="{00000000-0005-0000-0000-00008F8F0000}"/>
    <cellStyle name="Normal 10 4 3_AVA DVA EL" xfId="25468" xr:uid="{00000000-0005-0000-0000-0000908F0000}"/>
    <cellStyle name="Normal 10 4 4" xfId="25469" xr:uid="{00000000-0005-0000-0000-0000918F0000}"/>
    <cellStyle name="Normal 10 4 4 2" xfId="25470" xr:uid="{00000000-0005-0000-0000-0000928F0000}"/>
    <cellStyle name="Normal 10 4 4 3" xfId="25471" xr:uid="{00000000-0005-0000-0000-0000938F0000}"/>
    <cellStyle name="Normal 10 4 4 4" xfId="49942" xr:uid="{00000000-0005-0000-0000-0000948F0000}"/>
    <cellStyle name="Normal 10 4 4 5" xfId="49943" xr:uid="{00000000-0005-0000-0000-0000958F0000}"/>
    <cellStyle name="Normal 10 4 4_AVA DVA EL" xfId="25472" xr:uid="{00000000-0005-0000-0000-0000968F0000}"/>
    <cellStyle name="Normal 10 4 5" xfId="25473" xr:uid="{00000000-0005-0000-0000-0000978F0000}"/>
    <cellStyle name="Normal 10 4 5 2" xfId="25474" xr:uid="{00000000-0005-0000-0000-0000988F0000}"/>
    <cellStyle name="Normal 10 4 5 3" xfId="25475" xr:uid="{00000000-0005-0000-0000-0000998F0000}"/>
    <cellStyle name="Normal 10 4 5 4" xfId="49944" xr:uid="{00000000-0005-0000-0000-00009A8F0000}"/>
    <cellStyle name="Normal 10 4 5_AVA DVA EL" xfId="25476" xr:uid="{00000000-0005-0000-0000-00009B8F0000}"/>
    <cellStyle name="Normal 10 4 6" xfId="25477" xr:uid="{00000000-0005-0000-0000-00009C8F0000}"/>
    <cellStyle name="Normal 10 4 6 2" xfId="25478" xr:uid="{00000000-0005-0000-0000-00009D8F0000}"/>
    <cellStyle name="Normal 10 4 6_AVA DVA EL" xfId="25479" xr:uid="{00000000-0005-0000-0000-00009E8F0000}"/>
    <cellStyle name="Normal 10 4 7" xfId="25480" xr:uid="{00000000-0005-0000-0000-00009F8F0000}"/>
    <cellStyle name="Normal 10 4 8" xfId="49945" xr:uid="{00000000-0005-0000-0000-0000A08F0000}"/>
    <cellStyle name="Normal 10 4 9" xfId="49946" xr:uid="{00000000-0005-0000-0000-0000A18F0000}"/>
    <cellStyle name="Normal 10 4_3. Chng in credit spreads" xfId="49947" xr:uid="{00000000-0005-0000-0000-0000A28F0000}"/>
    <cellStyle name="Normal 10 5" xfId="7715" xr:uid="{00000000-0005-0000-0000-0000A38F0000}"/>
    <cellStyle name="Normal 10 5 2" xfId="25481" xr:uid="{00000000-0005-0000-0000-0000A48F0000}"/>
    <cellStyle name="Normal 10 5 2 2" xfId="25482" xr:uid="{00000000-0005-0000-0000-0000A58F0000}"/>
    <cellStyle name="Normal 10 5 2 3" xfId="25483" xr:uid="{00000000-0005-0000-0000-0000A68F0000}"/>
    <cellStyle name="Normal 10 5 2 4" xfId="49948" xr:uid="{00000000-0005-0000-0000-0000A78F0000}"/>
    <cellStyle name="Normal 10 5 2_AVA DVA EL" xfId="25484" xr:uid="{00000000-0005-0000-0000-0000A88F0000}"/>
    <cellStyle name="Normal 10 5 3" xfId="25485" xr:uid="{00000000-0005-0000-0000-0000A98F0000}"/>
    <cellStyle name="Normal 10 5 3 2" xfId="25486" xr:uid="{00000000-0005-0000-0000-0000AA8F0000}"/>
    <cellStyle name="Normal 10 5 3_AVA DVA EL" xfId="25487" xr:uid="{00000000-0005-0000-0000-0000AB8F0000}"/>
    <cellStyle name="Normal 10 5 4" xfId="25488" xr:uid="{00000000-0005-0000-0000-0000AC8F0000}"/>
    <cellStyle name="Normal 10 5 5" xfId="25489" xr:uid="{00000000-0005-0000-0000-0000AD8F0000}"/>
    <cellStyle name="Normal 10 5 6" xfId="49949" xr:uid="{00000000-0005-0000-0000-0000AE8F0000}"/>
    <cellStyle name="Normal 10 5 7" xfId="49950" xr:uid="{00000000-0005-0000-0000-0000AF8F0000}"/>
    <cellStyle name="Normal 10 5_3. Chng in credit spreads" xfId="49951" xr:uid="{00000000-0005-0000-0000-0000B08F0000}"/>
    <cellStyle name="Normal 10 6" xfId="7716" xr:uid="{00000000-0005-0000-0000-0000B18F0000}"/>
    <cellStyle name="Normal 10 6 2" xfId="25490" xr:uid="{00000000-0005-0000-0000-0000B28F0000}"/>
    <cellStyle name="Normal 10 6 2 2" xfId="25491" xr:uid="{00000000-0005-0000-0000-0000B38F0000}"/>
    <cellStyle name="Normal 10 6 2 3" xfId="25492" xr:uid="{00000000-0005-0000-0000-0000B48F0000}"/>
    <cellStyle name="Normal 10 6 2_AVA DVA EL" xfId="25493" xr:uid="{00000000-0005-0000-0000-0000B58F0000}"/>
    <cellStyle name="Normal 10 6 3" xfId="25494" xr:uid="{00000000-0005-0000-0000-0000B68F0000}"/>
    <cellStyle name="Normal 10 6 3 2" xfId="25495" xr:uid="{00000000-0005-0000-0000-0000B78F0000}"/>
    <cellStyle name="Normal 10 6 3_AVA DVA EL" xfId="25496" xr:uid="{00000000-0005-0000-0000-0000B88F0000}"/>
    <cellStyle name="Normal 10 6 4" xfId="25497" xr:uid="{00000000-0005-0000-0000-0000B98F0000}"/>
    <cellStyle name="Normal 10 6 5" xfId="25498" xr:uid="{00000000-0005-0000-0000-0000BA8F0000}"/>
    <cellStyle name="Normal 10 6 6" xfId="49952" xr:uid="{00000000-0005-0000-0000-0000BB8F0000}"/>
    <cellStyle name="Normal 10 6_AVA DVA EL" xfId="49953" xr:uid="{00000000-0005-0000-0000-0000BC8F0000}"/>
    <cellStyle name="Normal 10 7" xfId="7717" xr:uid="{00000000-0005-0000-0000-0000BD8F0000}"/>
    <cellStyle name="Normal 10 7 2" xfId="25499" xr:uid="{00000000-0005-0000-0000-0000BE8F0000}"/>
    <cellStyle name="Normal 10 7 2 2" xfId="25500" xr:uid="{00000000-0005-0000-0000-0000BF8F0000}"/>
    <cellStyle name="Normal 10 7 2 3" xfId="25501" xr:uid="{00000000-0005-0000-0000-0000C08F0000}"/>
    <cellStyle name="Normal 10 7 2_AVA DVA EL" xfId="25502" xr:uid="{00000000-0005-0000-0000-0000C18F0000}"/>
    <cellStyle name="Normal 10 7 3" xfId="25503" xr:uid="{00000000-0005-0000-0000-0000C28F0000}"/>
    <cellStyle name="Normal 10 7 3 2" xfId="25504" xr:uid="{00000000-0005-0000-0000-0000C38F0000}"/>
    <cellStyle name="Normal 10 7 3_AVA DVA EL" xfId="25505" xr:uid="{00000000-0005-0000-0000-0000C48F0000}"/>
    <cellStyle name="Normal 10 7 4" xfId="25506" xr:uid="{00000000-0005-0000-0000-0000C58F0000}"/>
    <cellStyle name="Normal 10 7 5" xfId="25507" xr:uid="{00000000-0005-0000-0000-0000C68F0000}"/>
    <cellStyle name="Normal 10 7 6" xfId="49954" xr:uid="{00000000-0005-0000-0000-0000C78F0000}"/>
    <cellStyle name="Normal 10 7_AVA DVA EL" xfId="25508" xr:uid="{00000000-0005-0000-0000-0000C88F0000}"/>
    <cellStyle name="Normal 10 8" xfId="25509" xr:uid="{00000000-0005-0000-0000-0000C98F0000}"/>
    <cellStyle name="Normal 10 8 2" xfId="25510" xr:uid="{00000000-0005-0000-0000-0000CA8F0000}"/>
    <cellStyle name="Normal 10 8 2 2" xfId="25511" xr:uid="{00000000-0005-0000-0000-0000CB8F0000}"/>
    <cellStyle name="Normal 10 8 2_AVA DVA EL" xfId="25512" xr:uid="{00000000-0005-0000-0000-0000CC8F0000}"/>
    <cellStyle name="Normal 10 8 3" xfId="25513" xr:uid="{00000000-0005-0000-0000-0000CD8F0000}"/>
    <cellStyle name="Normal 10 8 4" xfId="25514" xr:uid="{00000000-0005-0000-0000-0000CE8F0000}"/>
    <cellStyle name="Normal 10 8 5" xfId="35986" xr:uid="{00000000-0005-0000-0000-0000CF8F0000}"/>
    <cellStyle name="Normal 10 8 6" xfId="35966" xr:uid="{00000000-0005-0000-0000-0000D08F0000}"/>
    <cellStyle name="Normal 10 8_AVA DVA EL" xfId="25515" xr:uid="{00000000-0005-0000-0000-0000D18F0000}"/>
    <cellStyle name="Normal 10 9" xfId="25516" xr:uid="{00000000-0005-0000-0000-0000D28F0000}"/>
    <cellStyle name="Normal 10 9 2" xfId="25517" xr:uid="{00000000-0005-0000-0000-0000D38F0000}"/>
    <cellStyle name="Normal 10 9 2 2" xfId="25518" xr:uid="{00000000-0005-0000-0000-0000D48F0000}"/>
    <cellStyle name="Normal 10 9 2 3" xfId="25519" xr:uid="{00000000-0005-0000-0000-0000D58F0000}"/>
    <cellStyle name="Normal 10 9 2_AVA DVA EL" xfId="25520" xr:uid="{00000000-0005-0000-0000-0000D68F0000}"/>
    <cellStyle name="Normal 10 9 3" xfId="25521" xr:uid="{00000000-0005-0000-0000-0000D78F0000}"/>
    <cellStyle name="Normal 10 9 4" xfId="25522" xr:uid="{00000000-0005-0000-0000-0000D88F0000}"/>
    <cellStyle name="Normal 10 9 5" xfId="36042" xr:uid="{00000000-0005-0000-0000-0000D98F0000}"/>
    <cellStyle name="Normal 10 9 6" xfId="36368" xr:uid="{00000000-0005-0000-0000-0000DA8F0000}"/>
    <cellStyle name="Normal 10 9_AVA DVA EL" xfId="25523" xr:uid="{00000000-0005-0000-0000-0000DB8F0000}"/>
    <cellStyle name="Normal 10_11" xfId="7718" xr:uid="{00000000-0005-0000-0000-0000DC8F0000}"/>
    <cellStyle name="Normal 100" xfId="7719" xr:uid="{00000000-0005-0000-0000-0000DD8F0000}"/>
    <cellStyle name="Normal 100 2" xfId="25524" xr:uid="{00000000-0005-0000-0000-0000DE8F0000}"/>
    <cellStyle name="Normal 100 2 2" xfId="25525" xr:uid="{00000000-0005-0000-0000-0000DF8F0000}"/>
    <cellStyle name="Normal 100 2 3" xfId="25526" xr:uid="{00000000-0005-0000-0000-0000E08F0000}"/>
    <cellStyle name="Normal 100 2_AVA DVA EL" xfId="25527" xr:uid="{00000000-0005-0000-0000-0000E18F0000}"/>
    <cellStyle name="Normal 100 3" xfId="25528" xr:uid="{00000000-0005-0000-0000-0000E28F0000}"/>
    <cellStyle name="Normal 100 4" xfId="25529" xr:uid="{00000000-0005-0000-0000-0000E38F0000}"/>
    <cellStyle name="Normal 100 5" xfId="36334" xr:uid="{00000000-0005-0000-0000-0000E48F0000}"/>
    <cellStyle name="Normal 100 6" xfId="36348" xr:uid="{00000000-0005-0000-0000-0000E58F0000}"/>
    <cellStyle name="Normal 100_AVA DVA EL" xfId="25530" xr:uid="{00000000-0005-0000-0000-0000E68F0000}"/>
    <cellStyle name="Normal 101" xfId="7720" xr:uid="{00000000-0005-0000-0000-0000E78F0000}"/>
    <cellStyle name="Normal 101 2" xfId="25531" xr:uid="{00000000-0005-0000-0000-0000E88F0000}"/>
    <cellStyle name="Normal 101 2 2" xfId="25532" xr:uid="{00000000-0005-0000-0000-0000E98F0000}"/>
    <cellStyle name="Normal 101 2 3" xfId="25533" xr:uid="{00000000-0005-0000-0000-0000EA8F0000}"/>
    <cellStyle name="Normal 101 2_AVA DVA EL" xfId="25534" xr:uid="{00000000-0005-0000-0000-0000EB8F0000}"/>
    <cellStyle name="Normal 101 3" xfId="25535" xr:uid="{00000000-0005-0000-0000-0000EC8F0000}"/>
    <cellStyle name="Normal 101 4" xfId="25536" xr:uid="{00000000-0005-0000-0000-0000ED8F0000}"/>
    <cellStyle name="Normal 101_AVA DVA EL" xfId="25537" xr:uid="{00000000-0005-0000-0000-0000EE8F0000}"/>
    <cellStyle name="Normal 102" xfId="7721" xr:uid="{00000000-0005-0000-0000-0000EF8F0000}"/>
    <cellStyle name="Normal 102 2" xfId="25538" xr:uid="{00000000-0005-0000-0000-0000F08F0000}"/>
    <cellStyle name="Normal 102 3" xfId="25539" xr:uid="{00000000-0005-0000-0000-0000F18F0000}"/>
    <cellStyle name="Normal 102 4" xfId="36210" xr:uid="{00000000-0005-0000-0000-0000F28F0000}"/>
    <cellStyle name="Normal 102_AVA DVA EL" xfId="25540" xr:uid="{00000000-0005-0000-0000-0000F38F0000}"/>
    <cellStyle name="Normal 103" xfId="7722" xr:uid="{00000000-0005-0000-0000-0000F48F0000}"/>
    <cellStyle name="Normal 103 2" xfId="25541" xr:uid="{00000000-0005-0000-0000-0000F58F0000}"/>
    <cellStyle name="Normal 103 3" xfId="25542" xr:uid="{00000000-0005-0000-0000-0000F68F0000}"/>
    <cellStyle name="Normal 103_AVA DVA EL" xfId="25543" xr:uid="{00000000-0005-0000-0000-0000F78F0000}"/>
    <cellStyle name="Normal 104" xfId="7723" xr:uid="{00000000-0005-0000-0000-0000F88F0000}"/>
    <cellStyle name="Normal 104 2" xfId="25544" xr:uid="{00000000-0005-0000-0000-0000F98F0000}"/>
    <cellStyle name="Normal 104 3" xfId="25545" xr:uid="{00000000-0005-0000-0000-0000FA8F0000}"/>
    <cellStyle name="Normal 104_AVA DVA EL" xfId="25546" xr:uid="{00000000-0005-0000-0000-0000FB8F0000}"/>
    <cellStyle name="Normal 105" xfId="7724" xr:uid="{00000000-0005-0000-0000-0000FC8F0000}"/>
    <cellStyle name="Normal 105 2" xfId="25547" xr:uid="{00000000-0005-0000-0000-0000FD8F0000}"/>
    <cellStyle name="Normal 105 3" xfId="25548" xr:uid="{00000000-0005-0000-0000-0000FE8F0000}"/>
    <cellStyle name="Normal 105_AVA DVA EL" xfId="25549" xr:uid="{00000000-0005-0000-0000-0000FF8F0000}"/>
    <cellStyle name="Normal 106" xfId="7725" xr:uid="{00000000-0005-0000-0000-000000900000}"/>
    <cellStyle name="Normal 106 2" xfId="25550" xr:uid="{00000000-0005-0000-0000-000001900000}"/>
    <cellStyle name="Normal 106 3" xfId="25551" xr:uid="{00000000-0005-0000-0000-000002900000}"/>
    <cellStyle name="Normal 106_AVA DVA EL" xfId="25552" xr:uid="{00000000-0005-0000-0000-000003900000}"/>
    <cellStyle name="Normal 107" xfId="25553" xr:uid="{00000000-0005-0000-0000-000004900000}"/>
    <cellStyle name="Normal 107 2" xfId="25554" xr:uid="{00000000-0005-0000-0000-000005900000}"/>
    <cellStyle name="Normal 107 3" xfId="25555" xr:uid="{00000000-0005-0000-0000-000006900000}"/>
    <cellStyle name="Normal 107_AVA DVA EL" xfId="25556" xr:uid="{00000000-0005-0000-0000-000007900000}"/>
    <cellStyle name="Normal 108" xfId="25557" xr:uid="{00000000-0005-0000-0000-000008900000}"/>
    <cellStyle name="Normal 108 2" xfId="25558" xr:uid="{00000000-0005-0000-0000-000009900000}"/>
    <cellStyle name="Normal 108 3" xfId="25559" xr:uid="{00000000-0005-0000-0000-00000A900000}"/>
    <cellStyle name="Normal 108_AVA DVA EL" xfId="25560" xr:uid="{00000000-0005-0000-0000-00000B900000}"/>
    <cellStyle name="Normal 109" xfId="25561" xr:uid="{00000000-0005-0000-0000-00000C900000}"/>
    <cellStyle name="Normal 109 2" xfId="25562" xr:uid="{00000000-0005-0000-0000-00000D900000}"/>
    <cellStyle name="Normal 109 3" xfId="25563" xr:uid="{00000000-0005-0000-0000-00000E900000}"/>
    <cellStyle name="Normal 109_AVA DVA EL" xfId="25564" xr:uid="{00000000-0005-0000-0000-00000F900000}"/>
    <cellStyle name="Normal 11" xfId="7726" xr:uid="{00000000-0005-0000-0000-000010900000}"/>
    <cellStyle name="Normal 11 10" xfId="7727" xr:uid="{00000000-0005-0000-0000-000011900000}"/>
    <cellStyle name="Normal 11 10 2" xfId="25565" xr:uid="{00000000-0005-0000-0000-000012900000}"/>
    <cellStyle name="Normal 11 10_AVA DVA EL" xfId="25566" xr:uid="{00000000-0005-0000-0000-000013900000}"/>
    <cellStyle name="Normal 11 11" xfId="7728" xr:uid="{00000000-0005-0000-0000-000014900000}"/>
    <cellStyle name="Normal 11 11 2" xfId="25567" xr:uid="{00000000-0005-0000-0000-000015900000}"/>
    <cellStyle name="Normal 11 11_AVA DVA EL" xfId="25568" xr:uid="{00000000-0005-0000-0000-000016900000}"/>
    <cellStyle name="Normal 11 12" xfId="7729" xr:uid="{00000000-0005-0000-0000-000017900000}"/>
    <cellStyle name="Normal 11 12 2" xfId="7730" xr:uid="{00000000-0005-0000-0000-000018900000}"/>
    <cellStyle name="Normal 11 12 2 2" xfId="25569" xr:uid="{00000000-0005-0000-0000-000019900000}"/>
    <cellStyle name="Normal 11 12 2_A01" xfId="35870" xr:uid="{00000000-0005-0000-0000-00001A900000}"/>
    <cellStyle name="Normal 11 12 3" xfId="7731" xr:uid="{00000000-0005-0000-0000-00001B900000}"/>
    <cellStyle name="Normal 11 12 4" xfId="36783" xr:uid="{00000000-0005-0000-0000-00001C900000}"/>
    <cellStyle name="Normal 11 12_4Q16" xfId="25570" xr:uid="{00000000-0005-0000-0000-00001D900000}"/>
    <cellStyle name="Normal 11 13" xfId="7732" xr:uid="{00000000-0005-0000-0000-00001E900000}"/>
    <cellStyle name="Normal 11 13 2" xfId="7733" xr:uid="{00000000-0005-0000-0000-00001F900000}"/>
    <cellStyle name="Normal 11 13 2 2" xfId="25571" xr:uid="{00000000-0005-0000-0000-000020900000}"/>
    <cellStyle name="Normal 11 13 2_A01" xfId="35871" xr:uid="{00000000-0005-0000-0000-000021900000}"/>
    <cellStyle name="Normal 11 13 3" xfId="25572" xr:uid="{00000000-0005-0000-0000-000022900000}"/>
    <cellStyle name="Normal 11 13 4" xfId="36784" xr:uid="{00000000-0005-0000-0000-000023900000}"/>
    <cellStyle name="Normal 11 13_4Q16" xfId="25573" xr:uid="{00000000-0005-0000-0000-000024900000}"/>
    <cellStyle name="Normal 11 14" xfId="7734" xr:uid="{00000000-0005-0000-0000-000025900000}"/>
    <cellStyle name="Normal 11 14 2" xfId="7735" xr:uid="{00000000-0005-0000-0000-000026900000}"/>
    <cellStyle name="Normal 11 14 2 2" xfId="25574" xr:uid="{00000000-0005-0000-0000-000027900000}"/>
    <cellStyle name="Normal 11 14 2_A01" xfId="35872" xr:uid="{00000000-0005-0000-0000-000028900000}"/>
    <cellStyle name="Normal 11 14 3" xfId="25575" xr:uid="{00000000-0005-0000-0000-000029900000}"/>
    <cellStyle name="Normal 11 14 4" xfId="36785" xr:uid="{00000000-0005-0000-0000-00002A900000}"/>
    <cellStyle name="Normal 11 14_4Q16" xfId="25576" xr:uid="{00000000-0005-0000-0000-00002B900000}"/>
    <cellStyle name="Normal 11 15" xfId="7736" xr:uid="{00000000-0005-0000-0000-00002C900000}"/>
    <cellStyle name="Normal 11 15 2" xfId="25577" xr:uid="{00000000-0005-0000-0000-00002D900000}"/>
    <cellStyle name="Normal 11 15_A01" xfId="35873" xr:uid="{00000000-0005-0000-0000-00002E900000}"/>
    <cellStyle name="Normal 11 16" xfId="7737" xr:uid="{00000000-0005-0000-0000-00002F900000}"/>
    <cellStyle name="Normal 11 16 2" xfId="25578" xr:uid="{00000000-0005-0000-0000-000030900000}"/>
    <cellStyle name="Normal 11 16_A01" xfId="35874" xr:uid="{00000000-0005-0000-0000-000031900000}"/>
    <cellStyle name="Normal 11 17" xfId="7738" xr:uid="{00000000-0005-0000-0000-000032900000}"/>
    <cellStyle name="Normal 11 17 2" xfId="7739" xr:uid="{00000000-0005-0000-0000-000033900000}"/>
    <cellStyle name="Normal 11 17 2 2" xfId="7740" xr:uid="{00000000-0005-0000-0000-000034900000}"/>
    <cellStyle name="Normal 11 17 2_CR4_19" xfId="7741" xr:uid="{00000000-0005-0000-0000-000035900000}"/>
    <cellStyle name="Normal 11 17 3" xfId="7742" xr:uid="{00000000-0005-0000-0000-000036900000}"/>
    <cellStyle name="Normal 11 17_AVA DVA EL" xfId="25579" xr:uid="{00000000-0005-0000-0000-000037900000}"/>
    <cellStyle name="Normal 11 18" xfId="25580" xr:uid="{00000000-0005-0000-0000-000038900000}"/>
    <cellStyle name="Normal 11 18 2" xfId="25581" xr:uid="{00000000-0005-0000-0000-000039900000}"/>
    <cellStyle name="Normal 11 18 3" xfId="25582" xr:uid="{00000000-0005-0000-0000-00003A900000}"/>
    <cellStyle name="Normal 11 18 4" xfId="35987" xr:uid="{00000000-0005-0000-0000-00003B900000}"/>
    <cellStyle name="Normal 11 18_AVA DVA EL" xfId="25583" xr:uid="{00000000-0005-0000-0000-00003C900000}"/>
    <cellStyle name="Normal 11 19" xfId="25584" xr:uid="{00000000-0005-0000-0000-00003D900000}"/>
    <cellStyle name="Normal 11 19 2" xfId="25585" xr:uid="{00000000-0005-0000-0000-00003E900000}"/>
    <cellStyle name="Normal 11 19 2 2" xfId="36498" xr:uid="{00000000-0005-0000-0000-00003F900000}"/>
    <cellStyle name="Normal 11 19 3" xfId="36157" xr:uid="{00000000-0005-0000-0000-000040900000}"/>
    <cellStyle name="Normal 11 19_AVA DVA EL" xfId="25586" xr:uid="{00000000-0005-0000-0000-000041900000}"/>
    <cellStyle name="Normal 11 2" xfId="7743" xr:uid="{00000000-0005-0000-0000-000042900000}"/>
    <cellStyle name="Normal 11 2 10" xfId="25587" xr:uid="{00000000-0005-0000-0000-000043900000}"/>
    <cellStyle name="Normal 11 2 2" xfId="25588" xr:uid="{00000000-0005-0000-0000-000044900000}"/>
    <cellStyle name="Normal 11 2 2 2" xfId="25589" xr:uid="{00000000-0005-0000-0000-000045900000}"/>
    <cellStyle name="Normal 11 2 2 3" xfId="25590" xr:uid="{00000000-0005-0000-0000-000046900000}"/>
    <cellStyle name="Normal 11 2 2_AVA DVA EL" xfId="25591" xr:uid="{00000000-0005-0000-0000-000047900000}"/>
    <cellStyle name="Normal 11 2 3" xfId="25592" xr:uid="{00000000-0005-0000-0000-000048900000}"/>
    <cellStyle name="Normal 11 2 3 2" xfId="25593" xr:uid="{00000000-0005-0000-0000-000049900000}"/>
    <cellStyle name="Normal 11 2 3 3" xfId="25594" xr:uid="{00000000-0005-0000-0000-00004A900000}"/>
    <cellStyle name="Normal 11 2 3_AVA DVA EL" xfId="25595" xr:uid="{00000000-0005-0000-0000-00004B900000}"/>
    <cellStyle name="Normal 11 2 4" xfId="25596" xr:uid="{00000000-0005-0000-0000-00004C900000}"/>
    <cellStyle name="Normal 11 2 4 2" xfId="25597" xr:uid="{00000000-0005-0000-0000-00004D900000}"/>
    <cellStyle name="Normal 11 2 4 3" xfId="25598" xr:uid="{00000000-0005-0000-0000-00004E900000}"/>
    <cellStyle name="Normal 11 2 4_AVA DVA EL" xfId="25599" xr:uid="{00000000-0005-0000-0000-00004F900000}"/>
    <cellStyle name="Normal 11 2 5" xfId="25600" xr:uid="{00000000-0005-0000-0000-000050900000}"/>
    <cellStyle name="Normal 11 2 5 2" xfId="25601" xr:uid="{00000000-0005-0000-0000-000051900000}"/>
    <cellStyle name="Normal 11 2 5 3" xfId="25602" xr:uid="{00000000-0005-0000-0000-000052900000}"/>
    <cellStyle name="Normal 11 2 5_AVA DVA EL" xfId="25603" xr:uid="{00000000-0005-0000-0000-000053900000}"/>
    <cellStyle name="Normal 11 2 6" xfId="25604" xr:uid="{00000000-0005-0000-0000-000054900000}"/>
    <cellStyle name="Normal 11 2 6 2" xfId="25605" xr:uid="{00000000-0005-0000-0000-000055900000}"/>
    <cellStyle name="Normal 11 2 6 3" xfId="25606" xr:uid="{00000000-0005-0000-0000-000056900000}"/>
    <cellStyle name="Normal 11 2 6_AVA DVA EL" xfId="25607" xr:uid="{00000000-0005-0000-0000-000057900000}"/>
    <cellStyle name="Normal 11 2 7" xfId="25608" xr:uid="{00000000-0005-0000-0000-000058900000}"/>
    <cellStyle name="Normal 11 2 7 2" xfId="25609" xr:uid="{00000000-0005-0000-0000-000059900000}"/>
    <cellStyle name="Normal 11 2 7 3" xfId="25610" xr:uid="{00000000-0005-0000-0000-00005A900000}"/>
    <cellStyle name="Normal 11 2 7_AVA DVA EL" xfId="25611" xr:uid="{00000000-0005-0000-0000-00005B900000}"/>
    <cellStyle name="Normal 11 2 8" xfId="25612" xr:uid="{00000000-0005-0000-0000-00005C900000}"/>
    <cellStyle name="Normal 11 2 8 2" xfId="25613" xr:uid="{00000000-0005-0000-0000-00005D900000}"/>
    <cellStyle name="Normal 11 2 8 3" xfId="25614" xr:uid="{00000000-0005-0000-0000-00005E900000}"/>
    <cellStyle name="Normal 11 2 8_AVA DVA EL" xfId="25615" xr:uid="{00000000-0005-0000-0000-00005F900000}"/>
    <cellStyle name="Normal 11 2 9" xfId="25616" xr:uid="{00000000-0005-0000-0000-000060900000}"/>
    <cellStyle name="Normal 11 2 9 2" xfId="25617" xr:uid="{00000000-0005-0000-0000-000061900000}"/>
    <cellStyle name="Normal 11 2 9 3" xfId="25618" xr:uid="{00000000-0005-0000-0000-000062900000}"/>
    <cellStyle name="Normal 11 2 9_AVA DVA EL" xfId="25619" xr:uid="{00000000-0005-0000-0000-000063900000}"/>
    <cellStyle name="Normal 11 2_AVA DVA EL" xfId="25620" xr:uid="{00000000-0005-0000-0000-000064900000}"/>
    <cellStyle name="Normal 11 20" xfId="25621" xr:uid="{00000000-0005-0000-0000-000065900000}"/>
    <cellStyle name="Normal 11 20 2" xfId="36521" xr:uid="{00000000-0005-0000-0000-000066900000}"/>
    <cellStyle name="Normal 11 20 3" xfId="36222" xr:uid="{00000000-0005-0000-0000-000067900000}"/>
    <cellStyle name="Normal 11 21" xfId="25622" xr:uid="{00000000-0005-0000-0000-000068900000}"/>
    <cellStyle name="Normal 11 21 2" xfId="36344" xr:uid="{00000000-0005-0000-0000-000069900000}"/>
    <cellStyle name="Normal 11 22" xfId="35925" xr:uid="{00000000-0005-0000-0000-00006A900000}"/>
    <cellStyle name="Normal 11 23" xfId="36007" xr:uid="{00000000-0005-0000-0000-00006B900000}"/>
    <cellStyle name="Normal 11 24" xfId="36782" xr:uid="{00000000-0005-0000-0000-00006C900000}"/>
    <cellStyle name="Normal 11 3" xfId="7744" xr:uid="{00000000-0005-0000-0000-00006D900000}"/>
    <cellStyle name="Normal 11 3 2" xfId="25623" xr:uid="{00000000-0005-0000-0000-00006E900000}"/>
    <cellStyle name="Normal 11 3 2 2" xfId="25624" xr:uid="{00000000-0005-0000-0000-00006F900000}"/>
    <cellStyle name="Normal 11 3 2 3" xfId="25625" xr:uid="{00000000-0005-0000-0000-000070900000}"/>
    <cellStyle name="Normal 11 3 2_AVA DVA EL" xfId="25626" xr:uid="{00000000-0005-0000-0000-000071900000}"/>
    <cellStyle name="Normal 11 3 3" xfId="25627" xr:uid="{00000000-0005-0000-0000-000072900000}"/>
    <cellStyle name="Normal 11 3 4" xfId="49955" xr:uid="{00000000-0005-0000-0000-000073900000}"/>
    <cellStyle name="Normal 11 3_AVA DVA EL" xfId="25628" xr:uid="{00000000-0005-0000-0000-000074900000}"/>
    <cellStyle name="Normal 11 4" xfId="7745" xr:uid="{00000000-0005-0000-0000-000075900000}"/>
    <cellStyle name="Normal 11 4 2" xfId="25629" xr:uid="{00000000-0005-0000-0000-000076900000}"/>
    <cellStyle name="Normal 11 4 2 2" xfId="25630" xr:uid="{00000000-0005-0000-0000-000077900000}"/>
    <cellStyle name="Normal 11 4 2 3" xfId="25631" xr:uid="{00000000-0005-0000-0000-000078900000}"/>
    <cellStyle name="Normal 11 4 2_AVA DVA EL" xfId="25632" xr:uid="{00000000-0005-0000-0000-000079900000}"/>
    <cellStyle name="Normal 11 4 3" xfId="25633" xr:uid="{00000000-0005-0000-0000-00007A900000}"/>
    <cellStyle name="Normal 11 4 4" xfId="49956" xr:uid="{00000000-0005-0000-0000-00007B900000}"/>
    <cellStyle name="Normal 11 4_AVA DVA EL" xfId="25634" xr:uid="{00000000-0005-0000-0000-00007C900000}"/>
    <cellStyle name="Normal 11 5" xfId="7746" xr:uid="{00000000-0005-0000-0000-00007D900000}"/>
    <cellStyle name="Normal 11 5 2" xfId="25635" xr:uid="{00000000-0005-0000-0000-00007E900000}"/>
    <cellStyle name="Normal 11 5 2 2" xfId="25636" xr:uid="{00000000-0005-0000-0000-00007F900000}"/>
    <cellStyle name="Normal 11 5 2 3" xfId="25637" xr:uid="{00000000-0005-0000-0000-000080900000}"/>
    <cellStyle name="Normal 11 5 2_AVA DVA EL" xfId="25638" xr:uid="{00000000-0005-0000-0000-000081900000}"/>
    <cellStyle name="Normal 11 5 3" xfId="25639" xr:uid="{00000000-0005-0000-0000-000082900000}"/>
    <cellStyle name="Normal 11 5_AVA DVA EL" xfId="25640" xr:uid="{00000000-0005-0000-0000-000083900000}"/>
    <cellStyle name="Normal 11 6" xfId="7747" xr:uid="{00000000-0005-0000-0000-000084900000}"/>
    <cellStyle name="Normal 11 6 2" xfId="25641" xr:uid="{00000000-0005-0000-0000-000085900000}"/>
    <cellStyle name="Normal 11 6 2 2" xfId="25642" xr:uid="{00000000-0005-0000-0000-000086900000}"/>
    <cellStyle name="Normal 11 6 2 3" xfId="25643" xr:uid="{00000000-0005-0000-0000-000087900000}"/>
    <cellStyle name="Normal 11 6 2_AVA DVA EL" xfId="25644" xr:uid="{00000000-0005-0000-0000-000088900000}"/>
    <cellStyle name="Normal 11 6 3" xfId="25645" xr:uid="{00000000-0005-0000-0000-000089900000}"/>
    <cellStyle name="Normal 11 6_AVA DVA EL" xfId="25646" xr:uid="{00000000-0005-0000-0000-00008A900000}"/>
    <cellStyle name="Normal 11 7" xfId="7748" xr:uid="{00000000-0005-0000-0000-00008B900000}"/>
    <cellStyle name="Normal 11 7 2" xfId="25647" xr:uid="{00000000-0005-0000-0000-00008C900000}"/>
    <cellStyle name="Normal 11 7 2 2" xfId="25648" xr:uid="{00000000-0005-0000-0000-00008D900000}"/>
    <cellStyle name="Normal 11 7 2 3" xfId="25649" xr:uid="{00000000-0005-0000-0000-00008E900000}"/>
    <cellStyle name="Normal 11 7 2_AVA DVA EL" xfId="25650" xr:uid="{00000000-0005-0000-0000-00008F900000}"/>
    <cellStyle name="Normal 11 7 3" xfId="25651" xr:uid="{00000000-0005-0000-0000-000090900000}"/>
    <cellStyle name="Normal 11 7_AVA DVA EL" xfId="25652" xr:uid="{00000000-0005-0000-0000-000091900000}"/>
    <cellStyle name="Normal 11 8" xfId="7749" xr:uid="{00000000-0005-0000-0000-000092900000}"/>
    <cellStyle name="Normal 11 8 2" xfId="25653" xr:uid="{00000000-0005-0000-0000-000093900000}"/>
    <cellStyle name="Normal 11 8 2 2" xfId="25654" xr:uid="{00000000-0005-0000-0000-000094900000}"/>
    <cellStyle name="Normal 11 8 2 3" xfId="25655" xr:uid="{00000000-0005-0000-0000-000095900000}"/>
    <cellStyle name="Normal 11 8 2_AVA DVA EL" xfId="25656" xr:uid="{00000000-0005-0000-0000-000096900000}"/>
    <cellStyle name="Normal 11 8 3" xfId="25657" xr:uid="{00000000-0005-0000-0000-000097900000}"/>
    <cellStyle name="Normal 11 8_AVA DVA EL" xfId="25658" xr:uid="{00000000-0005-0000-0000-000098900000}"/>
    <cellStyle name="Normal 11 9" xfId="7750" xr:uid="{00000000-0005-0000-0000-000099900000}"/>
    <cellStyle name="Normal 11 9 2" xfId="25659" xr:uid="{00000000-0005-0000-0000-00009A900000}"/>
    <cellStyle name="Normal 11 9 2 2" xfId="25660" xr:uid="{00000000-0005-0000-0000-00009B900000}"/>
    <cellStyle name="Normal 11 9 2 3" xfId="25661" xr:uid="{00000000-0005-0000-0000-00009C900000}"/>
    <cellStyle name="Normal 11 9 2_AVA DVA EL" xfId="25662" xr:uid="{00000000-0005-0000-0000-00009D900000}"/>
    <cellStyle name="Normal 11 9 3" xfId="25663" xr:uid="{00000000-0005-0000-0000-00009E900000}"/>
    <cellStyle name="Normal 11 9 3 2" xfId="25664" xr:uid="{00000000-0005-0000-0000-00009F900000}"/>
    <cellStyle name="Normal 11 9 3 3" xfId="25665" xr:uid="{00000000-0005-0000-0000-0000A0900000}"/>
    <cellStyle name="Normal 11 9 3_AVA DVA EL" xfId="25666" xr:uid="{00000000-0005-0000-0000-0000A1900000}"/>
    <cellStyle name="Normal 11 9 4" xfId="25667" xr:uid="{00000000-0005-0000-0000-0000A2900000}"/>
    <cellStyle name="Normal 11 9_AVA DVA EL" xfId="25668" xr:uid="{00000000-0005-0000-0000-0000A3900000}"/>
    <cellStyle name="Normal 11_7. Other MTM adjustments" xfId="49957" xr:uid="{00000000-0005-0000-0000-0000A4900000}"/>
    <cellStyle name="Normal 110" xfId="25669" xr:uid="{00000000-0005-0000-0000-0000A5900000}"/>
    <cellStyle name="Normal 111" xfId="25670" xr:uid="{00000000-0005-0000-0000-0000A6900000}"/>
    <cellStyle name="Normal 112" xfId="25671" xr:uid="{00000000-0005-0000-0000-0000A7900000}"/>
    <cellStyle name="Normal 113" xfId="25672" xr:uid="{00000000-0005-0000-0000-0000A8900000}"/>
    <cellStyle name="Normal 114" xfId="25673" xr:uid="{00000000-0005-0000-0000-0000A9900000}"/>
    <cellStyle name="Normal 115" xfId="25674" xr:uid="{00000000-0005-0000-0000-0000AA900000}"/>
    <cellStyle name="Normal 116" xfId="35901" xr:uid="{00000000-0005-0000-0000-0000AB900000}"/>
    <cellStyle name="Normal 117" xfId="36492" xr:uid="{00000000-0005-0000-0000-0000AC900000}"/>
    <cellStyle name="Normal 118" xfId="36724" xr:uid="{00000000-0005-0000-0000-0000AD900000}"/>
    <cellStyle name="Normal 119" xfId="7751" xr:uid="{00000000-0005-0000-0000-0000AE900000}"/>
    <cellStyle name="Normal 12" xfId="7752" xr:uid="{00000000-0005-0000-0000-0000AF900000}"/>
    <cellStyle name="Normal 12 10" xfId="49958" xr:uid="{00000000-0005-0000-0000-0000B0900000}"/>
    <cellStyle name="Normal 12 2" xfId="7753" xr:uid="{00000000-0005-0000-0000-0000B1900000}"/>
    <cellStyle name="Normal 12 2 2" xfId="25675" xr:uid="{00000000-0005-0000-0000-0000B2900000}"/>
    <cellStyle name="Normal 12 2 2 2" xfId="25676" xr:uid="{00000000-0005-0000-0000-0000B3900000}"/>
    <cellStyle name="Normal 12 2 2 2 2" xfId="25677" xr:uid="{00000000-0005-0000-0000-0000B4900000}"/>
    <cellStyle name="Normal 12 2 2 2 3" xfId="25678" xr:uid="{00000000-0005-0000-0000-0000B5900000}"/>
    <cellStyle name="Normal 12 2 2 2_AVA DVA EL" xfId="25679" xr:uid="{00000000-0005-0000-0000-0000B6900000}"/>
    <cellStyle name="Normal 12 2 2 3" xfId="25680" xr:uid="{00000000-0005-0000-0000-0000B7900000}"/>
    <cellStyle name="Normal 12 2 2 4" xfId="25681" xr:uid="{00000000-0005-0000-0000-0000B8900000}"/>
    <cellStyle name="Normal 12 2 2 5" xfId="36074" xr:uid="{00000000-0005-0000-0000-0000B9900000}"/>
    <cellStyle name="Normal 12 2 2 6" xfId="36366" xr:uid="{00000000-0005-0000-0000-0000BA900000}"/>
    <cellStyle name="Normal 12 2 2_AVA DVA EL" xfId="25682" xr:uid="{00000000-0005-0000-0000-0000BB900000}"/>
    <cellStyle name="Normal 12 2 3" xfId="25683" xr:uid="{00000000-0005-0000-0000-0000BC900000}"/>
    <cellStyle name="Normal 12 2 3 2" xfId="25684" xr:uid="{00000000-0005-0000-0000-0000BD900000}"/>
    <cellStyle name="Normal 12 2 3 3" xfId="25685" xr:uid="{00000000-0005-0000-0000-0000BE900000}"/>
    <cellStyle name="Normal 12 2 3_AVA DVA EL" xfId="25686" xr:uid="{00000000-0005-0000-0000-0000BF900000}"/>
    <cellStyle name="Normal 12 2 4" xfId="25687" xr:uid="{00000000-0005-0000-0000-0000C0900000}"/>
    <cellStyle name="Normal 12 2 4 2" xfId="25688" xr:uid="{00000000-0005-0000-0000-0000C1900000}"/>
    <cellStyle name="Normal 12 2 4_AVA DVA EL" xfId="25689" xr:uid="{00000000-0005-0000-0000-0000C2900000}"/>
    <cellStyle name="Normal 12 2 5" xfId="49959" xr:uid="{00000000-0005-0000-0000-0000C3900000}"/>
    <cellStyle name="Normal 12 2_AVA DVA EL" xfId="25690" xr:uid="{00000000-0005-0000-0000-0000C4900000}"/>
    <cellStyle name="Normal 12 3" xfId="7754" xr:uid="{00000000-0005-0000-0000-0000C5900000}"/>
    <cellStyle name="Normal 12 3 2" xfId="25691" xr:uid="{00000000-0005-0000-0000-0000C6900000}"/>
    <cellStyle name="Normal 12 3 2 2" xfId="25692" xr:uid="{00000000-0005-0000-0000-0000C7900000}"/>
    <cellStyle name="Normal 12 3 2 3" xfId="25693" xr:uid="{00000000-0005-0000-0000-0000C8900000}"/>
    <cellStyle name="Normal 12 3 2 4" xfId="36104" xr:uid="{00000000-0005-0000-0000-0000C9900000}"/>
    <cellStyle name="Normal 12 3 2_AVA DVA EL" xfId="25694" xr:uid="{00000000-0005-0000-0000-0000CA900000}"/>
    <cellStyle name="Normal 12 3 3" xfId="25695" xr:uid="{00000000-0005-0000-0000-0000CB900000}"/>
    <cellStyle name="Normal 12 3 3 2" xfId="25696" xr:uid="{00000000-0005-0000-0000-0000CC900000}"/>
    <cellStyle name="Normal 12 3 3 3" xfId="25697" xr:uid="{00000000-0005-0000-0000-0000CD900000}"/>
    <cellStyle name="Normal 12 3 3_AVA DVA EL" xfId="25698" xr:uid="{00000000-0005-0000-0000-0000CE900000}"/>
    <cellStyle name="Normal 12 3 4" xfId="25699" xr:uid="{00000000-0005-0000-0000-0000CF900000}"/>
    <cellStyle name="Normal 12 3 5" xfId="49960" xr:uid="{00000000-0005-0000-0000-0000D0900000}"/>
    <cellStyle name="Normal 12 3_AVA DVA EL" xfId="25700" xr:uid="{00000000-0005-0000-0000-0000D1900000}"/>
    <cellStyle name="Normal 12 4" xfId="7755" xr:uid="{00000000-0005-0000-0000-0000D2900000}"/>
    <cellStyle name="Normal 12 4 2" xfId="25701" xr:uid="{00000000-0005-0000-0000-0000D3900000}"/>
    <cellStyle name="Normal 12 4 2 2" xfId="25702" xr:uid="{00000000-0005-0000-0000-0000D4900000}"/>
    <cellStyle name="Normal 12 4 2 3" xfId="25703" xr:uid="{00000000-0005-0000-0000-0000D5900000}"/>
    <cellStyle name="Normal 12 4 2 4" xfId="36257" xr:uid="{00000000-0005-0000-0000-0000D6900000}"/>
    <cellStyle name="Normal 12 4 2_AVA DVA EL" xfId="25704" xr:uid="{00000000-0005-0000-0000-0000D7900000}"/>
    <cellStyle name="Normal 12 4 3" xfId="25705" xr:uid="{00000000-0005-0000-0000-0000D8900000}"/>
    <cellStyle name="Normal 12 4 3 2" xfId="25706" xr:uid="{00000000-0005-0000-0000-0000D9900000}"/>
    <cellStyle name="Normal 12 4 3 3" xfId="25707" xr:uid="{00000000-0005-0000-0000-0000DA900000}"/>
    <cellStyle name="Normal 12 4 3_AVA DVA EL" xfId="25708" xr:uid="{00000000-0005-0000-0000-0000DB900000}"/>
    <cellStyle name="Normal 12 4 4" xfId="25709" xr:uid="{00000000-0005-0000-0000-0000DC900000}"/>
    <cellStyle name="Normal 12 4 5" xfId="49961" xr:uid="{00000000-0005-0000-0000-0000DD900000}"/>
    <cellStyle name="Normal 12 4_AVA DVA EL" xfId="25710" xr:uid="{00000000-0005-0000-0000-0000DE900000}"/>
    <cellStyle name="Normal 12 5" xfId="7756" xr:uid="{00000000-0005-0000-0000-0000DF900000}"/>
    <cellStyle name="Normal 12 5 2" xfId="25711" xr:uid="{00000000-0005-0000-0000-0000E0900000}"/>
    <cellStyle name="Normal 12 5 2 2" xfId="25712" xr:uid="{00000000-0005-0000-0000-0000E1900000}"/>
    <cellStyle name="Normal 12 5 2 3" xfId="25713" xr:uid="{00000000-0005-0000-0000-0000E2900000}"/>
    <cellStyle name="Normal 12 5 2_AVA DVA EL" xfId="25714" xr:uid="{00000000-0005-0000-0000-0000E3900000}"/>
    <cellStyle name="Normal 12 5 3" xfId="25715" xr:uid="{00000000-0005-0000-0000-0000E4900000}"/>
    <cellStyle name="Normal 12 5 3 2" xfId="25716" xr:uid="{00000000-0005-0000-0000-0000E5900000}"/>
    <cellStyle name="Normal 12 5 3 3" xfId="25717" xr:uid="{00000000-0005-0000-0000-0000E6900000}"/>
    <cellStyle name="Normal 12 5 3_AVA DVA EL" xfId="25718" xr:uid="{00000000-0005-0000-0000-0000E7900000}"/>
    <cellStyle name="Normal 12 5 4" xfId="25719" xr:uid="{00000000-0005-0000-0000-0000E8900000}"/>
    <cellStyle name="Normal 12 5_AVA DVA EL" xfId="25720" xr:uid="{00000000-0005-0000-0000-0000E9900000}"/>
    <cellStyle name="Normal 12 6" xfId="7757" xr:uid="{00000000-0005-0000-0000-0000EA900000}"/>
    <cellStyle name="Normal 12 6 2" xfId="25721" xr:uid="{00000000-0005-0000-0000-0000EB900000}"/>
    <cellStyle name="Normal 12 6 2 2" xfId="25722" xr:uid="{00000000-0005-0000-0000-0000EC900000}"/>
    <cellStyle name="Normal 12 6 2 3" xfId="25723" xr:uid="{00000000-0005-0000-0000-0000ED900000}"/>
    <cellStyle name="Normal 12 6 2_AVA DVA EL" xfId="25724" xr:uid="{00000000-0005-0000-0000-0000EE900000}"/>
    <cellStyle name="Normal 12 6 3" xfId="25725" xr:uid="{00000000-0005-0000-0000-0000EF900000}"/>
    <cellStyle name="Normal 12 6_AVA DVA EL" xfId="25726" xr:uid="{00000000-0005-0000-0000-0000F0900000}"/>
    <cellStyle name="Normal 12 7" xfId="25727" xr:uid="{00000000-0005-0000-0000-0000F1900000}"/>
    <cellStyle name="Normal 12 7 2" xfId="25728" xr:uid="{00000000-0005-0000-0000-0000F2900000}"/>
    <cellStyle name="Normal 12 7 3" xfId="25729" xr:uid="{00000000-0005-0000-0000-0000F3900000}"/>
    <cellStyle name="Normal 12 7 4" xfId="36046" xr:uid="{00000000-0005-0000-0000-0000F4900000}"/>
    <cellStyle name="Normal 12 7_AVA DVA EL" xfId="25730" xr:uid="{00000000-0005-0000-0000-0000F5900000}"/>
    <cellStyle name="Normal 12 8" xfId="25731" xr:uid="{00000000-0005-0000-0000-0000F6900000}"/>
    <cellStyle name="Normal 12 8 2" xfId="25732" xr:uid="{00000000-0005-0000-0000-0000F7900000}"/>
    <cellStyle name="Normal 12 8 3" xfId="25733" xr:uid="{00000000-0005-0000-0000-0000F8900000}"/>
    <cellStyle name="Normal 12 8_AVA DVA EL" xfId="25734" xr:uid="{00000000-0005-0000-0000-0000F9900000}"/>
    <cellStyle name="Normal 12 9" xfId="49962" xr:uid="{00000000-0005-0000-0000-0000FA900000}"/>
    <cellStyle name="Normal 12_7. Other MTM adjustments" xfId="49963" xr:uid="{00000000-0005-0000-0000-0000FB900000}"/>
    <cellStyle name="Normal 120" xfId="7758" xr:uid="{00000000-0005-0000-0000-0000FC900000}"/>
    <cellStyle name="Normal 121" xfId="7759" xr:uid="{00000000-0005-0000-0000-0000FD900000}"/>
    <cellStyle name="Normal 122" xfId="36725" xr:uid="{00000000-0005-0000-0000-0000FE900000}"/>
    <cellStyle name="Normal 123" xfId="49964" xr:uid="{00000000-0005-0000-0000-0000FF900000}"/>
    <cellStyle name="Normal 124" xfId="49965" xr:uid="{00000000-0005-0000-0000-000000910000}"/>
    <cellStyle name="Normal 125" xfId="49966" xr:uid="{00000000-0005-0000-0000-000001910000}"/>
    <cellStyle name="Normal 126" xfId="49967" xr:uid="{00000000-0005-0000-0000-000002910000}"/>
    <cellStyle name="Normal 127" xfId="49968" xr:uid="{00000000-0005-0000-0000-000003910000}"/>
    <cellStyle name="Normal 128" xfId="49969" xr:uid="{00000000-0005-0000-0000-000004910000}"/>
    <cellStyle name="Normal 129" xfId="49970" xr:uid="{00000000-0005-0000-0000-000005910000}"/>
    <cellStyle name="Normal 13" xfId="7760" xr:uid="{00000000-0005-0000-0000-000006910000}"/>
    <cellStyle name="Normal 13 10" xfId="25735" xr:uid="{00000000-0005-0000-0000-000007910000}"/>
    <cellStyle name="Normal 13 10 2" xfId="25736" xr:uid="{00000000-0005-0000-0000-000008910000}"/>
    <cellStyle name="Normal 13 10_AVA DVA EL" xfId="25737" xr:uid="{00000000-0005-0000-0000-000009910000}"/>
    <cellStyle name="Normal 13 11" xfId="25738" xr:uid="{00000000-0005-0000-0000-00000A910000}"/>
    <cellStyle name="Normal 13 12" xfId="49971" xr:uid="{00000000-0005-0000-0000-00000B910000}"/>
    <cellStyle name="Normal 13 13" xfId="49972" xr:uid="{00000000-0005-0000-0000-00000C910000}"/>
    <cellStyle name="Normal 13 2" xfId="7761" xr:uid="{00000000-0005-0000-0000-00000D910000}"/>
    <cellStyle name="Normal 13 2 10" xfId="49973" xr:uid="{00000000-0005-0000-0000-00000E910000}"/>
    <cellStyle name="Normal 13 2 2" xfId="7762" xr:uid="{00000000-0005-0000-0000-00000F910000}"/>
    <cellStyle name="Normal 13 2 2 2" xfId="25739" xr:uid="{00000000-0005-0000-0000-000010910000}"/>
    <cellStyle name="Normal 13 2 2 2 2" xfId="25740" xr:uid="{00000000-0005-0000-0000-000011910000}"/>
    <cellStyle name="Normal 13 2 2 2 3" xfId="25741" xr:uid="{00000000-0005-0000-0000-000012910000}"/>
    <cellStyle name="Normal 13 2 2 2 4" xfId="36274" xr:uid="{00000000-0005-0000-0000-000013910000}"/>
    <cellStyle name="Normal 13 2 2 2_AVA DVA EL" xfId="25742" xr:uid="{00000000-0005-0000-0000-000014910000}"/>
    <cellStyle name="Normal 13 2 2 3" xfId="25743" xr:uid="{00000000-0005-0000-0000-000015910000}"/>
    <cellStyle name="Normal 13 2 2 3 2" xfId="25744" xr:uid="{00000000-0005-0000-0000-000016910000}"/>
    <cellStyle name="Normal 13 2 2 3_AVA DVA EL" xfId="25745" xr:uid="{00000000-0005-0000-0000-000017910000}"/>
    <cellStyle name="Normal 13 2 2 4" xfId="25746" xr:uid="{00000000-0005-0000-0000-000018910000}"/>
    <cellStyle name="Normal 13 2 2 5" xfId="25747" xr:uid="{00000000-0005-0000-0000-000019910000}"/>
    <cellStyle name="Normal 13 2 2 6" xfId="49974" xr:uid="{00000000-0005-0000-0000-00001A910000}"/>
    <cellStyle name="Normal 13 2 2_AVA DVA EL" xfId="25748" xr:uid="{00000000-0005-0000-0000-00001B910000}"/>
    <cellStyle name="Normal 13 2 3" xfId="25749" xr:uid="{00000000-0005-0000-0000-00001C910000}"/>
    <cellStyle name="Normal 13 2 3 2" xfId="25750" xr:uid="{00000000-0005-0000-0000-00001D910000}"/>
    <cellStyle name="Normal 13 2 3 2 2" xfId="25751" xr:uid="{00000000-0005-0000-0000-00001E910000}"/>
    <cellStyle name="Normal 13 2 3 2_AVA DVA EL" xfId="25752" xr:uid="{00000000-0005-0000-0000-00001F910000}"/>
    <cellStyle name="Normal 13 2 3 3" xfId="25753" xr:uid="{00000000-0005-0000-0000-000020910000}"/>
    <cellStyle name="Normal 13 2 3 4" xfId="25754" xr:uid="{00000000-0005-0000-0000-000021910000}"/>
    <cellStyle name="Normal 13 2 3 5" xfId="36077" xr:uid="{00000000-0005-0000-0000-000022910000}"/>
    <cellStyle name="Normal 13 2 3 6" xfId="35940" xr:uid="{00000000-0005-0000-0000-000023910000}"/>
    <cellStyle name="Normal 13 2 3_AVA DVA EL" xfId="25755" xr:uid="{00000000-0005-0000-0000-000024910000}"/>
    <cellStyle name="Normal 13 2 4" xfId="25756" xr:uid="{00000000-0005-0000-0000-000025910000}"/>
    <cellStyle name="Normal 13 2 4 2" xfId="25757" xr:uid="{00000000-0005-0000-0000-000026910000}"/>
    <cellStyle name="Normal 13 2 4 2 2" xfId="25758" xr:uid="{00000000-0005-0000-0000-000027910000}"/>
    <cellStyle name="Normal 13 2 4 2_AVA DVA EL" xfId="25759" xr:uid="{00000000-0005-0000-0000-000028910000}"/>
    <cellStyle name="Normal 13 2 4 3" xfId="25760" xr:uid="{00000000-0005-0000-0000-000029910000}"/>
    <cellStyle name="Normal 13 2 4 4" xfId="25761" xr:uid="{00000000-0005-0000-0000-00002A910000}"/>
    <cellStyle name="Normal 13 2 4 5" xfId="49975" xr:uid="{00000000-0005-0000-0000-00002B910000}"/>
    <cellStyle name="Normal 13 2 4_AVA DVA EL" xfId="25762" xr:uid="{00000000-0005-0000-0000-00002C910000}"/>
    <cellStyle name="Normal 13 2 5" xfId="25763" xr:uid="{00000000-0005-0000-0000-00002D910000}"/>
    <cellStyle name="Normal 13 2 5 2" xfId="25764" xr:uid="{00000000-0005-0000-0000-00002E910000}"/>
    <cellStyle name="Normal 13 2 5 3" xfId="25765" xr:uid="{00000000-0005-0000-0000-00002F910000}"/>
    <cellStyle name="Normal 13 2 5 4" xfId="49976" xr:uid="{00000000-0005-0000-0000-000030910000}"/>
    <cellStyle name="Normal 13 2 5_AVA DVA EL" xfId="25766" xr:uid="{00000000-0005-0000-0000-000031910000}"/>
    <cellStyle name="Normal 13 2 6" xfId="25767" xr:uid="{00000000-0005-0000-0000-000032910000}"/>
    <cellStyle name="Normal 13 2 6 2" xfId="25768" xr:uid="{00000000-0005-0000-0000-000033910000}"/>
    <cellStyle name="Normal 13 2 6_AVA DVA EL" xfId="25769" xr:uid="{00000000-0005-0000-0000-000034910000}"/>
    <cellStyle name="Normal 13 2 7" xfId="25770" xr:uid="{00000000-0005-0000-0000-000035910000}"/>
    <cellStyle name="Normal 13 2 8" xfId="25771" xr:uid="{00000000-0005-0000-0000-000036910000}"/>
    <cellStyle name="Normal 13 2 9" xfId="49977" xr:uid="{00000000-0005-0000-0000-000037910000}"/>
    <cellStyle name="Normal 13 2_Ark1" xfId="49978" xr:uid="{00000000-0005-0000-0000-000038910000}"/>
    <cellStyle name="Normal 13 3" xfId="7763" xr:uid="{00000000-0005-0000-0000-000039910000}"/>
    <cellStyle name="Normal 13 3 2" xfId="25772" xr:uid="{00000000-0005-0000-0000-00003A910000}"/>
    <cellStyle name="Normal 13 3 2 2" xfId="25773" xr:uid="{00000000-0005-0000-0000-00003B910000}"/>
    <cellStyle name="Normal 13 3 2 3" xfId="25774" xr:uid="{00000000-0005-0000-0000-00003C910000}"/>
    <cellStyle name="Normal 13 3 2 4" xfId="36107" xr:uid="{00000000-0005-0000-0000-00003D910000}"/>
    <cellStyle name="Normal 13 3 2_AVA DVA EL" xfId="25775" xr:uid="{00000000-0005-0000-0000-00003E910000}"/>
    <cellStyle name="Normal 13 3 3" xfId="25776" xr:uid="{00000000-0005-0000-0000-00003F910000}"/>
    <cellStyle name="Normal 13 3 3 2" xfId="25777" xr:uid="{00000000-0005-0000-0000-000040910000}"/>
    <cellStyle name="Normal 13 3 3_AVA DVA EL" xfId="25778" xr:uid="{00000000-0005-0000-0000-000041910000}"/>
    <cellStyle name="Normal 13 3 4" xfId="25779" xr:uid="{00000000-0005-0000-0000-000042910000}"/>
    <cellStyle name="Normal 13 3 5" xfId="25780" xr:uid="{00000000-0005-0000-0000-000043910000}"/>
    <cellStyle name="Normal 13 3 6" xfId="49979" xr:uid="{00000000-0005-0000-0000-000044910000}"/>
    <cellStyle name="Normal 13 3 7" xfId="49980" xr:uid="{00000000-0005-0000-0000-000045910000}"/>
    <cellStyle name="Normal 13 3_AVA DVA EL" xfId="25781" xr:uid="{00000000-0005-0000-0000-000046910000}"/>
    <cellStyle name="Normal 13 4" xfId="7764" xr:uid="{00000000-0005-0000-0000-000047910000}"/>
    <cellStyle name="Normal 13 4 2" xfId="25782" xr:uid="{00000000-0005-0000-0000-000048910000}"/>
    <cellStyle name="Normal 13 4 2 2" xfId="25783" xr:uid="{00000000-0005-0000-0000-000049910000}"/>
    <cellStyle name="Normal 13 4 2 3" xfId="25784" xr:uid="{00000000-0005-0000-0000-00004A910000}"/>
    <cellStyle name="Normal 13 4 2 4" xfId="36260" xr:uid="{00000000-0005-0000-0000-00004B910000}"/>
    <cellStyle name="Normal 13 4 2_AVA DVA EL" xfId="25785" xr:uid="{00000000-0005-0000-0000-00004C910000}"/>
    <cellStyle name="Normal 13 4 3" xfId="25786" xr:uid="{00000000-0005-0000-0000-00004D910000}"/>
    <cellStyle name="Normal 13 4 3 2" xfId="25787" xr:uid="{00000000-0005-0000-0000-00004E910000}"/>
    <cellStyle name="Normal 13 4 3_AVA DVA EL" xfId="25788" xr:uid="{00000000-0005-0000-0000-00004F910000}"/>
    <cellStyle name="Normal 13 4 4" xfId="25789" xr:uid="{00000000-0005-0000-0000-000050910000}"/>
    <cellStyle name="Normal 13 4 5" xfId="25790" xr:uid="{00000000-0005-0000-0000-000051910000}"/>
    <cellStyle name="Normal 13 4 6" xfId="49981" xr:uid="{00000000-0005-0000-0000-000052910000}"/>
    <cellStyle name="Normal 13 4 7" xfId="49982" xr:uid="{00000000-0005-0000-0000-000053910000}"/>
    <cellStyle name="Normal 13 4_AVA DVA EL" xfId="25791" xr:uid="{00000000-0005-0000-0000-000054910000}"/>
    <cellStyle name="Normal 13 5" xfId="7765" xr:uid="{00000000-0005-0000-0000-000055910000}"/>
    <cellStyle name="Normal 13 5 2" xfId="25792" xr:uid="{00000000-0005-0000-0000-000056910000}"/>
    <cellStyle name="Normal 13 5 2 2" xfId="25793" xr:uid="{00000000-0005-0000-0000-000057910000}"/>
    <cellStyle name="Normal 13 5 2 3" xfId="25794" xr:uid="{00000000-0005-0000-0000-000058910000}"/>
    <cellStyle name="Normal 13 5 2_AVA DVA EL" xfId="25795" xr:uid="{00000000-0005-0000-0000-000059910000}"/>
    <cellStyle name="Normal 13 5 3" xfId="25796" xr:uid="{00000000-0005-0000-0000-00005A910000}"/>
    <cellStyle name="Normal 13 5 3 2" xfId="25797" xr:uid="{00000000-0005-0000-0000-00005B910000}"/>
    <cellStyle name="Normal 13 5 3_AVA DVA EL" xfId="25798" xr:uid="{00000000-0005-0000-0000-00005C910000}"/>
    <cellStyle name="Normal 13 5 4" xfId="25799" xr:uid="{00000000-0005-0000-0000-00005D910000}"/>
    <cellStyle name="Normal 13 5 5" xfId="25800" xr:uid="{00000000-0005-0000-0000-00005E910000}"/>
    <cellStyle name="Normal 13 5 6" xfId="49983" xr:uid="{00000000-0005-0000-0000-00005F910000}"/>
    <cellStyle name="Normal 13 5_AVA DVA EL" xfId="25801" xr:uid="{00000000-0005-0000-0000-000060910000}"/>
    <cellStyle name="Normal 13 6" xfId="7766" xr:uid="{00000000-0005-0000-0000-000061910000}"/>
    <cellStyle name="Normal 13 6 2" xfId="25802" xr:uid="{00000000-0005-0000-0000-000062910000}"/>
    <cellStyle name="Normal 13 6 2 2" xfId="25803" xr:uid="{00000000-0005-0000-0000-000063910000}"/>
    <cellStyle name="Normal 13 6 2 3" xfId="25804" xr:uid="{00000000-0005-0000-0000-000064910000}"/>
    <cellStyle name="Normal 13 6 2_AVA DVA EL" xfId="25805" xr:uid="{00000000-0005-0000-0000-000065910000}"/>
    <cellStyle name="Normal 13 6 3" xfId="25806" xr:uid="{00000000-0005-0000-0000-000066910000}"/>
    <cellStyle name="Normal 13 6 3 2" xfId="25807" xr:uid="{00000000-0005-0000-0000-000067910000}"/>
    <cellStyle name="Normal 13 6 3_AVA DVA EL" xfId="25808" xr:uid="{00000000-0005-0000-0000-000068910000}"/>
    <cellStyle name="Normal 13 6 4" xfId="25809" xr:uid="{00000000-0005-0000-0000-000069910000}"/>
    <cellStyle name="Normal 13 6 5" xfId="25810" xr:uid="{00000000-0005-0000-0000-00006A910000}"/>
    <cellStyle name="Normal 13 6 6" xfId="49984" xr:uid="{00000000-0005-0000-0000-00006B910000}"/>
    <cellStyle name="Normal 13 6_AVA DVA EL" xfId="25811" xr:uid="{00000000-0005-0000-0000-00006C910000}"/>
    <cellStyle name="Normal 13 7" xfId="25812" xr:uid="{00000000-0005-0000-0000-00006D910000}"/>
    <cellStyle name="Normal 13 7 2" xfId="25813" xr:uid="{00000000-0005-0000-0000-00006E910000}"/>
    <cellStyle name="Normal 13 7 3" xfId="25814" xr:uid="{00000000-0005-0000-0000-00006F910000}"/>
    <cellStyle name="Normal 13 7 4" xfId="36050" xr:uid="{00000000-0005-0000-0000-000070910000}"/>
    <cellStyle name="Normal 13 7_AVA DVA EL" xfId="25815" xr:uid="{00000000-0005-0000-0000-000071910000}"/>
    <cellStyle name="Normal 13 8" xfId="25816" xr:uid="{00000000-0005-0000-0000-000072910000}"/>
    <cellStyle name="Normal 13 8 2" xfId="25817" xr:uid="{00000000-0005-0000-0000-000073910000}"/>
    <cellStyle name="Normal 13 8 3" xfId="25818" xr:uid="{00000000-0005-0000-0000-000074910000}"/>
    <cellStyle name="Normal 13 8_AVA DVA EL" xfId="25819" xr:uid="{00000000-0005-0000-0000-000075910000}"/>
    <cellStyle name="Normal 13 9" xfId="25820" xr:uid="{00000000-0005-0000-0000-000076910000}"/>
    <cellStyle name="Normal 13 9 2" xfId="25821" xr:uid="{00000000-0005-0000-0000-000077910000}"/>
    <cellStyle name="Normal 13 9 3" xfId="25822" xr:uid="{00000000-0005-0000-0000-000078910000}"/>
    <cellStyle name="Normal 13 9_AVA DVA EL" xfId="25823" xr:uid="{00000000-0005-0000-0000-000079910000}"/>
    <cellStyle name="Normal 13_3. Chng in credit spreads" xfId="49985" xr:uid="{00000000-0005-0000-0000-00007A910000}"/>
    <cellStyle name="Normal 130" xfId="49986" xr:uid="{00000000-0005-0000-0000-00007B910000}"/>
    <cellStyle name="Normal 131" xfId="49987" xr:uid="{00000000-0005-0000-0000-00007C910000}"/>
    <cellStyle name="Normal 132" xfId="49988" xr:uid="{00000000-0005-0000-0000-00007D910000}"/>
    <cellStyle name="Normal 14" xfId="7767" xr:uid="{00000000-0005-0000-0000-00007E910000}"/>
    <cellStyle name="Normal 14 2" xfId="7768" xr:uid="{00000000-0005-0000-0000-00007F910000}"/>
    <cellStyle name="Normal 14 2 2" xfId="36080" xr:uid="{00000000-0005-0000-0000-000080910000}"/>
    <cellStyle name="Normal 14 2 2 2" xfId="40039" xr:uid="{00000000-0005-0000-0000-000081910000}"/>
    <cellStyle name="Normal 14 2_LR2" xfId="53137" xr:uid="{30BCE7C6-F90A-4F69-B441-179430B1826D}"/>
    <cellStyle name="Normal 14 3" xfId="7769" xr:uid="{00000000-0005-0000-0000-000082910000}"/>
    <cellStyle name="Normal 14 3 2" xfId="25824" xr:uid="{00000000-0005-0000-0000-000083910000}"/>
    <cellStyle name="Normal 14 3 2 2" xfId="36110" xr:uid="{00000000-0005-0000-0000-000084910000}"/>
    <cellStyle name="Normal 14 3 2 3" xfId="40040" xr:uid="{00000000-0005-0000-0000-000085910000}"/>
    <cellStyle name="Normal 14 3 3" xfId="40041" xr:uid="{00000000-0005-0000-0000-000086910000}"/>
    <cellStyle name="Normal 14 3_AVA DVA EL" xfId="25825" xr:uid="{00000000-0005-0000-0000-000087910000}"/>
    <cellStyle name="Normal 14 4" xfId="25826" xr:uid="{00000000-0005-0000-0000-000088910000}"/>
    <cellStyle name="Normal 14 4 2" xfId="25827" xr:uid="{00000000-0005-0000-0000-000089910000}"/>
    <cellStyle name="Normal 14 4 3" xfId="25828" xr:uid="{00000000-0005-0000-0000-00008A910000}"/>
    <cellStyle name="Normal 14 4 4" xfId="36025" xr:uid="{00000000-0005-0000-0000-00008B910000}"/>
    <cellStyle name="Normal 14 4 5" xfId="40042" xr:uid="{00000000-0005-0000-0000-00008C910000}"/>
    <cellStyle name="Normal 14 4_AVA DVA EL" xfId="25829" xr:uid="{00000000-0005-0000-0000-00008D910000}"/>
    <cellStyle name="Normal 14 5" xfId="25830" xr:uid="{00000000-0005-0000-0000-00008E910000}"/>
    <cellStyle name="Normal 14 5 2" xfId="25831" xr:uid="{00000000-0005-0000-0000-00008F910000}"/>
    <cellStyle name="Normal 14 5 3" xfId="25832" xr:uid="{00000000-0005-0000-0000-000090910000}"/>
    <cellStyle name="Normal 14 5_AVA DVA EL" xfId="25833" xr:uid="{00000000-0005-0000-0000-000091910000}"/>
    <cellStyle name="Normal 14 6" xfId="49989" xr:uid="{00000000-0005-0000-0000-000092910000}"/>
    <cellStyle name="Normal 14_7. Other MTM adjustments" xfId="49990" xr:uid="{00000000-0005-0000-0000-000093910000}"/>
    <cellStyle name="Normal 15" xfId="7770" xr:uid="{00000000-0005-0000-0000-000094910000}"/>
    <cellStyle name="Normal 15 10" xfId="25834" xr:uid="{00000000-0005-0000-0000-000095910000}"/>
    <cellStyle name="Normal 15 2" xfId="25835" xr:uid="{00000000-0005-0000-0000-000096910000}"/>
    <cellStyle name="Normal 15 2 2" xfId="25836" xr:uid="{00000000-0005-0000-0000-000097910000}"/>
    <cellStyle name="Normal 15 2 2 2" xfId="25837" xr:uid="{00000000-0005-0000-0000-000098910000}"/>
    <cellStyle name="Normal 15 2 2 3" xfId="25838" xr:uid="{00000000-0005-0000-0000-000099910000}"/>
    <cellStyle name="Normal 15 2 2_AVA DVA EL" xfId="25839" xr:uid="{00000000-0005-0000-0000-00009A910000}"/>
    <cellStyle name="Normal 15 2 3" xfId="25840" xr:uid="{00000000-0005-0000-0000-00009B910000}"/>
    <cellStyle name="Normal 15 2 4" xfId="25841" xr:uid="{00000000-0005-0000-0000-00009C910000}"/>
    <cellStyle name="Normal 15 2 5" xfId="36111" xr:uid="{00000000-0005-0000-0000-00009D910000}"/>
    <cellStyle name="Normal 15 2 6" xfId="36362" xr:uid="{00000000-0005-0000-0000-00009E910000}"/>
    <cellStyle name="Normal 15 2_AVA DVA EL" xfId="25842" xr:uid="{00000000-0005-0000-0000-00009F910000}"/>
    <cellStyle name="Normal 15 3" xfId="25843" xr:uid="{00000000-0005-0000-0000-0000A0910000}"/>
    <cellStyle name="Normal 15 3 2" xfId="25844" xr:uid="{00000000-0005-0000-0000-0000A1910000}"/>
    <cellStyle name="Normal 15 3 2 2" xfId="49991" xr:uid="{00000000-0005-0000-0000-0000A2910000}"/>
    <cellStyle name="Normal 15 3 3" xfId="25845" xr:uid="{00000000-0005-0000-0000-0000A3910000}"/>
    <cellStyle name="Normal 15 3 4" xfId="40043" xr:uid="{00000000-0005-0000-0000-0000A4910000}"/>
    <cellStyle name="Normal 15 3_3. Chng in credit spreads" xfId="49992" xr:uid="{00000000-0005-0000-0000-0000A5910000}"/>
    <cellStyle name="Normal 15 4" xfId="25846" xr:uid="{00000000-0005-0000-0000-0000A6910000}"/>
    <cellStyle name="Normal 15 4 2" xfId="25847" xr:uid="{00000000-0005-0000-0000-0000A7910000}"/>
    <cellStyle name="Normal 15 4 3" xfId="25848" xr:uid="{00000000-0005-0000-0000-0000A8910000}"/>
    <cellStyle name="Normal 15 4 4" xfId="49993" xr:uid="{00000000-0005-0000-0000-0000A9910000}"/>
    <cellStyle name="Normal 15 4_AVA DVA EL" xfId="25849" xr:uid="{00000000-0005-0000-0000-0000AA910000}"/>
    <cellStyle name="Normal 15 5" xfId="25850" xr:uid="{00000000-0005-0000-0000-0000AB910000}"/>
    <cellStyle name="Normal 15 5 2" xfId="25851" xr:uid="{00000000-0005-0000-0000-0000AC910000}"/>
    <cellStyle name="Normal 15 5 3" xfId="25852" xr:uid="{00000000-0005-0000-0000-0000AD910000}"/>
    <cellStyle name="Normal 15 5_AVA DVA EL" xfId="25853" xr:uid="{00000000-0005-0000-0000-0000AE910000}"/>
    <cellStyle name="Normal 15 6" xfId="25854" xr:uid="{00000000-0005-0000-0000-0000AF910000}"/>
    <cellStyle name="Normal 15 6 2" xfId="25855" xr:uid="{00000000-0005-0000-0000-0000B0910000}"/>
    <cellStyle name="Normal 15 6 3" xfId="25856" xr:uid="{00000000-0005-0000-0000-0000B1910000}"/>
    <cellStyle name="Normal 15 6_AVA DVA EL" xfId="25857" xr:uid="{00000000-0005-0000-0000-0000B2910000}"/>
    <cellStyle name="Normal 15 7" xfId="25858" xr:uid="{00000000-0005-0000-0000-0000B3910000}"/>
    <cellStyle name="Normal 15 7 2" xfId="25859" xr:uid="{00000000-0005-0000-0000-0000B4910000}"/>
    <cellStyle name="Normal 15 7 3" xfId="25860" xr:uid="{00000000-0005-0000-0000-0000B5910000}"/>
    <cellStyle name="Normal 15 7_AVA DVA EL" xfId="25861" xr:uid="{00000000-0005-0000-0000-0000B6910000}"/>
    <cellStyle name="Normal 15 8" xfId="25862" xr:uid="{00000000-0005-0000-0000-0000B7910000}"/>
    <cellStyle name="Normal 15 8 2" xfId="25863" xr:uid="{00000000-0005-0000-0000-0000B8910000}"/>
    <cellStyle name="Normal 15 8 3" xfId="25864" xr:uid="{00000000-0005-0000-0000-0000B9910000}"/>
    <cellStyle name="Normal 15 8_AVA DVA EL" xfId="25865" xr:uid="{00000000-0005-0000-0000-0000BA910000}"/>
    <cellStyle name="Normal 15 9" xfId="25866" xr:uid="{00000000-0005-0000-0000-0000BB910000}"/>
    <cellStyle name="Normal 15 9 2" xfId="25867" xr:uid="{00000000-0005-0000-0000-0000BC910000}"/>
    <cellStyle name="Normal 15 9 3" xfId="25868" xr:uid="{00000000-0005-0000-0000-0000BD910000}"/>
    <cellStyle name="Normal 15 9_AVA DVA EL" xfId="25869" xr:uid="{00000000-0005-0000-0000-0000BE910000}"/>
    <cellStyle name="Normal 15_7. Other MTM adjustments" xfId="49994" xr:uid="{00000000-0005-0000-0000-0000BF910000}"/>
    <cellStyle name="Normal 16" xfId="7771" xr:uid="{00000000-0005-0000-0000-0000C0910000}"/>
    <cellStyle name="Normal 16 2" xfId="25870" xr:uid="{00000000-0005-0000-0000-0000C1910000}"/>
    <cellStyle name="Normal 16 2 2" xfId="25871" xr:uid="{00000000-0005-0000-0000-0000C2910000}"/>
    <cellStyle name="Normal 16 2 3" xfId="25872" xr:uid="{00000000-0005-0000-0000-0000C3910000}"/>
    <cellStyle name="Normal 16 2 4" xfId="36114" xr:uid="{00000000-0005-0000-0000-0000C4910000}"/>
    <cellStyle name="Normal 16 2_AVA DVA EL" xfId="25873" xr:uid="{00000000-0005-0000-0000-0000C5910000}"/>
    <cellStyle name="Normal 16 3" xfId="25874" xr:uid="{00000000-0005-0000-0000-0000C6910000}"/>
    <cellStyle name="Normal 16 3 2" xfId="25875" xr:uid="{00000000-0005-0000-0000-0000C7910000}"/>
    <cellStyle name="Normal 16 3 3" xfId="25876" xr:uid="{00000000-0005-0000-0000-0000C8910000}"/>
    <cellStyle name="Normal 16 3 4" xfId="40044" xr:uid="{00000000-0005-0000-0000-0000C9910000}"/>
    <cellStyle name="Normal 16 3_AVA DVA EL" xfId="25877" xr:uid="{00000000-0005-0000-0000-0000CA910000}"/>
    <cellStyle name="Normal 16 4" xfId="25878" xr:uid="{00000000-0005-0000-0000-0000CB910000}"/>
    <cellStyle name="Normal 16 4 2" xfId="25879" xr:uid="{00000000-0005-0000-0000-0000CC910000}"/>
    <cellStyle name="Normal 16 4 3" xfId="25880" xr:uid="{00000000-0005-0000-0000-0000CD910000}"/>
    <cellStyle name="Normal 16 4 4" xfId="49995" xr:uid="{00000000-0005-0000-0000-0000CE910000}"/>
    <cellStyle name="Normal 16 4_AVA DVA EL" xfId="25881" xr:uid="{00000000-0005-0000-0000-0000CF910000}"/>
    <cellStyle name="Normal 16 5" xfId="25882" xr:uid="{00000000-0005-0000-0000-0000D0910000}"/>
    <cellStyle name="Normal 16 5 2" xfId="25883" xr:uid="{00000000-0005-0000-0000-0000D1910000}"/>
    <cellStyle name="Normal 16 5 3" xfId="25884" xr:uid="{00000000-0005-0000-0000-0000D2910000}"/>
    <cellStyle name="Normal 16 5_AVA DVA EL" xfId="25885" xr:uid="{00000000-0005-0000-0000-0000D3910000}"/>
    <cellStyle name="Normal 16 6" xfId="25886" xr:uid="{00000000-0005-0000-0000-0000D4910000}"/>
    <cellStyle name="Normal 16 6 2" xfId="25887" xr:uid="{00000000-0005-0000-0000-0000D5910000}"/>
    <cellStyle name="Normal 16 6 3" xfId="25888" xr:uid="{00000000-0005-0000-0000-0000D6910000}"/>
    <cellStyle name="Normal 16 6_AVA DVA EL" xfId="25889" xr:uid="{00000000-0005-0000-0000-0000D7910000}"/>
    <cellStyle name="Normal 16 7" xfId="25890" xr:uid="{00000000-0005-0000-0000-0000D8910000}"/>
    <cellStyle name="Normal 16 7 2" xfId="25891" xr:uid="{00000000-0005-0000-0000-0000D9910000}"/>
    <cellStyle name="Normal 16 7 3" xfId="25892" xr:uid="{00000000-0005-0000-0000-0000DA910000}"/>
    <cellStyle name="Normal 16 7_AVA DVA EL" xfId="25893" xr:uid="{00000000-0005-0000-0000-0000DB910000}"/>
    <cellStyle name="Normal 16 8" xfId="25894" xr:uid="{00000000-0005-0000-0000-0000DC910000}"/>
    <cellStyle name="Normal 16 8 2" xfId="25895" xr:uid="{00000000-0005-0000-0000-0000DD910000}"/>
    <cellStyle name="Normal 16 8 3" xfId="25896" xr:uid="{00000000-0005-0000-0000-0000DE910000}"/>
    <cellStyle name="Normal 16 8_AVA DVA EL" xfId="25897" xr:uid="{00000000-0005-0000-0000-0000DF910000}"/>
    <cellStyle name="Normal 16 9" xfId="25898" xr:uid="{00000000-0005-0000-0000-0000E0910000}"/>
    <cellStyle name="Normal 16_3. Chng in credit spreads" xfId="49996" xr:uid="{00000000-0005-0000-0000-0000E1910000}"/>
    <cellStyle name="Normal 17" xfId="7772" xr:uid="{00000000-0005-0000-0000-0000E2910000}"/>
    <cellStyle name="Normal 17 10" xfId="49997" xr:uid="{00000000-0005-0000-0000-0000E3910000}"/>
    <cellStyle name="Normal 17 11" xfId="49998" xr:uid="{00000000-0005-0000-0000-0000E4910000}"/>
    <cellStyle name="Normal 17 2" xfId="7773" xr:uid="{00000000-0005-0000-0000-0000E5910000}"/>
    <cellStyle name="Normal 17 2 2" xfId="25899" xr:uid="{00000000-0005-0000-0000-0000E6910000}"/>
    <cellStyle name="Normal 17 2 2 2" xfId="25900" xr:uid="{00000000-0005-0000-0000-0000E7910000}"/>
    <cellStyle name="Normal 17 2 2 3" xfId="25901" xr:uid="{00000000-0005-0000-0000-0000E8910000}"/>
    <cellStyle name="Normal 17 2 2_AVA DVA EL" xfId="25902" xr:uid="{00000000-0005-0000-0000-0000E9910000}"/>
    <cellStyle name="Normal 17 2 3" xfId="25903" xr:uid="{00000000-0005-0000-0000-0000EA910000}"/>
    <cellStyle name="Normal 17 2 4" xfId="49999" xr:uid="{00000000-0005-0000-0000-0000EB910000}"/>
    <cellStyle name="Normal 17 2_AVA DVA EL" xfId="25904" xr:uid="{00000000-0005-0000-0000-0000EC910000}"/>
    <cellStyle name="Normal 17 3" xfId="7774" xr:uid="{00000000-0005-0000-0000-0000ED910000}"/>
    <cellStyle name="Normal 17 3 2" xfId="25905" xr:uid="{00000000-0005-0000-0000-0000EE910000}"/>
    <cellStyle name="Normal 17 3 2 2" xfId="25906" xr:uid="{00000000-0005-0000-0000-0000EF910000}"/>
    <cellStyle name="Normal 17 3 2 3" xfId="25907" xr:uid="{00000000-0005-0000-0000-0000F0910000}"/>
    <cellStyle name="Normal 17 3 2_AVA DVA EL" xfId="25908" xr:uid="{00000000-0005-0000-0000-0000F1910000}"/>
    <cellStyle name="Normal 17 3 3" xfId="25909" xr:uid="{00000000-0005-0000-0000-0000F2910000}"/>
    <cellStyle name="Normal 17 3 4" xfId="50000" xr:uid="{00000000-0005-0000-0000-0000F3910000}"/>
    <cellStyle name="Normal 17 3_AVA DVA EL" xfId="25910" xr:uid="{00000000-0005-0000-0000-0000F4910000}"/>
    <cellStyle name="Normal 17 4" xfId="25911" xr:uid="{00000000-0005-0000-0000-0000F5910000}"/>
    <cellStyle name="Normal 17 4 2" xfId="25912" xr:uid="{00000000-0005-0000-0000-0000F6910000}"/>
    <cellStyle name="Normal 17 4 2 2" xfId="25913" xr:uid="{00000000-0005-0000-0000-0000F7910000}"/>
    <cellStyle name="Normal 17 4 2 3" xfId="25914" xr:uid="{00000000-0005-0000-0000-0000F8910000}"/>
    <cellStyle name="Normal 17 4 2_AVA DVA EL" xfId="25915" xr:uid="{00000000-0005-0000-0000-0000F9910000}"/>
    <cellStyle name="Normal 17 4 3" xfId="25916" xr:uid="{00000000-0005-0000-0000-0000FA910000}"/>
    <cellStyle name="Normal 17 4 4" xfId="25917" xr:uid="{00000000-0005-0000-0000-0000FB910000}"/>
    <cellStyle name="Normal 17 4_AVA DVA EL" xfId="25918" xr:uid="{00000000-0005-0000-0000-0000FC910000}"/>
    <cellStyle name="Normal 17 5" xfId="25919" xr:uid="{00000000-0005-0000-0000-0000FD910000}"/>
    <cellStyle name="Normal 17 5 2" xfId="25920" xr:uid="{00000000-0005-0000-0000-0000FE910000}"/>
    <cellStyle name="Normal 17 5 3" xfId="25921" xr:uid="{00000000-0005-0000-0000-0000FF910000}"/>
    <cellStyle name="Normal 17 5_AVA DVA EL" xfId="25922" xr:uid="{00000000-0005-0000-0000-000000920000}"/>
    <cellStyle name="Normal 17 6" xfId="25923" xr:uid="{00000000-0005-0000-0000-000001920000}"/>
    <cellStyle name="Normal 17 6 2" xfId="25924" xr:uid="{00000000-0005-0000-0000-000002920000}"/>
    <cellStyle name="Normal 17 6 3" xfId="25925" xr:uid="{00000000-0005-0000-0000-000003920000}"/>
    <cellStyle name="Normal 17 6_AVA DVA EL" xfId="25926" xr:uid="{00000000-0005-0000-0000-000004920000}"/>
    <cellStyle name="Normal 17 7" xfId="25927" xr:uid="{00000000-0005-0000-0000-000005920000}"/>
    <cellStyle name="Normal 17 7 2" xfId="25928" xr:uid="{00000000-0005-0000-0000-000006920000}"/>
    <cellStyle name="Normal 17 7 3" xfId="25929" xr:uid="{00000000-0005-0000-0000-000007920000}"/>
    <cellStyle name="Normal 17 7_AVA DVA EL" xfId="25930" xr:uid="{00000000-0005-0000-0000-000008920000}"/>
    <cellStyle name="Normal 17 8" xfId="25931" xr:uid="{00000000-0005-0000-0000-000009920000}"/>
    <cellStyle name="Normal 17 8 2" xfId="25932" xr:uid="{00000000-0005-0000-0000-00000A920000}"/>
    <cellStyle name="Normal 17 8 3" xfId="25933" xr:uid="{00000000-0005-0000-0000-00000B920000}"/>
    <cellStyle name="Normal 17 8_AVA DVA EL" xfId="25934" xr:uid="{00000000-0005-0000-0000-00000C920000}"/>
    <cellStyle name="Normal 17 9" xfId="25935" xr:uid="{00000000-0005-0000-0000-00000D920000}"/>
    <cellStyle name="Normal 17_7. Other MTM adjustments" xfId="50001" xr:uid="{00000000-0005-0000-0000-00000E920000}"/>
    <cellStyle name="Normal 18" xfId="7775" xr:uid="{00000000-0005-0000-0000-00000F920000}"/>
    <cellStyle name="Normal 18 2" xfId="7776" xr:uid="{00000000-0005-0000-0000-000010920000}"/>
    <cellStyle name="Normal 18 2 2" xfId="25936" xr:uid="{00000000-0005-0000-0000-000011920000}"/>
    <cellStyle name="Normal 18 2 2 2" xfId="25937" xr:uid="{00000000-0005-0000-0000-000012920000}"/>
    <cellStyle name="Normal 18 2 2 3" xfId="25938" xr:uid="{00000000-0005-0000-0000-000013920000}"/>
    <cellStyle name="Normal 18 2 2_AVA DVA EL" xfId="25939" xr:uid="{00000000-0005-0000-0000-000014920000}"/>
    <cellStyle name="Normal 18 2 3" xfId="25940" xr:uid="{00000000-0005-0000-0000-000015920000}"/>
    <cellStyle name="Normal 18 2 4" xfId="40045" xr:uid="{00000000-0005-0000-0000-000016920000}"/>
    <cellStyle name="Normal 18 2_AVA DVA EL" xfId="25941" xr:uid="{00000000-0005-0000-0000-000017920000}"/>
    <cellStyle name="Normal 18 3" xfId="25942" xr:uid="{00000000-0005-0000-0000-000018920000}"/>
    <cellStyle name="Normal 18 3 2" xfId="25943" xr:uid="{00000000-0005-0000-0000-000019920000}"/>
    <cellStyle name="Normal 18 3 3" xfId="25944" xr:uid="{00000000-0005-0000-0000-00001A920000}"/>
    <cellStyle name="Normal 18 3_AVA DVA EL" xfId="25945" xr:uid="{00000000-0005-0000-0000-00001B920000}"/>
    <cellStyle name="Normal 18 4" xfId="25946" xr:uid="{00000000-0005-0000-0000-00001C920000}"/>
    <cellStyle name="Normal 18 4 2" xfId="25947" xr:uid="{00000000-0005-0000-0000-00001D920000}"/>
    <cellStyle name="Normal 18 4 3" xfId="25948" xr:uid="{00000000-0005-0000-0000-00001E920000}"/>
    <cellStyle name="Normal 18 4_AVA DVA EL" xfId="25949" xr:uid="{00000000-0005-0000-0000-00001F920000}"/>
    <cellStyle name="Normal 18 5" xfId="25950" xr:uid="{00000000-0005-0000-0000-000020920000}"/>
    <cellStyle name="Normal 18 5 2" xfId="25951" xr:uid="{00000000-0005-0000-0000-000021920000}"/>
    <cellStyle name="Normal 18 5 3" xfId="25952" xr:uid="{00000000-0005-0000-0000-000022920000}"/>
    <cellStyle name="Normal 18 5_AVA DVA EL" xfId="25953" xr:uid="{00000000-0005-0000-0000-000023920000}"/>
    <cellStyle name="Normal 18 6" xfId="25954" xr:uid="{00000000-0005-0000-0000-000024920000}"/>
    <cellStyle name="Normal 18 6 2" xfId="25955" xr:uid="{00000000-0005-0000-0000-000025920000}"/>
    <cellStyle name="Normal 18 6 3" xfId="25956" xr:uid="{00000000-0005-0000-0000-000026920000}"/>
    <cellStyle name="Normal 18 6_AVA DVA EL" xfId="25957" xr:uid="{00000000-0005-0000-0000-000027920000}"/>
    <cellStyle name="Normal 18 7" xfId="25958" xr:uid="{00000000-0005-0000-0000-000028920000}"/>
    <cellStyle name="Normal 18 7 2" xfId="25959" xr:uid="{00000000-0005-0000-0000-000029920000}"/>
    <cellStyle name="Normal 18 7 3" xfId="25960" xr:uid="{00000000-0005-0000-0000-00002A920000}"/>
    <cellStyle name="Normal 18 7_AVA DVA EL" xfId="25961" xr:uid="{00000000-0005-0000-0000-00002B920000}"/>
    <cellStyle name="Normal 18 8" xfId="25962" xr:uid="{00000000-0005-0000-0000-00002C920000}"/>
    <cellStyle name="Normal 18 8 2" xfId="25963" xr:uid="{00000000-0005-0000-0000-00002D920000}"/>
    <cellStyle name="Normal 18 8 3" xfId="25964" xr:uid="{00000000-0005-0000-0000-00002E920000}"/>
    <cellStyle name="Normal 18 8_AVA DVA EL" xfId="25965" xr:uid="{00000000-0005-0000-0000-00002F920000}"/>
    <cellStyle name="Normal 18 9" xfId="50002" xr:uid="{00000000-0005-0000-0000-000030920000}"/>
    <cellStyle name="Normal 18_4Q16" xfId="25966" xr:uid="{00000000-0005-0000-0000-000031920000}"/>
    <cellStyle name="Normal 19" xfId="7777" xr:uid="{00000000-0005-0000-0000-000032920000}"/>
    <cellStyle name="Normal 19 2" xfId="7778" xr:uid="{00000000-0005-0000-0000-000033920000}"/>
    <cellStyle name="Normal 19 2 2" xfId="25967" xr:uid="{00000000-0005-0000-0000-000034920000}"/>
    <cellStyle name="Normal 19 2 2 2" xfId="25968" xr:uid="{00000000-0005-0000-0000-000035920000}"/>
    <cellStyle name="Normal 19 2 2 3" xfId="25969" xr:uid="{00000000-0005-0000-0000-000036920000}"/>
    <cellStyle name="Normal 19 2 2_AVA DVA EL" xfId="25970" xr:uid="{00000000-0005-0000-0000-000037920000}"/>
    <cellStyle name="Normal 19 2 3" xfId="25971" xr:uid="{00000000-0005-0000-0000-000038920000}"/>
    <cellStyle name="Normal 19 2 3 2" xfId="25972" xr:uid="{00000000-0005-0000-0000-000039920000}"/>
    <cellStyle name="Normal 19 2 3 3" xfId="25973" xr:uid="{00000000-0005-0000-0000-00003A920000}"/>
    <cellStyle name="Normal 19 2 3_AVA DVA EL" xfId="25974" xr:uid="{00000000-0005-0000-0000-00003B920000}"/>
    <cellStyle name="Normal 19 2 4" xfId="25975" xr:uid="{00000000-0005-0000-0000-00003C920000}"/>
    <cellStyle name="Normal 19 2_AVA DVA EL" xfId="25976" xr:uid="{00000000-0005-0000-0000-00003D920000}"/>
    <cellStyle name="Normal 19 3" xfId="7779" xr:uid="{00000000-0005-0000-0000-00003E920000}"/>
    <cellStyle name="Normal 19 3 2" xfId="25977" xr:uid="{00000000-0005-0000-0000-00003F920000}"/>
    <cellStyle name="Normal 19 3 2 2" xfId="25978" xr:uid="{00000000-0005-0000-0000-000040920000}"/>
    <cellStyle name="Normal 19 3 2 3" xfId="25979" xr:uid="{00000000-0005-0000-0000-000041920000}"/>
    <cellStyle name="Normal 19 3 2_AVA DVA EL" xfId="25980" xr:uid="{00000000-0005-0000-0000-000042920000}"/>
    <cellStyle name="Normal 19 3 3" xfId="25981" xr:uid="{00000000-0005-0000-0000-000043920000}"/>
    <cellStyle name="Normal 19 3 3 2" xfId="25982" xr:uid="{00000000-0005-0000-0000-000044920000}"/>
    <cellStyle name="Normal 19 3 3 3" xfId="25983" xr:uid="{00000000-0005-0000-0000-000045920000}"/>
    <cellStyle name="Normal 19 3 3_AVA DVA EL" xfId="25984" xr:uid="{00000000-0005-0000-0000-000046920000}"/>
    <cellStyle name="Normal 19 3 4" xfId="25985" xr:uid="{00000000-0005-0000-0000-000047920000}"/>
    <cellStyle name="Normal 19 3 5" xfId="50003" xr:uid="{00000000-0005-0000-0000-000048920000}"/>
    <cellStyle name="Normal 19 3_AVA DVA EL" xfId="25986" xr:uid="{00000000-0005-0000-0000-000049920000}"/>
    <cellStyle name="Normal 19 4" xfId="7780" xr:uid="{00000000-0005-0000-0000-00004A920000}"/>
    <cellStyle name="Normal 19 4 2" xfId="25987" xr:uid="{00000000-0005-0000-0000-00004B920000}"/>
    <cellStyle name="Normal 19 4 2 2" xfId="25988" xr:uid="{00000000-0005-0000-0000-00004C920000}"/>
    <cellStyle name="Normal 19 4 2 3" xfId="25989" xr:uid="{00000000-0005-0000-0000-00004D920000}"/>
    <cellStyle name="Normal 19 4 2_AVA DVA EL" xfId="25990" xr:uid="{00000000-0005-0000-0000-00004E920000}"/>
    <cellStyle name="Normal 19 4 3" xfId="25991" xr:uid="{00000000-0005-0000-0000-00004F920000}"/>
    <cellStyle name="Normal 19 4 3 2" xfId="25992" xr:uid="{00000000-0005-0000-0000-000050920000}"/>
    <cellStyle name="Normal 19 4 3 3" xfId="25993" xr:uid="{00000000-0005-0000-0000-000051920000}"/>
    <cellStyle name="Normal 19 4 3_AVA DVA EL" xfId="25994" xr:uid="{00000000-0005-0000-0000-000052920000}"/>
    <cellStyle name="Normal 19 4 4" xfId="25995" xr:uid="{00000000-0005-0000-0000-000053920000}"/>
    <cellStyle name="Normal 19 4 5" xfId="50004" xr:uid="{00000000-0005-0000-0000-000054920000}"/>
    <cellStyle name="Normal 19 4_AVA DVA EL" xfId="25996" xr:uid="{00000000-0005-0000-0000-000055920000}"/>
    <cellStyle name="Normal 19 5" xfId="7781" xr:uid="{00000000-0005-0000-0000-000056920000}"/>
    <cellStyle name="Normal 19 5 2" xfId="25997" xr:uid="{00000000-0005-0000-0000-000057920000}"/>
    <cellStyle name="Normal 19 5 2 2" xfId="25998" xr:uid="{00000000-0005-0000-0000-000058920000}"/>
    <cellStyle name="Normal 19 5 2 3" xfId="25999" xr:uid="{00000000-0005-0000-0000-000059920000}"/>
    <cellStyle name="Normal 19 5 2_AVA DVA EL" xfId="26000" xr:uid="{00000000-0005-0000-0000-00005A920000}"/>
    <cellStyle name="Normal 19 5 3" xfId="26001" xr:uid="{00000000-0005-0000-0000-00005B920000}"/>
    <cellStyle name="Normal 19 5 3 2" xfId="26002" xr:uid="{00000000-0005-0000-0000-00005C920000}"/>
    <cellStyle name="Normal 19 5 3 3" xfId="26003" xr:uid="{00000000-0005-0000-0000-00005D920000}"/>
    <cellStyle name="Normal 19 5 3_AVA DVA EL" xfId="26004" xr:uid="{00000000-0005-0000-0000-00005E920000}"/>
    <cellStyle name="Normal 19 5 4" xfId="26005" xr:uid="{00000000-0005-0000-0000-00005F920000}"/>
    <cellStyle name="Normal 19 5_AVA DVA EL" xfId="26006" xr:uid="{00000000-0005-0000-0000-000060920000}"/>
    <cellStyle name="Normal 19 6" xfId="7782" xr:uid="{00000000-0005-0000-0000-000061920000}"/>
    <cellStyle name="Normal 19 6 2" xfId="26007" xr:uid="{00000000-0005-0000-0000-000062920000}"/>
    <cellStyle name="Normal 19 6 2 2" xfId="26008" xr:uid="{00000000-0005-0000-0000-000063920000}"/>
    <cellStyle name="Normal 19 6 2 3" xfId="26009" xr:uid="{00000000-0005-0000-0000-000064920000}"/>
    <cellStyle name="Normal 19 6 2_AVA DVA EL" xfId="26010" xr:uid="{00000000-0005-0000-0000-000065920000}"/>
    <cellStyle name="Normal 19 6 3" xfId="26011" xr:uid="{00000000-0005-0000-0000-000066920000}"/>
    <cellStyle name="Normal 19 6 3 2" xfId="26012" xr:uid="{00000000-0005-0000-0000-000067920000}"/>
    <cellStyle name="Normal 19 6 3 3" xfId="26013" xr:uid="{00000000-0005-0000-0000-000068920000}"/>
    <cellStyle name="Normal 19 6 3_AVA DVA EL" xfId="26014" xr:uid="{00000000-0005-0000-0000-000069920000}"/>
    <cellStyle name="Normal 19 6 4" xfId="26015" xr:uid="{00000000-0005-0000-0000-00006A920000}"/>
    <cellStyle name="Normal 19 6_AVA DVA EL" xfId="26016" xr:uid="{00000000-0005-0000-0000-00006B920000}"/>
    <cellStyle name="Normal 19 7" xfId="7783" xr:uid="{00000000-0005-0000-0000-00006C920000}"/>
    <cellStyle name="Normal 19 7 2" xfId="26017" xr:uid="{00000000-0005-0000-0000-00006D920000}"/>
    <cellStyle name="Normal 19 7 2 2" xfId="26018" xr:uid="{00000000-0005-0000-0000-00006E920000}"/>
    <cellStyle name="Normal 19 7 2 3" xfId="26019" xr:uid="{00000000-0005-0000-0000-00006F920000}"/>
    <cellStyle name="Normal 19 7 2_AVA DVA EL" xfId="26020" xr:uid="{00000000-0005-0000-0000-000070920000}"/>
    <cellStyle name="Normal 19 7 3" xfId="26021" xr:uid="{00000000-0005-0000-0000-000071920000}"/>
    <cellStyle name="Normal 19 7 3 2" xfId="26022" xr:uid="{00000000-0005-0000-0000-000072920000}"/>
    <cellStyle name="Normal 19 7 3 3" xfId="26023" xr:uid="{00000000-0005-0000-0000-000073920000}"/>
    <cellStyle name="Normal 19 7 3_AVA DVA EL" xfId="26024" xr:uid="{00000000-0005-0000-0000-000074920000}"/>
    <cellStyle name="Normal 19 7 4" xfId="26025" xr:uid="{00000000-0005-0000-0000-000075920000}"/>
    <cellStyle name="Normal 19 7_AVA DVA EL" xfId="26026" xr:uid="{00000000-0005-0000-0000-000076920000}"/>
    <cellStyle name="Normal 19 8" xfId="7784" xr:uid="{00000000-0005-0000-0000-000077920000}"/>
    <cellStyle name="Normal 19 8 2" xfId="7785" xr:uid="{00000000-0005-0000-0000-000078920000}"/>
    <cellStyle name="Normal 19 8 2 2" xfId="7786" xr:uid="{00000000-0005-0000-0000-000079920000}"/>
    <cellStyle name="Normal 19 8 2_CR4_19" xfId="7787" xr:uid="{00000000-0005-0000-0000-00007A920000}"/>
    <cellStyle name="Normal 19 8 3" xfId="7788" xr:uid="{00000000-0005-0000-0000-00007B920000}"/>
    <cellStyle name="Normal 19 8_AVA DVA EL" xfId="26027" xr:uid="{00000000-0005-0000-0000-00007C920000}"/>
    <cellStyle name="Normal 19 9" xfId="26028" xr:uid="{00000000-0005-0000-0000-00007D920000}"/>
    <cellStyle name="Normal 19_7. Other MTM adjustments" xfId="50005" xr:uid="{00000000-0005-0000-0000-00007E920000}"/>
    <cellStyle name="Normal 194" xfId="7789" xr:uid="{00000000-0005-0000-0000-00007F920000}"/>
    <cellStyle name="Normal 194 2" xfId="26029" xr:uid="{00000000-0005-0000-0000-000080920000}"/>
    <cellStyle name="Normal 194 3" xfId="7790" xr:uid="{00000000-0005-0000-0000-000081920000}"/>
    <cellStyle name="Normal 194 3 2" xfId="26030" xr:uid="{00000000-0005-0000-0000-000082920000}"/>
    <cellStyle name="Normal 194 3_AVA DVA EL" xfId="26031" xr:uid="{00000000-0005-0000-0000-000083920000}"/>
    <cellStyle name="Normal 194_AVA DVA EL" xfId="26032" xr:uid="{00000000-0005-0000-0000-000084920000}"/>
    <cellStyle name="Normal 2" xfId="7791" xr:uid="{00000000-0005-0000-0000-000085920000}"/>
    <cellStyle name="Normal 2 10" xfId="7792" xr:uid="{00000000-0005-0000-0000-000086920000}"/>
    <cellStyle name="Normal 2 10 10" xfId="26033" xr:uid="{00000000-0005-0000-0000-000087920000}"/>
    <cellStyle name="Normal 2 10 10 2" xfId="26034" xr:uid="{00000000-0005-0000-0000-000088920000}"/>
    <cellStyle name="Normal 2 10 10 3" xfId="26035" xr:uid="{00000000-0005-0000-0000-000089920000}"/>
    <cellStyle name="Normal 2 10 10_AVA DVA EL" xfId="26036" xr:uid="{00000000-0005-0000-0000-00008A920000}"/>
    <cellStyle name="Normal 2 10 11" xfId="26037" xr:uid="{00000000-0005-0000-0000-00008B920000}"/>
    <cellStyle name="Normal 2 10 12" xfId="50006" xr:uid="{00000000-0005-0000-0000-00008C920000}"/>
    <cellStyle name="Normal 2 10 2" xfId="7793" xr:uid="{00000000-0005-0000-0000-00008D920000}"/>
    <cellStyle name="Normal 2 10 2 2" xfId="7794" xr:uid="{00000000-0005-0000-0000-00008E920000}"/>
    <cellStyle name="Normal 2 10 2 2 2" xfId="26038" xr:uid="{00000000-0005-0000-0000-00008F920000}"/>
    <cellStyle name="Normal 2 10 2 2 2 2" xfId="26039" xr:uid="{00000000-0005-0000-0000-000090920000}"/>
    <cellStyle name="Normal 2 10 2 2 2 3" xfId="26040" xr:uid="{00000000-0005-0000-0000-000091920000}"/>
    <cellStyle name="Normal 2 10 2 2 2_AVA DVA EL" xfId="26041" xr:uid="{00000000-0005-0000-0000-000092920000}"/>
    <cellStyle name="Normal 2 10 2 2 3" xfId="26042" xr:uid="{00000000-0005-0000-0000-000093920000}"/>
    <cellStyle name="Normal 2 10 2 2 4" xfId="50007" xr:uid="{00000000-0005-0000-0000-000094920000}"/>
    <cellStyle name="Normal 2 10 2 2_AVA DVA EL" xfId="26043" xr:uid="{00000000-0005-0000-0000-000095920000}"/>
    <cellStyle name="Normal 2 10 2 3" xfId="7795" xr:uid="{00000000-0005-0000-0000-000096920000}"/>
    <cellStyle name="Normal 2 10 2 3 2" xfId="26044" xr:uid="{00000000-0005-0000-0000-000097920000}"/>
    <cellStyle name="Normal 2 10 2 3 2 2" xfId="26045" xr:uid="{00000000-0005-0000-0000-000098920000}"/>
    <cellStyle name="Normal 2 10 2 3 2 3" xfId="26046" xr:uid="{00000000-0005-0000-0000-000099920000}"/>
    <cellStyle name="Normal 2 10 2 3 2_AVA DVA EL" xfId="26047" xr:uid="{00000000-0005-0000-0000-00009A920000}"/>
    <cellStyle name="Normal 2 10 2 3 3" xfId="26048" xr:uid="{00000000-0005-0000-0000-00009B920000}"/>
    <cellStyle name="Normal 2 10 2 3_AVA DVA EL" xfId="26049" xr:uid="{00000000-0005-0000-0000-00009C920000}"/>
    <cellStyle name="Normal 2 10 2 4" xfId="7796" xr:uid="{00000000-0005-0000-0000-00009D920000}"/>
    <cellStyle name="Normal 2 10 2 4 2" xfId="26050" xr:uid="{00000000-0005-0000-0000-00009E920000}"/>
    <cellStyle name="Normal 2 10 2 4_AVA DVA EL" xfId="26051" xr:uid="{00000000-0005-0000-0000-00009F920000}"/>
    <cellStyle name="Normal 2 10 2 5" xfId="7797" xr:uid="{00000000-0005-0000-0000-0000A0920000}"/>
    <cellStyle name="Normal 2 10 2 5 2" xfId="26052" xr:uid="{00000000-0005-0000-0000-0000A1920000}"/>
    <cellStyle name="Normal 2 10 2 5_AVA DVA EL" xfId="26053" xr:uid="{00000000-0005-0000-0000-0000A2920000}"/>
    <cellStyle name="Normal 2 10 2 6" xfId="7798" xr:uid="{00000000-0005-0000-0000-0000A3920000}"/>
    <cellStyle name="Normal 2 10 2 6 2" xfId="26054" xr:uid="{00000000-0005-0000-0000-0000A4920000}"/>
    <cellStyle name="Normal 2 10 2 6_AVA DVA EL" xfId="26055" xr:uid="{00000000-0005-0000-0000-0000A5920000}"/>
    <cellStyle name="Normal 2 10 2 7" xfId="26056" xr:uid="{00000000-0005-0000-0000-0000A6920000}"/>
    <cellStyle name="Normal 2 10 2 7 2" xfId="26057" xr:uid="{00000000-0005-0000-0000-0000A7920000}"/>
    <cellStyle name="Normal 2 10 2 7 3" xfId="26058" xr:uid="{00000000-0005-0000-0000-0000A8920000}"/>
    <cellStyle name="Normal 2 10 2 7_AVA DVA EL" xfId="26059" xr:uid="{00000000-0005-0000-0000-0000A9920000}"/>
    <cellStyle name="Normal 2 10 2 8" xfId="26060" xr:uid="{00000000-0005-0000-0000-0000AA920000}"/>
    <cellStyle name="Normal 2 10 2 9" xfId="50008" xr:uid="{00000000-0005-0000-0000-0000AB920000}"/>
    <cellStyle name="Normal 2 10 2_3. Chng in credit spreads" xfId="50009" xr:uid="{00000000-0005-0000-0000-0000AC920000}"/>
    <cellStyle name="Normal 2 10 3" xfId="7799" xr:uid="{00000000-0005-0000-0000-0000AD920000}"/>
    <cellStyle name="Normal 2 10 3 2" xfId="26061" xr:uid="{00000000-0005-0000-0000-0000AE920000}"/>
    <cellStyle name="Normal 2 10 3 2 2" xfId="26062" xr:uid="{00000000-0005-0000-0000-0000AF920000}"/>
    <cellStyle name="Normal 2 10 3 2 3" xfId="26063" xr:uid="{00000000-0005-0000-0000-0000B0920000}"/>
    <cellStyle name="Normal 2 10 3 2 4" xfId="50010" xr:uid="{00000000-0005-0000-0000-0000B1920000}"/>
    <cellStyle name="Normal 2 10 3 2_AVA DVA EL" xfId="26064" xr:uid="{00000000-0005-0000-0000-0000B2920000}"/>
    <cellStyle name="Normal 2 10 3 3" xfId="26065" xr:uid="{00000000-0005-0000-0000-0000B3920000}"/>
    <cellStyle name="Normal 2 10 3 4" xfId="50011" xr:uid="{00000000-0005-0000-0000-0000B4920000}"/>
    <cellStyle name="Normal 2 10 3_3. Chng in credit spreads" xfId="50012" xr:uid="{00000000-0005-0000-0000-0000B5920000}"/>
    <cellStyle name="Normal 2 10 4" xfId="7800" xr:uid="{00000000-0005-0000-0000-0000B6920000}"/>
    <cellStyle name="Normal 2 10 4 2" xfId="26066" xr:uid="{00000000-0005-0000-0000-0000B7920000}"/>
    <cellStyle name="Normal 2 10 4 2 2" xfId="26067" xr:uid="{00000000-0005-0000-0000-0000B8920000}"/>
    <cellStyle name="Normal 2 10 4 2 3" xfId="26068" xr:uid="{00000000-0005-0000-0000-0000B9920000}"/>
    <cellStyle name="Normal 2 10 4 2_AVA DVA EL" xfId="26069" xr:uid="{00000000-0005-0000-0000-0000BA920000}"/>
    <cellStyle name="Normal 2 10 4 3" xfId="26070" xr:uid="{00000000-0005-0000-0000-0000BB920000}"/>
    <cellStyle name="Normal 2 10 4 4" xfId="50013" xr:uid="{00000000-0005-0000-0000-0000BC920000}"/>
    <cellStyle name="Normal 2 10 4_AVA DVA EL" xfId="26071" xr:uid="{00000000-0005-0000-0000-0000BD920000}"/>
    <cellStyle name="Normal 2 10 5" xfId="7801" xr:uid="{00000000-0005-0000-0000-0000BE920000}"/>
    <cellStyle name="Normal 2 10 5 2" xfId="26072" xr:uid="{00000000-0005-0000-0000-0000BF920000}"/>
    <cellStyle name="Normal 2 10 5 2 2" xfId="26073" xr:uid="{00000000-0005-0000-0000-0000C0920000}"/>
    <cellStyle name="Normal 2 10 5 2 3" xfId="26074" xr:uid="{00000000-0005-0000-0000-0000C1920000}"/>
    <cellStyle name="Normal 2 10 5 2_AVA DVA EL" xfId="26075" xr:uid="{00000000-0005-0000-0000-0000C2920000}"/>
    <cellStyle name="Normal 2 10 5 3" xfId="26076" xr:uid="{00000000-0005-0000-0000-0000C3920000}"/>
    <cellStyle name="Normal 2 10 5_AVA DVA EL" xfId="26077" xr:uid="{00000000-0005-0000-0000-0000C4920000}"/>
    <cellStyle name="Normal 2 10 6" xfId="7802" xr:uid="{00000000-0005-0000-0000-0000C5920000}"/>
    <cellStyle name="Normal 2 10 6 2" xfId="26078" xr:uid="{00000000-0005-0000-0000-0000C6920000}"/>
    <cellStyle name="Normal 2 10 6 2 2" xfId="26079" xr:uid="{00000000-0005-0000-0000-0000C7920000}"/>
    <cellStyle name="Normal 2 10 6 2 3" xfId="26080" xr:uid="{00000000-0005-0000-0000-0000C8920000}"/>
    <cellStyle name="Normal 2 10 6 2_AVA DVA EL" xfId="26081" xr:uid="{00000000-0005-0000-0000-0000C9920000}"/>
    <cellStyle name="Normal 2 10 6 3" xfId="26082" xr:uid="{00000000-0005-0000-0000-0000CA920000}"/>
    <cellStyle name="Normal 2 10 6_AVA DVA EL" xfId="26083" xr:uid="{00000000-0005-0000-0000-0000CB920000}"/>
    <cellStyle name="Normal 2 10 7" xfId="26084" xr:uid="{00000000-0005-0000-0000-0000CC920000}"/>
    <cellStyle name="Normal 2 10 7 2" xfId="26085" xr:uid="{00000000-0005-0000-0000-0000CD920000}"/>
    <cellStyle name="Normal 2 10 7 3" xfId="26086" xr:uid="{00000000-0005-0000-0000-0000CE920000}"/>
    <cellStyle name="Normal 2 10 7_AVA DVA EL" xfId="26087" xr:uid="{00000000-0005-0000-0000-0000CF920000}"/>
    <cellStyle name="Normal 2 10 8" xfId="26088" xr:uid="{00000000-0005-0000-0000-0000D0920000}"/>
    <cellStyle name="Normal 2 10 8 2" xfId="26089" xr:uid="{00000000-0005-0000-0000-0000D1920000}"/>
    <cellStyle name="Normal 2 10 8 3" xfId="26090" xr:uid="{00000000-0005-0000-0000-0000D2920000}"/>
    <cellStyle name="Normal 2 10 8_AVA DVA EL" xfId="26091" xr:uid="{00000000-0005-0000-0000-0000D3920000}"/>
    <cellStyle name="Normal 2 10 9" xfId="26092" xr:uid="{00000000-0005-0000-0000-0000D4920000}"/>
    <cellStyle name="Normal 2 10 9 2" xfId="26093" xr:uid="{00000000-0005-0000-0000-0000D5920000}"/>
    <cellStyle name="Normal 2 10 9 3" xfId="26094" xr:uid="{00000000-0005-0000-0000-0000D6920000}"/>
    <cellStyle name="Normal 2 10 9_AVA DVA EL" xfId="26095" xr:uid="{00000000-0005-0000-0000-0000D7920000}"/>
    <cellStyle name="Normal 2 10_3. Chng in credit spreads" xfId="50014" xr:uid="{00000000-0005-0000-0000-0000D8920000}"/>
    <cellStyle name="Normal 2 11" xfId="7803" xr:uid="{00000000-0005-0000-0000-0000D9920000}"/>
    <cellStyle name="Normal 2 11 10" xfId="26096" xr:uid="{00000000-0005-0000-0000-0000DA920000}"/>
    <cellStyle name="Normal 2 11 10 2" xfId="26097" xr:uid="{00000000-0005-0000-0000-0000DB920000}"/>
    <cellStyle name="Normal 2 11 10 3" xfId="26098" xr:uid="{00000000-0005-0000-0000-0000DC920000}"/>
    <cellStyle name="Normal 2 11 10_AVA DVA EL" xfId="26099" xr:uid="{00000000-0005-0000-0000-0000DD920000}"/>
    <cellStyle name="Normal 2 11 11" xfId="26100" xr:uid="{00000000-0005-0000-0000-0000DE920000}"/>
    <cellStyle name="Normal 2 11 12" xfId="50015" xr:uid="{00000000-0005-0000-0000-0000DF920000}"/>
    <cellStyle name="Normal 2 11 2" xfId="7804" xr:uid="{00000000-0005-0000-0000-0000E0920000}"/>
    <cellStyle name="Normal 2 11 2 2" xfId="26101" xr:uid="{00000000-0005-0000-0000-0000E1920000}"/>
    <cellStyle name="Normal 2 11 2 2 2" xfId="26102" xr:uid="{00000000-0005-0000-0000-0000E2920000}"/>
    <cellStyle name="Normal 2 11 2 2 3" xfId="26103" xr:uid="{00000000-0005-0000-0000-0000E3920000}"/>
    <cellStyle name="Normal 2 11 2 2_AVA DVA EL" xfId="26104" xr:uid="{00000000-0005-0000-0000-0000E4920000}"/>
    <cellStyle name="Normal 2 11 2 3" xfId="26105" xr:uid="{00000000-0005-0000-0000-0000E5920000}"/>
    <cellStyle name="Normal 2 11 2 3 2" xfId="26106" xr:uid="{00000000-0005-0000-0000-0000E6920000}"/>
    <cellStyle name="Normal 2 11 2 3 3" xfId="26107" xr:uid="{00000000-0005-0000-0000-0000E7920000}"/>
    <cellStyle name="Normal 2 11 2 3_AVA DVA EL" xfId="26108" xr:uid="{00000000-0005-0000-0000-0000E8920000}"/>
    <cellStyle name="Normal 2 11 2 4" xfId="26109" xr:uid="{00000000-0005-0000-0000-0000E9920000}"/>
    <cellStyle name="Normal 2 11 2 4 2" xfId="26110" xr:uid="{00000000-0005-0000-0000-0000EA920000}"/>
    <cellStyle name="Normal 2 11 2 4 3" xfId="26111" xr:uid="{00000000-0005-0000-0000-0000EB920000}"/>
    <cellStyle name="Normal 2 11 2 4_AVA DVA EL" xfId="26112" xr:uid="{00000000-0005-0000-0000-0000EC920000}"/>
    <cellStyle name="Normal 2 11 2 5" xfId="26113" xr:uid="{00000000-0005-0000-0000-0000ED920000}"/>
    <cellStyle name="Normal 2 11 2 6" xfId="50016" xr:uid="{00000000-0005-0000-0000-0000EE920000}"/>
    <cellStyle name="Normal 2 11 2_AVA DVA EL" xfId="26114" xr:uid="{00000000-0005-0000-0000-0000EF920000}"/>
    <cellStyle name="Normal 2 11 3" xfId="7805" xr:uid="{00000000-0005-0000-0000-0000F0920000}"/>
    <cellStyle name="Normal 2 11 3 2" xfId="26115" xr:uid="{00000000-0005-0000-0000-0000F1920000}"/>
    <cellStyle name="Normal 2 11 3 2 2" xfId="26116" xr:uid="{00000000-0005-0000-0000-0000F2920000}"/>
    <cellStyle name="Normal 2 11 3 2 3" xfId="26117" xr:uid="{00000000-0005-0000-0000-0000F3920000}"/>
    <cellStyle name="Normal 2 11 3 2_AVA DVA EL" xfId="26118" xr:uid="{00000000-0005-0000-0000-0000F4920000}"/>
    <cellStyle name="Normal 2 11 3 3" xfId="26119" xr:uid="{00000000-0005-0000-0000-0000F5920000}"/>
    <cellStyle name="Normal 2 11 3_AVA DVA EL" xfId="26120" xr:uid="{00000000-0005-0000-0000-0000F6920000}"/>
    <cellStyle name="Normal 2 11 4" xfId="26121" xr:uid="{00000000-0005-0000-0000-0000F7920000}"/>
    <cellStyle name="Normal 2 11 4 2" xfId="26122" xr:uid="{00000000-0005-0000-0000-0000F8920000}"/>
    <cellStyle name="Normal 2 11 4 3" xfId="26123" xr:uid="{00000000-0005-0000-0000-0000F9920000}"/>
    <cellStyle name="Normal 2 11 4_AVA DVA EL" xfId="26124" xr:uid="{00000000-0005-0000-0000-0000FA920000}"/>
    <cellStyle name="Normal 2 11 5" xfId="26125" xr:uid="{00000000-0005-0000-0000-0000FB920000}"/>
    <cellStyle name="Normal 2 11 5 2" xfId="26126" xr:uid="{00000000-0005-0000-0000-0000FC920000}"/>
    <cellStyle name="Normal 2 11 5 3" xfId="26127" xr:uid="{00000000-0005-0000-0000-0000FD920000}"/>
    <cellStyle name="Normal 2 11 5_AVA DVA EL" xfId="26128" xr:uid="{00000000-0005-0000-0000-0000FE920000}"/>
    <cellStyle name="Normal 2 11 6" xfId="26129" xr:uid="{00000000-0005-0000-0000-0000FF920000}"/>
    <cellStyle name="Normal 2 11 6 2" xfId="26130" xr:uid="{00000000-0005-0000-0000-000000930000}"/>
    <cellStyle name="Normal 2 11 6 3" xfId="26131" xr:uid="{00000000-0005-0000-0000-000001930000}"/>
    <cellStyle name="Normal 2 11 6_AVA DVA EL" xfId="26132" xr:uid="{00000000-0005-0000-0000-000002930000}"/>
    <cellStyle name="Normal 2 11 7" xfId="26133" xr:uid="{00000000-0005-0000-0000-000003930000}"/>
    <cellStyle name="Normal 2 11 7 2" xfId="26134" xr:uid="{00000000-0005-0000-0000-000004930000}"/>
    <cellStyle name="Normal 2 11 7 3" xfId="26135" xr:uid="{00000000-0005-0000-0000-000005930000}"/>
    <cellStyle name="Normal 2 11 7_AVA DVA EL" xfId="26136" xr:uid="{00000000-0005-0000-0000-000006930000}"/>
    <cellStyle name="Normal 2 11 8" xfId="26137" xr:uid="{00000000-0005-0000-0000-000007930000}"/>
    <cellStyle name="Normal 2 11 8 2" xfId="26138" xr:uid="{00000000-0005-0000-0000-000008930000}"/>
    <cellStyle name="Normal 2 11 8 3" xfId="26139" xr:uid="{00000000-0005-0000-0000-000009930000}"/>
    <cellStyle name="Normal 2 11 8_AVA DVA EL" xfId="26140" xr:uid="{00000000-0005-0000-0000-00000A930000}"/>
    <cellStyle name="Normal 2 11 9" xfId="26141" xr:uid="{00000000-0005-0000-0000-00000B930000}"/>
    <cellStyle name="Normal 2 11 9 2" xfId="26142" xr:uid="{00000000-0005-0000-0000-00000C930000}"/>
    <cellStyle name="Normal 2 11 9 3" xfId="26143" xr:uid="{00000000-0005-0000-0000-00000D930000}"/>
    <cellStyle name="Normal 2 11 9_AVA DVA EL" xfId="26144" xr:uid="{00000000-0005-0000-0000-00000E930000}"/>
    <cellStyle name="Normal 2 11_3. Chng in credit spreads" xfId="50017" xr:uid="{00000000-0005-0000-0000-00000F930000}"/>
    <cellStyle name="Normal 2 12" xfId="7806" xr:uid="{00000000-0005-0000-0000-000010930000}"/>
    <cellStyle name="Normal 2 12 2" xfId="7807" xr:uid="{00000000-0005-0000-0000-000011930000}"/>
    <cellStyle name="Normal 2 12 2 2" xfId="26145" xr:uid="{00000000-0005-0000-0000-000012930000}"/>
    <cellStyle name="Normal 2 12 2 3" xfId="50018" xr:uid="{00000000-0005-0000-0000-000013930000}"/>
    <cellStyle name="Normal 2 12 2_AVA DVA EL" xfId="26146" xr:uid="{00000000-0005-0000-0000-000014930000}"/>
    <cellStyle name="Normal 2 12 3" xfId="7808" xr:uid="{00000000-0005-0000-0000-000015930000}"/>
    <cellStyle name="Normal 2 12 3 2" xfId="26147" xr:uid="{00000000-0005-0000-0000-000016930000}"/>
    <cellStyle name="Normal 2 12 3_AVA DVA EL" xfId="26148" xr:uid="{00000000-0005-0000-0000-000017930000}"/>
    <cellStyle name="Normal 2 12 4" xfId="26149" xr:uid="{00000000-0005-0000-0000-000018930000}"/>
    <cellStyle name="Normal 2 12 4 2" xfId="26150" xr:uid="{00000000-0005-0000-0000-000019930000}"/>
    <cellStyle name="Normal 2 12 4 3" xfId="26151" xr:uid="{00000000-0005-0000-0000-00001A930000}"/>
    <cellStyle name="Normal 2 12 4_AVA DVA EL" xfId="26152" xr:uid="{00000000-0005-0000-0000-00001B930000}"/>
    <cellStyle name="Normal 2 12 5" xfId="26153" xr:uid="{00000000-0005-0000-0000-00001C930000}"/>
    <cellStyle name="Normal 2 12 6" xfId="50019" xr:uid="{00000000-0005-0000-0000-00001D930000}"/>
    <cellStyle name="Normal 2 12_3. Chng in credit spreads" xfId="50020" xr:uid="{00000000-0005-0000-0000-00001E930000}"/>
    <cellStyle name="Normal 2 13" xfId="7809" xr:uid="{00000000-0005-0000-0000-00001F930000}"/>
    <cellStyle name="Normal 2 13 2" xfId="7810" xr:uid="{00000000-0005-0000-0000-000020930000}"/>
    <cellStyle name="Normal 2 13 2 2" xfId="26154" xr:uid="{00000000-0005-0000-0000-000021930000}"/>
    <cellStyle name="Normal 2 13 2 3" xfId="50021" xr:uid="{00000000-0005-0000-0000-000022930000}"/>
    <cellStyle name="Normal 2 13 2_AVA DVA EL" xfId="26155" xr:uid="{00000000-0005-0000-0000-000023930000}"/>
    <cellStyle name="Normal 2 13 3" xfId="7811" xr:uid="{00000000-0005-0000-0000-000024930000}"/>
    <cellStyle name="Normal 2 13 3 2" xfId="26156" xr:uid="{00000000-0005-0000-0000-000025930000}"/>
    <cellStyle name="Normal 2 13 3_AVA DVA EL" xfId="26157" xr:uid="{00000000-0005-0000-0000-000026930000}"/>
    <cellStyle name="Normal 2 13 4" xfId="7812" xr:uid="{00000000-0005-0000-0000-000027930000}"/>
    <cellStyle name="Normal 2 13 4 2" xfId="26158" xr:uid="{00000000-0005-0000-0000-000028930000}"/>
    <cellStyle name="Normal 2 13 4_AVA DVA EL" xfId="26159" xr:uid="{00000000-0005-0000-0000-000029930000}"/>
    <cellStyle name="Normal 2 13 5" xfId="7813" xr:uid="{00000000-0005-0000-0000-00002A930000}"/>
    <cellStyle name="Normal 2 13 5 2" xfId="26160" xr:uid="{00000000-0005-0000-0000-00002B930000}"/>
    <cellStyle name="Normal 2 13 5_AVA DVA EL" xfId="26161" xr:uid="{00000000-0005-0000-0000-00002C930000}"/>
    <cellStyle name="Normal 2 13 6" xfId="7814" xr:uid="{00000000-0005-0000-0000-00002D930000}"/>
    <cellStyle name="Normal 2 13 6 2" xfId="26162" xr:uid="{00000000-0005-0000-0000-00002E930000}"/>
    <cellStyle name="Normal 2 13 6_AVA DVA EL" xfId="26163" xr:uid="{00000000-0005-0000-0000-00002F930000}"/>
    <cellStyle name="Normal 2 13 7" xfId="26164" xr:uid="{00000000-0005-0000-0000-000030930000}"/>
    <cellStyle name="Normal 2 13 7 2" xfId="26165" xr:uid="{00000000-0005-0000-0000-000031930000}"/>
    <cellStyle name="Normal 2 13 7 3" xfId="26166" xr:uid="{00000000-0005-0000-0000-000032930000}"/>
    <cellStyle name="Normal 2 13 7_AVA DVA EL" xfId="26167" xr:uid="{00000000-0005-0000-0000-000033930000}"/>
    <cellStyle name="Normal 2 13 8" xfId="26168" xr:uid="{00000000-0005-0000-0000-000034930000}"/>
    <cellStyle name="Normal 2 13 9" xfId="50022" xr:uid="{00000000-0005-0000-0000-000035930000}"/>
    <cellStyle name="Normal 2 13_3. Chng in credit spreads" xfId="50023" xr:uid="{00000000-0005-0000-0000-000036930000}"/>
    <cellStyle name="Normal 2 14" xfId="7815" xr:uid="{00000000-0005-0000-0000-000037930000}"/>
    <cellStyle name="Normal 2 14 2" xfId="26169" xr:uid="{00000000-0005-0000-0000-000038930000}"/>
    <cellStyle name="Normal 2 14 2 2" xfId="26170" xr:uid="{00000000-0005-0000-0000-000039930000}"/>
    <cellStyle name="Normal 2 14 2 3" xfId="26171" xr:uid="{00000000-0005-0000-0000-00003A930000}"/>
    <cellStyle name="Normal 2 14 2_AVA DVA EL" xfId="26172" xr:uid="{00000000-0005-0000-0000-00003B930000}"/>
    <cellStyle name="Normal 2 14 3" xfId="26173" xr:uid="{00000000-0005-0000-0000-00003C930000}"/>
    <cellStyle name="Normal 2 14_AVA DVA EL" xfId="26174" xr:uid="{00000000-0005-0000-0000-00003D930000}"/>
    <cellStyle name="Normal 2 15" xfId="7816" xr:uid="{00000000-0005-0000-0000-00003E930000}"/>
    <cellStyle name="Normal 2 15 2" xfId="7817" xr:uid="{00000000-0005-0000-0000-00003F930000}"/>
    <cellStyle name="Normal 2 15 2 2" xfId="26175" xr:uid="{00000000-0005-0000-0000-000040930000}"/>
    <cellStyle name="Normal 2 15 2_AVA DVA EL" xfId="26176" xr:uid="{00000000-0005-0000-0000-000041930000}"/>
    <cellStyle name="Normal 2 15 3" xfId="7818" xr:uid="{00000000-0005-0000-0000-000042930000}"/>
    <cellStyle name="Normal 2 15 3 2" xfId="26177" xr:uid="{00000000-0005-0000-0000-000043930000}"/>
    <cellStyle name="Normal 2 15 3_AVA DVA EL" xfId="26178" xr:uid="{00000000-0005-0000-0000-000044930000}"/>
    <cellStyle name="Normal 2 15 4" xfId="7819" xr:uid="{00000000-0005-0000-0000-000045930000}"/>
    <cellStyle name="Normal 2 15 4 2" xfId="26179" xr:uid="{00000000-0005-0000-0000-000046930000}"/>
    <cellStyle name="Normal 2 15 4_AVA DVA EL" xfId="26180" xr:uid="{00000000-0005-0000-0000-000047930000}"/>
    <cellStyle name="Normal 2 15 5" xfId="7820" xr:uid="{00000000-0005-0000-0000-000048930000}"/>
    <cellStyle name="Normal 2 15 5 2" xfId="26181" xr:uid="{00000000-0005-0000-0000-000049930000}"/>
    <cellStyle name="Normal 2 15 5_AVA DVA EL" xfId="26182" xr:uid="{00000000-0005-0000-0000-00004A930000}"/>
    <cellStyle name="Normal 2 15 6" xfId="7821" xr:uid="{00000000-0005-0000-0000-00004B930000}"/>
    <cellStyle name="Normal 2 15 6 2" xfId="26183" xr:uid="{00000000-0005-0000-0000-00004C930000}"/>
    <cellStyle name="Normal 2 15 6_AVA DVA EL" xfId="26184" xr:uid="{00000000-0005-0000-0000-00004D930000}"/>
    <cellStyle name="Normal 2 15 7" xfId="26185" xr:uid="{00000000-0005-0000-0000-00004E930000}"/>
    <cellStyle name="Normal 2 15_AVA DVA EL" xfId="26186" xr:uid="{00000000-0005-0000-0000-00004F930000}"/>
    <cellStyle name="Normal 2 16" xfId="7822" xr:uid="{00000000-0005-0000-0000-000050930000}"/>
    <cellStyle name="Normal 2 16 2" xfId="7823" xr:uid="{00000000-0005-0000-0000-000051930000}"/>
    <cellStyle name="Normal 2 16 2 2" xfId="26187" xr:uid="{00000000-0005-0000-0000-000052930000}"/>
    <cellStyle name="Normal 2 16 2_AVA DVA EL" xfId="26188" xr:uid="{00000000-0005-0000-0000-000053930000}"/>
    <cellStyle name="Normal 2 16 3" xfId="26189" xr:uid="{00000000-0005-0000-0000-000054930000}"/>
    <cellStyle name="Normal 2 16_AVA DVA EL" xfId="26190" xr:uid="{00000000-0005-0000-0000-000055930000}"/>
    <cellStyle name="Normal 2 17" xfId="7824" xr:uid="{00000000-0005-0000-0000-000056930000}"/>
    <cellStyle name="Normal 2 17 2" xfId="26191" xr:uid="{00000000-0005-0000-0000-000057930000}"/>
    <cellStyle name="Normal 2 17_AVA DVA EL" xfId="26192" xr:uid="{00000000-0005-0000-0000-000058930000}"/>
    <cellStyle name="Normal 2 18" xfId="7825" xr:uid="{00000000-0005-0000-0000-000059930000}"/>
    <cellStyle name="Normal 2 18 2" xfId="7826" xr:uid="{00000000-0005-0000-0000-00005A930000}"/>
    <cellStyle name="Normal 2 18 2 2" xfId="26193" xr:uid="{00000000-0005-0000-0000-00005B930000}"/>
    <cellStyle name="Normal 2 18 2_AVA DVA EL" xfId="26194" xr:uid="{00000000-0005-0000-0000-00005C930000}"/>
    <cellStyle name="Normal 2 18 3" xfId="7827" xr:uid="{00000000-0005-0000-0000-00005D930000}"/>
    <cellStyle name="Normal 2 18 3 2" xfId="26195" xr:uid="{00000000-0005-0000-0000-00005E930000}"/>
    <cellStyle name="Normal 2 18 3_AVA DVA EL" xfId="26196" xr:uid="{00000000-0005-0000-0000-00005F930000}"/>
    <cellStyle name="Normal 2 18 4" xfId="7828" xr:uid="{00000000-0005-0000-0000-000060930000}"/>
    <cellStyle name="Normal 2 18 4 2" xfId="26197" xr:uid="{00000000-0005-0000-0000-000061930000}"/>
    <cellStyle name="Normal 2 18 4_AVA DVA EL" xfId="26198" xr:uid="{00000000-0005-0000-0000-000062930000}"/>
    <cellStyle name="Normal 2 18 5" xfId="7829" xr:uid="{00000000-0005-0000-0000-000063930000}"/>
    <cellStyle name="Normal 2 18 5 2" xfId="26199" xr:uid="{00000000-0005-0000-0000-000064930000}"/>
    <cellStyle name="Normal 2 18 5_AVA DVA EL" xfId="26200" xr:uid="{00000000-0005-0000-0000-000065930000}"/>
    <cellStyle name="Normal 2 18 6" xfId="26201" xr:uid="{00000000-0005-0000-0000-000066930000}"/>
    <cellStyle name="Normal 2 18_AVA DVA EL" xfId="26202" xr:uid="{00000000-0005-0000-0000-000067930000}"/>
    <cellStyle name="Normal 2 19" xfId="7830" xr:uid="{00000000-0005-0000-0000-000068930000}"/>
    <cellStyle name="Normal 2 19 2" xfId="7831" xr:uid="{00000000-0005-0000-0000-000069930000}"/>
    <cellStyle name="Normal 2 19 2 2" xfId="26203" xr:uid="{00000000-0005-0000-0000-00006A930000}"/>
    <cellStyle name="Normal 2 19 2_AVA DVA EL" xfId="26204" xr:uid="{00000000-0005-0000-0000-00006B930000}"/>
    <cellStyle name="Normal 2 19 3" xfId="7832" xr:uid="{00000000-0005-0000-0000-00006C930000}"/>
    <cellStyle name="Normal 2 19 3 2" xfId="26205" xr:uid="{00000000-0005-0000-0000-00006D930000}"/>
    <cellStyle name="Normal 2 19 3_AVA DVA EL" xfId="26206" xr:uid="{00000000-0005-0000-0000-00006E930000}"/>
    <cellStyle name="Normal 2 19 4" xfId="7833" xr:uid="{00000000-0005-0000-0000-00006F930000}"/>
    <cellStyle name="Normal 2 19 4 2" xfId="26207" xr:uid="{00000000-0005-0000-0000-000070930000}"/>
    <cellStyle name="Normal 2 19 4_AVA DVA EL" xfId="26208" xr:uid="{00000000-0005-0000-0000-000071930000}"/>
    <cellStyle name="Normal 2 19 5" xfId="7834" xr:uid="{00000000-0005-0000-0000-000072930000}"/>
    <cellStyle name="Normal 2 19 5 2" xfId="26209" xr:uid="{00000000-0005-0000-0000-000073930000}"/>
    <cellStyle name="Normal 2 19 5_AVA DVA EL" xfId="26210" xr:uid="{00000000-0005-0000-0000-000074930000}"/>
    <cellStyle name="Normal 2 19 6" xfId="26211" xr:uid="{00000000-0005-0000-0000-000075930000}"/>
    <cellStyle name="Normal 2 19_AVA DVA EL" xfId="26212" xr:uid="{00000000-0005-0000-0000-000076930000}"/>
    <cellStyle name="Normal 2 192" xfId="26213" xr:uid="{00000000-0005-0000-0000-000077930000}"/>
    <cellStyle name="Normal 2 192 2" xfId="26214" xr:uid="{00000000-0005-0000-0000-000078930000}"/>
    <cellStyle name="Normal 2 192 3" xfId="26215" xr:uid="{00000000-0005-0000-0000-000079930000}"/>
    <cellStyle name="Normal 2 192_AVA DVA EL" xfId="26216" xr:uid="{00000000-0005-0000-0000-00007A930000}"/>
    <cellStyle name="Normal 2 2" xfId="7835" xr:uid="{00000000-0005-0000-0000-00007B930000}"/>
    <cellStyle name="Normal 2 2 10" xfId="7836" xr:uid="{00000000-0005-0000-0000-00007C930000}"/>
    <cellStyle name="Normal 2 2 10 2" xfId="7837" xr:uid="{00000000-0005-0000-0000-00007D930000}"/>
    <cellStyle name="Normal 2 2 10 2 2" xfId="26217" xr:uid="{00000000-0005-0000-0000-00007E930000}"/>
    <cellStyle name="Normal 2 2 10 2_AVA DVA EL" xfId="26218" xr:uid="{00000000-0005-0000-0000-00007F930000}"/>
    <cellStyle name="Normal 2 2 10 3" xfId="26219" xr:uid="{00000000-0005-0000-0000-000080930000}"/>
    <cellStyle name="Normal 2 2 10 3 2" xfId="26220" xr:uid="{00000000-0005-0000-0000-000081930000}"/>
    <cellStyle name="Normal 2 2 10 3 3" xfId="26221" xr:uid="{00000000-0005-0000-0000-000082930000}"/>
    <cellStyle name="Normal 2 2 10 3_AVA DVA EL" xfId="26222" xr:uid="{00000000-0005-0000-0000-000083930000}"/>
    <cellStyle name="Normal 2 2 10 4" xfId="26223" xr:uid="{00000000-0005-0000-0000-000084930000}"/>
    <cellStyle name="Normal 2 2 10_AVA DVA EL" xfId="26224" xr:uid="{00000000-0005-0000-0000-000085930000}"/>
    <cellStyle name="Normal 2 2 11" xfId="7838" xr:uid="{00000000-0005-0000-0000-000086930000}"/>
    <cellStyle name="Normal 2 2 11 2" xfId="26225" xr:uid="{00000000-0005-0000-0000-000087930000}"/>
    <cellStyle name="Normal 2 2 11 2 2" xfId="26226" xr:uid="{00000000-0005-0000-0000-000088930000}"/>
    <cellStyle name="Normal 2 2 11 2 3" xfId="26227" xr:uid="{00000000-0005-0000-0000-000089930000}"/>
    <cellStyle name="Normal 2 2 11 2_AVA DVA EL" xfId="26228" xr:uid="{00000000-0005-0000-0000-00008A930000}"/>
    <cellStyle name="Normal 2 2 11 3" xfId="26229" xr:uid="{00000000-0005-0000-0000-00008B930000}"/>
    <cellStyle name="Normal 2 2 11_AVA DVA EL" xfId="26230" xr:uid="{00000000-0005-0000-0000-00008C930000}"/>
    <cellStyle name="Normal 2 2 12" xfId="7839" xr:uid="{00000000-0005-0000-0000-00008D930000}"/>
    <cellStyle name="Normal 2 2 12 2" xfId="7840" xr:uid="{00000000-0005-0000-0000-00008E930000}"/>
    <cellStyle name="Normal 2 2 12 2 2" xfId="26231" xr:uid="{00000000-0005-0000-0000-00008F930000}"/>
    <cellStyle name="Normal 2 2 12 2_AVA DVA EL" xfId="26232" xr:uid="{00000000-0005-0000-0000-000090930000}"/>
    <cellStyle name="Normal 2 2 12 3" xfId="7841" xr:uid="{00000000-0005-0000-0000-000091930000}"/>
    <cellStyle name="Normal 2 2 12 3 2" xfId="26233" xr:uid="{00000000-0005-0000-0000-000092930000}"/>
    <cellStyle name="Normal 2 2 12 3_AVA DVA EL" xfId="26234" xr:uid="{00000000-0005-0000-0000-000093930000}"/>
    <cellStyle name="Normal 2 2 12 4" xfId="7842" xr:uid="{00000000-0005-0000-0000-000094930000}"/>
    <cellStyle name="Normal 2 2 12 4 2" xfId="26235" xr:uid="{00000000-0005-0000-0000-000095930000}"/>
    <cellStyle name="Normal 2 2 12 4_AVA DVA EL" xfId="26236" xr:uid="{00000000-0005-0000-0000-000096930000}"/>
    <cellStyle name="Normal 2 2 12 5" xfId="7843" xr:uid="{00000000-0005-0000-0000-000097930000}"/>
    <cellStyle name="Normal 2 2 12 5 2" xfId="26237" xr:uid="{00000000-0005-0000-0000-000098930000}"/>
    <cellStyle name="Normal 2 2 12 5_AVA DVA EL" xfId="26238" xr:uid="{00000000-0005-0000-0000-000099930000}"/>
    <cellStyle name="Normal 2 2 12 6" xfId="7844" xr:uid="{00000000-0005-0000-0000-00009A930000}"/>
    <cellStyle name="Normal 2 2 12 6 2" xfId="26239" xr:uid="{00000000-0005-0000-0000-00009B930000}"/>
    <cellStyle name="Normal 2 2 12 6_AVA DVA EL" xfId="26240" xr:uid="{00000000-0005-0000-0000-00009C930000}"/>
    <cellStyle name="Normal 2 2 12 7" xfId="26241" xr:uid="{00000000-0005-0000-0000-00009D930000}"/>
    <cellStyle name="Normal 2 2 12 7 2" xfId="26242" xr:uid="{00000000-0005-0000-0000-00009E930000}"/>
    <cellStyle name="Normal 2 2 12 7 3" xfId="26243" xr:uid="{00000000-0005-0000-0000-00009F930000}"/>
    <cellStyle name="Normal 2 2 12 7_AVA DVA EL" xfId="26244" xr:uid="{00000000-0005-0000-0000-0000A0930000}"/>
    <cellStyle name="Normal 2 2 12 8" xfId="26245" xr:uid="{00000000-0005-0000-0000-0000A1930000}"/>
    <cellStyle name="Normal 2 2 12_AVA DVA EL" xfId="26246" xr:uid="{00000000-0005-0000-0000-0000A2930000}"/>
    <cellStyle name="Normal 2 2 13" xfId="7845" xr:uid="{00000000-0005-0000-0000-0000A3930000}"/>
    <cellStyle name="Normal 2 2 13 2" xfId="26247" xr:uid="{00000000-0005-0000-0000-0000A4930000}"/>
    <cellStyle name="Normal 2 2 13_AVA DVA EL" xfId="26248" xr:uid="{00000000-0005-0000-0000-0000A5930000}"/>
    <cellStyle name="Normal 2 2 14" xfId="7846" xr:uid="{00000000-0005-0000-0000-0000A6930000}"/>
    <cellStyle name="Normal 2 2 14 2" xfId="26249" xr:uid="{00000000-0005-0000-0000-0000A7930000}"/>
    <cellStyle name="Normal 2 2 14_AVA DVA EL" xfId="26250" xr:uid="{00000000-0005-0000-0000-0000A8930000}"/>
    <cellStyle name="Normal 2 2 15" xfId="7847" xr:uid="{00000000-0005-0000-0000-0000A9930000}"/>
    <cellStyle name="Normal 2 2 15 2" xfId="26251" xr:uid="{00000000-0005-0000-0000-0000AA930000}"/>
    <cellStyle name="Normal 2 2 15_AVA DVA EL" xfId="26252" xr:uid="{00000000-0005-0000-0000-0000AB930000}"/>
    <cellStyle name="Normal 2 2 16" xfId="7848" xr:uid="{00000000-0005-0000-0000-0000AC930000}"/>
    <cellStyle name="Normal 2 2 16 2" xfId="26253" xr:uid="{00000000-0005-0000-0000-0000AD930000}"/>
    <cellStyle name="Normal 2 2 16_AVA DVA EL" xfId="26254" xr:uid="{00000000-0005-0000-0000-0000AE930000}"/>
    <cellStyle name="Normal 2 2 17" xfId="7849" xr:uid="{00000000-0005-0000-0000-0000AF930000}"/>
    <cellStyle name="Normal 2 2 17 2" xfId="26255" xr:uid="{00000000-0005-0000-0000-0000B0930000}"/>
    <cellStyle name="Normal 2 2 17_AVA DVA EL" xfId="26256" xr:uid="{00000000-0005-0000-0000-0000B1930000}"/>
    <cellStyle name="Normal 2 2 18" xfId="7850" xr:uid="{00000000-0005-0000-0000-0000B2930000}"/>
    <cellStyle name="Normal 2 2 18 2" xfId="26257" xr:uid="{00000000-0005-0000-0000-0000B3930000}"/>
    <cellStyle name="Normal 2 2 18_AVA DVA EL" xfId="26258" xr:uid="{00000000-0005-0000-0000-0000B4930000}"/>
    <cellStyle name="Normal 2 2 19" xfId="7851" xr:uid="{00000000-0005-0000-0000-0000B5930000}"/>
    <cellStyle name="Normal 2 2 19 2" xfId="7852" xr:uid="{00000000-0005-0000-0000-0000B6930000}"/>
    <cellStyle name="Normal 2 2 19 2 2" xfId="26259" xr:uid="{00000000-0005-0000-0000-0000B7930000}"/>
    <cellStyle name="Normal 2 2 19 2_AVA DVA EL" xfId="26260" xr:uid="{00000000-0005-0000-0000-0000B8930000}"/>
    <cellStyle name="Normal 2 2 19 3" xfId="7853" xr:uid="{00000000-0005-0000-0000-0000B9930000}"/>
    <cellStyle name="Normal 2 2 19 3 2" xfId="26261" xr:uid="{00000000-0005-0000-0000-0000BA930000}"/>
    <cellStyle name="Normal 2 2 19 3_AVA DVA EL" xfId="26262" xr:uid="{00000000-0005-0000-0000-0000BB930000}"/>
    <cellStyle name="Normal 2 2 19 4" xfId="26263" xr:uid="{00000000-0005-0000-0000-0000BC930000}"/>
    <cellStyle name="Normal 2 2 19_AVA DVA EL" xfId="26264" xr:uid="{00000000-0005-0000-0000-0000BD930000}"/>
    <cellStyle name="Normal 2 2 2" xfId="7854" xr:uid="{00000000-0005-0000-0000-0000BE930000}"/>
    <cellStyle name="Normal 2 2 2 10" xfId="7855" xr:uid="{00000000-0005-0000-0000-0000BF930000}"/>
    <cellStyle name="Normal 2 2 2 10 2" xfId="7856" xr:uid="{00000000-0005-0000-0000-0000C0930000}"/>
    <cellStyle name="Normal 2 2 2 10 2 2" xfId="7857" xr:uid="{00000000-0005-0000-0000-0000C1930000}"/>
    <cellStyle name="Normal 2 2 2 10 2 3" xfId="7858" xr:uid="{00000000-0005-0000-0000-0000C2930000}"/>
    <cellStyle name="Normal 2 2 2 10 2_AVA DVA EL" xfId="50024" xr:uid="{00000000-0005-0000-0000-0000C3930000}"/>
    <cellStyle name="Normal 2 2 2 10 3" xfId="7859" xr:uid="{00000000-0005-0000-0000-0000C4930000}"/>
    <cellStyle name="Normal 2 2 2 10 3 2" xfId="7860" xr:uid="{00000000-0005-0000-0000-0000C5930000}"/>
    <cellStyle name="Normal 2 2 2 10 3 3" xfId="7861" xr:uid="{00000000-0005-0000-0000-0000C6930000}"/>
    <cellStyle name="Normal 2 2 2 10 3_AVA DVA EL" xfId="50025" xr:uid="{00000000-0005-0000-0000-0000C7930000}"/>
    <cellStyle name="Normal 2 2 2 10 4" xfId="7862" xr:uid="{00000000-0005-0000-0000-0000C8930000}"/>
    <cellStyle name="Normal 2 2 2 10 4 2" xfId="7863" xr:uid="{00000000-0005-0000-0000-0000C9930000}"/>
    <cellStyle name="Normal 2 2 2 10 4 3" xfId="7864" xr:uid="{00000000-0005-0000-0000-0000CA930000}"/>
    <cellStyle name="Normal 2 2 2 10 4_AVA DVA EL" xfId="50026" xr:uid="{00000000-0005-0000-0000-0000CB930000}"/>
    <cellStyle name="Normal 2 2 2 10 5" xfId="7865" xr:uid="{00000000-0005-0000-0000-0000CC930000}"/>
    <cellStyle name="Normal 2 2 2 10 6" xfId="7866" xr:uid="{00000000-0005-0000-0000-0000CD930000}"/>
    <cellStyle name="Normal 2 2 2 10_AVA DVA EL" xfId="50027" xr:uid="{00000000-0005-0000-0000-0000CE930000}"/>
    <cellStyle name="Normal 2 2 2 11" xfId="7867" xr:uid="{00000000-0005-0000-0000-0000CF930000}"/>
    <cellStyle name="Normal 2 2 2 11 2" xfId="26265" xr:uid="{00000000-0005-0000-0000-0000D0930000}"/>
    <cellStyle name="Normal 2 2 2 11_AVA DVA EL" xfId="26266" xr:uid="{00000000-0005-0000-0000-0000D1930000}"/>
    <cellStyle name="Normal 2 2 2 12" xfId="7868" xr:uid="{00000000-0005-0000-0000-0000D2930000}"/>
    <cellStyle name="Normal 2 2 2 12 2" xfId="26267" xr:uid="{00000000-0005-0000-0000-0000D3930000}"/>
    <cellStyle name="Normal 2 2 2 12_AVA DVA EL" xfId="26268" xr:uid="{00000000-0005-0000-0000-0000D4930000}"/>
    <cellStyle name="Normal 2 2 2 13" xfId="7869" xr:uid="{00000000-0005-0000-0000-0000D5930000}"/>
    <cellStyle name="Normal 2 2 2 13 2" xfId="26269" xr:uid="{00000000-0005-0000-0000-0000D6930000}"/>
    <cellStyle name="Normal 2 2 2 13_AVA DVA EL" xfId="26270" xr:uid="{00000000-0005-0000-0000-0000D7930000}"/>
    <cellStyle name="Normal 2 2 2 14" xfId="7870" xr:uid="{00000000-0005-0000-0000-0000D8930000}"/>
    <cellStyle name="Normal 2 2 2 14 2" xfId="26271" xr:uid="{00000000-0005-0000-0000-0000D9930000}"/>
    <cellStyle name="Normal 2 2 2 14_AVA DVA EL" xfId="26272" xr:uid="{00000000-0005-0000-0000-0000DA930000}"/>
    <cellStyle name="Normal 2 2 2 15" xfId="7871" xr:uid="{00000000-0005-0000-0000-0000DB930000}"/>
    <cellStyle name="Normal 2 2 2 15 2" xfId="7872" xr:uid="{00000000-0005-0000-0000-0000DC930000}"/>
    <cellStyle name="Normal 2 2 2 15 3" xfId="7873" xr:uid="{00000000-0005-0000-0000-0000DD930000}"/>
    <cellStyle name="Normal 2 2 2 15_AVA DVA EL" xfId="26273" xr:uid="{00000000-0005-0000-0000-0000DE930000}"/>
    <cellStyle name="Normal 2 2 2 16" xfId="7874" xr:uid="{00000000-0005-0000-0000-0000DF930000}"/>
    <cellStyle name="Normal 2 2 2 16 2" xfId="26274" xr:uid="{00000000-0005-0000-0000-0000E0930000}"/>
    <cellStyle name="Normal 2 2 2 16_AVA DVA EL" xfId="26275" xr:uid="{00000000-0005-0000-0000-0000E1930000}"/>
    <cellStyle name="Normal 2 2 2 17" xfId="7875" xr:uid="{00000000-0005-0000-0000-0000E2930000}"/>
    <cellStyle name="Normal 2 2 2 17 2" xfId="26276" xr:uid="{00000000-0005-0000-0000-0000E3930000}"/>
    <cellStyle name="Normal 2 2 2 17_AVA DVA EL" xfId="26277" xr:uid="{00000000-0005-0000-0000-0000E4930000}"/>
    <cellStyle name="Normal 2 2 2 18" xfId="7876" xr:uid="{00000000-0005-0000-0000-0000E5930000}"/>
    <cellStyle name="Normal 2 2 2 18 2" xfId="26278" xr:uid="{00000000-0005-0000-0000-0000E6930000}"/>
    <cellStyle name="Normal 2 2 2 18_AVA DVA EL" xfId="26279" xr:uid="{00000000-0005-0000-0000-0000E7930000}"/>
    <cellStyle name="Normal 2 2 2 19" xfId="7877" xr:uid="{00000000-0005-0000-0000-0000E8930000}"/>
    <cellStyle name="Normal 2 2 2 19 2" xfId="26280" xr:uid="{00000000-0005-0000-0000-0000E9930000}"/>
    <cellStyle name="Normal 2 2 2 19_AVA DVA EL" xfId="26281" xr:uid="{00000000-0005-0000-0000-0000EA930000}"/>
    <cellStyle name="Normal 2 2 2 2" xfId="7878" xr:uid="{00000000-0005-0000-0000-0000EB930000}"/>
    <cellStyle name="Normal 2 2 2 2 10" xfId="7879" xr:uid="{00000000-0005-0000-0000-0000EC930000}"/>
    <cellStyle name="Normal 2 2 2 2 11" xfId="7880" xr:uid="{00000000-0005-0000-0000-0000ED930000}"/>
    <cellStyle name="Normal 2 2 2 2 12" xfId="7881" xr:uid="{00000000-0005-0000-0000-0000EE930000}"/>
    <cellStyle name="Normal 2 2 2 2 13" xfId="26282" xr:uid="{00000000-0005-0000-0000-0000EF930000}"/>
    <cellStyle name="Normal 2 2 2 2 13 2" xfId="26283" xr:uid="{00000000-0005-0000-0000-0000F0930000}"/>
    <cellStyle name="Normal 2 2 2 2 13 3" xfId="26284" xr:uid="{00000000-0005-0000-0000-0000F1930000}"/>
    <cellStyle name="Normal 2 2 2 2 13_AVA DVA EL" xfId="26285" xr:uid="{00000000-0005-0000-0000-0000F2930000}"/>
    <cellStyle name="Normal 2 2 2 2 2" xfId="7882" xr:uid="{00000000-0005-0000-0000-0000F3930000}"/>
    <cellStyle name="Normal 2 2 2 2 2 10" xfId="7883" xr:uid="{00000000-0005-0000-0000-0000F4930000}"/>
    <cellStyle name="Normal 2 2 2 2 2 10 2" xfId="26286" xr:uid="{00000000-0005-0000-0000-0000F5930000}"/>
    <cellStyle name="Normal 2 2 2 2 2 10_AVA DVA EL" xfId="26287" xr:uid="{00000000-0005-0000-0000-0000F6930000}"/>
    <cellStyle name="Normal 2 2 2 2 2 11" xfId="26288" xr:uid="{00000000-0005-0000-0000-0000F7930000}"/>
    <cellStyle name="Normal 2 2 2 2 2 11 2" xfId="26289" xr:uid="{00000000-0005-0000-0000-0000F8930000}"/>
    <cellStyle name="Normal 2 2 2 2 2 11 3" xfId="26290" xr:uid="{00000000-0005-0000-0000-0000F9930000}"/>
    <cellStyle name="Normal 2 2 2 2 2 11_AVA DVA EL" xfId="26291" xr:uid="{00000000-0005-0000-0000-0000FA930000}"/>
    <cellStyle name="Normal 2 2 2 2 2 2" xfId="7884" xr:uid="{00000000-0005-0000-0000-0000FB930000}"/>
    <cellStyle name="Normal 2 2 2 2 2 2 10" xfId="7885" xr:uid="{00000000-0005-0000-0000-0000FC930000}"/>
    <cellStyle name="Normal 2 2 2 2 2 2 11" xfId="26292" xr:uid="{00000000-0005-0000-0000-0000FD930000}"/>
    <cellStyle name="Normal 2 2 2 2 2 2 11 2" xfId="26293" xr:uid="{00000000-0005-0000-0000-0000FE930000}"/>
    <cellStyle name="Normal 2 2 2 2 2 2 11 3" xfId="26294" xr:uid="{00000000-0005-0000-0000-0000FF930000}"/>
    <cellStyle name="Normal 2 2 2 2 2 2 11_AVA DVA EL" xfId="26295" xr:uid="{00000000-0005-0000-0000-000000940000}"/>
    <cellStyle name="Normal 2 2 2 2 2 2 2" xfId="7886" xr:uid="{00000000-0005-0000-0000-000001940000}"/>
    <cellStyle name="Normal 2 2 2 2 2 2 2 2" xfId="7887" xr:uid="{00000000-0005-0000-0000-000002940000}"/>
    <cellStyle name="Normal 2 2 2 2 2 2 2 2 2" xfId="7888" xr:uid="{00000000-0005-0000-0000-000003940000}"/>
    <cellStyle name="Normal 2 2 2 2 2 2 2 2 2 2" xfId="7889" xr:uid="{00000000-0005-0000-0000-000004940000}"/>
    <cellStyle name="Normal 2 2 2 2 2 2 2 2 2 2 2" xfId="7890" xr:uid="{00000000-0005-0000-0000-000005940000}"/>
    <cellStyle name="Normal 2 2 2 2 2 2 2 2 2 2 3" xfId="7891" xr:uid="{00000000-0005-0000-0000-000006940000}"/>
    <cellStyle name="Normal 2 2 2 2 2 2 2 2 2 2 4" xfId="7892" xr:uid="{00000000-0005-0000-0000-000007940000}"/>
    <cellStyle name="Normal 2 2 2 2 2 2 2 2 2 2 5" xfId="7893" xr:uid="{00000000-0005-0000-0000-000008940000}"/>
    <cellStyle name="Normal 2 2 2 2 2 2 2 2 2 2_AVA DVA EL" xfId="26296" xr:uid="{00000000-0005-0000-0000-000009940000}"/>
    <cellStyle name="Normal 2 2 2 2 2 2 2 2 2 3" xfId="7894" xr:uid="{00000000-0005-0000-0000-00000A940000}"/>
    <cellStyle name="Normal 2 2 2 2 2 2 2 2 2 3 2" xfId="26297" xr:uid="{00000000-0005-0000-0000-00000B940000}"/>
    <cellStyle name="Normal 2 2 2 2 2 2 2 2 2 3_AVA DVA EL" xfId="26298" xr:uid="{00000000-0005-0000-0000-00000C940000}"/>
    <cellStyle name="Normal 2 2 2 2 2 2 2 2 2 4" xfId="7895" xr:uid="{00000000-0005-0000-0000-00000D940000}"/>
    <cellStyle name="Normal 2 2 2 2 2 2 2 2 2 4 2" xfId="26299" xr:uid="{00000000-0005-0000-0000-00000E940000}"/>
    <cellStyle name="Normal 2 2 2 2 2 2 2 2 2 4_AVA DVA EL" xfId="26300" xr:uid="{00000000-0005-0000-0000-00000F940000}"/>
    <cellStyle name="Normal 2 2 2 2 2 2 2 2 2 5" xfId="7896" xr:uid="{00000000-0005-0000-0000-000010940000}"/>
    <cellStyle name="Normal 2 2 2 2 2 2 2 2 2 5 2" xfId="26301" xr:uid="{00000000-0005-0000-0000-000011940000}"/>
    <cellStyle name="Normal 2 2 2 2 2 2 2 2 2 5_AVA DVA EL" xfId="26302" xr:uid="{00000000-0005-0000-0000-000012940000}"/>
    <cellStyle name="Normal 2 2 2 2 2 2 2 2 2_AVA DVA EL" xfId="50028" xr:uid="{00000000-0005-0000-0000-000013940000}"/>
    <cellStyle name="Normal 2 2 2 2 2 2 2 2 3" xfId="7897" xr:uid="{00000000-0005-0000-0000-000014940000}"/>
    <cellStyle name="Normal 2 2 2 2 2 2 2 2 4" xfId="7898" xr:uid="{00000000-0005-0000-0000-000015940000}"/>
    <cellStyle name="Normal 2 2 2 2 2 2 2 2 5" xfId="7899" xr:uid="{00000000-0005-0000-0000-000016940000}"/>
    <cellStyle name="Normal 2 2 2 2 2 2 2 2 6" xfId="7900" xr:uid="{00000000-0005-0000-0000-000017940000}"/>
    <cellStyle name="Normal 2 2 2 2 2 2 2 2 7" xfId="7901" xr:uid="{00000000-0005-0000-0000-000018940000}"/>
    <cellStyle name="Normal 2 2 2 2 2 2 2 2_AVA DVA EL" xfId="26303" xr:uid="{00000000-0005-0000-0000-000019940000}"/>
    <cellStyle name="Normal 2 2 2 2 2 2 2 3" xfId="7902" xr:uid="{00000000-0005-0000-0000-00001A940000}"/>
    <cellStyle name="Normal 2 2 2 2 2 2 2 4" xfId="7903" xr:uid="{00000000-0005-0000-0000-00001B940000}"/>
    <cellStyle name="Normal 2 2 2 2 2 2 2 4 2" xfId="26304" xr:uid="{00000000-0005-0000-0000-00001C940000}"/>
    <cellStyle name="Normal 2 2 2 2 2 2 2 4_AVA DVA EL" xfId="26305" xr:uid="{00000000-0005-0000-0000-00001D940000}"/>
    <cellStyle name="Normal 2 2 2 2 2 2 2 5" xfId="7904" xr:uid="{00000000-0005-0000-0000-00001E940000}"/>
    <cellStyle name="Normal 2 2 2 2 2 2 2 5 2" xfId="26306" xr:uid="{00000000-0005-0000-0000-00001F940000}"/>
    <cellStyle name="Normal 2 2 2 2 2 2 2 5_AVA DVA EL" xfId="26307" xr:uid="{00000000-0005-0000-0000-000020940000}"/>
    <cellStyle name="Normal 2 2 2 2 2 2 2 6" xfId="7905" xr:uid="{00000000-0005-0000-0000-000021940000}"/>
    <cellStyle name="Normal 2 2 2 2 2 2 2 6 2" xfId="26308" xr:uid="{00000000-0005-0000-0000-000022940000}"/>
    <cellStyle name="Normal 2 2 2 2 2 2 2 6_AVA DVA EL" xfId="26309" xr:uid="{00000000-0005-0000-0000-000023940000}"/>
    <cellStyle name="Normal 2 2 2 2 2 2 2 7" xfId="7906" xr:uid="{00000000-0005-0000-0000-000024940000}"/>
    <cellStyle name="Normal 2 2 2 2 2 2 2 7 2" xfId="26310" xr:uid="{00000000-0005-0000-0000-000025940000}"/>
    <cellStyle name="Normal 2 2 2 2 2 2 2 7_AVA DVA EL" xfId="26311" xr:uid="{00000000-0005-0000-0000-000026940000}"/>
    <cellStyle name="Normal 2 2 2 2 2 2 2 8" xfId="7907" xr:uid="{00000000-0005-0000-0000-000027940000}"/>
    <cellStyle name="Normal 2 2 2 2 2 2 2 8 2" xfId="26312" xr:uid="{00000000-0005-0000-0000-000028940000}"/>
    <cellStyle name="Normal 2 2 2 2 2 2 2 8_AVA DVA EL" xfId="26313" xr:uid="{00000000-0005-0000-0000-000029940000}"/>
    <cellStyle name="Normal 2 2 2 2 2 2 2_AVA DVA EL" xfId="50029" xr:uid="{00000000-0005-0000-0000-00002A940000}"/>
    <cellStyle name="Normal 2 2 2 2 2 2 3" xfId="7908" xr:uid="{00000000-0005-0000-0000-00002B940000}"/>
    <cellStyle name="Normal 2 2 2 2 2 2 3 2" xfId="7909" xr:uid="{00000000-0005-0000-0000-00002C940000}"/>
    <cellStyle name="Normal 2 2 2 2 2 2 3 3" xfId="7910" xr:uid="{00000000-0005-0000-0000-00002D940000}"/>
    <cellStyle name="Normal 2 2 2 2 2 2 3_AVA DVA EL" xfId="50030" xr:uid="{00000000-0005-0000-0000-00002E940000}"/>
    <cellStyle name="Normal 2 2 2 2 2 2 4" xfId="7911" xr:uid="{00000000-0005-0000-0000-00002F940000}"/>
    <cellStyle name="Normal 2 2 2 2 2 2 4 2" xfId="7912" xr:uid="{00000000-0005-0000-0000-000030940000}"/>
    <cellStyle name="Normal 2 2 2 2 2 2 4 3" xfId="7913" xr:uid="{00000000-0005-0000-0000-000031940000}"/>
    <cellStyle name="Normal 2 2 2 2 2 2 4_AVA DVA EL" xfId="50031" xr:uid="{00000000-0005-0000-0000-000032940000}"/>
    <cellStyle name="Normal 2 2 2 2 2 2 5" xfId="7914" xr:uid="{00000000-0005-0000-0000-000033940000}"/>
    <cellStyle name="Normal 2 2 2 2 2 2 5 2" xfId="7915" xr:uid="{00000000-0005-0000-0000-000034940000}"/>
    <cellStyle name="Normal 2 2 2 2 2 2 5 2 2" xfId="26314" xr:uid="{00000000-0005-0000-0000-000035940000}"/>
    <cellStyle name="Normal 2 2 2 2 2 2 5 2_AVA DVA EL" xfId="26315" xr:uid="{00000000-0005-0000-0000-000036940000}"/>
    <cellStyle name="Normal 2 2 2 2 2 2 5 3" xfId="7916" xr:uid="{00000000-0005-0000-0000-000037940000}"/>
    <cellStyle name="Normal 2 2 2 2 2 2 5 3 2" xfId="26316" xr:uid="{00000000-0005-0000-0000-000038940000}"/>
    <cellStyle name="Normal 2 2 2 2 2 2 5 3_AVA DVA EL" xfId="26317" xr:uid="{00000000-0005-0000-0000-000039940000}"/>
    <cellStyle name="Normal 2 2 2 2 2 2 5_AVA DVA EL" xfId="50032" xr:uid="{00000000-0005-0000-0000-00003A940000}"/>
    <cellStyle name="Normal 2 2 2 2 2 2 6" xfId="7917" xr:uid="{00000000-0005-0000-0000-00003B940000}"/>
    <cellStyle name="Normal 2 2 2 2 2 2 7" xfId="7918" xr:uid="{00000000-0005-0000-0000-00003C940000}"/>
    <cellStyle name="Normal 2 2 2 2 2 2 8" xfId="7919" xr:uid="{00000000-0005-0000-0000-00003D940000}"/>
    <cellStyle name="Normal 2 2 2 2 2 2 9" xfId="7920" xr:uid="{00000000-0005-0000-0000-00003E940000}"/>
    <cellStyle name="Normal 2 2 2 2 2 2_AVA DVA EL" xfId="26318" xr:uid="{00000000-0005-0000-0000-00003F940000}"/>
    <cellStyle name="Normal 2 2 2 2 2 3" xfId="7921" xr:uid="{00000000-0005-0000-0000-000040940000}"/>
    <cellStyle name="Normal 2 2 2 2 2 3 2" xfId="26319" xr:uid="{00000000-0005-0000-0000-000041940000}"/>
    <cellStyle name="Normal 2 2 2 2 2 3 2 2" xfId="26320" xr:uid="{00000000-0005-0000-0000-000042940000}"/>
    <cellStyle name="Normal 2 2 2 2 2 3 2 3" xfId="26321" xr:uid="{00000000-0005-0000-0000-000043940000}"/>
    <cellStyle name="Normal 2 2 2 2 2 3 2_AVA DVA EL" xfId="26322" xr:uid="{00000000-0005-0000-0000-000044940000}"/>
    <cellStyle name="Normal 2 2 2 2 2 3 3" xfId="26323" xr:uid="{00000000-0005-0000-0000-000045940000}"/>
    <cellStyle name="Normal 2 2 2 2 2 3_AVA DVA EL" xfId="26324" xr:uid="{00000000-0005-0000-0000-000046940000}"/>
    <cellStyle name="Normal 2 2 2 2 2 4" xfId="7922" xr:uid="{00000000-0005-0000-0000-000047940000}"/>
    <cellStyle name="Normal 2 2 2 2 2 4 2" xfId="26325" xr:uid="{00000000-0005-0000-0000-000048940000}"/>
    <cellStyle name="Normal 2 2 2 2 2 4_AVA DVA EL" xfId="26326" xr:uid="{00000000-0005-0000-0000-000049940000}"/>
    <cellStyle name="Normal 2 2 2 2 2 5" xfId="7923" xr:uid="{00000000-0005-0000-0000-00004A940000}"/>
    <cellStyle name="Normal 2 2 2 2 2 5 2" xfId="7924" xr:uid="{00000000-0005-0000-0000-00004B940000}"/>
    <cellStyle name="Normal 2 2 2 2 2 5 3" xfId="7925" xr:uid="{00000000-0005-0000-0000-00004C940000}"/>
    <cellStyle name="Normal 2 2 2 2 2 5_AVA DVA EL" xfId="26327" xr:uid="{00000000-0005-0000-0000-00004D940000}"/>
    <cellStyle name="Normal 2 2 2 2 2 6" xfId="7926" xr:uid="{00000000-0005-0000-0000-00004E940000}"/>
    <cellStyle name="Normal 2 2 2 2 2 6 2" xfId="26328" xr:uid="{00000000-0005-0000-0000-00004F940000}"/>
    <cellStyle name="Normal 2 2 2 2 2 6_AVA DVA EL" xfId="26329" xr:uid="{00000000-0005-0000-0000-000050940000}"/>
    <cellStyle name="Normal 2 2 2 2 2 7" xfId="7927" xr:uid="{00000000-0005-0000-0000-000051940000}"/>
    <cellStyle name="Normal 2 2 2 2 2 7 2" xfId="26330" xr:uid="{00000000-0005-0000-0000-000052940000}"/>
    <cellStyle name="Normal 2 2 2 2 2 7_AVA DVA EL" xfId="26331" xr:uid="{00000000-0005-0000-0000-000053940000}"/>
    <cellStyle name="Normal 2 2 2 2 2 8" xfId="7928" xr:uid="{00000000-0005-0000-0000-000054940000}"/>
    <cellStyle name="Normal 2 2 2 2 2 8 2" xfId="26332" xr:uid="{00000000-0005-0000-0000-000055940000}"/>
    <cellStyle name="Normal 2 2 2 2 2 8_AVA DVA EL" xfId="26333" xr:uid="{00000000-0005-0000-0000-000056940000}"/>
    <cellStyle name="Normal 2 2 2 2 2 9" xfId="7929" xr:uid="{00000000-0005-0000-0000-000057940000}"/>
    <cellStyle name="Normal 2 2 2 2 2 9 2" xfId="26334" xr:uid="{00000000-0005-0000-0000-000058940000}"/>
    <cellStyle name="Normal 2 2 2 2 2 9_AVA DVA EL" xfId="26335" xr:uid="{00000000-0005-0000-0000-000059940000}"/>
    <cellStyle name="Normal 2 2 2 2 2_AVA DVA EL" xfId="50033" xr:uid="{00000000-0005-0000-0000-00005A940000}"/>
    <cellStyle name="Normal 2 2 2 2 3" xfId="7930" xr:uid="{00000000-0005-0000-0000-00005B940000}"/>
    <cellStyle name="Normal 2 2 2 2 3 2" xfId="7931" xr:uid="{00000000-0005-0000-0000-00005C940000}"/>
    <cellStyle name="Normal 2 2 2 2 3 2 2" xfId="7932" xr:uid="{00000000-0005-0000-0000-00005D940000}"/>
    <cellStyle name="Normal 2 2 2 2 3 2 3" xfId="7933" xr:uid="{00000000-0005-0000-0000-00005E940000}"/>
    <cellStyle name="Normal 2 2 2 2 3 2_AVA DVA EL" xfId="50034" xr:uid="{00000000-0005-0000-0000-00005F940000}"/>
    <cellStyle name="Normal 2 2 2 2 3 3" xfId="7934" xr:uid="{00000000-0005-0000-0000-000060940000}"/>
    <cellStyle name="Normal 2 2 2 2 3 3 2" xfId="7935" xr:uid="{00000000-0005-0000-0000-000061940000}"/>
    <cellStyle name="Normal 2 2 2 2 3 3 3" xfId="7936" xr:uid="{00000000-0005-0000-0000-000062940000}"/>
    <cellStyle name="Normal 2 2 2 2 3 3_AVA DVA EL" xfId="50035" xr:uid="{00000000-0005-0000-0000-000063940000}"/>
    <cellStyle name="Normal 2 2 2 2 3 4" xfId="7937" xr:uid="{00000000-0005-0000-0000-000064940000}"/>
    <cellStyle name="Normal 2 2 2 2 3 4 2" xfId="7938" xr:uid="{00000000-0005-0000-0000-000065940000}"/>
    <cellStyle name="Normal 2 2 2 2 3 4 3" xfId="7939" xr:uid="{00000000-0005-0000-0000-000066940000}"/>
    <cellStyle name="Normal 2 2 2 2 3 4_AVA DVA EL" xfId="50036" xr:uid="{00000000-0005-0000-0000-000067940000}"/>
    <cellStyle name="Normal 2 2 2 2 3 5" xfId="7940" xr:uid="{00000000-0005-0000-0000-000068940000}"/>
    <cellStyle name="Normal 2 2 2 2 3 6" xfId="7941" xr:uid="{00000000-0005-0000-0000-000069940000}"/>
    <cellStyle name="Normal 2 2 2 2 3 7" xfId="26336" xr:uid="{00000000-0005-0000-0000-00006A940000}"/>
    <cellStyle name="Normal 2 2 2 2 3 7 2" xfId="26337" xr:uid="{00000000-0005-0000-0000-00006B940000}"/>
    <cellStyle name="Normal 2 2 2 2 3 7 3" xfId="26338" xr:uid="{00000000-0005-0000-0000-00006C940000}"/>
    <cellStyle name="Normal 2 2 2 2 3 7_AVA DVA EL" xfId="26339" xr:uid="{00000000-0005-0000-0000-00006D940000}"/>
    <cellStyle name="Normal 2 2 2 2 3_AVA DVA EL" xfId="50037" xr:uid="{00000000-0005-0000-0000-00006E940000}"/>
    <cellStyle name="Normal 2 2 2 2 4" xfId="7942" xr:uid="{00000000-0005-0000-0000-00006F940000}"/>
    <cellStyle name="Normal 2 2 2 2 4 2" xfId="7943" xr:uid="{00000000-0005-0000-0000-000070940000}"/>
    <cellStyle name="Normal 2 2 2 2 4 3" xfId="7944" xr:uid="{00000000-0005-0000-0000-000071940000}"/>
    <cellStyle name="Normal 2 2 2 2 4 4" xfId="26340" xr:uid="{00000000-0005-0000-0000-000072940000}"/>
    <cellStyle name="Normal 2 2 2 2 4 4 2" xfId="26341" xr:uid="{00000000-0005-0000-0000-000073940000}"/>
    <cellStyle name="Normal 2 2 2 2 4 4 3" xfId="26342" xr:uid="{00000000-0005-0000-0000-000074940000}"/>
    <cellStyle name="Normal 2 2 2 2 4 4_AVA DVA EL" xfId="26343" xr:uid="{00000000-0005-0000-0000-000075940000}"/>
    <cellStyle name="Normal 2 2 2 2 4_AVA DVA EL" xfId="50038" xr:uid="{00000000-0005-0000-0000-000076940000}"/>
    <cellStyle name="Normal 2 2 2 2 5" xfId="7945" xr:uid="{00000000-0005-0000-0000-000077940000}"/>
    <cellStyle name="Normal 2 2 2 2 5 2" xfId="7946" xr:uid="{00000000-0005-0000-0000-000078940000}"/>
    <cellStyle name="Normal 2 2 2 2 5 3" xfId="7947" xr:uid="{00000000-0005-0000-0000-000079940000}"/>
    <cellStyle name="Normal 2 2 2 2 5 4" xfId="26344" xr:uid="{00000000-0005-0000-0000-00007A940000}"/>
    <cellStyle name="Normal 2 2 2 2 5 4 2" xfId="26345" xr:uid="{00000000-0005-0000-0000-00007B940000}"/>
    <cellStyle name="Normal 2 2 2 2 5 4 3" xfId="26346" xr:uid="{00000000-0005-0000-0000-00007C940000}"/>
    <cellStyle name="Normal 2 2 2 2 5 4_AVA DVA EL" xfId="26347" xr:uid="{00000000-0005-0000-0000-00007D940000}"/>
    <cellStyle name="Normal 2 2 2 2 5_AVA DVA EL" xfId="50039" xr:uid="{00000000-0005-0000-0000-00007E940000}"/>
    <cellStyle name="Normal 2 2 2 2 6" xfId="7948" xr:uid="{00000000-0005-0000-0000-00007F940000}"/>
    <cellStyle name="Normal 2 2 2 2 6 2" xfId="7949" xr:uid="{00000000-0005-0000-0000-000080940000}"/>
    <cellStyle name="Normal 2 2 2 2 6 3" xfId="7950" xr:uid="{00000000-0005-0000-0000-000081940000}"/>
    <cellStyle name="Normal 2 2 2 2 6 4" xfId="7951" xr:uid="{00000000-0005-0000-0000-000082940000}"/>
    <cellStyle name="Normal 2 2 2 2 6 4 2" xfId="26348" xr:uid="{00000000-0005-0000-0000-000083940000}"/>
    <cellStyle name="Normal 2 2 2 2 6 4_AVA DVA EL" xfId="26349" xr:uid="{00000000-0005-0000-0000-000084940000}"/>
    <cellStyle name="Normal 2 2 2 2 6 5" xfId="7952" xr:uid="{00000000-0005-0000-0000-000085940000}"/>
    <cellStyle name="Normal 2 2 2 2 6 5 2" xfId="26350" xr:uid="{00000000-0005-0000-0000-000086940000}"/>
    <cellStyle name="Normal 2 2 2 2 6 5_AVA DVA EL" xfId="26351" xr:uid="{00000000-0005-0000-0000-000087940000}"/>
    <cellStyle name="Normal 2 2 2 2 6 6" xfId="7953" xr:uid="{00000000-0005-0000-0000-000088940000}"/>
    <cellStyle name="Normal 2 2 2 2 6 6 2" xfId="26352" xr:uid="{00000000-0005-0000-0000-000089940000}"/>
    <cellStyle name="Normal 2 2 2 2 6 6_AVA DVA EL" xfId="26353" xr:uid="{00000000-0005-0000-0000-00008A940000}"/>
    <cellStyle name="Normal 2 2 2 2 6 7" xfId="7954" xr:uid="{00000000-0005-0000-0000-00008B940000}"/>
    <cellStyle name="Normal 2 2 2 2 6 7 2" xfId="26354" xr:uid="{00000000-0005-0000-0000-00008C940000}"/>
    <cellStyle name="Normal 2 2 2 2 6 7_AVA DVA EL" xfId="26355" xr:uid="{00000000-0005-0000-0000-00008D940000}"/>
    <cellStyle name="Normal 2 2 2 2 6 8" xfId="26356" xr:uid="{00000000-0005-0000-0000-00008E940000}"/>
    <cellStyle name="Normal 2 2 2 2 6 8 2" xfId="26357" xr:uid="{00000000-0005-0000-0000-00008F940000}"/>
    <cellStyle name="Normal 2 2 2 2 6 8 3" xfId="26358" xr:uid="{00000000-0005-0000-0000-000090940000}"/>
    <cellStyle name="Normal 2 2 2 2 6 8_AVA DVA EL" xfId="26359" xr:uid="{00000000-0005-0000-0000-000091940000}"/>
    <cellStyle name="Normal 2 2 2 2 6_AVA DVA EL" xfId="50040" xr:uid="{00000000-0005-0000-0000-000092940000}"/>
    <cellStyle name="Normal 2 2 2 2 7" xfId="7955" xr:uid="{00000000-0005-0000-0000-000093940000}"/>
    <cellStyle name="Normal 2 2 2 2 7 2" xfId="7956" xr:uid="{00000000-0005-0000-0000-000094940000}"/>
    <cellStyle name="Normal 2 2 2 2 7 2 2" xfId="26360" xr:uid="{00000000-0005-0000-0000-000095940000}"/>
    <cellStyle name="Normal 2 2 2 2 7 2_AVA DVA EL" xfId="26361" xr:uid="{00000000-0005-0000-0000-000096940000}"/>
    <cellStyle name="Normal 2 2 2 2 7 3" xfId="7957" xr:uid="{00000000-0005-0000-0000-000097940000}"/>
    <cellStyle name="Normal 2 2 2 2 7 3 2" xfId="26362" xr:uid="{00000000-0005-0000-0000-000098940000}"/>
    <cellStyle name="Normal 2 2 2 2 7 3_AVA DVA EL" xfId="26363" xr:uid="{00000000-0005-0000-0000-000099940000}"/>
    <cellStyle name="Normal 2 2 2 2 7 4" xfId="26364" xr:uid="{00000000-0005-0000-0000-00009A940000}"/>
    <cellStyle name="Normal 2 2 2 2 7 4 2" xfId="26365" xr:uid="{00000000-0005-0000-0000-00009B940000}"/>
    <cellStyle name="Normal 2 2 2 2 7 4 3" xfId="26366" xr:uid="{00000000-0005-0000-0000-00009C940000}"/>
    <cellStyle name="Normal 2 2 2 2 7 4_AVA DVA EL" xfId="26367" xr:uid="{00000000-0005-0000-0000-00009D940000}"/>
    <cellStyle name="Normal 2 2 2 2 7_AVA DVA EL" xfId="50041" xr:uid="{00000000-0005-0000-0000-00009E940000}"/>
    <cellStyle name="Normal 2 2 2 2 8" xfId="7958" xr:uid="{00000000-0005-0000-0000-00009F940000}"/>
    <cellStyle name="Normal 2 2 2 2 8 2" xfId="26368" xr:uid="{00000000-0005-0000-0000-0000A0940000}"/>
    <cellStyle name="Normal 2 2 2 2 8 2 2" xfId="26369" xr:uid="{00000000-0005-0000-0000-0000A1940000}"/>
    <cellStyle name="Normal 2 2 2 2 8 2 3" xfId="26370" xr:uid="{00000000-0005-0000-0000-0000A2940000}"/>
    <cellStyle name="Normal 2 2 2 2 8 2_AVA DVA EL" xfId="26371" xr:uid="{00000000-0005-0000-0000-0000A3940000}"/>
    <cellStyle name="Normal 2 2 2 2 8_AVA DVA EL" xfId="50042" xr:uid="{00000000-0005-0000-0000-0000A4940000}"/>
    <cellStyle name="Normal 2 2 2 2 9" xfId="7959" xr:uid="{00000000-0005-0000-0000-0000A5940000}"/>
    <cellStyle name="Normal 2 2 2 2 9 2" xfId="26372" xr:uid="{00000000-0005-0000-0000-0000A6940000}"/>
    <cellStyle name="Normal 2 2 2 2 9 2 2" xfId="26373" xr:uid="{00000000-0005-0000-0000-0000A7940000}"/>
    <cellStyle name="Normal 2 2 2 2 9 2 3" xfId="26374" xr:uid="{00000000-0005-0000-0000-0000A8940000}"/>
    <cellStyle name="Normal 2 2 2 2 9 2_AVA DVA EL" xfId="26375" xr:uid="{00000000-0005-0000-0000-0000A9940000}"/>
    <cellStyle name="Normal 2 2 2 2 9_AVA DVA EL" xfId="50043" xr:uid="{00000000-0005-0000-0000-0000AA940000}"/>
    <cellStyle name="Normal 2 2 2 2_AVA DVA EL" xfId="26376" xr:uid="{00000000-0005-0000-0000-0000AB940000}"/>
    <cellStyle name="Normal 2 2 2 20" xfId="7960" xr:uid="{00000000-0005-0000-0000-0000AC940000}"/>
    <cellStyle name="Normal 2 2 2 20 2" xfId="26377" xr:uid="{00000000-0005-0000-0000-0000AD940000}"/>
    <cellStyle name="Normal 2 2 2 20_AVA DVA EL" xfId="26378" xr:uid="{00000000-0005-0000-0000-0000AE940000}"/>
    <cellStyle name="Normal 2 2 2 21" xfId="26379" xr:uid="{00000000-0005-0000-0000-0000AF940000}"/>
    <cellStyle name="Normal 2 2 2 21 2" xfId="26380" xr:uid="{00000000-0005-0000-0000-0000B0940000}"/>
    <cellStyle name="Normal 2 2 2 21 3" xfId="26381" xr:uid="{00000000-0005-0000-0000-0000B1940000}"/>
    <cellStyle name="Normal 2 2 2 21_AVA DVA EL" xfId="26382" xr:uid="{00000000-0005-0000-0000-0000B2940000}"/>
    <cellStyle name="Normal 2 2 2 3" xfId="7961" xr:uid="{00000000-0005-0000-0000-0000B3940000}"/>
    <cellStyle name="Normal 2 2 2 3 10" xfId="7962" xr:uid="{00000000-0005-0000-0000-0000B4940000}"/>
    <cellStyle name="Normal 2 2 2 3 10 2" xfId="26383" xr:uid="{00000000-0005-0000-0000-0000B5940000}"/>
    <cellStyle name="Normal 2 2 2 3 10_AVA DVA EL" xfId="26384" xr:uid="{00000000-0005-0000-0000-0000B6940000}"/>
    <cellStyle name="Normal 2 2 2 3 11" xfId="26385" xr:uid="{00000000-0005-0000-0000-0000B7940000}"/>
    <cellStyle name="Normal 2 2 2 3 11 2" xfId="26386" xr:uid="{00000000-0005-0000-0000-0000B8940000}"/>
    <cellStyle name="Normal 2 2 2 3 11 3" xfId="26387" xr:uid="{00000000-0005-0000-0000-0000B9940000}"/>
    <cellStyle name="Normal 2 2 2 3 11_AVA DVA EL" xfId="26388" xr:uid="{00000000-0005-0000-0000-0000BA940000}"/>
    <cellStyle name="Normal 2 2 2 3 2" xfId="7963" xr:uid="{00000000-0005-0000-0000-0000BB940000}"/>
    <cellStyle name="Normal 2 2 2 3 2 2" xfId="7964" xr:uid="{00000000-0005-0000-0000-0000BC940000}"/>
    <cellStyle name="Normal 2 2 2 3 2 2 2" xfId="7965" xr:uid="{00000000-0005-0000-0000-0000BD940000}"/>
    <cellStyle name="Normal 2 2 2 3 2 2 3" xfId="7966" xr:uid="{00000000-0005-0000-0000-0000BE940000}"/>
    <cellStyle name="Normal 2 2 2 3 2 2 3 2" xfId="26389" xr:uid="{00000000-0005-0000-0000-0000BF940000}"/>
    <cellStyle name="Normal 2 2 2 3 2 2 3_AVA DVA EL" xfId="26390" xr:uid="{00000000-0005-0000-0000-0000C0940000}"/>
    <cellStyle name="Normal 2 2 2 3 2 2 4" xfId="7967" xr:uid="{00000000-0005-0000-0000-0000C1940000}"/>
    <cellStyle name="Normal 2 2 2 3 2 2 4 2" xfId="26391" xr:uid="{00000000-0005-0000-0000-0000C2940000}"/>
    <cellStyle name="Normal 2 2 2 3 2 2 4_AVA DVA EL" xfId="26392" xr:uid="{00000000-0005-0000-0000-0000C3940000}"/>
    <cellStyle name="Normal 2 2 2 3 2 2 5" xfId="7968" xr:uid="{00000000-0005-0000-0000-0000C4940000}"/>
    <cellStyle name="Normal 2 2 2 3 2 2 5 2" xfId="26393" xr:uid="{00000000-0005-0000-0000-0000C5940000}"/>
    <cellStyle name="Normal 2 2 2 3 2 2 5_AVA DVA EL" xfId="26394" xr:uid="{00000000-0005-0000-0000-0000C6940000}"/>
    <cellStyle name="Normal 2 2 2 3 2 2 6" xfId="7969" xr:uid="{00000000-0005-0000-0000-0000C7940000}"/>
    <cellStyle name="Normal 2 2 2 3 2 2 6 2" xfId="26395" xr:uid="{00000000-0005-0000-0000-0000C8940000}"/>
    <cellStyle name="Normal 2 2 2 3 2 2 6_AVA DVA EL" xfId="26396" xr:uid="{00000000-0005-0000-0000-0000C9940000}"/>
    <cellStyle name="Normal 2 2 2 3 2 2_AVA DVA EL" xfId="50044" xr:uid="{00000000-0005-0000-0000-0000CA940000}"/>
    <cellStyle name="Normal 2 2 2 3 2 3" xfId="7970" xr:uid="{00000000-0005-0000-0000-0000CB940000}"/>
    <cellStyle name="Normal 2 2 2 3 2 4" xfId="26397" xr:uid="{00000000-0005-0000-0000-0000CC940000}"/>
    <cellStyle name="Normal 2 2 2 3 2 4 2" xfId="26398" xr:uid="{00000000-0005-0000-0000-0000CD940000}"/>
    <cellStyle name="Normal 2 2 2 3 2 4 3" xfId="26399" xr:uid="{00000000-0005-0000-0000-0000CE940000}"/>
    <cellStyle name="Normal 2 2 2 3 2 4_AVA DVA EL" xfId="26400" xr:uid="{00000000-0005-0000-0000-0000CF940000}"/>
    <cellStyle name="Normal 2 2 2 3 2_AVA DVA EL" xfId="50045" xr:uid="{00000000-0005-0000-0000-0000D0940000}"/>
    <cellStyle name="Normal 2 2 2 3 3" xfId="7971" xr:uid="{00000000-0005-0000-0000-0000D1940000}"/>
    <cellStyle name="Normal 2 2 2 3 3 2" xfId="7972" xr:uid="{00000000-0005-0000-0000-0000D2940000}"/>
    <cellStyle name="Normal 2 2 2 3 3 3" xfId="7973" xr:uid="{00000000-0005-0000-0000-0000D3940000}"/>
    <cellStyle name="Normal 2 2 2 3 3 4" xfId="26401" xr:uid="{00000000-0005-0000-0000-0000D4940000}"/>
    <cellStyle name="Normal 2 2 2 3 3 4 2" xfId="26402" xr:uid="{00000000-0005-0000-0000-0000D5940000}"/>
    <cellStyle name="Normal 2 2 2 3 3 4 3" xfId="26403" xr:uid="{00000000-0005-0000-0000-0000D6940000}"/>
    <cellStyle name="Normal 2 2 2 3 3 4_AVA DVA EL" xfId="26404" xr:uid="{00000000-0005-0000-0000-0000D7940000}"/>
    <cellStyle name="Normal 2 2 2 3 3_AVA DVA EL" xfId="50046" xr:uid="{00000000-0005-0000-0000-0000D8940000}"/>
    <cellStyle name="Normal 2 2 2 3 4" xfId="7974" xr:uid="{00000000-0005-0000-0000-0000D9940000}"/>
    <cellStyle name="Normal 2 2 2 3 4 2" xfId="7975" xr:uid="{00000000-0005-0000-0000-0000DA940000}"/>
    <cellStyle name="Normal 2 2 2 3 4 3" xfId="7976" xr:uid="{00000000-0005-0000-0000-0000DB940000}"/>
    <cellStyle name="Normal 2 2 2 3 4_AVA DVA EL" xfId="50047" xr:uid="{00000000-0005-0000-0000-0000DC940000}"/>
    <cellStyle name="Normal 2 2 2 3 5" xfId="7977" xr:uid="{00000000-0005-0000-0000-0000DD940000}"/>
    <cellStyle name="Normal 2 2 2 3 6" xfId="7978" xr:uid="{00000000-0005-0000-0000-0000DE940000}"/>
    <cellStyle name="Normal 2 2 2 3 7" xfId="7979" xr:uid="{00000000-0005-0000-0000-0000DF940000}"/>
    <cellStyle name="Normal 2 2 2 3 7 2" xfId="26405" xr:uid="{00000000-0005-0000-0000-0000E0940000}"/>
    <cellStyle name="Normal 2 2 2 3 7_AVA DVA EL" xfId="26406" xr:uid="{00000000-0005-0000-0000-0000E1940000}"/>
    <cellStyle name="Normal 2 2 2 3 8" xfId="7980" xr:uid="{00000000-0005-0000-0000-0000E2940000}"/>
    <cellStyle name="Normal 2 2 2 3 8 2" xfId="26407" xr:uid="{00000000-0005-0000-0000-0000E3940000}"/>
    <cellStyle name="Normal 2 2 2 3 8_AVA DVA EL" xfId="26408" xr:uid="{00000000-0005-0000-0000-0000E4940000}"/>
    <cellStyle name="Normal 2 2 2 3 9" xfId="7981" xr:uid="{00000000-0005-0000-0000-0000E5940000}"/>
    <cellStyle name="Normal 2 2 2 3 9 2" xfId="26409" xr:uid="{00000000-0005-0000-0000-0000E6940000}"/>
    <cellStyle name="Normal 2 2 2 3 9_AVA DVA EL" xfId="26410" xr:uid="{00000000-0005-0000-0000-0000E7940000}"/>
    <cellStyle name="Normal 2 2 2 3_AVA DVA EL" xfId="50048" xr:uid="{00000000-0005-0000-0000-0000E8940000}"/>
    <cellStyle name="Normal 2 2 2 4" xfId="7982" xr:uid="{00000000-0005-0000-0000-0000E9940000}"/>
    <cellStyle name="Normal 2 2 2 4 10" xfId="7983" xr:uid="{00000000-0005-0000-0000-0000EA940000}"/>
    <cellStyle name="Normal 2 2 2 4 10 2" xfId="26411" xr:uid="{00000000-0005-0000-0000-0000EB940000}"/>
    <cellStyle name="Normal 2 2 2 4 10_AVA DVA EL" xfId="26412" xr:uid="{00000000-0005-0000-0000-0000EC940000}"/>
    <cellStyle name="Normal 2 2 2 4 11" xfId="26413" xr:uid="{00000000-0005-0000-0000-0000ED940000}"/>
    <cellStyle name="Normal 2 2 2 4 11 2" xfId="26414" xr:uid="{00000000-0005-0000-0000-0000EE940000}"/>
    <cellStyle name="Normal 2 2 2 4 11 3" xfId="26415" xr:uid="{00000000-0005-0000-0000-0000EF940000}"/>
    <cellStyle name="Normal 2 2 2 4 11_AVA DVA EL" xfId="26416" xr:uid="{00000000-0005-0000-0000-0000F0940000}"/>
    <cellStyle name="Normal 2 2 2 4 2" xfId="7984" xr:uid="{00000000-0005-0000-0000-0000F1940000}"/>
    <cellStyle name="Normal 2 2 2 4 2 2" xfId="7985" xr:uid="{00000000-0005-0000-0000-0000F2940000}"/>
    <cellStyle name="Normal 2 2 2 4 2 3" xfId="7986" xr:uid="{00000000-0005-0000-0000-0000F3940000}"/>
    <cellStyle name="Normal 2 2 2 4 2 4" xfId="26417" xr:uid="{00000000-0005-0000-0000-0000F4940000}"/>
    <cellStyle name="Normal 2 2 2 4 2 4 2" xfId="26418" xr:uid="{00000000-0005-0000-0000-0000F5940000}"/>
    <cellStyle name="Normal 2 2 2 4 2 4 3" xfId="26419" xr:uid="{00000000-0005-0000-0000-0000F6940000}"/>
    <cellStyle name="Normal 2 2 2 4 2 4_AVA DVA EL" xfId="26420" xr:uid="{00000000-0005-0000-0000-0000F7940000}"/>
    <cellStyle name="Normal 2 2 2 4 2_AVA DVA EL" xfId="50049" xr:uid="{00000000-0005-0000-0000-0000F8940000}"/>
    <cellStyle name="Normal 2 2 2 4 3" xfId="7987" xr:uid="{00000000-0005-0000-0000-0000F9940000}"/>
    <cellStyle name="Normal 2 2 2 4 3 2" xfId="7988" xr:uid="{00000000-0005-0000-0000-0000FA940000}"/>
    <cellStyle name="Normal 2 2 2 4 3 3" xfId="7989" xr:uid="{00000000-0005-0000-0000-0000FB940000}"/>
    <cellStyle name="Normal 2 2 2 4 3 4" xfId="26421" xr:uid="{00000000-0005-0000-0000-0000FC940000}"/>
    <cellStyle name="Normal 2 2 2 4 3 4 2" xfId="26422" xr:uid="{00000000-0005-0000-0000-0000FD940000}"/>
    <cellStyle name="Normal 2 2 2 4 3 4 3" xfId="26423" xr:uid="{00000000-0005-0000-0000-0000FE940000}"/>
    <cellStyle name="Normal 2 2 2 4 3 4_AVA DVA EL" xfId="26424" xr:uid="{00000000-0005-0000-0000-0000FF940000}"/>
    <cellStyle name="Normal 2 2 2 4 3_AVA DVA EL" xfId="50050" xr:uid="{00000000-0005-0000-0000-000000950000}"/>
    <cellStyle name="Normal 2 2 2 4 4" xfId="7990" xr:uid="{00000000-0005-0000-0000-000001950000}"/>
    <cellStyle name="Normal 2 2 2 4 4 2" xfId="7991" xr:uid="{00000000-0005-0000-0000-000002950000}"/>
    <cellStyle name="Normal 2 2 2 4 4 3" xfId="7992" xr:uid="{00000000-0005-0000-0000-000003950000}"/>
    <cellStyle name="Normal 2 2 2 4 4_AVA DVA EL" xfId="50051" xr:uid="{00000000-0005-0000-0000-000004950000}"/>
    <cellStyle name="Normal 2 2 2 4 5" xfId="7993" xr:uid="{00000000-0005-0000-0000-000005950000}"/>
    <cellStyle name="Normal 2 2 2 4 6" xfId="7994" xr:uid="{00000000-0005-0000-0000-000006950000}"/>
    <cellStyle name="Normal 2 2 2 4 7" xfId="7995" xr:uid="{00000000-0005-0000-0000-000007950000}"/>
    <cellStyle name="Normal 2 2 2 4 7 2" xfId="26425" xr:uid="{00000000-0005-0000-0000-000008950000}"/>
    <cellStyle name="Normal 2 2 2 4 7_AVA DVA EL" xfId="26426" xr:uid="{00000000-0005-0000-0000-000009950000}"/>
    <cellStyle name="Normal 2 2 2 4 8" xfId="7996" xr:uid="{00000000-0005-0000-0000-00000A950000}"/>
    <cellStyle name="Normal 2 2 2 4 8 2" xfId="26427" xr:uid="{00000000-0005-0000-0000-00000B950000}"/>
    <cellStyle name="Normal 2 2 2 4 8_AVA DVA EL" xfId="26428" xr:uid="{00000000-0005-0000-0000-00000C950000}"/>
    <cellStyle name="Normal 2 2 2 4 9" xfId="7997" xr:uid="{00000000-0005-0000-0000-00000D950000}"/>
    <cellStyle name="Normal 2 2 2 4 9 2" xfId="26429" xr:uid="{00000000-0005-0000-0000-00000E950000}"/>
    <cellStyle name="Normal 2 2 2 4 9_AVA DVA EL" xfId="26430" xr:uid="{00000000-0005-0000-0000-00000F950000}"/>
    <cellStyle name="Normal 2 2 2 4_AVA DVA EL" xfId="50052" xr:uid="{00000000-0005-0000-0000-000010950000}"/>
    <cellStyle name="Normal 2 2 2 5" xfId="7998" xr:uid="{00000000-0005-0000-0000-000011950000}"/>
    <cellStyle name="Normal 2 2 2 5 10" xfId="7999" xr:uid="{00000000-0005-0000-0000-000012950000}"/>
    <cellStyle name="Normal 2 2 2 5 10 2" xfId="26431" xr:uid="{00000000-0005-0000-0000-000013950000}"/>
    <cellStyle name="Normal 2 2 2 5 10_AVA DVA EL" xfId="26432" xr:uid="{00000000-0005-0000-0000-000014950000}"/>
    <cellStyle name="Normal 2 2 2 5 11" xfId="26433" xr:uid="{00000000-0005-0000-0000-000015950000}"/>
    <cellStyle name="Normal 2 2 2 5 11 2" xfId="26434" xr:uid="{00000000-0005-0000-0000-000016950000}"/>
    <cellStyle name="Normal 2 2 2 5 11 3" xfId="26435" xr:uid="{00000000-0005-0000-0000-000017950000}"/>
    <cellStyle name="Normal 2 2 2 5 11_AVA DVA EL" xfId="26436" xr:uid="{00000000-0005-0000-0000-000018950000}"/>
    <cellStyle name="Normal 2 2 2 5 2" xfId="8000" xr:uid="{00000000-0005-0000-0000-000019950000}"/>
    <cellStyle name="Normal 2 2 2 5 2 2" xfId="8001" xr:uid="{00000000-0005-0000-0000-00001A950000}"/>
    <cellStyle name="Normal 2 2 2 5 2 3" xfId="8002" xr:uid="{00000000-0005-0000-0000-00001B950000}"/>
    <cellStyle name="Normal 2 2 2 5 2_AVA DVA EL" xfId="50053" xr:uid="{00000000-0005-0000-0000-00001C950000}"/>
    <cellStyle name="Normal 2 2 2 5 3" xfId="8003" xr:uid="{00000000-0005-0000-0000-00001D950000}"/>
    <cellStyle name="Normal 2 2 2 5 3 2" xfId="8004" xr:uid="{00000000-0005-0000-0000-00001E950000}"/>
    <cellStyle name="Normal 2 2 2 5 3 3" xfId="8005" xr:uid="{00000000-0005-0000-0000-00001F950000}"/>
    <cellStyle name="Normal 2 2 2 5 3_AVA DVA EL" xfId="50054" xr:uid="{00000000-0005-0000-0000-000020950000}"/>
    <cellStyle name="Normal 2 2 2 5 4" xfId="8006" xr:uid="{00000000-0005-0000-0000-000021950000}"/>
    <cellStyle name="Normal 2 2 2 5 4 2" xfId="8007" xr:uid="{00000000-0005-0000-0000-000022950000}"/>
    <cellStyle name="Normal 2 2 2 5 4 3" xfId="8008" xr:uid="{00000000-0005-0000-0000-000023950000}"/>
    <cellStyle name="Normal 2 2 2 5 4_AVA DVA EL" xfId="50055" xr:uid="{00000000-0005-0000-0000-000024950000}"/>
    <cellStyle name="Normal 2 2 2 5 5" xfId="8009" xr:uid="{00000000-0005-0000-0000-000025950000}"/>
    <cellStyle name="Normal 2 2 2 5 6" xfId="8010" xr:uid="{00000000-0005-0000-0000-000026950000}"/>
    <cellStyle name="Normal 2 2 2 5 7" xfId="8011" xr:uid="{00000000-0005-0000-0000-000027950000}"/>
    <cellStyle name="Normal 2 2 2 5 7 2" xfId="26437" xr:uid="{00000000-0005-0000-0000-000028950000}"/>
    <cellStyle name="Normal 2 2 2 5 7_AVA DVA EL" xfId="26438" xr:uid="{00000000-0005-0000-0000-000029950000}"/>
    <cellStyle name="Normal 2 2 2 5 8" xfId="8012" xr:uid="{00000000-0005-0000-0000-00002A950000}"/>
    <cellStyle name="Normal 2 2 2 5 8 2" xfId="26439" xr:uid="{00000000-0005-0000-0000-00002B950000}"/>
    <cellStyle name="Normal 2 2 2 5 8_AVA DVA EL" xfId="26440" xr:uid="{00000000-0005-0000-0000-00002C950000}"/>
    <cellStyle name="Normal 2 2 2 5 9" xfId="8013" xr:uid="{00000000-0005-0000-0000-00002D950000}"/>
    <cellStyle name="Normal 2 2 2 5 9 2" xfId="26441" xr:uid="{00000000-0005-0000-0000-00002E950000}"/>
    <cellStyle name="Normal 2 2 2 5 9_AVA DVA EL" xfId="26442" xr:uid="{00000000-0005-0000-0000-00002F950000}"/>
    <cellStyle name="Normal 2 2 2 5_AVA DVA EL" xfId="50056" xr:uid="{00000000-0005-0000-0000-000030950000}"/>
    <cellStyle name="Normal 2 2 2 6" xfId="8014" xr:uid="{00000000-0005-0000-0000-000031950000}"/>
    <cellStyle name="Normal 2 2 2 6 2" xfId="8015" xr:uid="{00000000-0005-0000-0000-000032950000}"/>
    <cellStyle name="Normal 2 2 2 6 2 2" xfId="8016" xr:uid="{00000000-0005-0000-0000-000033950000}"/>
    <cellStyle name="Normal 2 2 2 6 2 3" xfId="8017" xr:uid="{00000000-0005-0000-0000-000034950000}"/>
    <cellStyle name="Normal 2 2 2 6 2_AVA DVA EL" xfId="50057" xr:uid="{00000000-0005-0000-0000-000035950000}"/>
    <cellStyle name="Normal 2 2 2 6 3" xfId="8018" xr:uid="{00000000-0005-0000-0000-000036950000}"/>
    <cellStyle name="Normal 2 2 2 6 3 2" xfId="8019" xr:uid="{00000000-0005-0000-0000-000037950000}"/>
    <cellStyle name="Normal 2 2 2 6 3 3" xfId="8020" xr:uid="{00000000-0005-0000-0000-000038950000}"/>
    <cellStyle name="Normal 2 2 2 6 3_AVA DVA EL" xfId="50058" xr:uid="{00000000-0005-0000-0000-000039950000}"/>
    <cellStyle name="Normal 2 2 2 6 4" xfId="8021" xr:uid="{00000000-0005-0000-0000-00003A950000}"/>
    <cellStyle name="Normal 2 2 2 6 4 2" xfId="8022" xr:uid="{00000000-0005-0000-0000-00003B950000}"/>
    <cellStyle name="Normal 2 2 2 6 4 3" xfId="8023" xr:uid="{00000000-0005-0000-0000-00003C950000}"/>
    <cellStyle name="Normal 2 2 2 6 4_AVA DVA EL" xfId="50059" xr:uid="{00000000-0005-0000-0000-00003D950000}"/>
    <cellStyle name="Normal 2 2 2 6 5" xfId="8024" xr:uid="{00000000-0005-0000-0000-00003E950000}"/>
    <cellStyle name="Normal 2 2 2 6 6" xfId="8025" xr:uid="{00000000-0005-0000-0000-00003F950000}"/>
    <cellStyle name="Normal 2 2 2 6 7" xfId="26443" xr:uid="{00000000-0005-0000-0000-000040950000}"/>
    <cellStyle name="Normal 2 2 2 6 7 2" xfId="26444" xr:uid="{00000000-0005-0000-0000-000041950000}"/>
    <cellStyle name="Normal 2 2 2 6 7 3" xfId="26445" xr:uid="{00000000-0005-0000-0000-000042950000}"/>
    <cellStyle name="Normal 2 2 2 6 7_AVA DVA EL" xfId="26446" xr:uid="{00000000-0005-0000-0000-000043950000}"/>
    <cellStyle name="Normal 2 2 2 6_AVA DVA EL" xfId="50060" xr:uid="{00000000-0005-0000-0000-000044950000}"/>
    <cellStyle name="Normal 2 2 2 7" xfId="8026" xr:uid="{00000000-0005-0000-0000-000045950000}"/>
    <cellStyle name="Normal 2 2 2 7 2" xfId="8027" xr:uid="{00000000-0005-0000-0000-000046950000}"/>
    <cellStyle name="Normal 2 2 2 7 2 2" xfId="8028" xr:uid="{00000000-0005-0000-0000-000047950000}"/>
    <cellStyle name="Normal 2 2 2 7 2 3" xfId="8029" xr:uid="{00000000-0005-0000-0000-000048950000}"/>
    <cellStyle name="Normal 2 2 2 7 2_AVA DVA EL" xfId="50061" xr:uid="{00000000-0005-0000-0000-000049950000}"/>
    <cellStyle name="Normal 2 2 2 7 3" xfId="8030" xr:uid="{00000000-0005-0000-0000-00004A950000}"/>
    <cellStyle name="Normal 2 2 2 7 3 2" xfId="8031" xr:uid="{00000000-0005-0000-0000-00004B950000}"/>
    <cellStyle name="Normal 2 2 2 7 3 3" xfId="8032" xr:uid="{00000000-0005-0000-0000-00004C950000}"/>
    <cellStyle name="Normal 2 2 2 7 3_AVA DVA EL" xfId="50062" xr:uid="{00000000-0005-0000-0000-00004D950000}"/>
    <cellStyle name="Normal 2 2 2 7 4" xfId="8033" xr:uid="{00000000-0005-0000-0000-00004E950000}"/>
    <cellStyle name="Normal 2 2 2 7 4 2" xfId="8034" xr:uid="{00000000-0005-0000-0000-00004F950000}"/>
    <cellStyle name="Normal 2 2 2 7 4 3" xfId="8035" xr:uid="{00000000-0005-0000-0000-000050950000}"/>
    <cellStyle name="Normal 2 2 2 7 4_AVA DVA EL" xfId="50063" xr:uid="{00000000-0005-0000-0000-000051950000}"/>
    <cellStyle name="Normal 2 2 2 7 5" xfId="8036" xr:uid="{00000000-0005-0000-0000-000052950000}"/>
    <cellStyle name="Normal 2 2 2 7 6" xfId="8037" xr:uid="{00000000-0005-0000-0000-000053950000}"/>
    <cellStyle name="Normal 2 2 2 7 7" xfId="26447" xr:uid="{00000000-0005-0000-0000-000054950000}"/>
    <cellStyle name="Normal 2 2 2 7 7 2" xfId="26448" xr:uid="{00000000-0005-0000-0000-000055950000}"/>
    <cellStyle name="Normal 2 2 2 7 7 3" xfId="26449" xr:uid="{00000000-0005-0000-0000-000056950000}"/>
    <cellStyle name="Normal 2 2 2 7 7_AVA DVA EL" xfId="26450" xr:uid="{00000000-0005-0000-0000-000057950000}"/>
    <cellStyle name="Normal 2 2 2 7_AVA DVA EL" xfId="50064" xr:uid="{00000000-0005-0000-0000-000058950000}"/>
    <cellStyle name="Normal 2 2 2 8" xfId="8038" xr:uid="{00000000-0005-0000-0000-000059950000}"/>
    <cellStyle name="Normal 2 2 2 8 2" xfId="8039" xr:uid="{00000000-0005-0000-0000-00005A950000}"/>
    <cellStyle name="Normal 2 2 2 8 2 2" xfId="8040" xr:uid="{00000000-0005-0000-0000-00005B950000}"/>
    <cellStyle name="Normal 2 2 2 8 2 3" xfId="8041" xr:uid="{00000000-0005-0000-0000-00005C950000}"/>
    <cellStyle name="Normal 2 2 2 8 2_AVA DVA EL" xfId="50065" xr:uid="{00000000-0005-0000-0000-00005D950000}"/>
    <cellStyle name="Normal 2 2 2 8 3" xfId="8042" xr:uid="{00000000-0005-0000-0000-00005E950000}"/>
    <cellStyle name="Normal 2 2 2 8 3 2" xfId="8043" xr:uid="{00000000-0005-0000-0000-00005F950000}"/>
    <cellStyle name="Normal 2 2 2 8 3 3" xfId="8044" xr:uid="{00000000-0005-0000-0000-000060950000}"/>
    <cellStyle name="Normal 2 2 2 8 3_AVA DVA EL" xfId="50066" xr:uid="{00000000-0005-0000-0000-000061950000}"/>
    <cellStyle name="Normal 2 2 2 8 4" xfId="8045" xr:uid="{00000000-0005-0000-0000-000062950000}"/>
    <cellStyle name="Normal 2 2 2 8 4 2" xfId="8046" xr:uid="{00000000-0005-0000-0000-000063950000}"/>
    <cellStyle name="Normal 2 2 2 8 4 3" xfId="8047" xr:uid="{00000000-0005-0000-0000-000064950000}"/>
    <cellStyle name="Normal 2 2 2 8 4_AVA DVA EL" xfId="50067" xr:uid="{00000000-0005-0000-0000-000065950000}"/>
    <cellStyle name="Normal 2 2 2 8 5" xfId="8048" xr:uid="{00000000-0005-0000-0000-000066950000}"/>
    <cellStyle name="Normal 2 2 2 8 6" xfId="8049" xr:uid="{00000000-0005-0000-0000-000067950000}"/>
    <cellStyle name="Normal 2 2 2 8 7" xfId="26451" xr:uid="{00000000-0005-0000-0000-000068950000}"/>
    <cellStyle name="Normal 2 2 2 8 7 2" xfId="26452" xr:uid="{00000000-0005-0000-0000-000069950000}"/>
    <cellStyle name="Normal 2 2 2 8 7 3" xfId="26453" xr:uid="{00000000-0005-0000-0000-00006A950000}"/>
    <cellStyle name="Normal 2 2 2 8 7_AVA DVA EL" xfId="26454" xr:uid="{00000000-0005-0000-0000-00006B950000}"/>
    <cellStyle name="Normal 2 2 2 8_AVA DVA EL" xfId="50068" xr:uid="{00000000-0005-0000-0000-00006C950000}"/>
    <cellStyle name="Normal 2 2 2 9" xfId="8050" xr:uid="{00000000-0005-0000-0000-00006D950000}"/>
    <cellStyle name="Normal 2 2 2 9 2" xfId="8051" xr:uid="{00000000-0005-0000-0000-00006E950000}"/>
    <cellStyle name="Normal 2 2 2 9 2 2" xfId="8052" xr:uid="{00000000-0005-0000-0000-00006F950000}"/>
    <cellStyle name="Normal 2 2 2 9 2 3" xfId="8053" xr:uid="{00000000-0005-0000-0000-000070950000}"/>
    <cellStyle name="Normal 2 2 2 9 2_AVA DVA EL" xfId="50069" xr:uid="{00000000-0005-0000-0000-000071950000}"/>
    <cellStyle name="Normal 2 2 2 9 3" xfId="8054" xr:uid="{00000000-0005-0000-0000-000072950000}"/>
    <cellStyle name="Normal 2 2 2 9 3 2" xfId="8055" xr:uid="{00000000-0005-0000-0000-000073950000}"/>
    <cellStyle name="Normal 2 2 2 9 3 3" xfId="8056" xr:uid="{00000000-0005-0000-0000-000074950000}"/>
    <cellStyle name="Normal 2 2 2 9 3_AVA DVA EL" xfId="50070" xr:uid="{00000000-0005-0000-0000-000075950000}"/>
    <cellStyle name="Normal 2 2 2 9 4" xfId="8057" xr:uid="{00000000-0005-0000-0000-000076950000}"/>
    <cellStyle name="Normal 2 2 2 9 4 2" xfId="8058" xr:uid="{00000000-0005-0000-0000-000077950000}"/>
    <cellStyle name="Normal 2 2 2 9 4 3" xfId="8059" xr:uid="{00000000-0005-0000-0000-000078950000}"/>
    <cellStyle name="Normal 2 2 2 9 4_AVA DVA EL" xfId="50071" xr:uid="{00000000-0005-0000-0000-000079950000}"/>
    <cellStyle name="Normal 2 2 2 9 5" xfId="8060" xr:uid="{00000000-0005-0000-0000-00007A950000}"/>
    <cellStyle name="Normal 2 2 2 9 6" xfId="8061" xr:uid="{00000000-0005-0000-0000-00007B950000}"/>
    <cellStyle name="Normal 2 2 2 9 7" xfId="26455" xr:uid="{00000000-0005-0000-0000-00007C950000}"/>
    <cellStyle name="Normal 2 2 2 9 7 2" xfId="26456" xr:uid="{00000000-0005-0000-0000-00007D950000}"/>
    <cellStyle name="Normal 2 2 2 9 7 3" xfId="26457" xr:uid="{00000000-0005-0000-0000-00007E950000}"/>
    <cellStyle name="Normal 2 2 2 9 7_AVA DVA EL" xfId="26458" xr:uid="{00000000-0005-0000-0000-00007F950000}"/>
    <cellStyle name="Normal 2 2 2 9_AVA DVA EL" xfId="50072" xr:uid="{00000000-0005-0000-0000-000080950000}"/>
    <cellStyle name="Normal 2 2 2_11" xfId="8062" xr:uid="{00000000-0005-0000-0000-000081950000}"/>
    <cellStyle name="Normal 2 2 20" xfId="8063" xr:uid="{00000000-0005-0000-0000-000082950000}"/>
    <cellStyle name="Normal 2 2 20 2" xfId="26459" xr:uid="{00000000-0005-0000-0000-000083950000}"/>
    <cellStyle name="Normal 2 2 20_AVA DVA EL" xfId="26460" xr:uid="{00000000-0005-0000-0000-000084950000}"/>
    <cellStyle name="Normal 2 2 21" xfId="8064" xr:uid="{00000000-0005-0000-0000-000085950000}"/>
    <cellStyle name="Normal 2 2 22" xfId="8065" xr:uid="{00000000-0005-0000-0000-000086950000}"/>
    <cellStyle name="Normal 2 2 23" xfId="8066" xr:uid="{00000000-0005-0000-0000-000087950000}"/>
    <cellStyle name="Normal 2 2 24" xfId="8067" xr:uid="{00000000-0005-0000-0000-000088950000}"/>
    <cellStyle name="Normal 2 2 25" xfId="8068" xr:uid="{00000000-0005-0000-0000-000089950000}"/>
    <cellStyle name="Normal 2 2 25 2" xfId="26461" xr:uid="{00000000-0005-0000-0000-00008A950000}"/>
    <cellStyle name="Normal 2 2 25_A01" xfId="35875" xr:uid="{00000000-0005-0000-0000-00008B950000}"/>
    <cellStyle name="Normal 2 2 26" xfId="8069" xr:uid="{00000000-0005-0000-0000-00008C950000}"/>
    <cellStyle name="Normal 2 2 26 2" xfId="26462" xr:uid="{00000000-0005-0000-0000-00008D950000}"/>
    <cellStyle name="Normal 2 2 26 3" xfId="26463" xr:uid="{00000000-0005-0000-0000-00008E950000}"/>
    <cellStyle name="Normal 2 2 26_AVA DVA EL" xfId="26464" xr:uid="{00000000-0005-0000-0000-00008F950000}"/>
    <cellStyle name="Normal 2 2 27" xfId="26465" xr:uid="{00000000-0005-0000-0000-000090950000}"/>
    <cellStyle name="Normal 2 2 27 2" xfId="35989" xr:uid="{00000000-0005-0000-0000-000091950000}"/>
    <cellStyle name="Normal 2 2 28" xfId="36123" xr:uid="{00000000-0005-0000-0000-000092950000}"/>
    <cellStyle name="Normal 2 2 29" xfId="36122" xr:uid="{00000000-0005-0000-0000-000093950000}"/>
    <cellStyle name="Normal 2 2 3" xfId="8070" xr:uid="{00000000-0005-0000-0000-000094950000}"/>
    <cellStyle name="Normal 2 2 3 10" xfId="8071" xr:uid="{00000000-0005-0000-0000-000095950000}"/>
    <cellStyle name="Normal 2 2 3 10 2" xfId="26466" xr:uid="{00000000-0005-0000-0000-000096950000}"/>
    <cellStyle name="Normal 2 2 3 10_AVA DVA EL" xfId="26467" xr:uid="{00000000-0005-0000-0000-000097950000}"/>
    <cellStyle name="Normal 2 2 3 11" xfId="8072" xr:uid="{00000000-0005-0000-0000-000098950000}"/>
    <cellStyle name="Normal 2 2 3 11 2" xfId="26468" xr:uid="{00000000-0005-0000-0000-000099950000}"/>
    <cellStyle name="Normal 2 2 3 11_AVA DVA EL" xfId="26469" xr:uid="{00000000-0005-0000-0000-00009A950000}"/>
    <cellStyle name="Normal 2 2 3 12" xfId="26470" xr:uid="{00000000-0005-0000-0000-00009B950000}"/>
    <cellStyle name="Normal 2 2 3 12 2" xfId="26471" xr:uid="{00000000-0005-0000-0000-00009C950000}"/>
    <cellStyle name="Normal 2 2 3 12 3" xfId="26472" xr:uid="{00000000-0005-0000-0000-00009D950000}"/>
    <cellStyle name="Normal 2 2 3 12_AVA DVA EL" xfId="26473" xr:uid="{00000000-0005-0000-0000-00009E950000}"/>
    <cellStyle name="Normal 2 2 3 13" xfId="26474" xr:uid="{00000000-0005-0000-0000-00009F950000}"/>
    <cellStyle name="Normal 2 2 3 14" xfId="50073" xr:uid="{00000000-0005-0000-0000-0000A0950000}"/>
    <cellStyle name="Normal 2 2 3 2" xfId="8073" xr:uid="{00000000-0005-0000-0000-0000A1950000}"/>
    <cellStyle name="Normal 2 2 3 2 2" xfId="8074" xr:uid="{00000000-0005-0000-0000-0000A2950000}"/>
    <cellStyle name="Normal 2 2 3 2 2 2" xfId="26475" xr:uid="{00000000-0005-0000-0000-0000A3950000}"/>
    <cellStyle name="Normal 2 2 3 2 2_AVA DVA EL" xfId="26476" xr:uid="{00000000-0005-0000-0000-0000A4950000}"/>
    <cellStyle name="Normal 2 2 3 2 3" xfId="26477" xr:uid="{00000000-0005-0000-0000-0000A5950000}"/>
    <cellStyle name="Normal 2 2 3 2_AVA DVA EL" xfId="26478" xr:uid="{00000000-0005-0000-0000-0000A6950000}"/>
    <cellStyle name="Normal 2 2 3 3" xfId="8075" xr:uid="{00000000-0005-0000-0000-0000A7950000}"/>
    <cellStyle name="Normal 2 2 3 3 2" xfId="26479" xr:uid="{00000000-0005-0000-0000-0000A8950000}"/>
    <cellStyle name="Normal 2 2 3 3_AVA DVA EL" xfId="26480" xr:uid="{00000000-0005-0000-0000-0000A9950000}"/>
    <cellStyle name="Normal 2 2 3 4" xfId="8076" xr:uid="{00000000-0005-0000-0000-0000AA950000}"/>
    <cellStyle name="Normal 2 2 3 4 2" xfId="26481" xr:uid="{00000000-0005-0000-0000-0000AB950000}"/>
    <cellStyle name="Normal 2 2 3 4_AVA DVA EL" xfId="26482" xr:uid="{00000000-0005-0000-0000-0000AC950000}"/>
    <cellStyle name="Normal 2 2 3 5" xfId="8077" xr:uid="{00000000-0005-0000-0000-0000AD950000}"/>
    <cellStyle name="Normal 2 2 3 5 2" xfId="26483" xr:uid="{00000000-0005-0000-0000-0000AE950000}"/>
    <cellStyle name="Normal 2 2 3 5_AVA DVA EL" xfId="26484" xr:uid="{00000000-0005-0000-0000-0000AF950000}"/>
    <cellStyle name="Normal 2 2 3 6" xfId="8078" xr:uid="{00000000-0005-0000-0000-0000B0950000}"/>
    <cellStyle name="Normal 2 2 3 6 2" xfId="26485" xr:uid="{00000000-0005-0000-0000-0000B1950000}"/>
    <cellStyle name="Normal 2 2 3 6_AVA DVA EL" xfId="26486" xr:uid="{00000000-0005-0000-0000-0000B2950000}"/>
    <cellStyle name="Normal 2 2 3 7" xfId="8079" xr:uid="{00000000-0005-0000-0000-0000B3950000}"/>
    <cellStyle name="Normal 2 2 3 7 2" xfId="26487" xr:uid="{00000000-0005-0000-0000-0000B4950000}"/>
    <cellStyle name="Normal 2 2 3 7_AVA DVA EL" xfId="26488" xr:uid="{00000000-0005-0000-0000-0000B5950000}"/>
    <cellStyle name="Normal 2 2 3 8" xfId="8080" xr:uid="{00000000-0005-0000-0000-0000B6950000}"/>
    <cellStyle name="Normal 2 2 3 8 2" xfId="26489" xr:uid="{00000000-0005-0000-0000-0000B7950000}"/>
    <cellStyle name="Normal 2 2 3 8_AVA DVA EL" xfId="26490" xr:uid="{00000000-0005-0000-0000-0000B8950000}"/>
    <cellStyle name="Normal 2 2 3 9" xfId="8081" xr:uid="{00000000-0005-0000-0000-0000B9950000}"/>
    <cellStyle name="Normal 2 2 3 9 2" xfId="26491" xr:uid="{00000000-0005-0000-0000-0000BA950000}"/>
    <cellStyle name="Normal 2 2 3 9_AVA DVA EL" xfId="26492" xr:uid="{00000000-0005-0000-0000-0000BB950000}"/>
    <cellStyle name="Normal 2 2 3_AVA DVA EL" xfId="26493" xr:uid="{00000000-0005-0000-0000-0000BC950000}"/>
    <cellStyle name="Normal 2 2 30" xfId="36130" xr:uid="{00000000-0005-0000-0000-0000BD950000}"/>
    <cellStyle name="Normal 2 2 31" xfId="36134" xr:uid="{00000000-0005-0000-0000-0000BE950000}"/>
    <cellStyle name="Normal 2 2 32" xfId="36138" xr:uid="{00000000-0005-0000-0000-0000BF950000}"/>
    <cellStyle name="Normal 2 2 33" xfId="36142" xr:uid="{00000000-0005-0000-0000-0000C0950000}"/>
    <cellStyle name="Normal 2 2 34" xfId="36121" xr:uid="{00000000-0005-0000-0000-0000C1950000}"/>
    <cellStyle name="Normal 2 2 35" xfId="36120" xr:uid="{00000000-0005-0000-0000-0000C2950000}"/>
    <cellStyle name="Normal 2 2 36" xfId="36147" xr:uid="{00000000-0005-0000-0000-0000C3950000}"/>
    <cellStyle name="Normal 2 2 37" xfId="36150" xr:uid="{00000000-0005-0000-0000-0000C4950000}"/>
    <cellStyle name="Normal 2 2 38" xfId="36338" xr:uid="{00000000-0005-0000-0000-0000C5950000}"/>
    <cellStyle name="Normal 2 2 39" xfId="36489" xr:uid="{00000000-0005-0000-0000-0000C6950000}"/>
    <cellStyle name="Normal 2 2 4" xfId="8082" xr:uid="{00000000-0005-0000-0000-0000C7950000}"/>
    <cellStyle name="Normal 2 2 4 10" xfId="8083" xr:uid="{00000000-0005-0000-0000-0000C8950000}"/>
    <cellStyle name="Normal 2 2 4 11" xfId="26494" xr:uid="{00000000-0005-0000-0000-0000C9950000}"/>
    <cellStyle name="Normal 2 2 4 11 2" xfId="26495" xr:uid="{00000000-0005-0000-0000-0000CA950000}"/>
    <cellStyle name="Normal 2 2 4 11 3" xfId="26496" xr:uid="{00000000-0005-0000-0000-0000CB950000}"/>
    <cellStyle name="Normal 2 2 4 11_AVA DVA EL" xfId="26497" xr:uid="{00000000-0005-0000-0000-0000CC950000}"/>
    <cellStyle name="Normal 2 2 4 12" xfId="50074" xr:uid="{00000000-0005-0000-0000-0000CD950000}"/>
    <cellStyle name="Normal 2 2 4 2" xfId="8084" xr:uid="{00000000-0005-0000-0000-0000CE950000}"/>
    <cellStyle name="Normal 2 2 4 2 10" xfId="26498" xr:uid="{00000000-0005-0000-0000-0000CF950000}"/>
    <cellStyle name="Normal 2 2 4 2 10 2" xfId="26499" xr:uid="{00000000-0005-0000-0000-0000D0950000}"/>
    <cellStyle name="Normal 2 2 4 2 10 3" xfId="26500" xr:uid="{00000000-0005-0000-0000-0000D1950000}"/>
    <cellStyle name="Normal 2 2 4 2 10_AVA DVA EL" xfId="26501" xr:uid="{00000000-0005-0000-0000-0000D2950000}"/>
    <cellStyle name="Normal 2 2 4 2 2" xfId="8085" xr:uid="{00000000-0005-0000-0000-0000D3950000}"/>
    <cellStyle name="Normal 2 2 4 2 2 2" xfId="8086" xr:uid="{00000000-0005-0000-0000-0000D4950000}"/>
    <cellStyle name="Normal 2 2 4 2 2 2 2" xfId="26502" xr:uid="{00000000-0005-0000-0000-0000D5950000}"/>
    <cellStyle name="Normal 2 2 4 2 2 2_AVA DVA EL" xfId="26503" xr:uid="{00000000-0005-0000-0000-0000D6950000}"/>
    <cellStyle name="Normal 2 2 4 2 2 3" xfId="8087" xr:uid="{00000000-0005-0000-0000-0000D7950000}"/>
    <cellStyle name="Normal 2 2 4 2 2 4" xfId="8088" xr:uid="{00000000-0005-0000-0000-0000D8950000}"/>
    <cellStyle name="Normal 2 2 4 2 2 5" xfId="8089" xr:uid="{00000000-0005-0000-0000-0000D9950000}"/>
    <cellStyle name="Normal 2 2 4 2 2 6" xfId="8090" xr:uid="{00000000-0005-0000-0000-0000DA950000}"/>
    <cellStyle name="Normal 2 2 4 2 2_AVA DVA EL" xfId="26504" xr:uid="{00000000-0005-0000-0000-0000DB950000}"/>
    <cellStyle name="Normal 2 2 4 2 3" xfId="8091" xr:uid="{00000000-0005-0000-0000-0000DC950000}"/>
    <cellStyle name="Normal 2 2 4 2 3 2" xfId="26505" xr:uid="{00000000-0005-0000-0000-0000DD950000}"/>
    <cellStyle name="Normal 2 2 4 2 3_AVA DVA EL" xfId="26506" xr:uid="{00000000-0005-0000-0000-0000DE950000}"/>
    <cellStyle name="Normal 2 2 4 2 4" xfId="8092" xr:uid="{00000000-0005-0000-0000-0000DF950000}"/>
    <cellStyle name="Normal 2 2 4 2 4 2" xfId="26507" xr:uid="{00000000-0005-0000-0000-0000E0950000}"/>
    <cellStyle name="Normal 2 2 4 2 4_AVA DVA EL" xfId="26508" xr:uid="{00000000-0005-0000-0000-0000E1950000}"/>
    <cellStyle name="Normal 2 2 4 2 5" xfId="8093" xr:uid="{00000000-0005-0000-0000-0000E2950000}"/>
    <cellStyle name="Normal 2 2 4 2 5 2" xfId="26509" xr:uid="{00000000-0005-0000-0000-0000E3950000}"/>
    <cellStyle name="Normal 2 2 4 2 5_AVA DVA EL" xfId="26510" xr:uid="{00000000-0005-0000-0000-0000E4950000}"/>
    <cellStyle name="Normal 2 2 4 2 6" xfId="8094" xr:uid="{00000000-0005-0000-0000-0000E5950000}"/>
    <cellStyle name="Normal 2 2 4 2 6 2" xfId="26511" xr:uid="{00000000-0005-0000-0000-0000E6950000}"/>
    <cellStyle name="Normal 2 2 4 2 6_AVA DVA EL" xfId="26512" xr:uid="{00000000-0005-0000-0000-0000E7950000}"/>
    <cellStyle name="Normal 2 2 4 2 7" xfId="8095" xr:uid="{00000000-0005-0000-0000-0000E8950000}"/>
    <cellStyle name="Normal 2 2 4 2 7 2" xfId="26513" xr:uid="{00000000-0005-0000-0000-0000E9950000}"/>
    <cellStyle name="Normal 2 2 4 2 7_AVA DVA EL" xfId="26514" xr:uid="{00000000-0005-0000-0000-0000EA950000}"/>
    <cellStyle name="Normal 2 2 4 2 8" xfId="8096" xr:uid="{00000000-0005-0000-0000-0000EB950000}"/>
    <cellStyle name="Normal 2 2 4 2 8 2" xfId="26515" xr:uid="{00000000-0005-0000-0000-0000EC950000}"/>
    <cellStyle name="Normal 2 2 4 2 8_AVA DVA EL" xfId="26516" xr:uid="{00000000-0005-0000-0000-0000ED950000}"/>
    <cellStyle name="Normal 2 2 4 2 9" xfId="8097" xr:uid="{00000000-0005-0000-0000-0000EE950000}"/>
    <cellStyle name="Normal 2 2 4 2 9 2" xfId="26517" xr:uid="{00000000-0005-0000-0000-0000EF950000}"/>
    <cellStyle name="Normal 2 2 4 2 9_AVA DVA EL" xfId="26518" xr:uid="{00000000-0005-0000-0000-0000F0950000}"/>
    <cellStyle name="Normal 2 2 4 2_AVA DVA EL" xfId="26519" xr:uid="{00000000-0005-0000-0000-0000F1950000}"/>
    <cellStyle name="Normal 2 2 4 3" xfId="8098" xr:uid="{00000000-0005-0000-0000-0000F2950000}"/>
    <cellStyle name="Normal 2 2 4 3 2" xfId="8099" xr:uid="{00000000-0005-0000-0000-0000F3950000}"/>
    <cellStyle name="Normal 2 2 4 3 2 2" xfId="26520" xr:uid="{00000000-0005-0000-0000-0000F4950000}"/>
    <cellStyle name="Normal 2 2 4 3 2_AVA DVA EL" xfId="26521" xr:uid="{00000000-0005-0000-0000-0000F5950000}"/>
    <cellStyle name="Normal 2 2 4 3 3" xfId="8100" xr:uid="{00000000-0005-0000-0000-0000F6950000}"/>
    <cellStyle name="Normal 2 2 4 3 3 2" xfId="26522" xr:uid="{00000000-0005-0000-0000-0000F7950000}"/>
    <cellStyle name="Normal 2 2 4 3 3_AVA DVA EL" xfId="26523" xr:uid="{00000000-0005-0000-0000-0000F8950000}"/>
    <cellStyle name="Normal 2 2 4 3 4" xfId="8101" xr:uid="{00000000-0005-0000-0000-0000F9950000}"/>
    <cellStyle name="Normal 2 2 4 3 4 2" xfId="26524" xr:uid="{00000000-0005-0000-0000-0000FA950000}"/>
    <cellStyle name="Normal 2 2 4 3 4_AVA DVA EL" xfId="26525" xr:uid="{00000000-0005-0000-0000-0000FB950000}"/>
    <cellStyle name="Normal 2 2 4 3 5" xfId="8102" xr:uid="{00000000-0005-0000-0000-0000FC950000}"/>
    <cellStyle name="Normal 2 2 4 3 5 2" xfId="26526" xr:uid="{00000000-0005-0000-0000-0000FD950000}"/>
    <cellStyle name="Normal 2 2 4 3 5_AVA DVA EL" xfId="26527" xr:uid="{00000000-0005-0000-0000-0000FE950000}"/>
    <cellStyle name="Normal 2 2 4 3 6" xfId="8103" xr:uid="{00000000-0005-0000-0000-0000FF950000}"/>
    <cellStyle name="Normal 2 2 4 3 6 2" xfId="26528" xr:uid="{00000000-0005-0000-0000-000000960000}"/>
    <cellStyle name="Normal 2 2 4 3 6_AVA DVA EL" xfId="26529" xr:uid="{00000000-0005-0000-0000-000001960000}"/>
    <cellStyle name="Normal 2 2 4 3 7" xfId="26530" xr:uid="{00000000-0005-0000-0000-000002960000}"/>
    <cellStyle name="Normal 2 2 4 3 7 2" xfId="26531" xr:uid="{00000000-0005-0000-0000-000003960000}"/>
    <cellStyle name="Normal 2 2 4 3 7 3" xfId="26532" xr:uid="{00000000-0005-0000-0000-000004960000}"/>
    <cellStyle name="Normal 2 2 4 3 7_AVA DVA EL" xfId="26533" xr:uid="{00000000-0005-0000-0000-000005960000}"/>
    <cellStyle name="Normal 2 2 4 3 8" xfId="26534" xr:uid="{00000000-0005-0000-0000-000006960000}"/>
    <cellStyle name="Normal 2 2 4 3_AVA DVA EL" xfId="26535" xr:uid="{00000000-0005-0000-0000-000007960000}"/>
    <cellStyle name="Normal 2 2 4 4" xfId="8104" xr:uid="{00000000-0005-0000-0000-000008960000}"/>
    <cellStyle name="Normal 2 2 4 4 2" xfId="26536" xr:uid="{00000000-0005-0000-0000-000009960000}"/>
    <cellStyle name="Normal 2 2 4 4_AVA DVA EL" xfId="26537" xr:uid="{00000000-0005-0000-0000-00000A960000}"/>
    <cellStyle name="Normal 2 2 4 5" xfId="8105" xr:uid="{00000000-0005-0000-0000-00000B960000}"/>
    <cellStyle name="Normal 2 2 4 5 2" xfId="26538" xr:uid="{00000000-0005-0000-0000-00000C960000}"/>
    <cellStyle name="Normal 2 2 4 5_AVA DVA EL" xfId="26539" xr:uid="{00000000-0005-0000-0000-00000D960000}"/>
    <cellStyle name="Normal 2 2 4 6" xfId="8106" xr:uid="{00000000-0005-0000-0000-00000E960000}"/>
    <cellStyle name="Normal 2 2 4 6 2" xfId="26540" xr:uid="{00000000-0005-0000-0000-00000F960000}"/>
    <cellStyle name="Normal 2 2 4 6_AVA DVA EL" xfId="26541" xr:uid="{00000000-0005-0000-0000-000010960000}"/>
    <cellStyle name="Normal 2 2 4 7" xfId="8107" xr:uid="{00000000-0005-0000-0000-000011960000}"/>
    <cellStyle name="Normal 2 2 4 8" xfId="8108" xr:uid="{00000000-0005-0000-0000-000012960000}"/>
    <cellStyle name="Normal 2 2 4 9" xfId="8109" xr:uid="{00000000-0005-0000-0000-000013960000}"/>
    <cellStyle name="Normal 2 2 4_AVA DVA EL" xfId="26542" xr:uid="{00000000-0005-0000-0000-000014960000}"/>
    <cellStyle name="Normal 2 2 40" xfId="36581" xr:uid="{00000000-0005-0000-0000-000015960000}"/>
    <cellStyle name="Normal 2 2 41" xfId="36469" xr:uid="{00000000-0005-0000-0000-000016960000}"/>
    <cellStyle name="Normal 2 2 42" xfId="36567" xr:uid="{00000000-0005-0000-0000-000017960000}"/>
    <cellStyle name="Normal 2 2 43" xfId="35909" xr:uid="{00000000-0005-0000-0000-000018960000}"/>
    <cellStyle name="Normal 2 2 44" xfId="36020" xr:uid="{00000000-0005-0000-0000-000019960000}"/>
    <cellStyle name="Normal 2 2 45" xfId="36786" xr:uid="{00000000-0005-0000-0000-00001A960000}"/>
    <cellStyle name="Normal 2 2 5" xfId="8110" xr:uid="{00000000-0005-0000-0000-00001B960000}"/>
    <cellStyle name="Normal 2 2 5 2" xfId="8111" xr:uid="{00000000-0005-0000-0000-00001C960000}"/>
    <cellStyle name="Normal 2 2 5 2 2" xfId="26543" xr:uid="{00000000-0005-0000-0000-00001D960000}"/>
    <cellStyle name="Normal 2 2 5 2 2 2" xfId="26544" xr:uid="{00000000-0005-0000-0000-00001E960000}"/>
    <cellStyle name="Normal 2 2 5 2 2 3" xfId="26545" xr:uid="{00000000-0005-0000-0000-00001F960000}"/>
    <cellStyle name="Normal 2 2 5 2 2_AVA DVA EL" xfId="26546" xr:uid="{00000000-0005-0000-0000-000020960000}"/>
    <cellStyle name="Normal 2 2 5 2_AVA DVA EL" xfId="50075" xr:uid="{00000000-0005-0000-0000-000021960000}"/>
    <cellStyle name="Normal 2 2 5 3" xfId="8112" xr:uid="{00000000-0005-0000-0000-000022960000}"/>
    <cellStyle name="Normal 2 2 5 3 2" xfId="26547" xr:uid="{00000000-0005-0000-0000-000023960000}"/>
    <cellStyle name="Normal 2 2 5 3 2 2" xfId="26548" xr:uid="{00000000-0005-0000-0000-000024960000}"/>
    <cellStyle name="Normal 2 2 5 3 2 3" xfId="26549" xr:uid="{00000000-0005-0000-0000-000025960000}"/>
    <cellStyle name="Normal 2 2 5 3 2_AVA DVA EL" xfId="26550" xr:uid="{00000000-0005-0000-0000-000026960000}"/>
    <cellStyle name="Normal 2 2 5 3 3" xfId="26551" xr:uid="{00000000-0005-0000-0000-000027960000}"/>
    <cellStyle name="Normal 2 2 5 3_AVA DVA EL" xfId="26552" xr:uid="{00000000-0005-0000-0000-000028960000}"/>
    <cellStyle name="Normal 2 2 5 4" xfId="26553" xr:uid="{00000000-0005-0000-0000-000029960000}"/>
    <cellStyle name="Normal 2 2 5 4 2" xfId="26554" xr:uid="{00000000-0005-0000-0000-00002A960000}"/>
    <cellStyle name="Normal 2 2 5 4 3" xfId="26555" xr:uid="{00000000-0005-0000-0000-00002B960000}"/>
    <cellStyle name="Normal 2 2 5 4_AVA DVA EL" xfId="26556" xr:uid="{00000000-0005-0000-0000-00002C960000}"/>
    <cellStyle name="Normal 2 2 5_4Q16" xfId="26557" xr:uid="{00000000-0005-0000-0000-00002D960000}"/>
    <cellStyle name="Normal 2 2 6" xfId="8113" xr:uid="{00000000-0005-0000-0000-00002E960000}"/>
    <cellStyle name="Normal 2 2 6 2" xfId="8114" xr:uid="{00000000-0005-0000-0000-00002F960000}"/>
    <cellStyle name="Normal 2 2 6 2 2" xfId="26558" xr:uid="{00000000-0005-0000-0000-000030960000}"/>
    <cellStyle name="Normal 2 2 6 2_AVA DVA EL" xfId="26559" xr:uid="{00000000-0005-0000-0000-000031960000}"/>
    <cellStyle name="Normal 2 2 6 3" xfId="8115" xr:uid="{00000000-0005-0000-0000-000032960000}"/>
    <cellStyle name="Normal 2 2 6 4" xfId="8116" xr:uid="{00000000-0005-0000-0000-000033960000}"/>
    <cellStyle name="Normal 2 2 6 5" xfId="8117" xr:uid="{00000000-0005-0000-0000-000034960000}"/>
    <cellStyle name="Normal 2 2 6 6" xfId="8118" xr:uid="{00000000-0005-0000-0000-000035960000}"/>
    <cellStyle name="Normal 2 2 6 7" xfId="26560" xr:uid="{00000000-0005-0000-0000-000036960000}"/>
    <cellStyle name="Normal 2 2 6 7 2" xfId="26561" xr:uid="{00000000-0005-0000-0000-000037960000}"/>
    <cellStyle name="Normal 2 2 6 7 3" xfId="26562" xr:uid="{00000000-0005-0000-0000-000038960000}"/>
    <cellStyle name="Normal 2 2 6 7_AVA DVA EL" xfId="26563" xr:uid="{00000000-0005-0000-0000-000039960000}"/>
    <cellStyle name="Normal 2 2 6_AVA DVA EL" xfId="26564" xr:uid="{00000000-0005-0000-0000-00003A960000}"/>
    <cellStyle name="Normal 2 2 7" xfId="8119" xr:uid="{00000000-0005-0000-0000-00003B960000}"/>
    <cellStyle name="Normal 2 2 7 2" xfId="8120" xr:uid="{00000000-0005-0000-0000-00003C960000}"/>
    <cellStyle name="Normal 2 2 7 2 2" xfId="26565" xr:uid="{00000000-0005-0000-0000-00003D960000}"/>
    <cellStyle name="Normal 2 2 7 2_AVA DVA EL" xfId="26566" xr:uid="{00000000-0005-0000-0000-00003E960000}"/>
    <cellStyle name="Normal 2 2 7 3" xfId="8121" xr:uid="{00000000-0005-0000-0000-00003F960000}"/>
    <cellStyle name="Normal 2 2 7 4" xfId="8122" xr:uid="{00000000-0005-0000-0000-000040960000}"/>
    <cellStyle name="Normal 2 2 7 5" xfId="8123" xr:uid="{00000000-0005-0000-0000-000041960000}"/>
    <cellStyle name="Normal 2 2 7 6" xfId="8124" xr:uid="{00000000-0005-0000-0000-000042960000}"/>
    <cellStyle name="Normal 2 2 7 7" xfId="26567" xr:uid="{00000000-0005-0000-0000-000043960000}"/>
    <cellStyle name="Normal 2 2 7 7 2" xfId="26568" xr:uid="{00000000-0005-0000-0000-000044960000}"/>
    <cellStyle name="Normal 2 2 7 7 3" xfId="26569" xr:uid="{00000000-0005-0000-0000-000045960000}"/>
    <cellStyle name="Normal 2 2 7 7_AVA DVA EL" xfId="26570" xr:uid="{00000000-0005-0000-0000-000046960000}"/>
    <cellStyle name="Normal 2 2 7_AVA DVA EL" xfId="26571" xr:uid="{00000000-0005-0000-0000-000047960000}"/>
    <cellStyle name="Normal 2 2 8" xfId="8125" xr:uid="{00000000-0005-0000-0000-000048960000}"/>
    <cellStyle name="Normal 2 2 8 2" xfId="8126" xr:uid="{00000000-0005-0000-0000-000049960000}"/>
    <cellStyle name="Normal 2 2 8 2 2" xfId="26572" xr:uid="{00000000-0005-0000-0000-00004A960000}"/>
    <cellStyle name="Normal 2 2 8 2_AVA DVA EL" xfId="26573" xr:uid="{00000000-0005-0000-0000-00004B960000}"/>
    <cellStyle name="Normal 2 2 8 3" xfId="26574" xr:uid="{00000000-0005-0000-0000-00004C960000}"/>
    <cellStyle name="Normal 2 2 8 3 2" xfId="26575" xr:uid="{00000000-0005-0000-0000-00004D960000}"/>
    <cellStyle name="Normal 2 2 8 3 3" xfId="26576" xr:uid="{00000000-0005-0000-0000-00004E960000}"/>
    <cellStyle name="Normal 2 2 8 3_AVA DVA EL" xfId="26577" xr:uid="{00000000-0005-0000-0000-00004F960000}"/>
    <cellStyle name="Normal 2 2 8 4" xfId="26578" xr:uid="{00000000-0005-0000-0000-000050960000}"/>
    <cellStyle name="Normal 2 2 8_AVA DVA EL" xfId="26579" xr:uid="{00000000-0005-0000-0000-000051960000}"/>
    <cellStyle name="Normal 2 2 9" xfId="8127" xr:uid="{00000000-0005-0000-0000-000052960000}"/>
    <cellStyle name="Normal 2 2 9 2" xfId="8128" xr:uid="{00000000-0005-0000-0000-000053960000}"/>
    <cellStyle name="Normal 2 2 9 2 2" xfId="26580" xr:uid="{00000000-0005-0000-0000-000054960000}"/>
    <cellStyle name="Normal 2 2 9 2_AVA DVA EL" xfId="26581" xr:uid="{00000000-0005-0000-0000-000055960000}"/>
    <cellStyle name="Normal 2 2 9 3" xfId="26582" xr:uid="{00000000-0005-0000-0000-000056960000}"/>
    <cellStyle name="Normal 2 2 9 3 2" xfId="26583" xr:uid="{00000000-0005-0000-0000-000057960000}"/>
    <cellStyle name="Normal 2 2 9 3 3" xfId="26584" xr:uid="{00000000-0005-0000-0000-000058960000}"/>
    <cellStyle name="Normal 2 2 9 3_AVA DVA EL" xfId="26585" xr:uid="{00000000-0005-0000-0000-000059960000}"/>
    <cellStyle name="Normal 2 2 9 4" xfId="26586" xr:uid="{00000000-0005-0000-0000-00005A960000}"/>
    <cellStyle name="Normal 2 2 9_AVA DVA EL" xfId="26587" xr:uid="{00000000-0005-0000-0000-00005B960000}"/>
    <cellStyle name="Normal 2 2_11" xfId="8129" xr:uid="{00000000-0005-0000-0000-00005C960000}"/>
    <cellStyle name="Normal 2 20" xfId="8130" xr:uid="{00000000-0005-0000-0000-00005D960000}"/>
    <cellStyle name="Normal 2 20 2" xfId="8131" xr:uid="{00000000-0005-0000-0000-00005E960000}"/>
    <cellStyle name="Normal 2 20 2 2" xfId="26588" xr:uid="{00000000-0005-0000-0000-00005F960000}"/>
    <cellStyle name="Normal 2 20 2_AVA DVA EL" xfId="26589" xr:uid="{00000000-0005-0000-0000-000060960000}"/>
    <cellStyle name="Normal 2 20 3" xfId="8132" xr:uid="{00000000-0005-0000-0000-000061960000}"/>
    <cellStyle name="Normal 2 20 3 2" xfId="26590" xr:uid="{00000000-0005-0000-0000-000062960000}"/>
    <cellStyle name="Normal 2 20 3_AVA DVA EL" xfId="26591" xr:uid="{00000000-0005-0000-0000-000063960000}"/>
    <cellStyle name="Normal 2 20 4" xfId="8133" xr:uid="{00000000-0005-0000-0000-000064960000}"/>
    <cellStyle name="Normal 2 20 4 2" xfId="26592" xr:uid="{00000000-0005-0000-0000-000065960000}"/>
    <cellStyle name="Normal 2 20 4_AVA DVA EL" xfId="26593" xr:uid="{00000000-0005-0000-0000-000066960000}"/>
    <cellStyle name="Normal 2 20 5" xfId="8134" xr:uid="{00000000-0005-0000-0000-000067960000}"/>
    <cellStyle name="Normal 2 20 5 2" xfId="26594" xr:uid="{00000000-0005-0000-0000-000068960000}"/>
    <cellStyle name="Normal 2 20 5_AVA DVA EL" xfId="26595" xr:uid="{00000000-0005-0000-0000-000069960000}"/>
    <cellStyle name="Normal 2 20 6" xfId="26596" xr:uid="{00000000-0005-0000-0000-00006A960000}"/>
    <cellStyle name="Normal 2 20_AVA DVA EL" xfId="26597" xr:uid="{00000000-0005-0000-0000-00006B960000}"/>
    <cellStyle name="Normal 2 21" xfId="8135" xr:uid="{00000000-0005-0000-0000-00006C960000}"/>
    <cellStyle name="Normal 2 21 2" xfId="8136" xr:uid="{00000000-0005-0000-0000-00006D960000}"/>
    <cellStyle name="Normal 2 21 2 2" xfId="26598" xr:uid="{00000000-0005-0000-0000-00006E960000}"/>
    <cellStyle name="Normal 2 21 2_AVA DVA EL" xfId="26599" xr:uid="{00000000-0005-0000-0000-00006F960000}"/>
    <cellStyle name="Normal 2 21 3" xfId="8137" xr:uid="{00000000-0005-0000-0000-000070960000}"/>
    <cellStyle name="Normal 2 21 3 2" xfId="26600" xr:uid="{00000000-0005-0000-0000-000071960000}"/>
    <cellStyle name="Normal 2 21 3_AVA DVA EL" xfId="26601" xr:uid="{00000000-0005-0000-0000-000072960000}"/>
    <cellStyle name="Normal 2 21 4" xfId="26602" xr:uid="{00000000-0005-0000-0000-000073960000}"/>
    <cellStyle name="Normal 2 21_AVA DVA EL" xfId="26603" xr:uid="{00000000-0005-0000-0000-000074960000}"/>
    <cellStyle name="Normal 2 22" xfId="8138" xr:uid="{00000000-0005-0000-0000-000075960000}"/>
    <cellStyle name="Normal 2 22 2" xfId="26604" xr:uid="{00000000-0005-0000-0000-000076960000}"/>
    <cellStyle name="Normal 2 22_AVA DVA EL" xfId="26605" xr:uid="{00000000-0005-0000-0000-000077960000}"/>
    <cellStyle name="Normal 2 23" xfId="8139" xr:uid="{00000000-0005-0000-0000-000078960000}"/>
    <cellStyle name="Normal 2 23 2" xfId="26606" xr:uid="{00000000-0005-0000-0000-000079960000}"/>
    <cellStyle name="Normal 2 23_AVA DVA EL" xfId="26607" xr:uid="{00000000-0005-0000-0000-00007A960000}"/>
    <cellStyle name="Normal 2 24" xfId="8140" xr:uid="{00000000-0005-0000-0000-00007B960000}"/>
    <cellStyle name="Normal 2 24 2" xfId="26608" xr:uid="{00000000-0005-0000-0000-00007C960000}"/>
    <cellStyle name="Normal 2 24_AVA DVA EL" xfId="26609" xr:uid="{00000000-0005-0000-0000-00007D960000}"/>
    <cellStyle name="Normal 2 25" xfId="8141" xr:uid="{00000000-0005-0000-0000-00007E960000}"/>
    <cellStyle name="Normal 2 25 2" xfId="26610" xr:uid="{00000000-0005-0000-0000-00007F960000}"/>
    <cellStyle name="Normal 2 25_AVA DVA EL" xfId="26611" xr:uid="{00000000-0005-0000-0000-000080960000}"/>
    <cellStyle name="Normal 2 26" xfId="8142" xr:uid="{00000000-0005-0000-0000-000081960000}"/>
    <cellStyle name="Normal 2 26 2" xfId="26612" xr:uid="{00000000-0005-0000-0000-000082960000}"/>
    <cellStyle name="Normal 2 26_AVA DVA EL" xfId="26613" xr:uid="{00000000-0005-0000-0000-000083960000}"/>
    <cellStyle name="Normal 2 27" xfId="8143" xr:uid="{00000000-0005-0000-0000-000084960000}"/>
    <cellStyle name="Normal 2 27 2" xfId="26614" xr:uid="{00000000-0005-0000-0000-000085960000}"/>
    <cellStyle name="Normal 2 27_AVA DVA EL" xfId="26615" xr:uid="{00000000-0005-0000-0000-000086960000}"/>
    <cellStyle name="Normal 2 28" xfId="8144" xr:uid="{00000000-0005-0000-0000-000087960000}"/>
    <cellStyle name="Normal 2 28 2" xfId="26616" xr:uid="{00000000-0005-0000-0000-000088960000}"/>
    <cellStyle name="Normal 2 28_AVA DVA EL" xfId="26617" xr:uid="{00000000-0005-0000-0000-000089960000}"/>
    <cellStyle name="Normal 2 29" xfId="8145" xr:uid="{00000000-0005-0000-0000-00008A960000}"/>
    <cellStyle name="Normal 2 29 2" xfId="26618" xr:uid="{00000000-0005-0000-0000-00008B960000}"/>
    <cellStyle name="Normal 2 29_AVA DVA EL" xfId="26619" xr:uid="{00000000-0005-0000-0000-00008C960000}"/>
    <cellStyle name="Normal 2 3" xfId="8146" xr:uid="{00000000-0005-0000-0000-00008D960000}"/>
    <cellStyle name="Normal 2 3 10" xfId="8147" xr:uid="{00000000-0005-0000-0000-00008E960000}"/>
    <cellStyle name="Normal 2 3 10 2" xfId="26620" xr:uid="{00000000-0005-0000-0000-00008F960000}"/>
    <cellStyle name="Normal 2 3 10_AVA DVA EL" xfId="26621" xr:uid="{00000000-0005-0000-0000-000090960000}"/>
    <cellStyle name="Normal 2 3 11" xfId="8148" xr:uid="{00000000-0005-0000-0000-000091960000}"/>
    <cellStyle name="Normal 2 3 11 2" xfId="26622" xr:uid="{00000000-0005-0000-0000-000092960000}"/>
    <cellStyle name="Normal 2 3 11_AVA DVA EL" xfId="26623" xr:uid="{00000000-0005-0000-0000-000093960000}"/>
    <cellStyle name="Normal 2 3 12" xfId="8149" xr:uid="{00000000-0005-0000-0000-000094960000}"/>
    <cellStyle name="Normal 2 3 13" xfId="8150" xr:uid="{00000000-0005-0000-0000-000095960000}"/>
    <cellStyle name="Normal 2 3 14" xfId="8151" xr:uid="{00000000-0005-0000-0000-000096960000}"/>
    <cellStyle name="Normal 2 3 15" xfId="8152" xr:uid="{00000000-0005-0000-0000-000097960000}"/>
    <cellStyle name="Normal 2 3 16" xfId="8153" xr:uid="{00000000-0005-0000-0000-000098960000}"/>
    <cellStyle name="Normal 2 3 16 2" xfId="26624" xr:uid="{00000000-0005-0000-0000-000099960000}"/>
    <cellStyle name="Normal 2 3 16_AVA DVA EL" xfId="26625" xr:uid="{00000000-0005-0000-0000-00009A960000}"/>
    <cellStyle name="Normal 2 3 17" xfId="8154" xr:uid="{00000000-0005-0000-0000-00009B960000}"/>
    <cellStyle name="Normal 2 3 17 2" xfId="26626" xr:uid="{00000000-0005-0000-0000-00009C960000}"/>
    <cellStyle name="Normal 2 3 17_AVA DVA EL" xfId="26627" xr:uid="{00000000-0005-0000-0000-00009D960000}"/>
    <cellStyle name="Normal 2 3 18" xfId="26628" xr:uid="{00000000-0005-0000-0000-00009E960000}"/>
    <cellStyle name="Normal 2 3 18 2" xfId="26629" xr:uid="{00000000-0005-0000-0000-00009F960000}"/>
    <cellStyle name="Normal 2 3 18 3" xfId="26630" xr:uid="{00000000-0005-0000-0000-0000A0960000}"/>
    <cellStyle name="Normal 2 3 18 4" xfId="35990" xr:uid="{00000000-0005-0000-0000-0000A1960000}"/>
    <cellStyle name="Normal 2 3 18_AVA DVA EL" xfId="26631" xr:uid="{00000000-0005-0000-0000-0000A2960000}"/>
    <cellStyle name="Normal 2 3 19" xfId="26632" xr:uid="{00000000-0005-0000-0000-0000A3960000}"/>
    <cellStyle name="Normal 2 3 19 2" xfId="26633" xr:uid="{00000000-0005-0000-0000-0000A4960000}"/>
    <cellStyle name="Normal 2 3 19 3" xfId="26634" xr:uid="{00000000-0005-0000-0000-0000A5960000}"/>
    <cellStyle name="Normal 2 3 19 4" xfId="36115" xr:uid="{00000000-0005-0000-0000-0000A6960000}"/>
    <cellStyle name="Normal 2 3 19_AVA DVA EL" xfId="26635" xr:uid="{00000000-0005-0000-0000-0000A7960000}"/>
    <cellStyle name="Normal 2 3 2" xfId="8155" xr:uid="{00000000-0005-0000-0000-0000A8960000}"/>
    <cellStyle name="Normal 2 3 2 2" xfId="8156" xr:uid="{00000000-0005-0000-0000-0000A9960000}"/>
    <cellStyle name="Normal 2 3 2 2 2" xfId="8157" xr:uid="{00000000-0005-0000-0000-0000AA960000}"/>
    <cellStyle name="Normal 2 3 2 2 2 2" xfId="50076" xr:uid="{00000000-0005-0000-0000-0000AB960000}"/>
    <cellStyle name="Normal 2 3 2 2 2 2 2" xfId="50077" xr:uid="{00000000-0005-0000-0000-0000AC960000}"/>
    <cellStyle name="Normal 2 3 2 2 2 3" xfId="50078" xr:uid="{00000000-0005-0000-0000-0000AD960000}"/>
    <cellStyle name="Normal 2 3 2 2 2_3. Chng in credit spreads" xfId="50079" xr:uid="{00000000-0005-0000-0000-0000AE960000}"/>
    <cellStyle name="Normal 2 3 2 2 3" xfId="8158" xr:uid="{00000000-0005-0000-0000-0000AF960000}"/>
    <cellStyle name="Normal 2 3 2 2 3 2" xfId="50080" xr:uid="{00000000-0005-0000-0000-0000B0960000}"/>
    <cellStyle name="Normal 2 3 2 2 3 2 2" xfId="50081" xr:uid="{00000000-0005-0000-0000-0000B1960000}"/>
    <cellStyle name="Normal 2 3 2 2 3 3" xfId="50082" xr:uid="{00000000-0005-0000-0000-0000B2960000}"/>
    <cellStyle name="Normal 2 3 2 2 3_3. Chng in credit spreads" xfId="50083" xr:uid="{00000000-0005-0000-0000-0000B3960000}"/>
    <cellStyle name="Normal 2 3 2 2 4" xfId="50084" xr:uid="{00000000-0005-0000-0000-0000B4960000}"/>
    <cellStyle name="Normal 2 3 2 2 4 2" xfId="50085" xr:uid="{00000000-0005-0000-0000-0000B5960000}"/>
    <cellStyle name="Normal 2 3 2 2 4 2 2" xfId="50086" xr:uid="{00000000-0005-0000-0000-0000B6960000}"/>
    <cellStyle name="Normal 2 3 2 2 4 3" xfId="50087" xr:uid="{00000000-0005-0000-0000-0000B7960000}"/>
    <cellStyle name="Normal 2 3 2 2 4_3. Chng in credit spreads" xfId="50088" xr:uid="{00000000-0005-0000-0000-0000B8960000}"/>
    <cellStyle name="Normal 2 3 2 2 5" xfId="50089" xr:uid="{00000000-0005-0000-0000-0000B9960000}"/>
    <cellStyle name="Normal 2 3 2 2 5 2" xfId="50090" xr:uid="{00000000-0005-0000-0000-0000BA960000}"/>
    <cellStyle name="Normal 2 3 2 2 6" xfId="50091" xr:uid="{00000000-0005-0000-0000-0000BB960000}"/>
    <cellStyle name="Normal 2 3 2 2_3. Chng in credit spreads" xfId="50092" xr:uid="{00000000-0005-0000-0000-0000BC960000}"/>
    <cellStyle name="Normal 2 3 2 3" xfId="8159" xr:uid="{00000000-0005-0000-0000-0000BD960000}"/>
    <cellStyle name="Normal 2 3 2 3 2" xfId="8160" xr:uid="{00000000-0005-0000-0000-0000BE960000}"/>
    <cellStyle name="Normal 2 3 2 3 2 2" xfId="50093" xr:uid="{00000000-0005-0000-0000-0000BF960000}"/>
    <cellStyle name="Normal 2 3 2 3 3" xfId="8161" xr:uid="{00000000-0005-0000-0000-0000C0960000}"/>
    <cellStyle name="Normal 2 3 2 3 4" xfId="50094" xr:uid="{00000000-0005-0000-0000-0000C1960000}"/>
    <cellStyle name="Normal 2 3 2 3_3. Chng in credit spreads" xfId="50095" xr:uid="{00000000-0005-0000-0000-0000C2960000}"/>
    <cellStyle name="Normal 2 3 2 4" xfId="8162" xr:uid="{00000000-0005-0000-0000-0000C3960000}"/>
    <cellStyle name="Normal 2 3 2 4 2" xfId="8163" xr:uid="{00000000-0005-0000-0000-0000C4960000}"/>
    <cellStyle name="Normal 2 3 2 4 2 2" xfId="50096" xr:uid="{00000000-0005-0000-0000-0000C5960000}"/>
    <cellStyle name="Normal 2 3 2 4 3" xfId="8164" xr:uid="{00000000-0005-0000-0000-0000C6960000}"/>
    <cellStyle name="Normal 2 3 2 4 4" xfId="50097" xr:uid="{00000000-0005-0000-0000-0000C7960000}"/>
    <cellStyle name="Normal 2 3 2 4_3. Chng in credit spreads" xfId="50098" xr:uid="{00000000-0005-0000-0000-0000C8960000}"/>
    <cellStyle name="Normal 2 3 2 5" xfId="8165" xr:uid="{00000000-0005-0000-0000-0000C9960000}"/>
    <cellStyle name="Normal 2 3 2 5 2" xfId="50099" xr:uid="{00000000-0005-0000-0000-0000CA960000}"/>
    <cellStyle name="Normal 2 3 2 5 2 2" xfId="50100" xr:uid="{00000000-0005-0000-0000-0000CB960000}"/>
    <cellStyle name="Normal 2 3 2 5 3" xfId="50101" xr:uid="{00000000-0005-0000-0000-0000CC960000}"/>
    <cellStyle name="Normal 2 3 2 5_3. Chng in credit spreads" xfId="50102" xr:uid="{00000000-0005-0000-0000-0000CD960000}"/>
    <cellStyle name="Normal 2 3 2 6" xfId="8166" xr:uid="{00000000-0005-0000-0000-0000CE960000}"/>
    <cellStyle name="Normal 2 3 2 6 2" xfId="50103" xr:uid="{00000000-0005-0000-0000-0000CF960000}"/>
    <cellStyle name="Normal 2 3 2 6 2 2" xfId="50104" xr:uid="{00000000-0005-0000-0000-0000D0960000}"/>
    <cellStyle name="Normal 2 3 2 6 3" xfId="50105" xr:uid="{00000000-0005-0000-0000-0000D1960000}"/>
    <cellStyle name="Normal 2 3 2 6_3. Chng in credit spreads" xfId="50106" xr:uid="{00000000-0005-0000-0000-0000D2960000}"/>
    <cellStyle name="Normal 2 3 2 7" xfId="26636" xr:uid="{00000000-0005-0000-0000-0000D3960000}"/>
    <cellStyle name="Normal 2 3 2 7 2" xfId="26637" xr:uid="{00000000-0005-0000-0000-0000D4960000}"/>
    <cellStyle name="Normal 2 3 2 7 3" xfId="26638" xr:uid="{00000000-0005-0000-0000-0000D5960000}"/>
    <cellStyle name="Normal 2 3 2 7 4" xfId="36290" xr:uid="{00000000-0005-0000-0000-0000D6960000}"/>
    <cellStyle name="Normal 2 3 2 7_AVA DVA EL" xfId="26639" xr:uid="{00000000-0005-0000-0000-0000D7960000}"/>
    <cellStyle name="Normal 2 3 2 8" xfId="36316" xr:uid="{00000000-0005-0000-0000-0000D8960000}"/>
    <cellStyle name="Normal 2 3 2 9" xfId="36312" xr:uid="{00000000-0005-0000-0000-0000D9960000}"/>
    <cellStyle name="Normal 2 3 2_11" xfId="8167" xr:uid="{00000000-0005-0000-0000-0000DA960000}"/>
    <cellStyle name="Normal 2 3 20" xfId="26640" xr:uid="{00000000-0005-0000-0000-0000DB960000}"/>
    <cellStyle name="Normal 2 3 20 2" xfId="26641" xr:uid="{00000000-0005-0000-0000-0000DC960000}"/>
    <cellStyle name="Normal 2 3 20_AVA DVA EL" xfId="26642" xr:uid="{00000000-0005-0000-0000-0000DD960000}"/>
    <cellStyle name="Normal 2 3 21" xfId="26643" xr:uid="{00000000-0005-0000-0000-0000DE960000}"/>
    <cellStyle name="Normal 2 3 22" xfId="26644" xr:uid="{00000000-0005-0000-0000-0000DF960000}"/>
    <cellStyle name="Normal 2 3 23" xfId="35920" xr:uid="{00000000-0005-0000-0000-0000E0960000}"/>
    <cellStyle name="Normal 2 3 24" xfId="36488" xr:uid="{00000000-0005-0000-0000-0000E1960000}"/>
    <cellStyle name="Normal 2 3 25" xfId="36787" xr:uid="{00000000-0005-0000-0000-0000E2960000}"/>
    <cellStyle name="Normal 2 3 3" xfId="8168" xr:uid="{00000000-0005-0000-0000-0000E3960000}"/>
    <cellStyle name="Normal 2 3 3 10" xfId="8169" xr:uid="{00000000-0005-0000-0000-0000E4960000}"/>
    <cellStyle name="Normal 2 3 3 10 2" xfId="26645" xr:uid="{00000000-0005-0000-0000-0000E5960000}"/>
    <cellStyle name="Normal 2 3 3 10_AVA DVA EL" xfId="26646" xr:uid="{00000000-0005-0000-0000-0000E6960000}"/>
    <cellStyle name="Normal 2 3 3 11" xfId="26647" xr:uid="{00000000-0005-0000-0000-0000E7960000}"/>
    <cellStyle name="Normal 2 3 3 11 2" xfId="26648" xr:uid="{00000000-0005-0000-0000-0000E8960000}"/>
    <cellStyle name="Normal 2 3 3 11 3" xfId="26649" xr:uid="{00000000-0005-0000-0000-0000E9960000}"/>
    <cellStyle name="Normal 2 3 3 11_AVA DVA EL" xfId="26650" xr:uid="{00000000-0005-0000-0000-0000EA960000}"/>
    <cellStyle name="Normal 2 3 3 12" xfId="50107" xr:uid="{00000000-0005-0000-0000-0000EB960000}"/>
    <cellStyle name="Normal 2 3 3 2" xfId="8170" xr:uid="{00000000-0005-0000-0000-0000EC960000}"/>
    <cellStyle name="Normal 2 3 3 2 2" xfId="8171" xr:uid="{00000000-0005-0000-0000-0000ED960000}"/>
    <cellStyle name="Normal 2 3 3 2 2 2" xfId="50108" xr:uid="{00000000-0005-0000-0000-0000EE960000}"/>
    <cellStyle name="Normal 2 3 3 2 2 2 2" xfId="50109" xr:uid="{00000000-0005-0000-0000-0000EF960000}"/>
    <cellStyle name="Normal 2 3 3 2 2 3" xfId="50110" xr:uid="{00000000-0005-0000-0000-0000F0960000}"/>
    <cellStyle name="Normal 2 3 3 2 2_3. Chng in credit spreads" xfId="50111" xr:uid="{00000000-0005-0000-0000-0000F1960000}"/>
    <cellStyle name="Normal 2 3 3 2 3" xfId="8172" xr:uid="{00000000-0005-0000-0000-0000F2960000}"/>
    <cellStyle name="Normal 2 3 3 2 3 2" xfId="50112" xr:uid="{00000000-0005-0000-0000-0000F3960000}"/>
    <cellStyle name="Normal 2 3 3 2 3 2 2" xfId="50113" xr:uid="{00000000-0005-0000-0000-0000F4960000}"/>
    <cellStyle name="Normal 2 3 3 2 3 3" xfId="50114" xr:uid="{00000000-0005-0000-0000-0000F5960000}"/>
    <cellStyle name="Normal 2 3 3 2 3_3. Chng in credit spreads" xfId="50115" xr:uid="{00000000-0005-0000-0000-0000F6960000}"/>
    <cellStyle name="Normal 2 3 3 2 4" xfId="50116" xr:uid="{00000000-0005-0000-0000-0000F7960000}"/>
    <cellStyle name="Normal 2 3 3 2 4 2" xfId="50117" xr:uid="{00000000-0005-0000-0000-0000F8960000}"/>
    <cellStyle name="Normal 2 3 3 2 4 2 2" xfId="50118" xr:uid="{00000000-0005-0000-0000-0000F9960000}"/>
    <cellStyle name="Normal 2 3 3 2 4 3" xfId="50119" xr:uid="{00000000-0005-0000-0000-0000FA960000}"/>
    <cellStyle name="Normal 2 3 3 2 4_3. Chng in credit spreads" xfId="50120" xr:uid="{00000000-0005-0000-0000-0000FB960000}"/>
    <cellStyle name="Normal 2 3 3 2 5" xfId="50121" xr:uid="{00000000-0005-0000-0000-0000FC960000}"/>
    <cellStyle name="Normal 2 3 3 2 5 2" xfId="50122" xr:uid="{00000000-0005-0000-0000-0000FD960000}"/>
    <cellStyle name="Normal 2 3 3 2 6" xfId="50123" xr:uid="{00000000-0005-0000-0000-0000FE960000}"/>
    <cellStyle name="Normal 2 3 3 2_3. Chng in credit spreads" xfId="50124" xr:uid="{00000000-0005-0000-0000-0000FF960000}"/>
    <cellStyle name="Normal 2 3 3 3" xfId="8173" xr:uid="{00000000-0005-0000-0000-000000970000}"/>
    <cellStyle name="Normal 2 3 3 3 2" xfId="8174" xr:uid="{00000000-0005-0000-0000-000001970000}"/>
    <cellStyle name="Normal 2 3 3 3 2 2" xfId="50125" xr:uid="{00000000-0005-0000-0000-000002970000}"/>
    <cellStyle name="Normal 2 3 3 3 3" xfId="8175" xr:uid="{00000000-0005-0000-0000-000003970000}"/>
    <cellStyle name="Normal 2 3 3 3 4" xfId="50126" xr:uid="{00000000-0005-0000-0000-000004970000}"/>
    <cellStyle name="Normal 2 3 3 3_3. Chng in credit spreads" xfId="50127" xr:uid="{00000000-0005-0000-0000-000005970000}"/>
    <cellStyle name="Normal 2 3 3 4" xfId="8176" xr:uid="{00000000-0005-0000-0000-000006970000}"/>
    <cellStyle name="Normal 2 3 3 4 2" xfId="8177" xr:uid="{00000000-0005-0000-0000-000007970000}"/>
    <cellStyle name="Normal 2 3 3 4 2 2" xfId="50128" xr:uid="{00000000-0005-0000-0000-000008970000}"/>
    <cellStyle name="Normal 2 3 3 4 3" xfId="8178" xr:uid="{00000000-0005-0000-0000-000009970000}"/>
    <cellStyle name="Normal 2 3 3 4 4" xfId="50129" xr:uid="{00000000-0005-0000-0000-00000A970000}"/>
    <cellStyle name="Normal 2 3 3 4_3. Chng in credit spreads" xfId="50130" xr:uid="{00000000-0005-0000-0000-00000B970000}"/>
    <cellStyle name="Normal 2 3 3 5" xfId="8179" xr:uid="{00000000-0005-0000-0000-00000C970000}"/>
    <cellStyle name="Normal 2 3 3 5 2" xfId="50131" xr:uid="{00000000-0005-0000-0000-00000D970000}"/>
    <cellStyle name="Normal 2 3 3 5 2 2" xfId="50132" xr:uid="{00000000-0005-0000-0000-00000E970000}"/>
    <cellStyle name="Normal 2 3 3 5 3" xfId="50133" xr:uid="{00000000-0005-0000-0000-00000F970000}"/>
    <cellStyle name="Normal 2 3 3 5_3. Chng in credit spreads" xfId="50134" xr:uid="{00000000-0005-0000-0000-000010970000}"/>
    <cellStyle name="Normal 2 3 3 6" xfId="8180" xr:uid="{00000000-0005-0000-0000-000011970000}"/>
    <cellStyle name="Normal 2 3 3 6 2" xfId="50135" xr:uid="{00000000-0005-0000-0000-000012970000}"/>
    <cellStyle name="Normal 2 3 3 7" xfId="8181" xr:uid="{00000000-0005-0000-0000-000013970000}"/>
    <cellStyle name="Normal 2 3 3 7 2" xfId="26651" xr:uid="{00000000-0005-0000-0000-000014970000}"/>
    <cellStyle name="Normal 2 3 3 7_AVA DVA EL" xfId="26652" xr:uid="{00000000-0005-0000-0000-000015970000}"/>
    <cellStyle name="Normal 2 3 3 8" xfId="8182" xr:uid="{00000000-0005-0000-0000-000016970000}"/>
    <cellStyle name="Normal 2 3 3 8 2" xfId="26653" xr:uid="{00000000-0005-0000-0000-000017970000}"/>
    <cellStyle name="Normal 2 3 3 8_AVA DVA EL" xfId="26654" xr:uid="{00000000-0005-0000-0000-000018970000}"/>
    <cellStyle name="Normal 2 3 3 9" xfId="8183" xr:uid="{00000000-0005-0000-0000-000019970000}"/>
    <cellStyle name="Normal 2 3 3 9 2" xfId="26655" xr:uid="{00000000-0005-0000-0000-00001A970000}"/>
    <cellStyle name="Normal 2 3 3 9_AVA DVA EL" xfId="26656" xr:uid="{00000000-0005-0000-0000-00001B970000}"/>
    <cellStyle name="Normal 2 3 3_3. Chng in credit spreads" xfId="50136" xr:uid="{00000000-0005-0000-0000-00001C970000}"/>
    <cellStyle name="Normal 2 3 4" xfId="8184" xr:uid="{00000000-0005-0000-0000-00001D970000}"/>
    <cellStyle name="Normal 2 3 4 10" xfId="8185" xr:uid="{00000000-0005-0000-0000-00001E970000}"/>
    <cellStyle name="Normal 2 3 4 10 2" xfId="26657" xr:uid="{00000000-0005-0000-0000-00001F970000}"/>
    <cellStyle name="Normal 2 3 4 10_AVA DVA EL" xfId="26658" xr:uid="{00000000-0005-0000-0000-000020970000}"/>
    <cellStyle name="Normal 2 3 4 11" xfId="26659" xr:uid="{00000000-0005-0000-0000-000021970000}"/>
    <cellStyle name="Normal 2 3 4 11 2" xfId="26660" xr:uid="{00000000-0005-0000-0000-000022970000}"/>
    <cellStyle name="Normal 2 3 4 11 3" xfId="26661" xr:uid="{00000000-0005-0000-0000-000023970000}"/>
    <cellStyle name="Normal 2 3 4 11_AVA DVA EL" xfId="26662" xr:uid="{00000000-0005-0000-0000-000024970000}"/>
    <cellStyle name="Normal 2 3 4 12" xfId="50137" xr:uid="{00000000-0005-0000-0000-000025970000}"/>
    <cellStyle name="Normal 2 3 4 2" xfId="8186" xr:uid="{00000000-0005-0000-0000-000026970000}"/>
    <cellStyle name="Normal 2 3 4 2 2" xfId="8187" xr:uid="{00000000-0005-0000-0000-000027970000}"/>
    <cellStyle name="Normal 2 3 4 2 2 2" xfId="50138" xr:uid="{00000000-0005-0000-0000-000028970000}"/>
    <cellStyle name="Normal 2 3 4 2 2 2 2" xfId="50139" xr:uid="{00000000-0005-0000-0000-000029970000}"/>
    <cellStyle name="Normal 2 3 4 2 2 3" xfId="50140" xr:uid="{00000000-0005-0000-0000-00002A970000}"/>
    <cellStyle name="Normal 2 3 4 2 2_3. Chng in credit spreads" xfId="50141" xr:uid="{00000000-0005-0000-0000-00002B970000}"/>
    <cellStyle name="Normal 2 3 4 2 3" xfId="8188" xr:uid="{00000000-0005-0000-0000-00002C970000}"/>
    <cellStyle name="Normal 2 3 4 2 3 2" xfId="50142" xr:uid="{00000000-0005-0000-0000-00002D970000}"/>
    <cellStyle name="Normal 2 3 4 2 3 2 2" xfId="50143" xr:uid="{00000000-0005-0000-0000-00002E970000}"/>
    <cellStyle name="Normal 2 3 4 2 3 3" xfId="50144" xr:uid="{00000000-0005-0000-0000-00002F970000}"/>
    <cellStyle name="Normal 2 3 4 2 3_3. Chng in credit spreads" xfId="50145" xr:uid="{00000000-0005-0000-0000-000030970000}"/>
    <cellStyle name="Normal 2 3 4 2 4" xfId="50146" xr:uid="{00000000-0005-0000-0000-000031970000}"/>
    <cellStyle name="Normal 2 3 4 2 4 2" xfId="50147" xr:uid="{00000000-0005-0000-0000-000032970000}"/>
    <cellStyle name="Normal 2 3 4 2 5" xfId="50148" xr:uid="{00000000-0005-0000-0000-000033970000}"/>
    <cellStyle name="Normal 2 3 4 2_3. Chng in credit spreads" xfId="50149" xr:uid="{00000000-0005-0000-0000-000034970000}"/>
    <cellStyle name="Normal 2 3 4 3" xfId="8189" xr:uid="{00000000-0005-0000-0000-000035970000}"/>
    <cellStyle name="Normal 2 3 4 3 2" xfId="8190" xr:uid="{00000000-0005-0000-0000-000036970000}"/>
    <cellStyle name="Normal 2 3 4 3 2 2" xfId="50150" xr:uid="{00000000-0005-0000-0000-000037970000}"/>
    <cellStyle name="Normal 2 3 4 3 3" xfId="8191" xr:uid="{00000000-0005-0000-0000-000038970000}"/>
    <cellStyle name="Normal 2 3 4 3 4" xfId="50151" xr:uid="{00000000-0005-0000-0000-000039970000}"/>
    <cellStyle name="Normal 2 3 4 3_3. Chng in credit spreads" xfId="50152" xr:uid="{00000000-0005-0000-0000-00003A970000}"/>
    <cellStyle name="Normal 2 3 4 4" xfId="8192" xr:uid="{00000000-0005-0000-0000-00003B970000}"/>
    <cellStyle name="Normal 2 3 4 4 2" xfId="8193" xr:uid="{00000000-0005-0000-0000-00003C970000}"/>
    <cellStyle name="Normal 2 3 4 4 2 2" xfId="50153" xr:uid="{00000000-0005-0000-0000-00003D970000}"/>
    <cellStyle name="Normal 2 3 4 4 3" xfId="8194" xr:uid="{00000000-0005-0000-0000-00003E970000}"/>
    <cellStyle name="Normal 2 3 4 4 4" xfId="50154" xr:uid="{00000000-0005-0000-0000-00003F970000}"/>
    <cellStyle name="Normal 2 3 4 4_3. Chng in credit spreads" xfId="50155" xr:uid="{00000000-0005-0000-0000-000040970000}"/>
    <cellStyle name="Normal 2 3 4 5" xfId="8195" xr:uid="{00000000-0005-0000-0000-000041970000}"/>
    <cellStyle name="Normal 2 3 4 5 2" xfId="50156" xr:uid="{00000000-0005-0000-0000-000042970000}"/>
    <cellStyle name="Normal 2 3 4 5 2 2" xfId="50157" xr:uid="{00000000-0005-0000-0000-000043970000}"/>
    <cellStyle name="Normal 2 3 4 5 3" xfId="50158" xr:uid="{00000000-0005-0000-0000-000044970000}"/>
    <cellStyle name="Normal 2 3 4 5_3. Chng in credit spreads" xfId="50159" xr:uid="{00000000-0005-0000-0000-000045970000}"/>
    <cellStyle name="Normal 2 3 4 6" xfId="8196" xr:uid="{00000000-0005-0000-0000-000046970000}"/>
    <cellStyle name="Normal 2 3 4 6 2" xfId="50160" xr:uid="{00000000-0005-0000-0000-000047970000}"/>
    <cellStyle name="Normal 2 3 4 7" xfId="8197" xr:uid="{00000000-0005-0000-0000-000048970000}"/>
    <cellStyle name="Normal 2 3 4 7 2" xfId="26663" xr:uid="{00000000-0005-0000-0000-000049970000}"/>
    <cellStyle name="Normal 2 3 4 7_AVA DVA EL" xfId="26664" xr:uid="{00000000-0005-0000-0000-00004A970000}"/>
    <cellStyle name="Normal 2 3 4 8" xfId="8198" xr:uid="{00000000-0005-0000-0000-00004B970000}"/>
    <cellStyle name="Normal 2 3 4 8 2" xfId="26665" xr:uid="{00000000-0005-0000-0000-00004C970000}"/>
    <cellStyle name="Normal 2 3 4 8_AVA DVA EL" xfId="26666" xr:uid="{00000000-0005-0000-0000-00004D970000}"/>
    <cellStyle name="Normal 2 3 4 9" xfId="8199" xr:uid="{00000000-0005-0000-0000-00004E970000}"/>
    <cellStyle name="Normal 2 3 4 9 2" xfId="26667" xr:uid="{00000000-0005-0000-0000-00004F970000}"/>
    <cellStyle name="Normal 2 3 4 9_AVA DVA EL" xfId="26668" xr:uid="{00000000-0005-0000-0000-000050970000}"/>
    <cellStyle name="Normal 2 3 4_3. Chng in credit spreads" xfId="50161" xr:uid="{00000000-0005-0000-0000-000051970000}"/>
    <cellStyle name="Normal 2 3 5" xfId="8200" xr:uid="{00000000-0005-0000-0000-000052970000}"/>
    <cellStyle name="Normal 2 3 5 2" xfId="8201" xr:uid="{00000000-0005-0000-0000-000053970000}"/>
    <cellStyle name="Normal 2 3 5 2 2" xfId="8202" xr:uid="{00000000-0005-0000-0000-000054970000}"/>
    <cellStyle name="Normal 2 3 5 2 2 2" xfId="50162" xr:uid="{00000000-0005-0000-0000-000055970000}"/>
    <cellStyle name="Normal 2 3 5 2 3" xfId="8203" xr:uid="{00000000-0005-0000-0000-000056970000}"/>
    <cellStyle name="Normal 2 3 5 2 4" xfId="50163" xr:uid="{00000000-0005-0000-0000-000057970000}"/>
    <cellStyle name="Normal 2 3 5 2_3. Chng in credit spreads" xfId="50164" xr:uid="{00000000-0005-0000-0000-000058970000}"/>
    <cellStyle name="Normal 2 3 5 3" xfId="8204" xr:uid="{00000000-0005-0000-0000-000059970000}"/>
    <cellStyle name="Normal 2 3 5 3 2" xfId="8205" xr:uid="{00000000-0005-0000-0000-00005A970000}"/>
    <cellStyle name="Normal 2 3 5 3 2 2" xfId="50165" xr:uid="{00000000-0005-0000-0000-00005B970000}"/>
    <cellStyle name="Normal 2 3 5 3 3" xfId="8206" xr:uid="{00000000-0005-0000-0000-00005C970000}"/>
    <cellStyle name="Normal 2 3 5 3 4" xfId="50166" xr:uid="{00000000-0005-0000-0000-00005D970000}"/>
    <cellStyle name="Normal 2 3 5 3_3. Chng in credit spreads" xfId="50167" xr:uid="{00000000-0005-0000-0000-00005E970000}"/>
    <cellStyle name="Normal 2 3 5 4" xfId="8207" xr:uid="{00000000-0005-0000-0000-00005F970000}"/>
    <cellStyle name="Normal 2 3 5 4 2" xfId="8208" xr:uid="{00000000-0005-0000-0000-000060970000}"/>
    <cellStyle name="Normal 2 3 5 4 2 2" xfId="50168" xr:uid="{00000000-0005-0000-0000-000061970000}"/>
    <cellStyle name="Normal 2 3 5 4 3" xfId="8209" xr:uid="{00000000-0005-0000-0000-000062970000}"/>
    <cellStyle name="Normal 2 3 5 4 4" xfId="50169" xr:uid="{00000000-0005-0000-0000-000063970000}"/>
    <cellStyle name="Normal 2 3 5 4_3. Chng in credit spreads" xfId="50170" xr:uid="{00000000-0005-0000-0000-000064970000}"/>
    <cellStyle name="Normal 2 3 5 5" xfId="8210" xr:uid="{00000000-0005-0000-0000-000065970000}"/>
    <cellStyle name="Normal 2 3 5 5 2" xfId="50171" xr:uid="{00000000-0005-0000-0000-000066970000}"/>
    <cellStyle name="Normal 2 3 5 6" xfId="8211" xr:uid="{00000000-0005-0000-0000-000067970000}"/>
    <cellStyle name="Normal 2 3 5 7" xfId="50172" xr:uid="{00000000-0005-0000-0000-000068970000}"/>
    <cellStyle name="Normal 2 3 5_3. Chng in credit spreads" xfId="50173" xr:uid="{00000000-0005-0000-0000-000069970000}"/>
    <cellStyle name="Normal 2 3 6" xfId="8212" xr:uid="{00000000-0005-0000-0000-00006A970000}"/>
    <cellStyle name="Normal 2 3 6 2" xfId="8213" xr:uid="{00000000-0005-0000-0000-00006B970000}"/>
    <cellStyle name="Normal 2 3 6 2 2" xfId="8214" xr:uid="{00000000-0005-0000-0000-00006C970000}"/>
    <cellStyle name="Normal 2 3 6 2 3" xfId="8215" xr:uid="{00000000-0005-0000-0000-00006D970000}"/>
    <cellStyle name="Normal 2 3 6 2 4" xfId="50174" xr:uid="{00000000-0005-0000-0000-00006E970000}"/>
    <cellStyle name="Normal 2 3 6 2_AVA DVA EL" xfId="50175" xr:uid="{00000000-0005-0000-0000-00006F970000}"/>
    <cellStyle name="Normal 2 3 6 3" xfId="8216" xr:uid="{00000000-0005-0000-0000-000070970000}"/>
    <cellStyle name="Normal 2 3 6 3 2" xfId="8217" xr:uid="{00000000-0005-0000-0000-000071970000}"/>
    <cellStyle name="Normal 2 3 6 3 3" xfId="8218" xr:uid="{00000000-0005-0000-0000-000072970000}"/>
    <cellStyle name="Normal 2 3 6 3_AVA DVA EL" xfId="50176" xr:uid="{00000000-0005-0000-0000-000073970000}"/>
    <cellStyle name="Normal 2 3 6 4" xfId="8219" xr:uid="{00000000-0005-0000-0000-000074970000}"/>
    <cellStyle name="Normal 2 3 6 4 2" xfId="8220" xr:uid="{00000000-0005-0000-0000-000075970000}"/>
    <cellStyle name="Normal 2 3 6 4 3" xfId="8221" xr:uid="{00000000-0005-0000-0000-000076970000}"/>
    <cellStyle name="Normal 2 3 6 4_AVA DVA EL" xfId="50177" xr:uid="{00000000-0005-0000-0000-000077970000}"/>
    <cellStyle name="Normal 2 3 6 5" xfId="8222" xr:uid="{00000000-0005-0000-0000-000078970000}"/>
    <cellStyle name="Normal 2 3 6 6" xfId="8223" xr:uid="{00000000-0005-0000-0000-000079970000}"/>
    <cellStyle name="Normal 2 3 6 7" xfId="50178" xr:uid="{00000000-0005-0000-0000-00007A970000}"/>
    <cellStyle name="Normal 2 3 6_3. Chng in credit spreads" xfId="50179" xr:uid="{00000000-0005-0000-0000-00007B970000}"/>
    <cellStyle name="Normal 2 3 7" xfId="8224" xr:uid="{00000000-0005-0000-0000-00007C970000}"/>
    <cellStyle name="Normal 2 3 7 2" xfId="26669" xr:uid="{00000000-0005-0000-0000-00007D970000}"/>
    <cellStyle name="Normal 2 3 7 2 2" xfId="50180" xr:uid="{00000000-0005-0000-0000-00007E970000}"/>
    <cellStyle name="Normal 2 3 7 3" xfId="50181" xr:uid="{00000000-0005-0000-0000-00007F970000}"/>
    <cellStyle name="Normal 2 3 7_3. Chng in credit spreads" xfId="50182" xr:uid="{00000000-0005-0000-0000-000080970000}"/>
    <cellStyle name="Normal 2 3 8" xfId="8225" xr:uid="{00000000-0005-0000-0000-000081970000}"/>
    <cellStyle name="Normal 2 3 8 2" xfId="26670" xr:uid="{00000000-0005-0000-0000-000082970000}"/>
    <cellStyle name="Normal 2 3 8 2 2" xfId="50183" xr:uid="{00000000-0005-0000-0000-000083970000}"/>
    <cellStyle name="Normal 2 3 8 3" xfId="50184" xr:uid="{00000000-0005-0000-0000-000084970000}"/>
    <cellStyle name="Normal 2 3 8_3. Chng in credit spreads" xfId="50185" xr:uid="{00000000-0005-0000-0000-000085970000}"/>
    <cellStyle name="Normal 2 3 9" xfId="8226" xr:uid="{00000000-0005-0000-0000-000086970000}"/>
    <cellStyle name="Normal 2 3 9 2" xfId="26671" xr:uid="{00000000-0005-0000-0000-000087970000}"/>
    <cellStyle name="Normal 2 3 9_AVA DVA EL" xfId="26672" xr:uid="{00000000-0005-0000-0000-000088970000}"/>
    <cellStyle name="Normal 2 3_11" xfId="8227" xr:uid="{00000000-0005-0000-0000-000089970000}"/>
    <cellStyle name="Normal 2 30" xfId="8228" xr:uid="{00000000-0005-0000-0000-00008A970000}"/>
    <cellStyle name="Normal 2 30 2" xfId="26673" xr:uid="{00000000-0005-0000-0000-00008B970000}"/>
    <cellStyle name="Normal 2 30_AVA DVA EL" xfId="26674" xr:uid="{00000000-0005-0000-0000-00008C970000}"/>
    <cellStyle name="Normal 2 31" xfId="8229" xr:uid="{00000000-0005-0000-0000-00008D970000}"/>
    <cellStyle name="Normal 2 31 2" xfId="26675" xr:uid="{00000000-0005-0000-0000-00008E970000}"/>
    <cellStyle name="Normal 2 31_AVA DVA EL" xfId="26676" xr:uid="{00000000-0005-0000-0000-00008F970000}"/>
    <cellStyle name="Normal 2 32" xfId="8230" xr:uid="{00000000-0005-0000-0000-000090970000}"/>
    <cellStyle name="Normal 2 32 2" xfId="26677" xr:uid="{00000000-0005-0000-0000-000091970000}"/>
    <cellStyle name="Normal 2 32_AVA DVA EL" xfId="26678" xr:uid="{00000000-0005-0000-0000-000092970000}"/>
    <cellStyle name="Normal 2 33" xfId="8231" xr:uid="{00000000-0005-0000-0000-000093970000}"/>
    <cellStyle name="Normal 2 33 2" xfId="26679" xr:uid="{00000000-0005-0000-0000-000094970000}"/>
    <cellStyle name="Normal 2 33_AVA DVA EL" xfId="26680" xr:uid="{00000000-0005-0000-0000-000095970000}"/>
    <cellStyle name="Normal 2 34" xfId="8232" xr:uid="{00000000-0005-0000-0000-000096970000}"/>
    <cellStyle name="Normal 2 34 2" xfId="26681" xr:uid="{00000000-0005-0000-0000-000097970000}"/>
    <cellStyle name="Normal 2 34_AVA DVA EL" xfId="26682" xr:uid="{00000000-0005-0000-0000-000098970000}"/>
    <cellStyle name="Normal 2 35" xfId="8233" xr:uid="{00000000-0005-0000-0000-000099970000}"/>
    <cellStyle name="Normal 2 35 2" xfId="26683" xr:uid="{00000000-0005-0000-0000-00009A970000}"/>
    <cellStyle name="Normal 2 35_AVA DVA EL" xfId="26684" xr:uid="{00000000-0005-0000-0000-00009B970000}"/>
    <cellStyle name="Normal 2 36" xfId="8234" xr:uid="{00000000-0005-0000-0000-00009C970000}"/>
    <cellStyle name="Normal 2 36 2" xfId="26685" xr:uid="{00000000-0005-0000-0000-00009D970000}"/>
    <cellStyle name="Normal 2 36_AVA DVA EL" xfId="26686" xr:uid="{00000000-0005-0000-0000-00009E970000}"/>
    <cellStyle name="Normal 2 37" xfId="8235" xr:uid="{00000000-0005-0000-0000-00009F970000}"/>
    <cellStyle name="Normal 2 37 2" xfId="26687" xr:uid="{00000000-0005-0000-0000-0000A0970000}"/>
    <cellStyle name="Normal 2 37_AVA DVA EL" xfId="26688" xr:uid="{00000000-0005-0000-0000-0000A1970000}"/>
    <cellStyle name="Normal 2 38" xfId="8236" xr:uid="{00000000-0005-0000-0000-0000A2970000}"/>
    <cellStyle name="Normal 2 38 2" xfId="26689" xr:uid="{00000000-0005-0000-0000-0000A3970000}"/>
    <cellStyle name="Normal 2 38_AVA DVA EL" xfId="26690" xr:uid="{00000000-0005-0000-0000-0000A4970000}"/>
    <cellStyle name="Normal 2 39" xfId="8237" xr:uid="{00000000-0005-0000-0000-0000A5970000}"/>
    <cellStyle name="Normal 2 39 2" xfId="26691" xr:uid="{00000000-0005-0000-0000-0000A6970000}"/>
    <cellStyle name="Normal 2 39_AVA DVA EL" xfId="26692" xr:uid="{00000000-0005-0000-0000-0000A7970000}"/>
    <cellStyle name="Normal 2 4" xfId="8238" xr:uid="{00000000-0005-0000-0000-0000A8970000}"/>
    <cellStyle name="Normal 2 4 10" xfId="26693" xr:uid="{00000000-0005-0000-0000-0000A9970000}"/>
    <cellStyle name="Normal 2 4 10 2" xfId="26694" xr:uid="{00000000-0005-0000-0000-0000AA970000}"/>
    <cellStyle name="Normal 2 4 10 3" xfId="26695" xr:uid="{00000000-0005-0000-0000-0000AB970000}"/>
    <cellStyle name="Normal 2 4 10 4" xfId="36231" xr:uid="{00000000-0005-0000-0000-0000AC970000}"/>
    <cellStyle name="Normal 2 4 10_AVA DVA EL" xfId="26696" xr:uid="{00000000-0005-0000-0000-0000AD970000}"/>
    <cellStyle name="Normal 2 4 11" xfId="26697" xr:uid="{00000000-0005-0000-0000-0000AE970000}"/>
    <cellStyle name="Normal 2 4 11 2" xfId="26698" xr:uid="{00000000-0005-0000-0000-0000AF970000}"/>
    <cellStyle name="Normal 2 4 11 3" xfId="26699" xr:uid="{00000000-0005-0000-0000-0000B0970000}"/>
    <cellStyle name="Normal 2 4 11_AVA DVA EL" xfId="26700" xr:uid="{00000000-0005-0000-0000-0000B1970000}"/>
    <cellStyle name="Normal 2 4 12" xfId="26701" xr:uid="{00000000-0005-0000-0000-0000B2970000}"/>
    <cellStyle name="Normal 2 4 12 2" xfId="26702" xr:uid="{00000000-0005-0000-0000-0000B3970000}"/>
    <cellStyle name="Normal 2 4 12 3" xfId="26703" xr:uid="{00000000-0005-0000-0000-0000B4970000}"/>
    <cellStyle name="Normal 2 4 12_AVA DVA EL" xfId="26704" xr:uid="{00000000-0005-0000-0000-0000B5970000}"/>
    <cellStyle name="Normal 2 4 13" xfId="26705" xr:uid="{00000000-0005-0000-0000-0000B6970000}"/>
    <cellStyle name="Normal 2 4 13 2" xfId="26706" xr:uid="{00000000-0005-0000-0000-0000B7970000}"/>
    <cellStyle name="Normal 2 4 13 3" xfId="26707" xr:uid="{00000000-0005-0000-0000-0000B8970000}"/>
    <cellStyle name="Normal 2 4 13_AVA DVA EL" xfId="26708" xr:uid="{00000000-0005-0000-0000-0000B9970000}"/>
    <cellStyle name="Normal 2 4 14" xfId="26709" xr:uid="{00000000-0005-0000-0000-0000BA970000}"/>
    <cellStyle name="Normal 2 4 14 2" xfId="26710" xr:uid="{00000000-0005-0000-0000-0000BB970000}"/>
    <cellStyle name="Normal 2 4 14 3" xfId="26711" xr:uid="{00000000-0005-0000-0000-0000BC970000}"/>
    <cellStyle name="Normal 2 4 14_AVA DVA EL" xfId="26712" xr:uid="{00000000-0005-0000-0000-0000BD970000}"/>
    <cellStyle name="Normal 2 4 15" xfId="26713" xr:uid="{00000000-0005-0000-0000-0000BE970000}"/>
    <cellStyle name="Normal 2 4 15 2" xfId="26714" xr:uid="{00000000-0005-0000-0000-0000BF970000}"/>
    <cellStyle name="Normal 2 4 15 2 2" xfId="26715" xr:uid="{00000000-0005-0000-0000-0000C0970000}"/>
    <cellStyle name="Normal 2 4 15 2 3" xfId="26716" xr:uid="{00000000-0005-0000-0000-0000C1970000}"/>
    <cellStyle name="Normal 2 4 15 2_AVA DVA EL" xfId="26717" xr:uid="{00000000-0005-0000-0000-0000C2970000}"/>
    <cellStyle name="Normal 2 4 15 3" xfId="26718" xr:uid="{00000000-0005-0000-0000-0000C3970000}"/>
    <cellStyle name="Normal 2 4 15 4" xfId="26719" xr:uid="{00000000-0005-0000-0000-0000C4970000}"/>
    <cellStyle name="Normal 2 4 15_AVA DVA EL" xfId="26720" xr:uid="{00000000-0005-0000-0000-0000C5970000}"/>
    <cellStyle name="Normal 2 4 16" xfId="26721" xr:uid="{00000000-0005-0000-0000-0000C6970000}"/>
    <cellStyle name="Normal 2 4 16 2" xfId="26722" xr:uid="{00000000-0005-0000-0000-0000C7970000}"/>
    <cellStyle name="Normal 2 4 16 3" xfId="26723" xr:uid="{00000000-0005-0000-0000-0000C8970000}"/>
    <cellStyle name="Normal 2 4 16_AVA DVA EL" xfId="26724" xr:uid="{00000000-0005-0000-0000-0000C9970000}"/>
    <cellStyle name="Normal 2 4 17" xfId="26725" xr:uid="{00000000-0005-0000-0000-0000CA970000}"/>
    <cellStyle name="Normal 2 4 17 2" xfId="26726" xr:uid="{00000000-0005-0000-0000-0000CB970000}"/>
    <cellStyle name="Normal 2 4 17 3" xfId="26727" xr:uid="{00000000-0005-0000-0000-0000CC970000}"/>
    <cellStyle name="Normal 2 4 17_AVA DVA EL" xfId="26728" xr:uid="{00000000-0005-0000-0000-0000CD970000}"/>
    <cellStyle name="Normal 2 4 18" xfId="26729" xr:uid="{00000000-0005-0000-0000-0000CE970000}"/>
    <cellStyle name="Normal 2 4 18 2" xfId="26730" xr:uid="{00000000-0005-0000-0000-0000CF970000}"/>
    <cellStyle name="Normal 2 4 18_AVA DVA EL" xfId="26731" xr:uid="{00000000-0005-0000-0000-0000D0970000}"/>
    <cellStyle name="Normal 2 4 19" xfId="36788" xr:uid="{00000000-0005-0000-0000-0000D1970000}"/>
    <cellStyle name="Normal 2 4 2" xfId="8239" xr:uid="{00000000-0005-0000-0000-0000D2970000}"/>
    <cellStyle name="Normal 2 4 2 10" xfId="26732" xr:uid="{00000000-0005-0000-0000-0000D3970000}"/>
    <cellStyle name="Normal 2 4 2 10 2" xfId="26733" xr:uid="{00000000-0005-0000-0000-0000D4970000}"/>
    <cellStyle name="Normal 2 4 2 10 3" xfId="26734" xr:uid="{00000000-0005-0000-0000-0000D5970000}"/>
    <cellStyle name="Normal 2 4 2 10_AVA DVA EL" xfId="26735" xr:uid="{00000000-0005-0000-0000-0000D6970000}"/>
    <cellStyle name="Normal 2 4 2 11" xfId="26736" xr:uid="{00000000-0005-0000-0000-0000D7970000}"/>
    <cellStyle name="Normal 2 4 2 11 2" xfId="26737" xr:uid="{00000000-0005-0000-0000-0000D8970000}"/>
    <cellStyle name="Normal 2 4 2 11 3" xfId="26738" xr:uid="{00000000-0005-0000-0000-0000D9970000}"/>
    <cellStyle name="Normal 2 4 2 11_AVA DVA EL" xfId="26739" xr:uid="{00000000-0005-0000-0000-0000DA970000}"/>
    <cellStyle name="Normal 2 4 2 12" xfId="26740" xr:uid="{00000000-0005-0000-0000-0000DB970000}"/>
    <cellStyle name="Normal 2 4 2 12 2" xfId="26741" xr:uid="{00000000-0005-0000-0000-0000DC970000}"/>
    <cellStyle name="Normal 2 4 2 12 3" xfId="26742" xr:uid="{00000000-0005-0000-0000-0000DD970000}"/>
    <cellStyle name="Normal 2 4 2 12_AVA DVA EL" xfId="26743" xr:uid="{00000000-0005-0000-0000-0000DE970000}"/>
    <cellStyle name="Normal 2 4 2 13" xfId="50186" xr:uid="{00000000-0005-0000-0000-0000DF970000}"/>
    <cellStyle name="Normal 2 4 2 2" xfId="8240" xr:uid="{00000000-0005-0000-0000-0000E0970000}"/>
    <cellStyle name="Normal 2 4 2 2 10" xfId="26744" xr:uid="{00000000-0005-0000-0000-0000E1970000}"/>
    <cellStyle name="Normal 2 4 2 2 10 2" xfId="26745" xr:uid="{00000000-0005-0000-0000-0000E2970000}"/>
    <cellStyle name="Normal 2 4 2 2 10 3" xfId="26746" xr:uid="{00000000-0005-0000-0000-0000E3970000}"/>
    <cellStyle name="Normal 2 4 2 2 10_AVA DVA EL" xfId="26747" xr:uid="{00000000-0005-0000-0000-0000E4970000}"/>
    <cellStyle name="Normal 2 4 2 2 11" xfId="26748" xr:uid="{00000000-0005-0000-0000-0000E5970000}"/>
    <cellStyle name="Normal 2 4 2 2 11 2" xfId="26749" xr:uid="{00000000-0005-0000-0000-0000E6970000}"/>
    <cellStyle name="Normal 2 4 2 2 11 3" xfId="26750" xr:uid="{00000000-0005-0000-0000-0000E7970000}"/>
    <cellStyle name="Normal 2 4 2 2 11_AVA DVA EL" xfId="26751" xr:uid="{00000000-0005-0000-0000-0000E8970000}"/>
    <cellStyle name="Normal 2 4 2 2 12" xfId="50187" xr:uid="{00000000-0005-0000-0000-0000E9970000}"/>
    <cellStyle name="Normal 2 4 2 2 2" xfId="8241" xr:uid="{00000000-0005-0000-0000-0000EA970000}"/>
    <cellStyle name="Normal 2 4 2 2 2 10" xfId="26752" xr:uid="{00000000-0005-0000-0000-0000EB970000}"/>
    <cellStyle name="Normal 2 4 2 2 2 10 2" xfId="26753" xr:uid="{00000000-0005-0000-0000-0000EC970000}"/>
    <cellStyle name="Normal 2 4 2 2 2 10 3" xfId="26754" xr:uid="{00000000-0005-0000-0000-0000ED970000}"/>
    <cellStyle name="Normal 2 4 2 2 2 10_AVA DVA EL" xfId="26755" xr:uid="{00000000-0005-0000-0000-0000EE970000}"/>
    <cellStyle name="Normal 2 4 2 2 2 11" xfId="50188" xr:uid="{00000000-0005-0000-0000-0000EF970000}"/>
    <cellStyle name="Normal 2 4 2 2 2 2" xfId="26756" xr:uid="{00000000-0005-0000-0000-0000F0970000}"/>
    <cellStyle name="Normal 2 4 2 2 2 2 2" xfId="26757" xr:uid="{00000000-0005-0000-0000-0000F1970000}"/>
    <cellStyle name="Normal 2 4 2 2 2 2 2 2" xfId="26758" xr:uid="{00000000-0005-0000-0000-0000F2970000}"/>
    <cellStyle name="Normal 2 4 2 2 2 2 2 3" xfId="26759" xr:uid="{00000000-0005-0000-0000-0000F3970000}"/>
    <cellStyle name="Normal 2 4 2 2 2 2 2_AVA DVA EL" xfId="26760" xr:uid="{00000000-0005-0000-0000-0000F4970000}"/>
    <cellStyle name="Normal 2 4 2 2 2 2 3" xfId="26761" xr:uid="{00000000-0005-0000-0000-0000F5970000}"/>
    <cellStyle name="Normal 2 4 2 2 2 2 3 2" xfId="26762" xr:uid="{00000000-0005-0000-0000-0000F6970000}"/>
    <cellStyle name="Normal 2 4 2 2 2 2 3 3" xfId="26763" xr:uid="{00000000-0005-0000-0000-0000F7970000}"/>
    <cellStyle name="Normal 2 4 2 2 2 2 3_AVA DVA EL" xfId="26764" xr:uid="{00000000-0005-0000-0000-0000F8970000}"/>
    <cellStyle name="Normal 2 4 2 2 2 2 4" xfId="26765" xr:uid="{00000000-0005-0000-0000-0000F9970000}"/>
    <cellStyle name="Normal 2 4 2 2 2 2 5" xfId="26766" xr:uid="{00000000-0005-0000-0000-0000FA970000}"/>
    <cellStyle name="Normal 2 4 2 2 2 2 6" xfId="50189" xr:uid="{00000000-0005-0000-0000-0000FB970000}"/>
    <cellStyle name="Normal 2 4 2 2 2 2_AVA DVA EL" xfId="26767" xr:uid="{00000000-0005-0000-0000-0000FC970000}"/>
    <cellStyle name="Normal 2 4 2 2 2 3" xfId="26768" xr:uid="{00000000-0005-0000-0000-0000FD970000}"/>
    <cellStyle name="Normal 2 4 2 2 2 3 2" xfId="26769" xr:uid="{00000000-0005-0000-0000-0000FE970000}"/>
    <cellStyle name="Normal 2 4 2 2 2 3 3" xfId="26770" xr:uid="{00000000-0005-0000-0000-0000FF970000}"/>
    <cellStyle name="Normal 2 4 2 2 2 3_AVA DVA EL" xfId="26771" xr:uid="{00000000-0005-0000-0000-000000980000}"/>
    <cellStyle name="Normal 2 4 2 2 2 4" xfId="26772" xr:uid="{00000000-0005-0000-0000-000001980000}"/>
    <cellStyle name="Normal 2 4 2 2 2 4 2" xfId="26773" xr:uid="{00000000-0005-0000-0000-000002980000}"/>
    <cellStyle name="Normal 2 4 2 2 2 4 3" xfId="26774" xr:uid="{00000000-0005-0000-0000-000003980000}"/>
    <cellStyle name="Normal 2 4 2 2 2 4_AVA DVA EL" xfId="26775" xr:uid="{00000000-0005-0000-0000-000004980000}"/>
    <cellStyle name="Normal 2 4 2 2 2 5" xfId="26776" xr:uid="{00000000-0005-0000-0000-000005980000}"/>
    <cellStyle name="Normal 2 4 2 2 2 5 2" xfId="26777" xr:uid="{00000000-0005-0000-0000-000006980000}"/>
    <cellStyle name="Normal 2 4 2 2 2 5 3" xfId="26778" xr:uid="{00000000-0005-0000-0000-000007980000}"/>
    <cellStyle name="Normal 2 4 2 2 2 5_AVA DVA EL" xfId="26779" xr:uid="{00000000-0005-0000-0000-000008980000}"/>
    <cellStyle name="Normal 2 4 2 2 2 6" xfId="26780" xr:uid="{00000000-0005-0000-0000-000009980000}"/>
    <cellStyle name="Normal 2 4 2 2 2 6 2" xfId="26781" xr:uid="{00000000-0005-0000-0000-00000A980000}"/>
    <cellStyle name="Normal 2 4 2 2 2 6 3" xfId="26782" xr:uid="{00000000-0005-0000-0000-00000B980000}"/>
    <cellStyle name="Normal 2 4 2 2 2 6_AVA DVA EL" xfId="26783" xr:uid="{00000000-0005-0000-0000-00000C980000}"/>
    <cellStyle name="Normal 2 4 2 2 2 7" xfId="26784" xr:uid="{00000000-0005-0000-0000-00000D980000}"/>
    <cellStyle name="Normal 2 4 2 2 2 7 2" xfId="26785" xr:uid="{00000000-0005-0000-0000-00000E980000}"/>
    <cellStyle name="Normal 2 4 2 2 2 7 3" xfId="26786" xr:uid="{00000000-0005-0000-0000-00000F980000}"/>
    <cellStyle name="Normal 2 4 2 2 2 7_AVA DVA EL" xfId="26787" xr:uid="{00000000-0005-0000-0000-000010980000}"/>
    <cellStyle name="Normal 2 4 2 2 2 8" xfId="26788" xr:uid="{00000000-0005-0000-0000-000011980000}"/>
    <cellStyle name="Normal 2 4 2 2 2 8 2" xfId="26789" xr:uid="{00000000-0005-0000-0000-000012980000}"/>
    <cellStyle name="Normal 2 4 2 2 2 8 3" xfId="26790" xr:uid="{00000000-0005-0000-0000-000013980000}"/>
    <cellStyle name="Normal 2 4 2 2 2 8_AVA DVA EL" xfId="26791" xr:uid="{00000000-0005-0000-0000-000014980000}"/>
    <cellStyle name="Normal 2 4 2 2 2 9" xfId="26792" xr:uid="{00000000-0005-0000-0000-000015980000}"/>
    <cellStyle name="Normal 2 4 2 2 2 9 2" xfId="26793" xr:uid="{00000000-0005-0000-0000-000016980000}"/>
    <cellStyle name="Normal 2 4 2 2 2 9 3" xfId="26794" xr:uid="{00000000-0005-0000-0000-000017980000}"/>
    <cellStyle name="Normal 2 4 2 2 2 9_AVA DVA EL" xfId="26795" xr:uid="{00000000-0005-0000-0000-000018980000}"/>
    <cellStyle name="Normal 2 4 2 2 2_3. Chng in credit spreads" xfId="50190" xr:uid="{00000000-0005-0000-0000-000019980000}"/>
    <cellStyle name="Normal 2 4 2 2 3" xfId="8242" xr:uid="{00000000-0005-0000-0000-00001A980000}"/>
    <cellStyle name="Normal 2 4 2 2 3 2" xfId="26796" xr:uid="{00000000-0005-0000-0000-00001B980000}"/>
    <cellStyle name="Normal 2 4 2 2 3 2 2" xfId="26797" xr:uid="{00000000-0005-0000-0000-00001C980000}"/>
    <cellStyle name="Normal 2 4 2 2 3 2 3" xfId="26798" xr:uid="{00000000-0005-0000-0000-00001D980000}"/>
    <cellStyle name="Normal 2 4 2 2 3 2 4" xfId="50191" xr:uid="{00000000-0005-0000-0000-00001E980000}"/>
    <cellStyle name="Normal 2 4 2 2 3 2_AVA DVA EL" xfId="26799" xr:uid="{00000000-0005-0000-0000-00001F980000}"/>
    <cellStyle name="Normal 2 4 2 2 3 3" xfId="26800" xr:uid="{00000000-0005-0000-0000-000020980000}"/>
    <cellStyle name="Normal 2 4 2 2 3 3 2" xfId="26801" xr:uid="{00000000-0005-0000-0000-000021980000}"/>
    <cellStyle name="Normal 2 4 2 2 3 3 3" xfId="26802" xr:uid="{00000000-0005-0000-0000-000022980000}"/>
    <cellStyle name="Normal 2 4 2 2 3 3_AVA DVA EL" xfId="26803" xr:uid="{00000000-0005-0000-0000-000023980000}"/>
    <cellStyle name="Normal 2 4 2 2 3 4" xfId="26804" xr:uid="{00000000-0005-0000-0000-000024980000}"/>
    <cellStyle name="Normal 2 4 2 2 3 4 2" xfId="26805" xr:uid="{00000000-0005-0000-0000-000025980000}"/>
    <cellStyle name="Normal 2 4 2 2 3 4 3" xfId="26806" xr:uid="{00000000-0005-0000-0000-000026980000}"/>
    <cellStyle name="Normal 2 4 2 2 3 4_AVA DVA EL" xfId="26807" xr:uid="{00000000-0005-0000-0000-000027980000}"/>
    <cellStyle name="Normal 2 4 2 2 3 5" xfId="50192" xr:uid="{00000000-0005-0000-0000-000028980000}"/>
    <cellStyle name="Normal 2 4 2 2 3_3. Chng in credit spreads" xfId="50193" xr:uid="{00000000-0005-0000-0000-000029980000}"/>
    <cellStyle name="Normal 2 4 2 2 4" xfId="26808" xr:uid="{00000000-0005-0000-0000-00002A980000}"/>
    <cellStyle name="Normal 2 4 2 2 4 2" xfId="26809" xr:uid="{00000000-0005-0000-0000-00002B980000}"/>
    <cellStyle name="Normal 2 4 2 2 4 2 2" xfId="50194" xr:uid="{00000000-0005-0000-0000-00002C980000}"/>
    <cellStyle name="Normal 2 4 2 2 4 3" xfId="26810" xr:uid="{00000000-0005-0000-0000-00002D980000}"/>
    <cellStyle name="Normal 2 4 2 2 4 4" xfId="50195" xr:uid="{00000000-0005-0000-0000-00002E980000}"/>
    <cellStyle name="Normal 2 4 2 2 4_3. Chng in credit spreads" xfId="50196" xr:uid="{00000000-0005-0000-0000-00002F980000}"/>
    <cellStyle name="Normal 2 4 2 2 5" xfId="26811" xr:uid="{00000000-0005-0000-0000-000030980000}"/>
    <cellStyle name="Normal 2 4 2 2 5 2" xfId="26812" xr:uid="{00000000-0005-0000-0000-000031980000}"/>
    <cellStyle name="Normal 2 4 2 2 5 3" xfId="26813" xr:uid="{00000000-0005-0000-0000-000032980000}"/>
    <cellStyle name="Normal 2 4 2 2 5 4" xfId="50197" xr:uid="{00000000-0005-0000-0000-000033980000}"/>
    <cellStyle name="Normal 2 4 2 2 5_AVA DVA EL" xfId="26814" xr:uid="{00000000-0005-0000-0000-000034980000}"/>
    <cellStyle name="Normal 2 4 2 2 6" xfId="26815" xr:uid="{00000000-0005-0000-0000-000035980000}"/>
    <cellStyle name="Normal 2 4 2 2 6 2" xfId="26816" xr:uid="{00000000-0005-0000-0000-000036980000}"/>
    <cellStyle name="Normal 2 4 2 2 6 3" xfId="26817" xr:uid="{00000000-0005-0000-0000-000037980000}"/>
    <cellStyle name="Normal 2 4 2 2 6_AVA DVA EL" xfId="26818" xr:uid="{00000000-0005-0000-0000-000038980000}"/>
    <cellStyle name="Normal 2 4 2 2 7" xfId="26819" xr:uid="{00000000-0005-0000-0000-000039980000}"/>
    <cellStyle name="Normal 2 4 2 2 7 2" xfId="26820" xr:uid="{00000000-0005-0000-0000-00003A980000}"/>
    <cellStyle name="Normal 2 4 2 2 7 3" xfId="26821" xr:uid="{00000000-0005-0000-0000-00003B980000}"/>
    <cellStyle name="Normal 2 4 2 2 7_AVA DVA EL" xfId="26822" xr:uid="{00000000-0005-0000-0000-00003C980000}"/>
    <cellStyle name="Normal 2 4 2 2 8" xfId="26823" xr:uid="{00000000-0005-0000-0000-00003D980000}"/>
    <cellStyle name="Normal 2 4 2 2 8 2" xfId="26824" xr:uid="{00000000-0005-0000-0000-00003E980000}"/>
    <cellStyle name="Normal 2 4 2 2 8 3" xfId="26825" xr:uid="{00000000-0005-0000-0000-00003F980000}"/>
    <cellStyle name="Normal 2 4 2 2 8_AVA DVA EL" xfId="26826" xr:uid="{00000000-0005-0000-0000-000040980000}"/>
    <cellStyle name="Normal 2 4 2 2 9" xfId="26827" xr:uid="{00000000-0005-0000-0000-000041980000}"/>
    <cellStyle name="Normal 2 4 2 2 9 2" xfId="26828" xr:uid="{00000000-0005-0000-0000-000042980000}"/>
    <cellStyle name="Normal 2 4 2 2 9 3" xfId="26829" xr:uid="{00000000-0005-0000-0000-000043980000}"/>
    <cellStyle name="Normal 2 4 2 2 9_AVA DVA EL" xfId="26830" xr:uid="{00000000-0005-0000-0000-000044980000}"/>
    <cellStyle name="Normal 2 4 2 2_3. Chng in credit spreads" xfId="50198" xr:uid="{00000000-0005-0000-0000-000045980000}"/>
    <cellStyle name="Normal 2 4 2 3" xfId="8243" xr:uid="{00000000-0005-0000-0000-000046980000}"/>
    <cellStyle name="Normal 2 4 2 3 10" xfId="26831" xr:uid="{00000000-0005-0000-0000-000047980000}"/>
    <cellStyle name="Normal 2 4 2 3 10 2" xfId="26832" xr:uid="{00000000-0005-0000-0000-000048980000}"/>
    <cellStyle name="Normal 2 4 2 3 10 3" xfId="26833" xr:uid="{00000000-0005-0000-0000-000049980000}"/>
    <cellStyle name="Normal 2 4 2 3 10_AVA DVA EL" xfId="26834" xr:uid="{00000000-0005-0000-0000-00004A980000}"/>
    <cellStyle name="Normal 2 4 2 3 11" xfId="50199" xr:uid="{00000000-0005-0000-0000-00004B980000}"/>
    <cellStyle name="Normal 2 4 2 3 2" xfId="8244" xr:uid="{00000000-0005-0000-0000-00004C980000}"/>
    <cellStyle name="Normal 2 4 2 3 2 2" xfId="26835" xr:uid="{00000000-0005-0000-0000-00004D980000}"/>
    <cellStyle name="Normal 2 4 2 3 2 2 2" xfId="26836" xr:uid="{00000000-0005-0000-0000-00004E980000}"/>
    <cellStyle name="Normal 2 4 2 3 2 2 3" xfId="26837" xr:uid="{00000000-0005-0000-0000-00004F980000}"/>
    <cellStyle name="Normal 2 4 2 3 2 2_AVA DVA EL" xfId="26838" xr:uid="{00000000-0005-0000-0000-000050980000}"/>
    <cellStyle name="Normal 2 4 2 3 2 3" xfId="26839" xr:uid="{00000000-0005-0000-0000-000051980000}"/>
    <cellStyle name="Normal 2 4 2 3 2 3 2" xfId="26840" xr:uid="{00000000-0005-0000-0000-000052980000}"/>
    <cellStyle name="Normal 2 4 2 3 2 3 3" xfId="26841" xr:uid="{00000000-0005-0000-0000-000053980000}"/>
    <cellStyle name="Normal 2 4 2 3 2 3_AVA DVA EL" xfId="26842" xr:uid="{00000000-0005-0000-0000-000054980000}"/>
    <cellStyle name="Normal 2 4 2 3 2 4" xfId="26843" xr:uid="{00000000-0005-0000-0000-000055980000}"/>
    <cellStyle name="Normal 2 4 2 3 2 4 2" xfId="26844" xr:uid="{00000000-0005-0000-0000-000056980000}"/>
    <cellStyle name="Normal 2 4 2 3 2 4 3" xfId="26845" xr:uid="{00000000-0005-0000-0000-000057980000}"/>
    <cellStyle name="Normal 2 4 2 3 2 4_AVA DVA EL" xfId="26846" xr:uid="{00000000-0005-0000-0000-000058980000}"/>
    <cellStyle name="Normal 2 4 2 3 2 5" xfId="50200" xr:uid="{00000000-0005-0000-0000-000059980000}"/>
    <cellStyle name="Normal 2 4 2 3 2_AVA DVA EL" xfId="50201" xr:uid="{00000000-0005-0000-0000-00005A980000}"/>
    <cellStyle name="Normal 2 4 2 3 3" xfId="8245" xr:uid="{00000000-0005-0000-0000-00005B980000}"/>
    <cellStyle name="Normal 2 4 2 3 3 2" xfId="26847" xr:uid="{00000000-0005-0000-0000-00005C980000}"/>
    <cellStyle name="Normal 2 4 2 3 3 2 2" xfId="26848" xr:uid="{00000000-0005-0000-0000-00005D980000}"/>
    <cellStyle name="Normal 2 4 2 3 3 2 3" xfId="26849" xr:uid="{00000000-0005-0000-0000-00005E980000}"/>
    <cellStyle name="Normal 2 4 2 3 3 2_AVA DVA EL" xfId="26850" xr:uid="{00000000-0005-0000-0000-00005F980000}"/>
    <cellStyle name="Normal 2 4 2 3 3_AVA DVA EL" xfId="50202" xr:uid="{00000000-0005-0000-0000-000060980000}"/>
    <cellStyle name="Normal 2 4 2 3 4" xfId="26851" xr:uid="{00000000-0005-0000-0000-000061980000}"/>
    <cellStyle name="Normal 2 4 2 3 4 2" xfId="26852" xr:uid="{00000000-0005-0000-0000-000062980000}"/>
    <cellStyle name="Normal 2 4 2 3 4 3" xfId="26853" xr:uid="{00000000-0005-0000-0000-000063980000}"/>
    <cellStyle name="Normal 2 4 2 3 4_AVA DVA EL" xfId="26854" xr:uid="{00000000-0005-0000-0000-000064980000}"/>
    <cellStyle name="Normal 2 4 2 3 5" xfId="26855" xr:uid="{00000000-0005-0000-0000-000065980000}"/>
    <cellStyle name="Normal 2 4 2 3 5 2" xfId="26856" xr:uid="{00000000-0005-0000-0000-000066980000}"/>
    <cellStyle name="Normal 2 4 2 3 5 3" xfId="26857" xr:uid="{00000000-0005-0000-0000-000067980000}"/>
    <cellStyle name="Normal 2 4 2 3 5_AVA DVA EL" xfId="26858" xr:uid="{00000000-0005-0000-0000-000068980000}"/>
    <cellStyle name="Normal 2 4 2 3 6" xfId="26859" xr:uid="{00000000-0005-0000-0000-000069980000}"/>
    <cellStyle name="Normal 2 4 2 3 6 2" xfId="26860" xr:uid="{00000000-0005-0000-0000-00006A980000}"/>
    <cellStyle name="Normal 2 4 2 3 6 3" xfId="26861" xr:uid="{00000000-0005-0000-0000-00006B980000}"/>
    <cellStyle name="Normal 2 4 2 3 6_AVA DVA EL" xfId="26862" xr:uid="{00000000-0005-0000-0000-00006C980000}"/>
    <cellStyle name="Normal 2 4 2 3 7" xfId="26863" xr:uid="{00000000-0005-0000-0000-00006D980000}"/>
    <cellStyle name="Normal 2 4 2 3 7 2" xfId="26864" xr:uid="{00000000-0005-0000-0000-00006E980000}"/>
    <cellStyle name="Normal 2 4 2 3 7 3" xfId="26865" xr:uid="{00000000-0005-0000-0000-00006F980000}"/>
    <cellStyle name="Normal 2 4 2 3 7_AVA DVA EL" xfId="26866" xr:uid="{00000000-0005-0000-0000-000070980000}"/>
    <cellStyle name="Normal 2 4 2 3 8" xfId="26867" xr:uid="{00000000-0005-0000-0000-000071980000}"/>
    <cellStyle name="Normal 2 4 2 3 8 2" xfId="26868" xr:uid="{00000000-0005-0000-0000-000072980000}"/>
    <cellStyle name="Normal 2 4 2 3 8 3" xfId="26869" xr:uid="{00000000-0005-0000-0000-000073980000}"/>
    <cellStyle name="Normal 2 4 2 3 8_AVA DVA EL" xfId="26870" xr:uid="{00000000-0005-0000-0000-000074980000}"/>
    <cellStyle name="Normal 2 4 2 3 9" xfId="26871" xr:uid="{00000000-0005-0000-0000-000075980000}"/>
    <cellStyle name="Normal 2 4 2 3 9 2" xfId="26872" xr:uid="{00000000-0005-0000-0000-000076980000}"/>
    <cellStyle name="Normal 2 4 2 3 9 3" xfId="26873" xr:uid="{00000000-0005-0000-0000-000077980000}"/>
    <cellStyle name="Normal 2 4 2 3 9_AVA DVA EL" xfId="26874" xr:uid="{00000000-0005-0000-0000-000078980000}"/>
    <cellStyle name="Normal 2 4 2 3_3. Chng in credit spreads" xfId="50203" xr:uid="{00000000-0005-0000-0000-000079980000}"/>
    <cellStyle name="Normal 2 4 2 4" xfId="8246" xr:uid="{00000000-0005-0000-0000-00007A980000}"/>
    <cellStyle name="Normal 2 4 2 4 2" xfId="8247" xr:uid="{00000000-0005-0000-0000-00007B980000}"/>
    <cellStyle name="Normal 2 4 2 4 2 2" xfId="26875" xr:uid="{00000000-0005-0000-0000-00007C980000}"/>
    <cellStyle name="Normal 2 4 2 4 2 2 2" xfId="26876" xr:uid="{00000000-0005-0000-0000-00007D980000}"/>
    <cellStyle name="Normal 2 4 2 4 2 2 3" xfId="26877" xr:uid="{00000000-0005-0000-0000-00007E980000}"/>
    <cellStyle name="Normal 2 4 2 4 2 2_AVA DVA EL" xfId="26878" xr:uid="{00000000-0005-0000-0000-00007F980000}"/>
    <cellStyle name="Normal 2 4 2 4 2 3" xfId="50204" xr:uid="{00000000-0005-0000-0000-000080980000}"/>
    <cellStyle name="Normal 2 4 2 4 2_AVA DVA EL" xfId="50205" xr:uid="{00000000-0005-0000-0000-000081980000}"/>
    <cellStyle name="Normal 2 4 2 4 3" xfId="8248" xr:uid="{00000000-0005-0000-0000-000082980000}"/>
    <cellStyle name="Normal 2 4 2 4 3 2" xfId="26879" xr:uid="{00000000-0005-0000-0000-000083980000}"/>
    <cellStyle name="Normal 2 4 2 4 3 2 2" xfId="26880" xr:uid="{00000000-0005-0000-0000-000084980000}"/>
    <cellStyle name="Normal 2 4 2 4 3 2 3" xfId="26881" xr:uid="{00000000-0005-0000-0000-000085980000}"/>
    <cellStyle name="Normal 2 4 2 4 3 2_AVA DVA EL" xfId="26882" xr:uid="{00000000-0005-0000-0000-000086980000}"/>
    <cellStyle name="Normal 2 4 2 4 3_AVA DVA EL" xfId="50206" xr:uid="{00000000-0005-0000-0000-000087980000}"/>
    <cellStyle name="Normal 2 4 2 4 4" xfId="26883" xr:uid="{00000000-0005-0000-0000-000088980000}"/>
    <cellStyle name="Normal 2 4 2 4 4 2" xfId="26884" xr:uid="{00000000-0005-0000-0000-000089980000}"/>
    <cellStyle name="Normal 2 4 2 4 4 3" xfId="26885" xr:uid="{00000000-0005-0000-0000-00008A980000}"/>
    <cellStyle name="Normal 2 4 2 4 4_AVA DVA EL" xfId="26886" xr:uid="{00000000-0005-0000-0000-00008B980000}"/>
    <cellStyle name="Normal 2 4 2 4 5" xfId="50207" xr:uid="{00000000-0005-0000-0000-00008C980000}"/>
    <cellStyle name="Normal 2 4 2 4_3. Chng in credit spreads" xfId="50208" xr:uid="{00000000-0005-0000-0000-00008D980000}"/>
    <cellStyle name="Normal 2 4 2 5" xfId="8249" xr:uid="{00000000-0005-0000-0000-00008E980000}"/>
    <cellStyle name="Normal 2 4 2 5 2" xfId="26887" xr:uid="{00000000-0005-0000-0000-00008F980000}"/>
    <cellStyle name="Normal 2 4 2 5 2 2" xfId="26888" xr:uid="{00000000-0005-0000-0000-000090980000}"/>
    <cellStyle name="Normal 2 4 2 5 2 3" xfId="26889" xr:uid="{00000000-0005-0000-0000-000091980000}"/>
    <cellStyle name="Normal 2 4 2 5 2 4" xfId="50209" xr:uid="{00000000-0005-0000-0000-000092980000}"/>
    <cellStyle name="Normal 2 4 2 5 2_AVA DVA EL" xfId="26890" xr:uid="{00000000-0005-0000-0000-000093980000}"/>
    <cellStyle name="Normal 2 4 2 5 3" xfId="50210" xr:uid="{00000000-0005-0000-0000-000094980000}"/>
    <cellStyle name="Normal 2 4 2 5_3. Chng in credit spreads" xfId="50211" xr:uid="{00000000-0005-0000-0000-000095980000}"/>
    <cellStyle name="Normal 2 4 2 6" xfId="8250" xr:uid="{00000000-0005-0000-0000-000096980000}"/>
    <cellStyle name="Normal 2 4 2 6 2" xfId="26891" xr:uid="{00000000-0005-0000-0000-000097980000}"/>
    <cellStyle name="Normal 2 4 2 6 2 2" xfId="26892" xr:uid="{00000000-0005-0000-0000-000098980000}"/>
    <cellStyle name="Normal 2 4 2 6 2 3" xfId="26893" xr:uid="{00000000-0005-0000-0000-000099980000}"/>
    <cellStyle name="Normal 2 4 2 6 2 4" xfId="50212" xr:uid="{00000000-0005-0000-0000-00009A980000}"/>
    <cellStyle name="Normal 2 4 2 6 2_AVA DVA EL" xfId="26894" xr:uid="{00000000-0005-0000-0000-00009B980000}"/>
    <cellStyle name="Normal 2 4 2 6 3" xfId="50213" xr:uid="{00000000-0005-0000-0000-00009C980000}"/>
    <cellStyle name="Normal 2 4 2 6_3. Chng in credit spreads" xfId="50214" xr:uid="{00000000-0005-0000-0000-00009D980000}"/>
    <cellStyle name="Normal 2 4 2 7" xfId="26895" xr:uid="{00000000-0005-0000-0000-00009E980000}"/>
    <cellStyle name="Normal 2 4 2 7 2" xfId="26896" xr:uid="{00000000-0005-0000-0000-00009F980000}"/>
    <cellStyle name="Normal 2 4 2 7 3" xfId="26897" xr:uid="{00000000-0005-0000-0000-0000A0980000}"/>
    <cellStyle name="Normal 2 4 2 7 4" xfId="50215" xr:uid="{00000000-0005-0000-0000-0000A1980000}"/>
    <cellStyle name="Normal 2 4 2 7_AVA DVA EL" xfId="26898" xr:uid="{00000000-0005-0000-0000-0000A2980000}"/>
    <cellStyle name="Normal 2 4 2 8" xfId="26899" xr:uid="{00000000-0005-0000-0000-0000A3980000}"/>
    <cellStyle name="Normal 2 4 2 8 2" xfId="26900" xr:uid="{00000000-0005-0000-0000-0000A4980000}"/>
    <cellStyle name="Normal 2 4 2 8 3" xfId="26901" xr:uid="{00000000-0005-0000-0000-0000A5980000}"/>
    <cellStyle name="Normal 2 4 2 8_AVA DVA EL" xfId="26902" xr:uid="{00000000-0005-0000-0000-0000A6980000}"/>
    <cellStyle name="Normal 2 4 2 9" xfId="26903" xr:uid="{00000000-0005-0000-0000-0000A7980000}"/>
    <cellStyle name="Normal 2 4 2 9 2" xfId="26904" xr:uid="{00000000-0005-0000-0000-0000A8980000}"/>
    <cellStyle name="Normal 2 4 2 9 3" xfId="26905" xr:uid="{00000000-0005-0000-0000-0000A9980000}"/>
    <cellStyle name="Normal 2 4 2 9_AVA DVA EL" xfId="26906" xr:uid="{00000000-0005-0000-0000-0000AA980000}"/>
    <cellStyle name="Normal 2 4 2_3. Chng in credit spreads" xfId="50216" xr:uid="{00000000-0005-0000-0000-0000AB980000}"/>
    <cellStyle name="Normal 2 4 3" xfId="8251" xr:uid="{00000000-0005-0000-0000-0000AC980000}"/>
    <cellStyle name="Normal 2 4 3 10" xfId="26907" xr:uid="{00000000-0005-0000-0000-0000AD980000}"/>
    <cellStyle name="Normal 2 4 3 10 2" xfId="26908" xr:uid="{00000000-0005-0000-0000-0000AE980000}"/>
    <cellStyle name="Normal 2 4 3 10 3" xfId="26909" xr:uid="{00000000-0005-0000-0000-0000AF980000}"/>
    <cellStyle name="Normal 2 4 3 10_AVA DVA EL" xfId="26910" xr:uid="{00000000-0005-0000-0000-0000B0980000}"/>
    <cellStyle name="Normal 2 4 3 11" xfId="26911" xr:uid="{00000000-0005-0000-0000-0000B1980000}"/>
    <cellStyle name="Normal 2 4 3 11 2" xfId="26912" xr:uid="{00000000-0005-0000-0000-0000B2980000}"/>
    <cellStyle name="Normal 2 4 3 11 3" xfId="26913" xr:uid="{00000000-0005-0000-0000-0000B3980000}"/>
    <cellStyle name="Normal 2 4 3 11_AVA DVA EL" xfId="26914" xr:uid="{00000000-0005-0000-0000-0000B4980000}"/>
    <cellStyle name="Normal 2 4 3 12" xfId="50217" xr:uid="{00000000-0005-0000-0000-0000B5980000}"/>
    <cellStyle name="Normal 2 4 3 2" xfId="8252" xr:uid="{00000000-0005-0000-0000-0000B6980000}"/>
    <cellStyle name="Normal 2 4 3 2 10" xfId="26915" xr:uid="{00000000-0005-0000-0000-0000B7980000}"/>
    <cellStyle name="Normal 2 4 3 2 10 2" xfId="26916" xr:uid="{00000000-0005-0000-0000-0000B8980000}"/>
    <cellStyle name="Normal 2 4 3 2 10 3" xfId="26917" xr:uid="{00000000-0005-0000-0000-0000B9980000}"/>
    <cellStyle name="Normal 2 4 3 2 10_AVA DVA EL" xfId="26918" xr:uid="{00000000-0005-0000-0000-0000BA980000}"/>
    <cellStyle name="Normal 2 4 3 2 11" xfId="50218" xr:uid="{00000000-0005-0000-0000-0000BB980000}"/>
    <cellStyle name="Normal 2 4 3 2 2" xfId="8253" xr:uid="{00000000-0005-0000-0000-0000BC980000}"/>
    <cellStyle name="Normal 2 4 3 2 2 2" xfId="26919" xr:uid="{00000000-0005-0000-0000-0000BD980000}"/>
    <cellStyle name="Normal 2 4 3 2 2 2 2" xfId="26920" xr:uid="{00000000-0005-0000-0000-0000BE980000}"/>
    <cellStyle name="Normal 2 4 3 2 2 2 3" xfId="26921" xr:uid="{00000000-0005-0000-0000-0000BF980000}"/>
    <cellStyle name="Normal 2 4 3 2 2 2 4" xfId="50219" xr:uid="{00000000-0005-0000-0000-0000C0980000}"/>
    <cellStyle name="Normal 2 4 3 2 2 2_AVA DVA EL" xfId="26922" xr:uid="{00000000-0005-0000-0000-0000C1980000}"/>
    <cellStyle name="Normal 2 4 3 2 2 3" xfId="26923" xr:uid="{00000000-0005-0000-0000-0000C2980000}"/>
    <cellStyle name="Normal 2 4 3 2 2 3 2" xfId="26924" xr:uid="{00000000-0005-0000-0000-0000C3980000}"/>
    <cellStyle name="Normal 2 4 3 2 2 3 3" xfId="26925" xr:uid="{00000000-0005-0000-0000-0000C4980000}"/>
    <cellStyle name="Normal 2 4 3 2 2 3_AVA DVA EL" xfId="26926" xr:uid="{00000000-0005-0000-0000-0000C5980000}"/>
    <cellStyle name="Normal 2 4 3 2 2 4" xfId="26927" xr:uid="{00000000-0005-0000-0000-0000C6980000}"/>
    <cellStyle name="Normal 2 4 3 2 2 4 2" xfId="26928" xr:uid="{00000000-0005-0000-0000-0000C7980000}"/>
    <cellStyle name="Normal 2 4 3 2 2 4 3" xfId="26929" xr:uid="{00000000-0005-0000-0000-0000C8980000}"/>
    <cellStyle name="Normal 2 4 3 2 2 4_AVA DVA EL" xfId="26930" xr:uid="{00000000-0005-0000-0000-0000C9980000}"/>
    <cellStyle name="Normal 2 4 3 2 2 5" xfId="50220" xr:uid="{00000000-0005-0000-0000-0000CA980000}"/>
    <cellStyle name="Normal 2 4 3 2 2_3. Chng in credit spreads" xfId="50221" xr:uid="{00000000-0005-0000-0000-0000CB980000}"/>
    <cellStyle name="Normal 2 4 3 2 3" xfId="8254" xr:uid="{00000000-0005-0000-0000-0000CC980000}"/>
    <cellStyle name="Normal 2 4 3 2 3 2" xfId="26931" xr:uid="{00000000-0005-0000-0000-0000CD980000}"/>
    <cellStyle name="Normal 2 4 3 2 3 2 2" xfId="26932" xr:uid="{00000000-0005-0000-0000-0000CE980000}"/>
    <cellStyle name="Normal 2 4 3 2 3 2 3" xfId="26933" xr:uid="{00000000-0005-0000-0000-0000CF980000}"/>
    <cellStyle name="Normal 2 4 3 2 3 2 4" xfId="50222" xr:uid="{00000000-0005-0000-0000-0000D0980000}"/>
    <cellStyle name="Normal 2 4 3 2 3 2_AVA DVA EL" xfId="26934" xr:uid="{00000000-0005-0000-0000-0000D1980000}"/>
    <cellStyle name="Normal 2 4 3 2 3 3" xfId="50223" xr:uid="{00000000-0005-0000-0000-0000D2980000}"/>
    <cellStyle name="Normal 2 4 3 2 3_3. Chng in credit spreads" xfId="50224" xr:uid="{00000000-0005-0000-0000-0000D3980000}"/>
    <cellStyle name="Normal 2 4 3 2 4" xfId="26935" xr:uid="{00000000-0005-0000-0000-0000D4980000}"/>
    <cellStyle name="Normal 2 4 3 2 4 2" xfId="26936" xr:uid="{00000000-0005-0000-0000-0000D5980000}"/>
    <cellStyle name="Normal 2 4 3 2 4 2 2" xfId="50225" xr:uid="{00000000-0005-0000-0000-0000D6980000}"/>
    <cellStyle name="Normal 2 4 3 2 4 3" xfId="26937" xr:uid="{00000000-0005-0000-0000-0000D7980000}"/>
    <cellStyle name="Normal 2 4 3 2 4 4" xfId="50226" xr:uid="{00000000-0005-0000-0000-0000D8980000}"/>
    <cellStyle name="Normal 2 4 3 2 4_3. Chng in credit spreads" xfId="50227" xr:uid="{00000000-0005-0000-0000-0000D9980000}"/>
    <cellStyle name="Normal 2 4 3 2 5" xfId="26938" xr:uid="{00000000-0005-0000-0000-0000DA980000}"/>
    <cellStyle name="Normal 2 4 3 2 5 2" xfId="26939" xr:uid="{00000000-0005-0000-0000-0000DB980000}"/>
    <cellStyle name="Normal 2 4 3 2 5 3" xfId="26940" xr:uid="{00000000-0005-0000-0000-0000DC980000}"/>
    <cellStyle name="Normal 2 4 3 2 5 4" xfId="50228" xr:uid="{00000000-0005-0000-0000-0000DD980000}"/>
    <cellStyle name="Normal 2 4 3 2 5_AVA DVA EL" xfId="26941" xr:uid="{00000000-0005-0000-0000-0000DE980000}"/>
    <cellStyle name="Normal 2 4 3 2 6" xfId="26942" xr:uid="{00000000-0005-0000-0000-0000DF980000}"/>
    <cellStyle name="Normal 2 4 3 2 6 2" xfId="26943" xr:uid="{00000000-0005-0000-0000-0000E0980000}"/>
    <cellStyle name="Normal 2 4 3 2 6 3" xfId="26944" xr:uid="{00000000-0005-0000-0000-0000E1980000}"/>
    <cellStyle name="Normal 2 4 3 2 6_AVA DVA EL" xfId="26945" xr:uid="{00000000-0005-0000-0000-0000E2980000}"/>
    <cellStyle name="Normal 2 4 3 2 7" xfId="26946" xr:uid="{00000000-0005-0000-0000-0000E3980000}"/>
    <cellStyle name="Normal 2 4 3 2 7 2" xfId="26947" xr:uid="{00000000-0005-0000-0000-0000E4980000}"/>
    <cellStyle name="Normal 2 4 3 2 7 3" xfId="26948" xr:uid="{00000000-0005-0000-0000-0000E5980000}"/>
    <cellStyle name="Normal 2 4 3 2 7_AVA DVA EL" xfId="26949" xr:uid="{00000000-0005-0000-0000-0000E6980000}"/>
    <cellStyle name="Normal 2 4 3 2 8" xfId="26950" xr:uid="{00000000-0005-0000-0000-0000E7980000}"/>
    <cellStyle name="Normal 2 4 3 2 8 2" xfId="26951" xr:uid="{00000000-0005-0000-0000-0000E8980000}"/>
    <cellStyle name="Normal 2 4 3 2 8 3" xfId="26952" xr:uid="{00000000-0005-0000-0000-0000E9980000}"/>
    <cellStyle name="Normal 2 4 3 2 8_AVA DVA EL" xfId="26953" xr:uid="{00000000-0005-0000-0000-0000EA980000}"/>
    <cellStyle name="Normal 2 4 3 2 9" xfId="26954" xr:uid="{00000000-0005-0000-0000-0000EB980000}"/>
    <cellStyle name="Normal 2 4 3 2 9 2" xfId="26955" xr:uid="{00000000-0005-0000-0000-0000EC980000}"/>
    <cellStyle name="Normal 2 4 3 2 9 3" xfId="26956" xr:uid="{00000000-0005-0000-0000-0000ED980000}"/>
    <cellStyle name="Normal 2 4 3 2 9_AVA DVA EL" xfId="26957" xr:uid="{00000000-0005-0000-0000-0000EE980000}"/>
    <cellStyle name="Normal 2 4 3 2_3. Chng in credit spreads" xfId="50229" xr:uid="{00000000-0005-0000-0000-0000EF980000}"/>
    <cellStyle name="Normal 2 4 3 3" xfId="8255" xr:uid="{00000000-0005-0000-0000-0000F0980000}"/>
    <cellStyle name="Normal 2 4 3 3 2" xfId="8256" xr:uid="{00000000-0005-0000-0000-0000F1980000}"/>
    <cellStyle name="Normal 2 4 3 3 2 2" xfId="26958" xr:uid="{00000000-0005-0000-0000-0000F2980000}"/>
    <cellStyle name="Normal 2 4 3 3 2 2 2" xfId="26959" xr:uid="{00000000-0005-0000-0000-0000F3980000}"/>
    <cellStyle name="Normal 2 4 3 3 2 2 3" xfId="26960" xr:uid="{00000000-0005-0000-0000-0000F4980000}"/>
    <cellStyle name="Normal 2 4 3 3 2 2_AVA DVA EL" xfId="26961" xr:uid="{00000000-0005-0000-0000-0000F5980000}"/>
    <cellStyle name="Normal 2 4 3 3 2 3" xfId="50230" xr:uid="{00000000-0005-0000-0000-0000F6980000}"/>
    <cellStyle name="Normal 2 4 3 3 2_AVA DVA EL" xfId="50231" xr:uid="{00000000-0005-0000-0000-0000F7980000}"/>
    <cellStyle name="Normal 2 4 3 3 3" xfId="8257" xr:uid="{00000000-0005-0000-0000-0000F8980000}"/>
    <cellStyle name="Normal 2 4 3 3 3 2" xfId="26962" xr:uid="{00000000-0005-0000-0000-0000F9980000}"/>
    <cellStyle name="Normal 2 4 3 3 3 2 2" xfId="26963" xr:uid="{00000000-0005-0000-0000-0000FA980000}"/>
    <cellStyle name="Normal 2 4 3 3 3 2 3" xfId="26964" xr:uid="{00000000-0005-0000-0000-0000FB980000}"/>
    <cellStyle name="Normal 2 4 3 3 3 2_AVA DVA EL" xfId="26965" xr:uid="{00000000-0005-0000-0000-0000FC980000}"/>
    <cellStyle name="Normal 2 4 3 3 3_AVA DVA EL" xfId="50232" xr:uid="{00000000-0005-0000-0000-0000FD980000}"/>
    <cellStyle name="Normal 2 4 3 3 4" xfId="26966" xr:uid="{00000000-0005-0000-0000-0000FE980000}"/>
    <cellStyle name="Normal 2 4 3 3 4 2" xfId="26967" xr:uid="{00000000-0005-0000-0000-0000FF980000}"/>
    <cellStyle name="Normal 2 4 3 3 4 3" xfId="26968" xr:uid="{00000000-0005-0000-0000-000000990000}"/>
    <cellStyle name="Normal 2 4 3 3 4_AVA DVA EL" xfId="26969" xr:uid="{00000000-0005-0000-0000-000001990000}"/>
    <cellStyle name="Normal 2 4 3 3 5" xfId="50233" xr:uid="{00000000-0005-0000-0000-000002990000}"/>
    <cellStyle name="Normal 2 4 3 3_3. Chng in credit spreads" xfId="50234" xr:uid="{00000000-0005-0000-0000-000003990000}"/>
    <cellStyle name="Normal 2 4 3 4" xfId="8258" xr:uid="{00000000-0005-0000-0000-000004990000}"/>
    <cellStyle name="Normal 2 4 3 4 2" xfId="8259" xr:uid="{00000000-0005-0000-0000-000005990000}"/>
    <cellStyle name="Normal 2 4 3 4 2 2" xfId="50235" xr:uid="{00000000-0005-0000-0000-000006990000}"/>
    <cellStyle name="Normal 2 4 3 4 3" xfId="8260" xr:uid="{00000000-0005-0000-0000-000007990000}"/>
    <cellStyle name="Normal 2 4 3 4 4" xfId="26970" xr:uid="{00000000-0005-0000-0000-000008990000}"/>
    <cellStyle name="Normal 2 4 3 4 4 2" xfId="26971" xr:uid="{00000000-0005-0000-0000-000009990000}"/>
    <cellStyle name="Normal 2 4 3 4 4 3" xfId="26972" xr:uid="{00000000-0005-0000-0000-00000A990000}"/>
    <cellStyle name="Normal 2 4 3 4 4_AVA DVA EL" xfId="26973" xr:uid="{00000000-0005-0000-0000-00000B990000}"/>
    <cellStyle name="Normal 2 4 3 4 5" xfId="50236" xr:uid="{00000000-0005-0000-0000-00000C990000}"/>
    <cellStyle name="Normal 2 4 3 4_3. Chng in credit spreads" xfId="50237" xr:uid="{00000000-0005-0000-0000-00000D990000}"/>
    <cellStyle name="Normal 2 4 3 5" xfId="8261" xr:uid="{00000000-0005-0000-0000-00000E990000}"/>
    <cellStyle name="Normal 2 4 3 5 2" xfId="26974" xr:uid="{00000000-0005-0000-0000-00000F990000}"/>
    <cellStyle name="Normal 2 4 3 5 2 2" xfId="26975" xr:uid="{00000000-0005-0000-0000-000010990000}"/>
    <cellStyle name="Normal 2 4 3 5 2 3" xfId="26976" xr:uid="{00000000-0005-0000-0000-000011990000}"/>
    <cellStyle name="Normal 2 4 3 5 2 4" xfId="50238" xr:uid="{00000000-0005-0000-0000-000012990000}"/>
    <cellStyle name="Normal 2 4 3 5 2_AVA DVA EL" xfId="26977" xr:uid="{00000000-0005-0000-0000-000013990000}"/>
    <cellStyle name="Normal 2 4 3 5 3" xfId="50239" xr:uid="{00000000-0005-0000-0000-000014990000}"/>
    <cellStyle name="Normal 2 4 3 5_3. Chng in credit spreads" xfId="50240" xr:uid="{00000000-0005-0000-0000-000015990000}"/>
    <cellStyle name="Normal 2 4 3 6" xfId="8262" xr:uid="{00000000-0005-0000-0000-000016990000}"/>
    <cellStyle name="Normal 2 4 3 6 2" xfId="26978" xr:uid="{00000000-0005-0000-0000-000017990000}"/>
    <cellStyle name="Normal 2 4 3 6 2 2" xfId="26979" xr:uid="{00000000-0005-0000-0000-000018990000}"/>
    <cellStyle name="Normal 2 4 3 6 2 3" xfId="26980" xr:uid="{00000000-0005-0000-0000-000019990000}"/>
    <cellStyle name="Normal 2 4 3 6 2_AVA DVA EL" xfId="26981" xr:uid="{00000000-0005-0000-0000-00001A990000}"/>
    <cellStyle name="Normal 2 4 3 6 3" xfId="50241" xr:uid="{00000000-0005-0000-0000-00001B990000}"/>
    <cellStyle name="Normal 2 4 3 6_AVA DVA EL" xfId="50242" xr:uid="{00000000-0005-0000-0000-00001C990000}"/>
    <cellStyle name="Normal 2 4 3 7" xfId="26982" xr:uid="{00000000-0005-0000-0000-00001D990000}"/>
    <cellStyle name="Normal 2 4 3 7 2" xfId="26983" xr:uid="{00000000-0005-0000-0000-00001E990000}"/>
    <cellStyle name="Normal 2 4 3 7 3" xfId="26984" xr:uid="{00000000-0005-0000-0000-00001F990000}"/>
    <cellStyle name="Normal 2 4 3 7_AVA DVA EL" xfId="26985" xr:uid="{00000000-0005-0000-0000-000020990000}"/>
    <cellStyle name="Normal 2 4 3 8" xfId="26986" xr:uid="{00000000-0005-0000-0000-000021990000}"/>
    <cellStyle name="Normal 2 4 3 8 2" xfId="26987" xr:uid="{00000000-0005-0000-0000-000022990000}"/>
    <cellStyle name="Normal 2 4 3 8 3" xfId="26988" xr:uid="{00000000-0005-0000-0000-000023990000}"/>
    <cellStyle name="Normal 2 4 3 8_AVA DVA EL" xfId="26989" xr:uid="{00000000-0005-0000-0000-000024990000}"/>
    <cellStyle name="Normal 2 4 3 9" xfId="26990" xr:uid="{00000000-0005-0000-0000-000025990000}"/>
    <cellStyle name="Normal 2 4 3 9 2" xfId="26991" xr:uid="{00000000-0005-0000-0000-000026990000}"/>
    <cellStyle name="Normal 2 4 3 9 3" xfId="26992" xr:uid="{00000000-0005-0000-0000-000027990000}"/>
    <cellStyle name="Normal 2 4 3 9_AVA DVA EL" xfId="26993" xr:uid="{00000000-0005-0000-0000-000028990000}"/>
    <cellStyle name="Normal 2 4 3_3. Chng in credit spreads" xfId="50243" xr:uid="{00000000-0005-0000-0000-000029990000}"/>
    <cellStyle name="Normal 2 4 4" xfId="8263" xr:uid="{00000000-0005-0000-0000-00002A990000}"/>
    <cellStyle name="Normal 2 4 4 10" xfId="26994" xr:uid="{00000000-0005-0000-0000-00002B990000}"/>
    <cellStyle name="Normal 2 4 4 10 2" xfId="26995" xr:uid="{00000000-0005-0000-0000-00002C990000}"/>
    <cellStyle name="Normal 2 4 4 10 3" xfId="26996" xr:uid="{00000000-0005-0000-0000-00002D990000}"/>
    <cellStyle name="Normal 2 4 4 10_AVA DVA EL" xfId="26997" xr:uid="{00000000-0005-0000-0000-00002E990000}"/>
    <cellStyle name="Normal 2 4 4 11" xfId="26998" xr:uid="{00000000-0005-0000-0000-00002F990000}"/>
    <cellStyle name="Normal 2 4 4 11 2" xfId="26999" xr:uid="{00000000-0005-0000-0000-000030990000}"/>
    <cellStyle name="Normal 2 4 4 11 3" xfId="27000" xr:uid="{00000000-0005-0000-0000-000031990000}"/>
    <cellStyle name="Normal 2 4 4 11_AVA DVA EL" xfId="27001" xr:uid="{00000000-0005-0000-0000-000032990000}"/>
    <cellStyle name="Normal 2 4 4 12" xfId="50244" xr:uid="{00000000-0005-0000-0000-000033990000}"/>
    <cellStyle name="Normal 2 4 4 2" xfId="8264" xr:uid="{00000000-0005-0000-0000-000034990000}"/>
    <cellStyle name="Normal 2 4 4 2 10" xfId="27002" xr:uid="{00000000-0005-0000-0000-000035990000}"/>
    <cellStyle name="Normal 2 4 4 2 10 2" xfId="27003" xr:uid="{00000000-0005-0000-0000-000036990000}"/>
    <cellStyle name="Normal 2 4 4 2 10 3" xfId="27004" xr:uid="{00000000-0005-0000-0000-000037990000}"/>
    <cellStyle name="Normal 2 4 4 2 10_AVA DVA EL" xfId="27005" xr:uid="{00000000-0005-0000-0000-000038990000}"/>
    <cellStyle name="Normal 2 4 4 2 11" xfId="50245" xr:uid="{00000000-0005-0000-0000-000039990000}"/>
    <cellStyle name="Normal 2 4 4 2 2" xfId="27006" xr:uid="{00000000-0005-0000-0000-00003A990000}"/>
    <cellStyle name="Normal 2 4 4 2 2 2" xfId="27007" xr:uid="{00000000-0005-0000-0000-00003B990000}"/>
    <cellStyle name="Normal 2 4 4 2 2 2 2" xfId="27008" xr:uid="{00000000-0005-0000-0000-00003C990000}"/>
    <cellStyle name="Normal 2 4 4 2 2 2 3" xfId="27009" xr:uid="{00000000-0005-0000-0000-00003D990000}"/>
    <cellStyle name="Normal 2 4 4 2 2 2_AVA DVA EL" xfId="27010" xr:uid="{00000000-0005-0000-0000-00003E990000}"/>
    <cellStyle name="Normal 2 4 4 2 2 3" xfId="27011" xr:uid="{00000000-0005-0000-0000-00003F990000}"/>
    <cellStyle name="Normal 2 4 4 2 2 3 2" xfId="27012" xr:uid="{00000000-0005-0000-0000-000040990000}"/>
    <cellStyle name="Normal 2 4 4 2 2 3 3" xfId="27013" xr:uid="{00000000-0005-0000-0000-000041990000}"/>
    <cellStyle name="Normal 2 4 4 2 2 3_AVA DVA EL" xfId="27014" xr:uid="{00000000-0005-0000-0000-000042990000}"/>
    <cellStyle name="Normal 2 4 4 2 2 4" xfId="27015" xr:uid="{00000000-0005-0000-0000-000043990000}"/>
    <cellStyle name="Normal 2 4 4 2 2 5" xfId="27016" xr:uid="{00000000-0005-0000-0000-000044990000}"/>
    <cellStyle name="Normal 2 4 4 2 2 6" xfId="50246" xr:uid="{00000000-0005-0000-0000-000045990000}"/>
    <cellStyle name="Normal 2 4 4 2 2_AVA DVA EL" xfId="27017" xr:uid="{00000000-0005-0000-0000-000046990000}"/>
    <cellStyle name="Normal 2 4 4 2 3" xfId="27018" xr:uid="{00000000-0005-0000-0000-000047990000}"/>
    <cellStyle name="Normal 2 4 4 2 3 2" xfId="27019" xr:uid="{00000000-0005-0000-0000-000048990000}"/>
    <cellStyle name="Normal 2 4 4 2 3 3" xfId="27020" xr:uid="{00000000-0005-0000-0000-000049990000}"/>
    <cellStyle name="Normal 2 4 4 2 3_AVA DVA EL" xfId="27021" xr:uid="{00000000-0005-0000-0000-00004A990000}"/>
    <cellStyle name="Normal 2 4 4 2 4" xfId="27022" xr:uid="{00000000-0005-0000-0000-00004B990000}"/>
    <cellStyle name="Normal 2 4 4 2 4 2" xfId="27023" xr:uid="{00000000-0005-0000-0000-00004C990000}"/>
    <cellStyle name="Normal 2 4 4 2 4 3" xfId="27024" xr:uid="{00000000-0005-0000-0000-00004D990000}"/>
    <cellStyle name="Normal 2 4 4 2 4_AVA DVA EL" xfId="27025" xr:uid="{00000000-0005-0000-0000-00004E990000}"/>
    <cellStyle name="Normal 2 4 4 2 5" xfId="27026" xr:uid="{00000000-0005-0000-0000-00004F990000}"/>
    <cellStyle name="Normal 2 4 4 2 5 2" xfId="27027" xr:uid="{00000000-0005-0000-0000-000050990000}"/>
    <cellStyle name="Normal 2 4 4 2 5 3" xfId="27028" xr:uid="{00000000-0005-0000-0000-000051990000}"/>
    <cellStyle name="Normal 2 4 4 2 5_AVA DVA EL" xfId="27029" xr:uid="{00000000-0005-0000-0000-000052990000}"/>
    <cellStyle name="Normal 2 4 4 2 6" xfId="27030" xr:uid="{00000000-0005-0000-0000-000053990000}"/>
    <cellStyle name="Normal 2 4 4 2 6 2" xfId="27031" xr:uid="{00000000-0005-0000-0000-000054990000}"/>
    <cellStyle name="Normal 2 4 4 2 6 3" xfId="27032" xr:uid="{00000000-0005-0000-0000-000055990000}"/>
    <cellStyle name="Normal 2 4 4 2 6_AVA DVA EL" xfId="27033" xr:uid="{00000000-0005-0000-0000-000056990000}"/>
    <cellStyle name="Normal 2 4 4 2 7" xfId="27034" xr:uid="{00000000-0005-0000-0000-000057990000}"/>
    <cellStyle name="Normal 2 4 4 2 7 2" xfId="27035" xr:uid="{00000000-0005-0000-0000-000058990000}"/>
    <cellStyle name="Normal 2 4 4 2 7 3" xfId="27036" xr:uid="{00000000-0005-0000-0000-000059990000}"/>
    <cellStyle name="Normal 2 4 4 2 7_AVA DVA EL" xfId="27037" xr:uid="{00000000-0005-0000-0000-00005A990000}"/>
    <cellStyle name="Normal 2 4 4 2 8" xfId="27038" xr:uid="{00000000-0005-0000-0000-00005B990000}"/>
    <cellStyle name="Normal 2 4 4 2 8 2" xfId="27039" xr:uid="{00000000-0005-0000-0000-00005C990000}"/>
    <cellStyle name="Normal 2 4 4 2 8 3" xfId="27040" xr:uid="{00000000-0005-0000-0000-00005D990000}"/>
    <cellStyle name="Normal 2 4 4 2 8_AVA DVA EL" xfId="27041" xr:uid="{00000000-0005-0000-0000-00005E990000}"/>
    <cellStyle name="Normal 2 4 4 2 9" xfId="27042" xr:uid="{00000000-0005-0000-0000-00005F990000}"/>
    <cellStyle name="Normal 2 4 4 2 9 2" xfId="27043" xr:uid="{00000000-0005-0000-0000-000060990000}"/>
    <cellStyle name="Normal 2 4 4 2 9 3" xfId="27044" xr:uid="{00000000-0005-0000-0000-000061990000}"/>
    <cellStyle name="Normal 2 4 4 2 9_AVA DVA EL" xfId="27045" xr:uid="{00000000-0005-0000-0000-000062990000}"/>
    <cellStyle name="Normal 2 4 4 2_3. Chng in credit spreads" xfId="50247" xr:uid="{00000000-0005-0000-0000-000063990000}"/>
    <cellStyle name="Normal 2 4 4 3" xfId="8265" xr:uid="{00000000-0005-0000-0000-000064990000}"/>
    <cellStyle name="Normal 2 4 4 3 2" xfId="27046" xr:uid="{00000000-0005-0000-0000-000065990000}"/>
    <cellStyle name="Normal 2 4 4 3 2 2" xfId="27047" xr:uid="{00000000-0005-0000-0000-000066990000}"/>
    <cellStyle name="Normal 2 4 4 3 2 3" xfId="27048" xr:uid="{00000000-0005-0000-0000-000067990000}"/>
    <cellStyle name="Normal 2 4 4 3 2 4" xfId="50248" xr:uid="{00000000-0005-0000-0000-000068990000}"/>
    <cellStyle name="Normal 2 4 4 3 2_AVA DVA EL" xfId="27049" xr:uid="{00000000-0005-0000-0000-000069990000}"/>
    <cellStyle name="Normal 2 4 4 3 3" xfId="27050" xr:uid="{00000000-0005-0000-0000-00006A990000}"/>
    <cellStyle name="Normal 2 4 4 3 3 2" xfId="27051" xr:uid="{00000000-0005-0000-0000-00006B990000}"/>
    <cellStyle name="Normal 2 4 4 3 3 3" xfId="27052" xr:uid="{00000000-0005-0000-0000-00006C990000}"/>
    <cellStyle name="Normal 2 4 4 3 3_AVA DVA EL" xfId="27053" xr:uid="{00000000-0005-0000-0000-00006D990000}"/>
    <cellStyle name="Normal 2 4 4 3 4" xfId="27054" xr:uid="{00000000-0005-0000-0000-00006E990000}"/>
    <cellStyle name="Normal 2 4 4 3 4 2" xfId="27055" xr:uid="{00000000-0005-0000-0000-00006F990000}"/>
    <cellStyle name="Normal 2 4 4 3 4 3" xfId="27056" xr:uid="{00000000-0005-0000-0000-000070990000}"/>
    <cellStyle name="Normal 2 4 4 3 4_AVA DVA EL" xfId="27057" xr:uid="{00000000-0005-0000-0000-000071990000}"/>
    <cellStyle name="Normal 2 4 4 3 5" xfId="50249" xr:uid="{00000000-0005-0000-0000-000072990000}"/>
    <cellStyle name="Normal 2 4 4 3_3. Chng in credit spreads" xfId="50250" xr:uid="{00000000-0005-0000-0000-000073990000}"/>
    <cellStyle name="Normal 2 4 4 4" xfId="27058" xr:uid="{00000000-0005-0000-0000-000074990000}"/>
    <cellStyle name="Normal 2 4 4 4 2" xfId="27059" xr:uid="{00000000-0005-0000-0000-000075990000}"/>
    <cellStyle name="Normal 2 4 4 4 2 2" xfId="50251" xr:uid="{00000000-0005-0000-0000-000076990000}"/>
    <cellStyle name="Normal 2 4 4 4 3" xfId="27060" xr:uid="{00000000-0005-0000-0000-000077990000}"/>
    <cellStyle name="Normal 2 4 4 4 4" xfId="50252" xr:uid="{00000000-0005-0000-0000-000078990000}"/>
    <cellStyle name="Normal 2 4 4 4_3. Chng in credit spreads" xfId="50253" xr:uid="{00000000-0005-0000-0000-000079990000}"/>
    <cellStyle name="Normal 2 4 4 5" xfId="27061" xr:uid="{00000000-0005-0000-0000-00007A990000}"/>
    <cellStyle name="Normal 2 4 4 5 2" xfId="27062" xr:uid="{00000000-0005-0000-0000-00007B990000}"/>
    <cellStyle name="Normal 2 4 4 5 3" xfId="27063" xr:uid="{00000000-0005-0000-0000-00007C990000}"/>
    <cellStyle name="Normal 2 4 4 5 4" xfId="50254" xr:uid="{00000000-0005-0000-0000-00007D990000}"/>
    <cellStyle name="Normal 2 4 4 5_AVA DVA EL" xfId="27064" xr:uid="{00000000-0005-0000-0000-00007E990000}"/>
    <cellStyle name="Normal 2 4 4 6" xfId="27065" xr:uid="{00000000-0005-0000-0000-00007F990000}"/>
    <cellStyle name="Normal 2 4 4 6 2" xfId="27066" xr:uid="{00000000-0005-0000-0000-000080990000}"/>
    <cellStyle name="Normal 2 4 4 6 3" xfId="27067" xr:uid="{00000000-0005-0000-0000-000081990000}"/>
    <cellStyle name="Normal 2 4 4 6_AVA DVA EL" xfId="27068" xr:uid="{00000000-0005-0000-0000-000082990000}"/>
    <cellStyle name="Normal 2 4 4 7" xfId="27069" xr:uid="{00000000-0005-0000-0000-000083990000}"/>
    <cellStyle name="Normal 2 4 4 7 2" xfId="27070" xr:uid="{00000000-0005-0000-0000-000084990000}"/>
    <cellStyle name="Normal 2 4 4 7 3" xfId="27071" xr:uid="{00000000-0005-0000-0000-000085990000}"/>
    <cellStyle name="Normal 2 4 4 7_AVA DVA EL" xfId="27072" xr:uid="{00000000-0005-0000-0000-000086990000}"/>
    <cellStyle name="Normal 2 4 4 8" xfId="27073" xr:uid="{00000000-0005-0000-0000-000087990000}"/>
    <cellStyle name="Normal 2 4 4 8 2" xfId="27074" xr:uid="{00000000-0005-0000-0000-000088990000}"/>
    <cellStyle name="Normal 2 4 4 8 3" xfId="27075" xr:uid="{00000000-0005-0000-0000-000089990000}"/>
    <cellStyle name="Normal 2 4 4 8_AVA DVA EL" xfId="27076" xr:uid="{00000000-0005-0000-0000-00008A990000}"/>
    <cellStyle name="Normal 2 4 4 9" xfId="27077" xr:uid="{00000000-0005-0000-0000-00008B990000}"/>
    <cellStyle name="Normal 2 4 4 9 2" xfId="27078" xr:uid="{00000000-0005-0000-0000-00008C990000}"/>
    <cellStyle name="Normal 2 4 4 9 3" xfId="27079" xr:uid="{00000000-0005-0000-0000-00008D990000}"/>
    <cellStyle name="Normal 2 4 4 9_AVA DVA EL" xfId="27080" xr:uid="{00000000-0005-0000-0000-00008E990000}"/>
    <cellStyle name="Normal 2 4 4_3. Chng in credit spreads" xfId="50255" xr:uid="{00000000-0005-0000-0000-00008F990000}"/>
    <cellStyle name="Normal 2 4 5" xfId="8266" xr:uid="{00000000-0005-0000-0000-000090990000}"/>
    <cellStyle name="Normal 2 4 5 10" xfId="27081" xr:uid="{00000000-0005-0000-0000-000091990000}"/>
    <cellStyle name="Normal 2 4 5 10 2" xfId="27082" xr:uid="{00000000-0005-0000-0000-000092990000}"/>
    <cellStyle name="Normal 2 4 5 10 3" xfId="27083" xr:uid="{00000000-0005-0000-0000-000093990000}"/>
    <cellStyle name="Normal 2 4 5 10_AVA DVA EL" xfId="27084" xr:uid="{00000000-0005-0000-0000-000094990000}"/>
    <cellStyle name="Normal 2 4 5 11" xfId="27085" xr:uid="{00000000-0005-0000-0000-000095990000}"/>
    <cellStyle name="Normal 2 4 5 11 2" xfId="27086" xr:uid="{00000000-0005-0000-0000-000096990000}"/>
    <cellStyle name="Normal 2 4 5 11 3" xfId="27087" xr:uid="{00000000-0005-0000-0000-000097990000}"/>
    <cellStyle name="Normal 2 4 5 11_AVA DVA EL" xfId="27088" xr:uid="{00000000-0005-0000-0000-000098990000}"/>
    <cellStyle name="Normal 2 4 5 12" xfId="50256" xr:uid="{00000000-0005-0000-0000-000099990000}"/>
    <cellStyle name="Normal 2 4 5 2" xfId="8267" xr:uid="{00000000-0005-0000-0000-00009A990000}"/>
    <cellStyle name="Normal 2 4 5 2 10" xfId="27089" xr:uid="{00000000-0005-0000-0000-00009B990000}"/>
    <cellStyle name="Normal 2 4 5 2 10 2" xfId="27090" xr:uid="{00000000-0005-0000-0000-00009C990000}"/>
    <cellStyle name="Normal 2 4 5 2 10 3" xfId="27091" xr:uid="{00000000-0005-0000-0000-00009D990000}"/>
    <cellStyle name="Normal 2 4 5 2 10_AVA DVA EL" xfId="27092" xr:uid="{00000000-0005-0000-0000-00009E990000}"/>
    <cellStyle name="Normal 2 4 5 2 11" xfId="50257" xr:uid="{00000000-0005-0000-0000-00009F990000}"/>
    <cellStyle name="Normal 2 4 5 2 2" xfId="27093" xr:uid="{00000000-0005-0000-0000-0000A0990000}"/>
    <cellStyle name="Normal 2 4 5 2 2 2" xfId="27094" xr:uid="{00000000-0005-0000-0000-0000A1990000}"/>
    <cellStyle name="Normal 2 4 5 2 2 2 2" xfId="27095" xr:uid="{00000000-0005-0000-0000-0000A2990000}"/>
    <cellStyle name="Normal 2 4 5 2 2 2 3" xfId="27096" xr:uid="{00000000-0005-0000-0000-0000A3990000}"/>
    <cellStyle name="Normal 2 4 5 2 2 2_AVA DVA EL" xfId="27097" xr:uid="{00000000-0005-0000-0000-0000A4990000}"/>
    <cellStyle name="Normal 2 4 5 2 2 3" xfId="27098" xr:uid="{00000000-0005-0000-0000-0000A5990000}"/>
    <cellStyle name="Normal 2 4 5 2 2 3 2" xfId="27099" xr:uid="{00000000-0005-0000-0000-0000A6990000}"/>
    <cellStyle name="Normal 2 4 5 2 2 3 3" xfId="27100" xr:uid="{00000000-0005-0000-0000-0000A7990000}"/>
    <cellStyle name="Normal 2 4 5 2 2 3_AVA DVA EL" xfId="27101" xr:uid="{00000000-0005-0000-0000-0000A8990000}"/>
    <cellStyle name="Normal 2 4 5 2 2 4" xfId="27102" xr:uid="{00000000-0005-0000-0000-0000A9990000}"/>
    <cellStyle name="Normal 2 4 5 2 2 5" xfId="27103" xr:uid="{00000000-0005-0000-0000-0000AA990000}"/>
    <cellStyle name="Normal 2 4 5 2 2_AVA DVA EL" xfId="27104" xr:uid="{00000000-0005-0000-0000-0000AB990000}"/>
    <cellStyle name="Normal 2 4 5 2 3" xfId="27105" xr:uid="{00000000-0005-0000-0000-0000AC990000}"/>
    <cellStyle name="Normal 2 4 5 2 3 2" xfId="27106" xr:uid="{00000000-0005-0000-0000-0000AD990000}"/>
    <cellStyle name="Normal 2 4 5 2 3 3" xfId="27107" xr:uid="{00000000-0005-0000-0000-0000AE990000}"/>
    <cellStyle name="Normal 2 4 5 2 3_AVA DVA EL" xfId="27108" xr:uid="{00000000-0005-0000-0000-0000AF990000}"/>
    <cellStyle name="Normal 2 4 5 2 4" xfId="27109" xr:uid="{00000000-0005-0000-0000-0000B0990000}"/>
    <cellStyle name="Normal 2 4 5 2 4 2" xfId="27110" xr:uid="{00000000-0005-0000-0000-0000B1990000}"/>
    <cellStyle name="Normal 2 4 5 2 4 3" xfId="27111" xr:uid="{00000000-0005-0000-0000-0000B2990000}"/>
    <cellStyle name="Normal 2 4 5 2 4_AVA DVA EL" xfId="27112" xr:uid="{00000000-0005-0000-0000-0000B3990000}"/>
    <cellStyle name="Normal 2 4 5 2 5" xfId="27113" xr:uid="{00000000-0005-0000-0000-0000B4990000}"/>
    <cellStyle name="Normal 2 4 5 2 5 2" xfId="27114" xr:uid="{00000000-0005-0000-0000-0000B5990000}"/>
    <cellStyle name="Normal 2 4 5 2 5 3" xfId="27115" xr:uid="{00000000-0005-0000-0000-0000B6990000}"/>
    <cellStyle name="Normal 2 4 5 2 5_AVA DVA EL" xfId="27116" xr:uid="{00000000-0005-0000-0000-0000B7990000}"/>
    <cellStyle name="Normal 2 4 5 2 6" xfId="27117" xr:uid="{00000000-0005-0000-0000-0000B8990000}"/>
    <cellStyle name="Normal 2 4 5 2 6 2" xfId="27118" xr:uid="{00000000-0005-0000-0000-0000B9990000}"/>
    <cellStyle name="Normal 2 4 5 2 6 3" xfId="27119" xr:uid="{00000000-0005-0000-0000-0000BA990000}"/>
    <cellStyle name="Normal 2 4 5 2 6_AVA DVA EL" xfId="27120" xr:uid="{00000000-0005-0000-0000-0000BB990000}"/>
    <cellStyle name="Normal 2 4 5 2 7" xfId="27121" xr:uid="{00000000-0005-0000-0000-0000BC990000}"/>
    <cellStyle name="Normal 2 4 5 2 7 2" xfId="27122" xr:uid="{00000000-0005-0000-0000-0000BD990000}"/>
    <cellStyle name="Normal 2 4 5 2 7 3" xfId="27123" xr:uid="{00000000-0005-0000-0000-0000BE990000}"/>
    <cellStyle name="Normal 2 4 5 2 7_AVA DVA EL" xfId="27124" xr:uid="{00000000-0005-0000-0000-0000BF990000}"/>
    <cellStyle name="Normal 2 4 5 2 8" xfId="27125" xr:uid="{00000000-0005-0000-0000-0000C0990000}"/>
    <cellStyle name="Normal 2 4 5 2 8 2" xfId="27126" xr:uid="{00000000-0005-0000-0000-0000C1990000}"/>
    <cellStyle name="Normal 2 4 5 2 8 3" xfId="27127" xr:uid="{00000000-0005-0000-0000-0000C2990000}"/>
    <cellStyle name="Normal 2 4 5 2 8_AVA DVA EL" xfId="27128" xr:uid="{00000000-0005-0000-0000-0000C3990000}"/>
    <cellStyle name="Normal 2 4 5 2 9" xfId="27129" xr:uid="{00000000-0005-0000-0000-0000C4990000}"/>
    <cellStyle name="Normal 2 4 5 2 9 2" xfId="27130" xr:uid="{00000000-0005-0000-0000-0000C5990000}"/>
    <cellStyle name="Normal 2 4 5 2 9 3" xfId="27131" xr:uid="{00000000-0005-0000-0000-0000C6990000}"/>
    <cellStyle name="Normal 2 4 5 2 9_AVA DVA EL" xfId="27132" xr:uid="{00000000-0005-0000-0000-0000C7990000}"/>
    <cellStyle name="Normal 2 4 5 2_AVA DVA EL" xfId="50258" xr:uid="{00000000-0005-0000-0000-0000C8990000}"/>
    <cellStyle name="Normal 2 4 5 3" xfId="8268" xr:uid="{00000000-0005-0000-0000-0000C9990000}"/>
    <cellStyle name="Normal 2 4 5 3 2" xfId="27133" xr:uid="{00000000-0005-0000-0000-0000CA990000}"/>
    <cellStyle name="Normal 2 4 5 3 2 2" xfId="27134" xr:uid="{00000000-0005-0000-0000-0000CB990000}"/>
    <cellStyle name="Normal 2 4 5 3 2 3" xfId="27135" xr:uid="{00000000-0005-0000-0000-0000CC990000}"/>
    <cellStyle name="Normal 2 4 5 3 2_AVA DVA EL" xfId="27136" xr:uid="{00000000-0005-0000-0000-0000CD990000}"/>
    <cellStyle name="Normal 2 4 5 3 3" xfId="27137" xr:uid="{00000000-0005-0000-0000-0000CE990000}"/>
    <cellStyle name="Normal 2 4 5 3 3 2" xfId="27138" xr:uid="{00000000-0005-0000-0000-0000CF990000}"/>
    <cellStyle name="Normal 2 4 5 3 3 3" xfId="27139" xr:uid="{00000000-0005-0000-0000-0000D0990000}"/>
    <cellStyle name="Normal 2 4 5 3 3_AVA DVA EL" xfId="27140" xr:uid="{00000000-0005-0000-0000-0000D1990000}"/>
    <cellStyle name="Normal 2 4 5 3 4" xfId="27141" xr:uid="{00000000-0005-0000-0000-0000D2990000}"/>
    <cellStyle name="Normal 2 4 5 3 4 2" xfId="27142" xr:uid="{00000000-0005-0000-0000-0000D3990000}"/>
    <cellStyle name="Normal 2 4 5 3 4 3" xfId="27143" xr:uid="{00000000-0005-0000-0000-0000D4990000}"/>
    <cellStyle name="Normal 2 4 5 3 4_AVA DVA EL" xfId="27144" xr:uid="{00000000-0005-0000-0000-0000D5990000}"/>
    <cellStyle name="Normal 2 4 5 3_AVA DVA EL" xfId="50259" xr:uid="{00000000-0005-0000-0000-0000D6990000}"/>
    <cellStyle name="Normal 2 4 5 4" xfId="27145" xr:uid="{00000000-0005-0000-0000-0000D7990000}"/>
    <cellStyle name="Normal 2 4 5 4 2" xfId="27146" xr:uid="{00000000-0005-0000-0000-0000D8990000}"/>
    <cellStyle name="Normal 2 4 5 4 3" xfId="27147" xr:uid="{00000000-0005-0000-0000-0000D9990000}"/>
    <cellStyle name="Normal 2 4 5 4_AVA DVA EL" xfId="27148" xr:uid="{00000000-0005-0000-0000-0000DA990000}"/>
    <cellStyle name="Normal 2 4 5 5" xfId="27149" xr:uid="{00000000-0005-0000-0000-0000DB990000}"/>
    <cellStyle name="Normal 2 4 5 5 2" xfId="27150" xr:uid="{00000000-0005-0000-0000-0000DC990000}"/>
    <cellStyle name="Normal 2 4 5 5 3" xfId="27151" xr:uid="{00000000-0005-0000-0000-0000DD990000}"/>
    <cellStyle name="Normal 2 4 5 5_AVA DVA EL" xfId="27152" xr:uid="{00000000-0005-0000-0000-0000DE990000}"/>
    <cellStyle name="Normal 2 4 5 6" xfId="27153" xr:uid="{00000000-0005-0000-0000-0000DF990000}"/>
    <cellStyle name="Normal 2 4 5 6 2" xfId="27154" xr:uid="{00000000-0005-0000-0000-0000E0990000}"/>
    <cellStyle name="Normal 2 4 5 6 3" xfId="27155" xr:uid="{00000000-0005-0000-0000-0000E1990000}"/>
    <cellStyle name="Normal 2 4 5 6_AVA DVA EL" xfId="27156" xr:uid="{00000000-0005-0000-0000-0000E2990000}"/>
    <cellStyle name="Normal 2 4 5 7" xfId="27157" xr:uid="{00000000-0005-0000-0000-0000E3990000}"/>
    <cellStyle name="Normal 2 4 5 7 2" xfId="27158" xr:uid="{00000000-0005-0000-0000-0000E4990000}"/>
    <cellStyle name="Normal 2 4 5 7 3" xfId="27159" xr:uid="{00000000-0005-0000-0000-0000E5990000}"/>
    <cellStyle name="Normal 2 4 5 7_AVA DVA EL" xfId="27160" xr:uid="{00000000-0005-0000-0000-0000E6990000}"/>
    <cellStyle name="Normal 2 4 5 8" xfId="27161" xr:uid="{00000000-0005-0000-0000-0000E7990000}"/>
    <cellStyle name="Normal 2 4 5 8 2" xfId="27162" xr:uid="{00000000-0005-0000-0000-0000E8990000}"/>
    <cellStyle name="Normal 2 4 5 8 3" xfId="27163" xr:uid="{00000000-0005-0000-0000-0000E9990000}"/>
    <cellStyle name="Normal 2 4 5 8_AVA DVA EL" xfId="27164" xr:uid="{00000000-0005-0000-0000-0000EA990000}"/>
    <cellStyle name="Normal 2 4 5 9" xfId="27165" xr:uid="{00000000-0005-0000-0000-0000EB990000}"/>
    <cellStyle name="Normal 2 4 5 9 2" xfId="27166" xr:uid="{00000000-0005-0000-0000-0000EC990000}"/>
    <cellStyle name="Normal 2 4 5 9 3" xfId="27167" xr:uid="{00000000-0005-0000-0000-0000ED990000}"/>
    <cellStyle name="Normal 2 4 5 9_AVA DVA EL" xfId="27168" xr:uid="{00000000-0005-0000-0000-0000EE990000}"/>
    <cellStyle name="Normal 2 4 5_3. Chng in credit spreads" xfId="50260" xr:uid="{00000000-0005-0000-0000-0000EF990000}"/>
    <cellStyle name="Normal 2 4 6" xfId="8269" xr:uid="{00000000-0005-0000-0000-0000F0990000}"/>
    <cellStyle name="Normal 2 4 6 10" xfId="27169" xr:uid="{00000000-0005-0000-0000-0000F1990000}"/>
    <cellStyle name="Normal 2 4 6 10 2" xfId="27170" xr:uid="{00000000-0005-0000-0000-0000F2990000}"/>
    <cellStyle name="Normal 2 4 6 10 3" xfId="27171" xr:uid="{00000000-0005-0000-0000-0000F3990000}"/>
    <cellStyle name="Normal 2 4 6 10_AVA DVA EL" xfId="27172" xr:uid="{00000000-0005-0000-0000-0000F4990000}"/>
    <cellStyle name="Normal 2 4 6 11" xfId="50261" xr:uid="{00000000-0005-0000-0000-0000F5990000}"/>
    <cellStyle name="Normal 2 4 6 2" xfId="8270" xr:uid="{00000000-0005-0000-0000-0000F6990000}"/>
    <cellStyle name="Normal 2 4 6 2 2" xfId="27173" xr:uid="{00000000-0005-0000-0000-0000F7990000}"/>
    <cellStyle name="Normal 2 4 6 2 2 2" xfId="27174" xr:uid="{00000000-0005-0000-0000-0000F8990000}"/>
    <cellStyle name="Normal 2 4 6 2 2 3" xfId="27175" xr:uid="{00000000-0005-0000-0000-0000F9990000}"/>
    <cellStyle name="Normal 2 4 6 2 2_AVA DVA EL" xfId="27176" xr:uid="{00000000-0005-0000-0000-0000FA990000}"/>
    <cellStyle name="Normal 2 4 6 2 3" xfId="27177" xr:uid="{00000000-0005-0000-0000-0000FB990000}"/>
    <cellStyle name="Normal 2 4 6 2 3 2" xfId="27178" xr:uid="{00000000-0005-0000-0000-0000FC990000}"/>
    <cellStyle name="Normal 2 4 6 2 3 3" xfId="27179" xr:uid="{00000000-0005-0000-0000-0000FD990000}"/>
    <cellStyle name="Normal 2 4 6 2 3_AVA DVA EL" xfId="27180" xr:uid="{00000000-0005-0000-0000-0000FE990000}"/>
    <cellStyle name="Normal 2 4 6 2 4" xfId="27181" xr:uid="{00000000-0005-0000-0000-0000FF990000}"/>
    <cellStyle name="Normal 2 4 6 2 4 2" xfId="27182" xr:uid="{00000000-0005-0000-0000-0000009A0000}"/>
    <cellStyle name="Normal 2 4 6 2 4 3" xfId="27183" xr:uid="{00000000-0005-0000-0000-0000019A0000}"/>
    <cellStyle name="Normal 2 4 6 2 4_AVA DVA EL" xfId="27184" xr:uid="{00000000-0005-0000-0000-0000029A0000}"/>
    <cellStyle name="Normal 2 4 6 2 5" xfId="50262" xr:uid="{00000000-0005-0000-0000-0000039A0000}"/>
    <cellStyle name="Normal 2 4 6 2_AVA DVA EL" xfId="50263" xr:uid="{00000000-0005-0000-0000-0000049A0000}"/>
    <cellStyle name="Normal 2 4 6 3" xfId="8271" xr:uid="{00000000-0005-0000-0000-0000059A0000}"/>
    <cellStyle name="Normal 2 4 6 3 2" xfId="27185" xr:uid="{00000000-0005-0000-0000-0000069A0000}"/>
    <cellStyle name="Normal 2 4 6 3 2 2" xfId="27186" xr:uid="{00000000-0005-0000-0000-0000079A0000}"/>
    <cellStyle name="Normal 2 4 6 3 2 3" xfId="27187" xr:uid="{00000000-0005-0000-0000-0000089A0000}"/>
    <cellStyle name="Normal 2 4 6 3 2_AVA DVA EL" xfId="27188" xr:uid="{00000000-0005-0000-0000-0000099A0000}"/>
    <cellStyle name="Normal 2 4 6 3_AVA DVA EL" xfId="50264" xr:uid="{00000000-0005-0000-0000-00000A9A0000}"/>
    <cellStyle name="Normal 2 4 6 4" xfId="27189" xr:uid="{00000000-0005-0000-0000-00000B9A0000}"/>
    <cellStyle name="Normal 2 4 6 4 2" xfId="27190" xr:uid="{00000000-0005-0000-0000-00000C9A0000}"/>
    <cellStyle name="Normal 2 4 6 4 3" xfId="27191" xr:uid="{00000000-0005-0000-0000-00000D9A0000}"/>
    <cellStyle name="Normal 2 4 6 4_AVA DVA EL" xfId="27192" xr:uid="{00000000-0005-0000-0000-00000E9A0000}"/>
    <cellStyle name="Normal 2 4 6 5" xfId="27193" xr:uid="{00000000-0005-0000-0000-00000F9A0000}"/>
    <cellStyle name="Normal 2 4 6 5 2" xfId="27194" xr:uid="{00000000-0005-0000-0000-0000109A0000}"/>
    <cellStyle name="Normal 2 4 6 5 3" xfId="27195" xr:uid="{00000000-0005-0000-0000-0000119A0000}"/>
    <cellStyle name="Normal 2 4 6 5_AVA DVA EL" xfId="27196" xr:uid="{00000000-0005-0000-0000-0000129A0000}"/>
    <cellStyle name="Normal 2 4 6 6" xfId="27197" xr:uid="{00000000-0005-0000-0000-0000139A0000}"/>
    <cellStyle name="Normal 2 4 6 6 2" xfId="27198" xr:uid="{00000000-0005-0000-0000-0000149A0000}"/>
    <cellStyle name="Normal 2 4 6 6 3" xfId="27199" xr:uid="{00000000-0005-0000-0000-0000159A0000}"/>
    <cellStyle name="Normal 2 4 6 6_AVA DVA EL" xfId="27200" xr:uid="{00000000-0005-0000-0000-0000169A0000}"/>
    <cellStyle name="Normal 2 4 6 7" xfId="27201" xr:uid="{00000000-0005-0000-0000-0000179A0000}"/>
    <cellStyle name="Normal 2 4 6 7 2" xfId="27202" xr:uid="{00000000-0005-0000-0000-0000189A0000}"/>
    <cellStyle name="Normal 2 4 6 7 3" xfId="27203" xr:uid="{00000000-0005-0000-0000-0000199A0000}"/>
    <cellStyle name="Normal 2 4 6 7_AVA DVA EL" xfId="27204" xr:uid="{00000000-0005-0000-0000-00001A9A0000}"/>
    <cellStyle name="Normal 2 4 6 8" xfId="27205" xr:uid="{00000000-0005-0000-0000-00001B9A0000}"/>
    <cellStyle name="Normal 2 4 6 8 2" xfId="27206" xr:uid="{00000000-0005-0000-0000-00001C9A0000}"/>
    <cellStyle name="Normal 2 4 6 8 3" xfId="27207" xr:uid="{00000000-0005-0000-0000-00001D9A0000}"/>
    <cellStyle name="Normal 2 4 6 8_AVA DVA EL" xfId="27208" xr:uid="{00000000-0005-0000-0000-00001E9A0000}"/>
    <cellStyle name="Normal 2 4 6 9" xfId="27209" xr:uid="{00000000-0005-0000-0000-00001F9A0000}"/>
    <cellStyle name="Normal 2 4 6 9 2" xfId="27210" xr:uid="{00000000-0005-0000-0000-0000209A0000}"/>
    <cellStyle name="Normal 2 4 6 9 3" xfId="27211" xr:uid="{00000000-0005-0000-0000-0000219A0000}"/>
    <cellStyle name="Normal 2 4 6 9_AVA DVA EL" xfId="27212" xr:uid="{00000000-0005-0000-0000-0000229A0000}"/>
    <cellStyle name="Normal 2 4 6_3. Chng in credit spreads" xfId="50265" xr:uid="{00000000-0005-0000-0000-0000239A0000}"/>
    <cellStyle name="Normal 2 4 7" xfId="8272" xr:uid="{00000000-0005-0000-0000-0000249A0000}"/>
    <cellStyle name="Normal 2 4 7 2" xfId="27213" xr:uid="{00000000-0005-0000-0000-0000259A0000}"/>
    <cellStyle name="Normal 2 4 7 2 2" xfId="27214" xr:uid="{00000000-0005-0000-0000-0000269A0000}"/>
    <cellStyle name="Normal 2 4 7 2 3" xfId="27215" xr:uid="{00000000-0005-0000-0000-0000279A0000}"/>
    <cellStyle name="Normal 2 4 7 2 4" xfId="50266" xr:uid="{00000000-0005-0000-0000-0000289A0000}"/>
    <cellStyle name="Normal 2 4 7 2_AVA DVA EL" xfId="27216" xr:uid="{00000000-0005-0000-0000-0000299A0000}"/>
    <cellStyle name="Normal 2 4 7 3" xfId="27217" xr:uid="{00000000-0005-0000-0000-00002A9A0000}"/>
    <cellStyle name="Normal 2 4 7 3 2" xfId="27218" xr:uid="{00000000-0005-0000-0000-00002B9A0000}"/>
    <cellStyle name="Normal 2 4 7 3 3" xfId="27219" xr:uid="{00000000-0005-0000-0000-00002C9A0000}"/>
    <cellStyle name="Normal 2 4 7 3_AVA DVA EL" xfId="27220" xr:uid="{00000000-0005-0000-0000-00002D9A0000}"/>
    <cellStyle name="Normal 2 4 7 4" xfId="27221" xr:uid="{00000000-0005-0000-0000-00002E9A0000}"/>
    <cellStyle name="Normal 2 4 7 4 2" xfId="27222" xr:uid="{00000000-0005-0000-0000-00002F9A0000}"/>
    <cellStyle name="Normal 2 4 7 4 3" xfId="27223" xr:uid="{00000000-0005-0000-0000-0000309A0000}"/>
    <cellStyle name="Normal 2 4 7 4_AVA DVA EL" xfId="27224" xr:uid="{00000000-0005-0000-0000-0000319A0000}"/>
    <cellStyle name="Normal 2 4 7 5" xfId="50267" xr:uid="{00000000-0005-0000-0000-0000329A0000}"/>
    <cellStyle name="Normal 2 4 7_3. Chng in credit spreads" xfId="50268" xr:uid="{00000000-0005-0000-0000-0000339A0000}"/>
    <cellStyle name="Normal 2 4 8" xfId="8273" xr:uid="{00000000-0005-0000-0000-0000349A0000}"/>
    <cellStyle name="Normal 2 4 8 2" xfId="27225" xr:uid="{00000000-0005-0000-0000-0000359A0000}"/>
    <cellStyle name="Normal 2 4 8 2 2" xfId="27226" xr:uid="{00000000-0005-0000-0000-0000369A0000}"/>
    <cellStyle name="Normal 2 4 8 2 3" xfId="27227" xr:uid="{00000000-0005-0000-0000-0000379A0000}"/>
    <cellStyle name="Normal 2 4 8 2 4" xfId="50269" xr:uid="{00000000-0005-0000-0000-0000389A0000}"/>
    <cellStyle name="Normal 2 4 8 2_AVA DVA EL" xfId="27228" xr:uid="{00000000-0005-0000-0000-0000399A0000}"/>
    <cellStyle name="Normal 2 4 8 3" xfId="27229" xr:uid="{00000000-0005-0000-0000-00003A9A0000}"/>
    <cellStyle name="Normal 2 4 8 3 2" xfId="27230" xr:uid="{00000000-0005-0000-0000-00003B9A0000}"/>
    <cellStyle name="Normal 2 4 8 3 3" xfId="27231" xr:uid="{00000000-0005-0000-0000-00003C9A0000}"/>
    <cellStyle name="Normal 2 4 8 3_AVA DVA EL" xfId="27232" xr:uid="{00000000-0005-0000-0000-00003D9A0000}"/>
    <cellStyle name="Normal 2 4 8 4" xfId="27233" xr:uid="{00000000-0005-0000-0000-00003E9A0000}"/>
    <cellStyle name="Normal 2 4 8 4 2" xfId="27234" xr:uid="{00000000-0005-0000-0000-00003F9A0000}"/>
    <cellStyle name="Normal 2 4 8 4 3" xfId="27235" xr:uid="{00000000-0005-0000-0000-0000409A0000}"/>
    <cellStyle name="Normal 2 4 8 4_AVA DVA EL" xfId="27236" xr:uid="{00000000-0005-0000-0000-0000419A0000}"/>
    <cellStyle name="Normal 2 4 8 5" xfId="50270" xr:uid="{00000000-0005-0000-0000-0000429A0000}"/>
    <cellStyle name="Normal 2 4 8_3. Chng in credit spreads" xfId="50271" xr:uid="{00000000-0005-0000-0000-0000439A0000}"/>
    <cellStyle name="Normal 2 4 9" xfId="8274" xr:uid="{00000000-0005-0000-0000-0000449A0000}"/>
    <cellStyle name="Normal 2 4 9 2" xfId="27237" xr:uid="{00000000-0005-0000-0000-0000459A0000}"/>
    <cellStyle name="Normal 2 4 9 2 2" xfId="27238" xr:uid="{00000000-0005-0000-0000-0000469A0000}"/>
    <cellStyle name="Normal 2 4 9 2 3" xfId="27239" xr:uid="{00000000-0005-0000-0000-0000479A0000}"/>
    <cellStyle name="Normal 2 4 9 2_AVA DVA EL" xfId="27240" xr:uid="{00000000-0005-0000-0000-0000489A0000}"/>
    <cellStyle name="Normal 2 4 9 3" xfId="27241" xr:uid="{00000000-0005-0000-0000-0000499A0000}"/>
    <cellStyle name="Normal 2 4 9_AVA DVA EL" xfId="27242" xr:uid="{00000000-0005-0000-0000-00004A9A0000}"/>
    <cellStyle name="Normal 2 4_4Q16" xfId="27243" xr:uid="{00000000-0005-0000-0000-00004B9A0000}"/>
    <cellStyle name="Normal 2 40" xfId="8275" xr:uid="{00000000-0005-0000-0000-00004C9A0000}"/>
    <cellStyle name="Normal 2 40 2" xfId="8276" xr:uid="{00000000-0005-0000-0000-00004D9A0000}"/>
    <cellStyle name="Normal 2 40 2 2" xfId="27244" xr:uid="{00000000-0005-0000-0000-00004E9A0000}"/>
    <cellStyle name="Normal 2 40 2_AVA DVA EL" xfId="27245" xr:uid="{00000000-0005-0000-0000-00004F9A0000}"/>
    <cellStyle name="Normal 2 40 3" xfId="27246" xr:uid="{00000000-0005-0000-0000-0000509A0000}"/>
    <cellStyle name="Normal 2 40_AVA DVA EL" xfId="27247" xr:uid="{00000000-0005-0000-0000-0000519A0000}"/>
    <cellStyle name="Normal 2 41" xfId="8277" xr:uid="{00000000-0005-0000-0000-0000529A0000}"/>
    <cellStyle name="Normal 2 41 2" xfId="27248" xr:uid="{00000000-0005-0000-0000-0000539A0000}"/>
    <cellStyle name="Normal 2 41_AVA DVA EL" xfId="27249" xr:uid="{00000000-0005-0000-0000-0000549A0000}"/>
    <cellStyle name="Normal 2 42" xfId="8278" xr:uid="{00000000-0005-0000-0000-0000559A0000}"/>
    <cellStyle name="Normal 2 42 2" xfId="27250" xr:uid="{00000000-0005-0000-0000-0000569A0000}"/>
    <cellStyle name="Normal 2 42_AVA DVA EL" xfId="27251" xr:uid="{00000000-0005-0000-0000-0000579A0000}"/>
    <cellStyle name="Normal 2 43" xfId="8279" xr:uid="{00000000-0005-0000-0000-0000589A0000}"/>
    <cellStyle name="Normal 2 43 2" xfId="27252" xr:uid="{00000000-0005-0000-0000-0000599A0000}"/>
    <cellStyle name="Normal 2 43_AVA DVA EL" xfId="27253" xr:uid="{00000000-0005-0000-0000-00005A9A0000}"/>
    <cellStyle name="Normal 2 44" xfId="8280" xr:uid="{00000000-0005-0000-0000-00005B9A0000}"/>
    <cellStyle name="Normal 2 44 2" xfId="27254" xr:uid="{00000000-0005-0000-0000-00005C9A0000}"/>
    <cellStyle name="Normal 2 44_AVA DVA EL" xfId="27255" xr:uid="{00000000-0005-0000-0000-00005D9A0000}"/>
    <cellStyle name="Normal 2 45" xfId="8281" xr:uid="{00000000-0005-0000-0000-00005E9A0000}"/>
    <cellStyle name="Normal 2 45 2" xfId="27256" xr:uid="{00000000-0005-0000-0000-00005F9A0000}"/>
    <cellStyle name="Normal 2 45_AVA DVA EL" xfId="27257" xr:uid="{00000000-0005-0000-0000-0000609A0000}"/>
    <cellStyle name="Normal 2 46" xfId="8282" xr:uid="{00000000-0005-0000-0000-0000619A0000}"/>
    <cellStyle name="Normal 2 46 2" xfId="8283" xr:uid="{00000000-0005-0000-0000-0000629A0000}"/>
    <cellStyle name="Normal 2 46 2 2" xfId="8284" xr:uid="{00000000-0005-0000-0000-0000639A0000}"/>
    <cellStyle name="Normal 2 46 2_A01" xfId="12539" xr:uid="{00000000-0005-0000-0000-0000649A0000}"/>
    <cellStyle name="Normal 2 46 3" xfId="8285" xr:uid="{00000000-0005-0000-0000-0000659A0000}"/>
    <cellStyle name="Normal 2 46 3 2" xfId="8286" xr:uid="{00000000-0005-0000-0000-0000669A0000}"/>
    <cellStyle name="Normal 2 46 3_A01" xfId="12540" xr:uid="{00000000-0005-0000-0000-0000679A0000}"/>
    <cellStyle name="Normal 2 46 4" xfId="8287" xr:uid="{00000000-0005-0000-0000-0000689A0000}"/>
    <cellStyle name="Normal 2 46 5" xfId="36729" xr:uid="{00000000-0005-0000-0000-0000699A0000}"/>
    <cellStyle name="Normal 2 46_4Q16" xfId="27258" xr:uid="{00000000-0005-0000-0000-00006A9A0000}"/>
    <cellStyle name="Normal 2 47" xfId="8288" xr:uid="{00000000-0005-0000-0000-00006B9A0000}"/>
    <cellStyle name="Normal 2 47 2" xfId="8289" xr:uid="{00000000-0005-0000-0000-00006C9A0000}"/>
    <cellStyle name="Normal 2 47 3" xfId="27259" xr:uid="{00000000-0005-0000-0000-00006D9A0000}"/>
    <cellStyle name="Normal 2 47_AVA DVA EL" xfId="27260" xr:uid="{00000000-0005-0000-0000-00006E9A0000}"/>
    <cellStyle name="Normal 2 48" xfId="8290" xr:uid="{00000000-0005-0000-0000-00006F9A0000}"/>
    <cellStyle name="Normal 2 48 2" xfId="27261" xr:uid="{00000000-0005-0000-0000-0000709A0000}"/>
    <cellStyle name="Normal 2 48 3" xfId="27262" xr:uid="{00000000-0005-0000-0000-0000719A0000}"/>
    <cellStyle name="Normal 2 48_AVA DVA EL" xfId="27263" xr:uid="{00000000-0005-0000-0000-0000729A0000}"/>
    <cellStyle name="Normal 2 49" xfId="8291" xr:uid="{00000000-0005-0000-0000-0000739A0000}"/>
    <cellStyle name="Normal 2 49 2" xfId="27264" xr:uid="{00000000-0005-0000-0000-0000749A0000}"/>
    <cellStyle name="Normal 2 49 3" xfId="27265" xr:uid="{00000000-0005-0000-0000-0000759A0000}"/>
    <cellStyle name="Normal 2 49_AVA DVA EL" xfId="27266" xr:uid="{00000000-0005-0000-0000-0000769A0000}"/>
    <cellStyle name="Normal 2 5" xfId="8292" xr:uid="{00000000-0005-0000-0000-0000779A0000}"/>
    <cellStyle name="Normal 2 5 10" xfId="27267" xr:uid="{00000000-0005-0000-0000-0000789A0000}"/>
    <cellStyle name="Normal 2 5 10 2" xfId="27268" xr:uid="{00000000-0005-0000-0000-0000799A0000}"/>
    <cellStyle name="Normal 2 5 10 3" xfId="27269" xr:uid="{00000000-0005-0000-0000-00007A9A0000}"/>
    <cellStyle name="Normal 2 5 10 4" xfId="36233" xr:uid="{00000000-0005-0000-0000-00007B9A0000}"/>
    <cellStyle name="Normal 2 5 10_AVA DVA EL" xfId="27270" xr:uid="{00000000-0005-0000-0000-00007C9A0000}"/>
    <cellStyle name="Normal 2 5 11" xfId="27271" xr:uid="{00000000-0005-0000-0000-00007D9A0000}"/>
    <cellStyle name="Normal 2 5 11 2" xfId="27272" xr:uid="{00000000-0005-0000-0000-00007E9A0000}"/>
    <cellStyle name="Normal 2 5 11 3" xfId="27273" xr:uid="{00000000-0005-0000-0000-00007F9A0000}"/>
    <cellStyle name="Normal 2 5 11_AVA DVA EL" xfId="27274" xr:uid="{00000000-0005-0000-0000-0000809A0000}"/>
    <cellStyle name="Normal 2 5 12" xfId="27275" xr:uid="{00000000-0005-0000-0000-0000819A0000}"/>
    <cellStyle name="Normal 2 5 12 2" xfId="27276" xr:uid="{00000000-0005-0000-0000-0000829A0000}"/>
    <cellStyle name="Normal 2 5 12 3" xfId="27277" xr:uid="{00000000-0005-0000-0000-0000839A0000}"/>
    <cellStyle name="Normal 2 5 12_AVA DVA EL" xfId="27278" xr:uid="{00000000-0005-0000-0000-0000849A0000}"/>
    <cellStyle name="Normal 2 5 13" xfId="27279" xr:uid="{00000000-0005-0000-0000-0000859A0000}"/>
    <cellStyle name="Normal 2 5 13 2" xfId="27280" xr:uid="{00000000-0005-0000-0000-0000869A0000}"/>
    <cellStyle name="Normal 2 5 13 3" xfId="27281" xr:uid="{00000000-0005-0000-0000-0000879A0000}"/>
    <cellStyle name="Normal 2 5 13_AVA DVA EL" xfId="27282" xr:uid="{00000000-0005-0000-0000-0000889A0000}"/>
    <cellStyle name="Normal 2 5 14" xfId="27283" xr:uid="{00000000-0005-0000-0000-0000899A0000}"/>
    <cellStyle name="Normal 2 5 14 2" xfId="27284" xr:uid="{00000000-0005-0000-0000-00008A9A0000}"/>
    <cellStyle name="Normal 2 5 14 3" xfId="27285" xr:uid="{00000000-0005-0000-0000-00008B9A0000}"/>
    <cellStyle name="Normal 2 5 14_AVA DVA EL" xfId="27286" xr:uid="{00000000-0005-0000-0000-00008C9A0000}"/>
    <cellStyle name="Normal 2 5 15" xfId="27287" xr:uid="{00000000-0005-0000-0000-00008D9A0000}"/>
    <cellStyle name="Normal 2 5 15 2" xfId="27288" xr:uid="{00000000-0005-0000-0000-00008E9A0000}"/>
    <cellStyle name="Normal 2 5 15 3" xfId="27289" xr:uid="{00000000-0005-0000-0000-00008F9A0000}"/>
    <cellStyle name="Normal 2 5 15_AVA DVA EL" xfId="27290" xr:uid="{00000000-0005-0000-0000-0000909A0000}"/>
    <cellStyle name="Normal 2 5 16" xfId="36789" xr:uid="{00000000-0005-0000-0000-0000919A0000}"/>
    <cellStyle name="Normal 2 5 2" xfId="8293" xr:uid="{00000000-0005-0000-0000-0000929A0000}"/>
    <cellStyle name="Normal 2 5 2 10" xfId="27291" xr:uid="{00000000-0005-0000-0000-0000939A0000}"/>
    <cellStyle name="Normal 2 5 2 10 2" xfId="27292" xr:uid="{00000000-0005-0000-0000-0000949A0000}"/>
    <cellStyle name="Normal 2 5 2 10 3" xfId="27293" xr:uid="{00000000-0005-0000-0000-0000959A0000}"/>
    <cellStyle name="Normal 2 5 2 10_AVA DVA EL" xfId="27294" xr:uid="{00000000-0005-0000-0000-0000969A0000}"/>
    <cellStyle name="Normal 2 5 2 11" xfId="27295" xr:uid="{00000000-0005-0000-0000-0000979A0000}"/>
    <cellStyle name="Normal 2 5 2 11 2" xfId="27296" xr:uid="{00000000-0005-0000-0000-0000989A0000}"/>
    <cellStyle name="Normal 2 5 2 11 3" xfId="27297" xr:uid="{00000000-0005-0000-0000-0000999A0000}"/>
    <cellStyle name="Normal 2 5 2 11_AVA DVA EL" xfId="27298" xr:uid="{00000000-0005-0000-0000-00009A9A0000}"/>
    <cellStyle name="Normal 2 5 2 12" xfId="27299" xr:uid="{00000000-0005-0000-0000-00009B9A0000}"/>
    <cellStyle name="Normal 2 5 2 12 2" xfId="27300" xr:uid="{00000000-0005-0000-0000-00009C9A0000}"/>
    <cellStyle name="Normal 2 5 2 12 3" xfId="27301" xr:uid="{00000000-0005-0000-0000-00009D9A0000}"/>
    <cellStyle name="Normal 2 5 2 12_AVA DVA EL" xfId="27302" xr:uid="{00000000-0005-0000-0000-00009E9A0000}"/>
    <cellStyle name="Normal 2 5 2 13" xfId="50272" xr:uid="{00000000-0005-0000-0000-00009F9A0000}"/>
    <cellStyle name="Normal 2 5 2 2" xfId="8294" xr:uid="{00000000-0005-0000-0000-0000A09A0000}"/>
    <cellStyle name="Normal 2 5 2 2 10" xfId="27303" xr:uid="{00000000-0005-0000-0000-0000A19A0000}"/>
    <cellStyle name="Normal 2 5 2 2 10 2" xfId="27304" xr:uid="{00000000-0005-0000-0000-0000A29A0000}"/>
    <cellStyle name="Normal 2 5 2 2 10 3" xfId="27305" xr:uid="{00000000-0005-0000-0000-0000A39A0000}"/>
    <cellStyle name="Normal 2 5 2 2 10_AVA DVA EL" xfId="27306" xr:uid="{00000000-0005-0000-0000-0000A49A0000}"/>
    <cellStyle name="Normal 2 5 2 2 11" xfId="27307" xr:uid="{00000000-0005-0000-0000-0000A59A0000}"/>
    <cellStyle name="Normal 2 5 2 2 11 2" xfId="27308" xr:uid="{00000000-0005-0000-0000-0000A69A0000}"/>
    <cellStyle name="Normal 2 5 2 2 11 3" xfId="27309" xr:uid="{00000000-0005-0000-0000-0000A79A0000}"/>
    <cellStyle name="Normal 2 5 2 2 11_AVA DVA EL" xfId="27310" xr:uid="{00000000-0005-0000-0000-0000A89A0000}"/>
    <cellStyle name="Normal 2 5 2 2 12" xfId="50273" xr:uid="{00000000-0005-0000-0000-0000A99A0000}"/>
    <cellStyle name="Normal 2 5 2 2 2" xfId="8295" xr:uid="{00000000-0005-0000-0000-0000AA9A0000}"/>
    <cellStyle name="Normal 2 5 2 2 2 10" xfId="27311" xr:uid="{00000000-0005-0000-0000-0000AB9A0000}"/>
    <cellStyle name="Normal 2 5 2 2 2 10 2" xfId="27312" xr:uid="{00000000-0005-0000-0000-0000AC9A0000}"/>
    <cellStyle name="Normal 2 5 2 2 2 10 3" xfId="27313" xr:uid="{00000000-0005-0000-0000-0000AD9A0000}"/>
    <cellStyle name="Normal 2 5 2 2 2 10_AVA DVA EL" xfId="27314" xr:uid="{00000000-0005-0000-0000-0000AE9A0000}"/>
    <cellStyle name="Normal 2 5 2 2 2 11" xfId="50274" xr:uid="{00000000-0005-0000-0000-0000AF9A0000}"/>
    <cellStyle name="Normal 2 5 2 2 2 2" xfId="27315" xr:uid="{00000000-0005-0000-0000-0000B09A0000}"/>
    <cellStyle name="Normal 2 5 2 2 2 2 2" xfId="27316" xr:uid="{00000000-0005-0000-0000-0000B19A0000}"/>
    <cellStyle name="Normal 2 5 2 2 2 2 2 2" xfId="27317" xr:uid="{00000000-0005-0000-0000-0000B29A0000}"/>
    <cellStyle name="Normal 2 5 2 2 2 2 2 3" xfId="27318" xr:uid="{00000000-0005-0000-0000-0000B39A0000}"/>
    <cellStyle name="Normal 2 5 2 2 2 2 2_AVA DVA EL" xfId="27319" xr:uid="{00000000-0005-0000-0000-0000B49A0000}"/>
    <cellStyle name="Normal 2 5 2 2 2 2 3" xfId="27320" xr:uid="{00000000-0005-0000-0000-0000B59A0000}"/>
    <cellStyle name="Normal 2 5 2 2 2 2 3 2" xfId="27321" xr:uid="{00000000-0005-0000-0000-0000B69A0000}"/>
    <cellStyle name="Normal 2 5 2 2 2 2 3 3" xfId="27322" xr:uid="{00000000-0005-0000-0000-0000B79A0000}"/>
    <cellStyle name="Normal 2 5 2 2 2 2 3_AVA DVA EL" xfId="27323" xr:uid="{00000000-0005-0000-0000-0000B89A0000}"/>
    <cellStyle name="Normal 2 5 2 2 2 2 4" xfId="27324" xr:uid="{00000000-0005-0000-0000-0000B99A0000}"/>
    <cellStyle name="Normal 2 5 2 2 2 2 5" xfId="27325" xr:uid="{00000000-0005-0000-0000-0000BA9A0000}"/>
    <cellStyle name="Normal 2 5 2 2 2 2_AVA DVA EL" xfId="27326" xr:uid="{00000000-0005-0000-0000-0000BB9A0000}"/>
    <cellStyle name="Normal 2 5 2 2 2 3" xfId="27327" xr:uid="{00000000-0005-0000-0000-0000BC9A0000}"/>
    <cellStyle name="Normal 2 5 2 2 2 3 2" xfId="27328" xr:uid="{00000000-0005-0000-0000-0000BD9A0000}"/>
    <cellStyle name="Normal 2 5 2 2 2 3 3" xfId="27329" xr:uid="{00000000-0005-0000-0000-0000BE9A0000}"/>
    <cellStyle name="Normal 2 5 2 2 2 3_AVA DVA EL" xfId="27330" xr:uid="{00000000-0005-0000-0000-0000BF9A0000}"/>
    <cellStyle name="Normal 2 5 2 2 2 4" xfId="27331" xr:uid="{00000000-0005-0000-0000-0000C09A0000}"/>
    <cellStyle name="Normal 2 5 2 2 2 4 2" xfId="27332" xr:uid="{00000000-0005-0000-0000-0000C19A0000}"/>
    <cellStyle name="Normal 2 5 2 2 2 4 3" xfId="27333" xr:uid="{00000000-0005-0000-0000-0000C29A0000}"/>
    <cellStyle name="Normal 2 5 2 2 2 4_AVA DVA EL" xfId="27334" xr:uid="{00000000-0005-0000-0000-0000C39A0000}"/>
    <cellStyle name="Normal 2 5 2 2 2 5" xfId="27335" xr:uid="{00000000-0005-0000-0000-0000C49A0000}"/>
    <cellStyle name="Normal 2 5 2 2 2 5 2" xfId="27336" xr:uid="{00000000-0005-0000-0000-0000C59A0000}"/>
    <cellStyle name="Normal 2 5 2 2 2 5 3" xfId="27337" xr:uid="{00000000-0005-0000-0000-0000C69A0000}"/>
    <cellStyle name="Normal 2 5 2 2 2 5_AVA DVA EL" xfId="27338" xr:uid="{00000000-0005-0000-0000-0000C79A0000}"/>
    <cellStyle name="Normal 2 5 2 2 2 6" xfId="27339" xr:uid="{00000000-0005-0000-0000-0000C89A0000}"/>
    <cellStyle name="Normal 2 5 2 2 2 6 2" xfId="27340" xr:uid="{00000000-0005-0000-0000-0000C99A0000}"/>
    <cellStyle name="Normal 2 5 2 2 2 6 3" xfId="27341" xr:uid="{00000000-0005-0000-0000-0000CA9A0000}"/>
    <cellStyle name="Normal 2 5 2 2 2 6_AVA DVA EL" xfId="27342" xr:uid="{00000000-0005-0000-0000-0000CB9A0000}"/>
    <cellStyle name="Normal 2 5 2 2 2 7" xfId="27343" xr:uid="{00000000-0005-0000-0000-0000CC9A0000}"/>
    <cellStyle name="Normal 2 5 2 2 2 7 2" xfId="27344" xr:uid="{00000000-0005-0000-0000-0000CD9A0000}"/>
    <cellStyle name="Normal 2 5 2 2 2 7 3" xfId="27345" xr:uid="{00000000-0005-0000-0000-0000CE9A0000}"/>
    <cellStyle name="Normal 2 5 2 2 2 7_AVA DVA EL" xfId="27346" xr:uid="{00000000-0005-0000-0000-0000CF9A0000}"/>
    <cellStyle name="Normal 2 5 2 2 2 8" xfId="27347" xr:uid="{00000000-0005-0000-0000-0000D09A0000}"/>
    <cellStyle name="Normal 2 5 2 2 2 8 2" xfId="27348" xr:uid="{00000000-0005-0000-0000-0000D19A0000}"/>
    <cellStyle name="Normal 2 5 2 2 2 8 3" xfId="27349" xr:uid="{00000000-0005-0000-0000-0000D29A0000}"/>
    <cellStyle name="Normal 2 5 2 2 2 8_AVA DVA EL" xfId="27350" xr:uid="{00000000-0005-0000-0000-0000D39A0000}"/>
    <cellStyle name="Normal 2 5 2 2 2 9" xfId="27351" xr:uid="{00000000-0005-0000-0000-0000D49A0000}"/>
    <cellStyle name="Normal 2 5 2 2 2 9 2" xfId="27352" xr:uid="{00000000-0005-0000-0000-0000D59A0000}"/>
    <cellStyle name="Normal 2 5 2 2 2 9 3" xfId="27353" xr:uid="{00000000-0005-0000-0000-0000D69A0000}"/>
    <cellStyle name="Normal 2 5 2 2 2 9_AVA DVA EL" xfId="27354" xr:uid="{00000000-0005-0000-0000-0000D79A0000}"/>
    <cellStyle name="Normal 2 5 2 2 2_AVA DVA EL" xfId="50275" xr:uid="{00000000-0005-0000-0000-0000D89A0000}"/>
    <cellStyle name="Normal 2 5 2 2 3" xfId="8296" xr:uid="{00000000-0005-0000-0000-0000D99A0000}"/>
    <cellStyle name="Normal 2 5 2 2 3 2" xfId="27355" xr:uid="{00000000-0005-0000-0000-0000DA9A0000}"/>
    <cellStyle name="Normal 2 5 2 2 3 2 2" xfId="27356" xr:uid="{00000000-0005-0000-0000-0000DB9A0000}"/>
    <cellStyle name="Normal 2 5 2 2 3 2 3" xfId="27357" xr:uid="{00000000-0005-0000-0000-0000DC9A0000}"/>
    <cellStyle name="Normal 2 5 2 2 3 2_AVA DVA EL" xfId="27358" xr:uid="{00000000-0005-0000-0000-0000DD9A0000}"/>
    <cellStyle name="Normal 2 5 2 2 3 3" xfId="27359" xr:uid="{00000000-0005-0000-0000-0000DE9A0000}"/>
    <cellStyle name="Normal 2 5 2 2 3 3 2" xfId="27360" xr:uid="{00000000-0005-0000-0000-0000DF9A0000}"/>
    <cellStyle name="Normal 2 5 2 2 3 3 3" xfId="27361" xr:uid="{00000000-0005-0000-0000-0000E09A0000}"/>
    <cellStyle name="Normal 2 5 2 2 3 3_AVA DVA EL" xfId="27362" xr:uid="{00000000-0005-0000-0000-0000E19A0000}"/>
    <cellStyle name="Normal 2 5 2 2 3 4" xfId="27363" xr:uid="{00000000-0005-0000-0000-0000E29A0000}"/>
    <cellStyle name="Normal 2 5 2 2 3 4 2" xfId="27364" xr:uid="{00000000-0005-0000-0000-0000E39A0000}"/>
    <cellStyle name="Normal 2 5 2 2 3 4 3" xfId="27365" xr:uid="{00000000-0005-0000-0000-0000E49A0000}"/>
    <cellStyle name="Normal 2 5 2 2 3 4_AVA DVA EL" xfId="27366" xr:uid="{00000000-0005-0000-0000-0000E59A0000}"/>
    <cellStyle name="Normal 2 5 2 2 3_AVA DVA EL" xfId="50276" xr:uid="{00000000-0005-0000-0000-0000E69A0000}"/>
    <cellStyle name="Normal 2 5 2 2 4" xfId="27367" xr:uid="{00000000-0005-0000-0000-0000E79A0000}"/>
    <cellStyle name="Normal 2 5 2 2 4 2" xfId="27368" xr:uid="{00000000-0005-0000-0000-0000E89A0000}"/>
    <cellStyle name="Normal 2 5 2 2 4 3" xfId="27369" xr:uid="{00000000-0005-0000-0000-0000E99A0000}"/>
    <cellStyle name="Normal 2 5 2 2 4_AVA DVA EL" xfId="27370" xr:uid="{00000000-0005-0000-0000-0000EA9A0000}"/>
    <cellStyle name="Normal 2 5 2 2 5" xfId="27371" xr:uid="{00000000-0005-0000-0000-0000EB9A0000}"/>
    <cellStyle name="Normal 2 5 2 2 5 2" xfId="27372" xr:uid="{00000000-0005-0000-0000-0000EC9A0000}"/>
    <cellStyle name="Normal 2 5 2 2 5 3" xfId="27373" xr:uid="{00000000-0005-0000-0000-0000ED9A0000}"/>
    <cellStyle name="Normal 2 5 2 2 5_AVA DVA EL" xfId="27374" xr:uid="{00000000-0005-0000-0000-0000EE9A0000}"/>
    <cellStyle name="Normal 2 5 2 2 6" xfId="27375" xr:uid="{00000000-0005-0000-0000-0000EF9A0000}"/>
    <cellStyle name="Normal 2 5 2 2 6 2" xfId="27376" xr:uid="{00000000-0005-0000-0000-0000F09A0000}"/>
    <cellStyle name="Normal 2 5 2 2 6 3" xfId="27377" xr:uid="{00000000-0005-0000-0000-0000F19A0000}"/>
    <cellStyle name="Normal 2 5 2 2 6_AVA DVA EL" xfId="27378" xr:uid="{00000000-0005-0000-0000-0000F29A0000}"/>
    <cellStyle name="Normal 2 5 2 2 7" xfId="27379" xr:uid="{00000000-0005-0000-0000-0000F39A0000}"/>
    <cellStyle name="Normal 2 5 2 2 7 2" xfId="27380" xr:uid="{00000000-0005-0000-0000-0000F49A0000}"/>
    <cellStyle name="Normal 2 5 2 2 7 3" xfId="27381" xr:uid="{00000000-0005-0000-0000-0000F59A0000}"/>
    <cellStyle name="Normal 2 5 2 2 7_AVA DVA EL" xfId="27382" xr:uid="{00000000-0005-0000-0000-0000F69A0000}"/>
    <cellStyle name="Normal 2 5 2 2 8" xfId="27383" xr:uid="{00000000-0005-0000-0000-0000F79A0000}"/>
    <cellStyle name="Normal 2 5 2 2 8 2" xfId="27384" xr:uid="{00000000-0005-0000-0000-0000F89A0000}"/>
    <cellStyle name="Normal 2 5 2 2 8 3" xfId="27385" xr:uid="{00000000-0005-0000-0000-0000F99A0000}"/>
    <cellStyle name="Normal 2 5 2 2 8_AVA DVA EL" xfId="27386" xr:uid="{00000000-0005-0000-0000-0000FA9A0000}"/>
    <cellStyle name="Normal 2 5 2 2 9" xfId="27387" xr:uid="{00000000-0005-0000-0000-0000FB9A0000}"/>
    <cellStyle name="Normal 2 5 2 2 9 2" xfId="27388" xr:uid="{00000000-0005-0000-0000-0000FC9A0000}"/>
    <cellStyle name="Normal 2 5 2 2 9 3" xfId="27389" xr:uid="{00000000-0005-0000-0000-0000FD9A0000}"/>
    <cellStyle name="Normal 2 5 2 2 9_AVA DVA EL" xfId="27390" xr:uid="{00000000-0005-0000-0000-0000FE9A0000}"/>
    <cellStyle name="Normal 2 5 2 2_3. Chng in credit spreads" xfId="50277" xr:uid="{00000000-0005-0000-0000-0000FF9A0000}"/>
    <cellStyle name="Normal 2 5 2 3" xfId="8297" xr:uid="{00000000-0005-0000-0000-0000009B0000}"/>
    <cellStyle name="Normal 2 5 2 3 10" xfId="27391" xr:uid="{00000000-0005-0000-0000-0000019B0000}"/>
    <cellStyle name="Normal 2 5 2 3 10 2" xfId="27392" xr:uid="{00000000-0005-0000-0000-0000029B0000}"/>
    <cellStyle name="Normal 2 5 2 3 10 3" xfId="27393" xr:uid="{00000000-0005-0000-0000-0000039B0000}"/>
    <cellStyle name="Normal 2 5 2 3 10_AVA DVA EL" xfId="27394" xr:uid="{00000000-0005-0000-0000-0000049B0000}"/>
    <cellStyle name="Normal 2 5 2 3 11" xfId="50278" xr:uid="{00000000-0005-0000-0000-0000059B0000}"/>
    <cellStyle name="Normal 2 5 2 3 2" xfId="8298" xr:uid="{00000000-0005-0000-0000-0000069B0000}"/>
    <cellStyle name="Normal 2 5 2 3 2 2" xfId="27395" xr:uid="{00000000-0005-0000-0000-0000079B0000}"/>
    <cellStyle name="Normal 2 5 2 3 2 2 2" xfId="27396" xr:uid="{00000000-0005-0000-0000-0000089B0000}"/>
    <cellStyle name="Normal 2 5 2 3 2 2 3" xfId="27397" xr:uid="{00000000-0005-0000-0000-0000099B0000}"/>
    <cellStyle name="Normal 2 5 2 3 2 2_AVA DVA EL" xfId="27398" xr:uid="{00000000-0005-0000-0000-00000A9B0000}"/>
    <cellStyle name="Normal 2 5 2 3 2 3" xfId="27399" xr:uid="{00000000-0005-0000-0000-00000B9B0000}"/>
    <cellStyle name="Normal 2 5 2 3 2 3 2" xfId="27400" xr:uid="{00000000-0005-0000-0000-00000C9B0000}"/>
    <cellStyle name="Normal 2 5 2 3 2 3 3" xfId="27401" xr:uid="{00000000-0005-0000-0000-00000D9B0000}"/>
    <cellStyle name="Normal 2 5 2 3 2 3_AVA DVA EL" xfId="27402" xr:uid="{00000000-0005-0000-0000-00000E9B0000}"/>
    <cellStyle name="Normal 2 5 2 3 2 4" xfId="27403" xr:uid="{00000000-0005-0000-0000-00000F9B0000}"/>
    <cellStyle name="Normal 2 5 2 3 2 4 2" xfId="27404" xr:uid="{00000000-0005-0000-0000-0000109B0000}"/>
    <cellStyle name="Normal 2 5 2 3 2 4 3" xfId="27405" xr:uid="{00000000-0005-0000-0000-0000119B0000}"/>
    <cellStyle name="Normal 2 5 2 3 2 4_AVA DVA EL" xfId="27406" xr:uid="{00000000-0005-0000-0000-0000129B0000}"/>
    <cellStyle name="Normal 2 5 2 3 2 5" xfId="50279" xr:uid="{00000000-0005-0000-0000-0000139B0000}"/>
    <cellStyle name="Normal 2 5 2 3 2_AVA DVA EL" xfId="50280" xr:uid="{00000000-0005-0000-0000-0000149B0000}"/>
    <cellStyle name="Normal 2 5 2 3 3" xfId="8299" xr:uid="{00000000-0005-0000-0000-0000159B0000}"/>
    <cellStyle name="Normal 2 5 2 3 3 2" xfId="27407" xr:uid="{00000000-0005-0000-0000-0000169B0000}"/>
    <cellStyle name="Normal 2 5 2 3 3 2 2" xfId="27408" xr:uid="{00000000-0005-0000-0000-0000179B0000}"/>
    <cellStyle name="Normal 2 5 2 3 3 2 3" xfId="27409" xr:uid="{00000000-0005-0000-0000-0000189B0000}"/>
    <cellStyle name="Normal 2 5 2 3 3 2_AVA DVA EL" xfId="27410" xr:uid="{00000000-0005-0000-0000-0000199B0000}"/>
    <cellStyle name="Normal 2 5 2 3 3_AVA DVA EL" xfId="50281" xr:uid="{00000000-0005-0000-0000-00001A9B0000}"/>
    <cellStyle name="Normal 2 5 2 3 4" xfId="27411" xr:uid="{00000000-0005-0000-0000-00001B9B0000}"/>
    <cellStyle name="Normal 2 5 2 3 4 2" xfId="27412" xr:uid="{00000000-0005-0000-0000-00001C9B0000}"/>
    <cellStyle name="Normal 2 5 2 3 4 3" xfId="27413" xr:uid="{00000000-0005-0000-0000-00001D9B0000}"/>
    <cellStyle name="Normal 2 5 2 3 4_AVA DVA EL" xfId="27414" xr:uid="{00000000-0005-0000-0000-00001E9B0000}"/>
    <cellStyle name="Normal 2 5 2 3 5" xfId="27415" xr:uid="{00000000-0005-0000-0000-00001F9B0000}"/>
    <cellStyle name="Normal 2 5 2 3 5 2" xfId="27416" xr:uid="{00000000-0005-0000-0000-0000209B0000}"/>
    <cellStyle name="Normal 2 5 2 3 5 3" xfId="27417" xr:uid="{00000000-0005-0000-0000-0000219B0000}"/>
    <cellStyle name="Normal 2 5 2 3 5_AVA DVA EL" xfId="27418" xr:uid="{00000000-0005-0000-0000-0000229B0000}"/>
    <cellStyle name="Normal 2 5 2 3 6" xfId="27419" xr:uid="{00000000-0005-0000-0000-0000239B0000}"/>
    <cellStyle name="Normal 2 5 2 3 6 2" xfId="27420" xr:uid="{00000000-0005-0000-0000-0000249B0000}"/>
    <cellStyle name="Normal 2 5 2 3 6 3" xfId="27421" xr:uid="{00000000-0005-0000-0000-0000259B0000}"/>
    <cellStyle name="Normal 2 5 2 3 6_AVA DVA EL" xfId="27422" xr:uid="{00000000-0005-0000-0000-0000269B0000}"/>
    <cellStyle name="Normal 2 5 2 3 7" xfId="27423" xr:uid="{00000000-0005-0000-0000-0000279B0000}"/>
    <cellStyle name="Normal 2 5 2 3 7 2" xfId="27424" xr:uid="{00000000-0005-0000-0000-0000289B0000}"/>
    <cellStyle name="Normal 2 5 2 3 7 3" xfId="27425" xr:uid="{00000000-0005-0000-0000-0000299B0000}"/>
    <cellStyle name="Normal 2 5 2 3 7_AVA DVA EL" xfId="27426" xr:uid="{00000000-0005-0000-0000-00002A9B0000}"/>
    <cellStyle name="Normal 2 5 2 3 8" xfId="27427" xr:uid="{00000000-0005-0000-0000-00002B9B0000}"/>
    <cellStyle name="Normal 2 5 2 3 8 2" xfId="27428" xr:uid="{00000000-0005-0000-0000-00002C9B0000}"/>
    <cellStyle name="Normal 2 5 2 3 8 3" xfId="27429" xr:uid="{00000000-0005-0000-0000-00002D9B0000}"/>
    <cellStyle name="Normal 2 5 2 3 8_AVA DVA EL" xfId="27430" xr:uid="{00000000-0005-0000-0000-00002E9B0000}"/>
    <cellStyle name="Normal 2 5 2 3 9" xfId="27431" xr:uid="{00000000-0005-0000-0000-00002F9B0000}"/>
    <cellStyle name="Normal 2 5 2 3 9 2" xfId="27432" xr:uid="{00000000-0005-0000-0000-0000309B0000}"/>
    <cellStyle name="Normal 2 5 2 3 9 3" xfId="27433" xr:uid="{00000000-0005-0000-0000-0000319B0000}"/>
    <cellStyle name="Normal 2 5 2 3 9_AVA DVA EL" xfId="27434" xr:uid="{00000000-0005-0000-0000-0000329B0000}"/>
    <cellStyle name="Normal 2 5 2 3_3. Chng in credit spreads" xfId="50282" xr:uid="{00000000-0005-0000-0000-0000339B0000}"/>
    <cellStyle name="Normal 2 5 2 4" xfId="8300" xr:uid="{00000000-0005-0000-0000-0000349B0000}"/>
    <cellStyle name="Normal 2 5 2 4 2" xfId="8301" xr:uid="{00000000-0005-0000-0000-0000359B0000}"/>
    <cellStyle name="Normal 2 5 2 4 2 2" xfId="27435" xr:uid="{00000000-0005-0000-0000-0000369B0000}"/>
    <cellStyle name="Normal 2 5 2 4 2 2 2" xfId="27436" xr:uid="{00000000-0005-0000-0000-0000379B0000}"/>
    <cellStyle name="Normal 2 5 2 4 2 2 3" xfId="27437" xr:uid="{00000000-0005-0000-0000-0000389B0000}"/>
    <cellStyle name="Normal 2 5 2 4 2 2_AVA DVA EL" xfId="27438" xr:uid="{00000000-0005-0000-0000-0000399B0000}"/>
    <cellStyle name="Normal 2 5 2 4 2 3" xfId="50283" xr:uid="{00000000-0005-0000-0000-00003A9B0000}"/>
    <cellStyle name="Normal 2 5 2 4 2_AVA DVA EL" xfId="50284" xr:uid="{00000000-0005-0000-0000-00003B9B0000}"/>
    <cellStyle name="Normal 2 5 2 4 3" xfId="8302" xr:uid="{00000000-0005-0000-0000-00003C9B0000}"/>
    <cellStyle name="Normal 2 5 2 4 3 2" xfId="27439" xr:uid="{00000000-0005-0000-0000-00003D9B0000}"/>
    <cellStyle name="Normal 2 5 2 4 3 2 2" xfId="27440" xr:uid="{00000000-0005-0000-0000-00003E9B0000}"/>
    <cellStyle name="Normal 2 5 2 4 3 2 3" xfId="27441" xr:uid="{00000000-0005-0000-0000-00003F9B0000}"/>
    <cellStyle name="Normal 2 5 2 4 3 2_AVA DVA EL" xfId="27442" xr:uid="{00000000-0005-0000-0000-0000409B0000}"/>
    <cellStyle name="Normal 2 5 2 4 3_AVA DVA EL" xfId="50285" xr:uid="{00000000-0005-0000-0000-0000419B0000}"/>
    <cellStyle name="Normal 2 5 2 4 4" xfId="27443" xr:uid="{00000000-0005-0000-0000-0000429B0000}"/>
    <cellStyle name="Normal 2 5 2 4 4 2" xfId="27444" xr:uid="{00000000-0005-0000-0000-0000439B0000}"/>
    <cellStyle name="Normal 2 5 2 4 4 3" xfId="27445" xr:uid="{00000000-0005-0000-0000-0000449B0000}"/>
    <cellStyle name="Normal 2 5 2 4 4_AVA DVA EL" xfId="27446" xr:uid="{00000000-0005-0000-0000-0000459B0000}"/>
    <cellStyle name="Normal 2 5 2 4 5" xfId="50286" xr:uid="{00000000-0005-0000-0000-0000469B0000}"/>
    <cellStyle name="Normal 2 5 2 4_3. Chng in credit spreads" xfId="50287" xr:uid="{00000000-0005-0000-0000-0000479B0000}"/>
    <cellStyle name="Normal 2 5 2 5" xfId="8303" xr:uid="{00000000-0005-0000-0000-0000489B0000}"/>
    <cellStyle name="Normal 2 5 2 5 2" xfId="27447" xr:uid="{00000000-0005-0000-0000-0000499B0000}"/>
    <cellStyle name="Normal 2 5 2 5 2 2" xfId="27448" xr:uid="{00000000-0005-0000-0000-00004A9B0000}"/>
    <cellStyle name="Normal 2 5 2 5 2 3" xfId="27449" xr:uid="{00000000-0005-0000-0000-00004B9B0000}"/>
    <cellStyle name="Normal 2 5 2 5 2_AVA DVA EL" xfId="27450" xr:uid="{00000000-0005-0000-0000-00004C9B0000}"/>
    <cellStyle name="Normal 2 5 2 5 3" xfId="50288" xr:uid="{00000000-0005-0000-0000-00004D9B0000}"/>
    <cellStyle name="Normal 2 5 2 5_AVA DVA EL" xfId="50289" xr:uid="{00000000-0005-0000-0000-00004E9B0000}"/>
    <cellStyle name="Normal 2 5 2 6" xfId="8304" xr:uid="{00000000-0005-0000-0000-00004F9B0000}"/>
    <cellStyle name="Normal 2 5 2 6 2" xfId="27451" xr:uid="{00000000-0005-0000-0000-0000509B0000}"/>
    <cellStyle name="Normal 2 5 2 6 2 2" xfId="27452" xr:uid="{00000000-0005-0000-0000-0000519B0000}"/>
    <cellStyle name="Normal 2 5 2 6 2 3" xfId="27453" xr:uid="{00000000-0005-0000-0000-0000529B0000}"/>
    <cellStyle name="Normal 2 5 2 6 2_AVA DVA EL" xfId="27454" xr:uid="{00000000-0005-0000-0000-0000539B0000}"/>
    <cellStyle name="Normal 2 5 2 6_AVA DVA EL" xfId="50290" xr:uid="{00000000-0005-0000-0000-0000549B0000}"/>
    <cellStyle name="Normal 2 5 2 7" xfId="27455" xr:uid="{00000000-0005-0000-0000-0000559B0000}"/>
    <cellStyle name="Normal 2 5 2 7 2" xfId="27456" xr:uid="{00000000-0005-0000-0000-0000569B0000}"/>
    <cellStyle name="Normal 2 5 2 7 3" xfId="27457" xr:uid="{00000000-0005-0000-0000-0000579B0000}"/>
    <cellStyle name="Normal 2 5 2 7_AVA DVA EL" xfId="27458" xr:uid="{00000000-0005-0000-0000-0000589B0000}"/>
    <cellStyle name="Normal 2 5 2 8" xfId="27459" xr:uid="{00000000-0005-0000-0000-0000599B0000}"/>
    <cellStyle name="Normal 2 5 2 8 2" xfId="27460" xr:uid="{00000000-0005-0000-0000-00005A9B0000}"/>
    <cellStyle name="Normal 2 5 2 8 3" xfId="27461" xr:uid="{00000000-0005-0000-0000-00005B9B0000}"/>
    <cellStyle name="Normal 2 5 2 8_AVA DVA EL" xfId="27462" xr:uid="{00000000-0005-0000-0000-00005C9B0000}"/>
    <cellStyle name="Normal 2 5 2 9" xfId="27463" xr:uid="{00000000-0005-0000-0000-00005D9B0000}"/>
    <cellStyle name="Normal 2 5 2 9 2" xfId="27464" xr:uid="{00000000-0005-0000-0000-00005E9B0000}"/>
    <cellStyle name="Normal 2 5 2 9 3" xfId="27465" xr:uid="{00000000-0005-0000-0000-00005F9B0000}"/>
    <cellStyle name="Normal 2 5 2 9_AVA DVA EL" xfId="27466" xr:uid="{00000000-0005-0000-0000-0000609B0000}"/>
    <cellStyle name="Normal 2 5 2_3. Chng in credit spreads" xfId="50291" xr:uid="{00000000-0005-0000-0000-0000619B0000}"/>
    <cellStyle name="Normal 2 5 3" xfId="8305" xr:uid="{00000000-0005-0000-0000-0000629B0000}"/>
    <cellStyle name="Normal 2 5 3 10" xfId="27467" xr:uid="{00000000-0005-0000-0000-0000639B0000}"/>
    <cellStyle name="Normal 2 5 3 10 2" xfId="27468" xr:uid="{00000000-0005-0000-0000-0000649B0000}"/>
    <cellStyle name="Normal 2 5 3 10 3" xfId="27469" xr:uid="{00000000-0005-0000-0000-0000659B0000}"/>
    <cellStyle name="Normal 2 5 3 10_AVA DVA EL" xfId="27470" xr:uid="{00000000-0005-0000-0000-0000669B0000}"/>
    <cellStyle name="Normal 2 5 3 11" xfId="27471" xr:uid="{00000000-0005-0000-0000-0000679B0000}"/>
    <cellStyle name="Normal 2 5 3 11 2" xfId="27472" xr:uid="{00000000-0005-0000-0000-0000689B0000}"/>
    <cellStyle name="Normal 2 5 3 11 3" xfId="27473" xr:uid="{00000000-0005-0000-0000-0000699B0000}"/>
    <cellStyle name="Normal 2 5 3 11_AVA DVA EL" xfId="27474" xr:uid="{00000000-0005-0000-0000-00006A9B0000}"/>
    <cellStyle name="Normal 2 5 3 12" xfId="50292" xr:uid="{00000000-0005-0000-0000-00006B9B0000}"/>
    <cellStyle name="Normal 2 5 3 2" xfId="8306" xr:uid="{00000000-0005-0000-0000-00006C9B0000}"/>
    <cellStyle name="Normal 2 5 3 2 10" xfId="27475" xr:uid="{00000000-0005-0000-0000-00006D9B0000}"/>
    <cellStyle name="Normal 2 5 3 2 10 2" xfId="27476" xr:uid="{00000000-0005-0000-0000-00006E9B0000}"/>
    <cellStyle name="Normal 2 5 3 2 10 3" xfId="27477" xr:uid="{00000000-0005-0000-0000-00006F9B0000}"/>
    <cellStyle name="Normal 2 5 3 2 10_AVA DVA EL" xfId="27478" xr:uid="{00000000-0005-0000-0000-0000709B0000}"/>
    <cellStyle name="Normal 2 5 3 2 11" xfId="50293" xr:uid="{00000000-0005-0000-0000-0000719B0000}"/>
    <cellStyle name="Normal 2 5 3 2 2" xfId="8307" xr:uid="{00000000-0005-0000-0000-0000729B0000}"/>
    <cellStyle name="Normal 2 5 3 2 2 2" xfId="27479" xr:uid="{00000000-0005-0000-0000-0000739B0000}"/>
    <cellStyle name="Normal 2 5 3 2 2 2 2" xfId="27480" xr:uid="{00000000-0005-0000-0000-0000749B0000}"/>
    <cellStyle name="Normal 2 5 3 2 2 2 3" xfId="27481" xr:uid="{00000000-0005-0000-0000-0000759B0000}"/>
    <cellStyle name="Normal 2 5 3 2 2 2_AVA DVA EL" xfId="27482" xr:uid="{00000000-0005-0000-0000-0000769B0000}"/>
    <cellStyle name="Normal 2 5 3 2 2 3" xfId="27483" xr:uid="{00000000-0005-0000-0000-0000779B0000}"/>
    <cellStyle name="Normal 2 5 3 2 2 3 2" xfId="27484" xr:uid="{00000000-0005-0000-0000-0000789B0000}"/>
    <cellStyle name="Normal 2 5 3 2 2 3 3" xfId="27485" xr:uid="{00000000-0005-0000-0000-0000799B0000}"/>
    <cellStyle name="Normal 2 5 3 2 2 3_AVA DVA EL" xfId="27486" xr:uid="{00000000-0005-0000-0000-00007A9B0000}"/>
    <cellStyle name="Normal 2 5 3 2 2 4" xfId="27487" xr:uid="{00000000-0005-0000-0000-00007B9B0000}"/>
    <cellStyle name="Normal 2 5 3 2 2 4 2" xfId="27488" xr:uid="{00000000-0005-0000-0000-00007C9B0000}"/>
    <cellStyle name="Normal 2 5 3 2 2 4 3" xfId="27489" xr:uid="{00000000-0005-0000-0000-00007D9B0000}"/>
    <cellStyle name="Normal 2 5 3 2 2 4_AVA DVA EL" xfId="27490" xr:uid="{00000000-0005-0000-0000-00007E9B0000}"/>
    <cellStyle name="Normal 2 5 3 2 2_AVA DVA EL" xfId="50294" xr:uid="{00000000-0005-0000-0000-00007F9B0000}"/>
    <cellStyle name="Normal 2 5 3 2 3" xfId="8308" xr:uid="{00000000-0005-0000-0000-0000809B0000}"/>
    <cellStyle name="Normal 2 5 3 2 3 2" xfId="27491" xr:uid="{00000000-0005-0000-0000-0000819B0000}"/>
    <cellStyle name="Normal 2 5 3 2 3 2 2" xfId="27492" xr:uid="{00000000-0005-0000-0000-0000829B0000}"/>
    <cellStyle name="Normal 2 5 3 2 3 2 3" xfId="27493" xr:uid="{00000000-0005-0000-0000-0000839B0000}"/>
    <cellStyle name="Normal 2 5 3 2 3 2_AVA DVA EL" xfId="27494" xr:uid="{00000000-0005-0000-0000-0000849B0000}"/>
    <cellStyle name="Normal 2 5 3 2 3_AVA DVA EL" xfId="50295" xr:uid="{00000000-0005-0000-0000-0000859B0000}"/>
    <cellStyle name="Normal 2 5 3 2 4" xfId="27495" xr:uid="{00000000-0005-0000-0000-0000869B0000}"/>
    <cellStyle name="Normal 2 5 3 2 4 2" xfId="27496" xr:uid="{00000000-0005-0000-0000-0000879B0000}"/>
    <cellStyle name="Normal 2 5 3 2 4 3" xfId="27497" xr:uid="{00000000-0005-0000-0000-0000889B0000}"/>
    <cellStyle name="Normal 2 5 3 2 4_AVA DVA EL" xfId="27498" xr:uid="{00000000-0005-0000-0000-0000899B0000}"/>
    <cellStyle name="Normal 2 5 3 2 5" xfId="27499" xr:uid="{00000000-0005-0000-0000-00008A9B0000}"/>
    <cellStyle name="Normal 2 5 3 2 5 2" xfId="27500" xr:uid="{00000000-0005-0000-0000-00008B9B0000}"/>
    <cellStyle name="Normal 2 5 3 2 5 3" xfId="27501" xr:uid="{00000000-0005-0000-0000-00008C9B0000}"/>
    <cellStyle name="Normal 2 5 3 2 5_AVA DVA EL" xfId="27502" xr:uid="{00000000-0005-0000-0000-00008D9B0000}"/>
    <cellStyle name="Normal 2 5 3 2 6" xfId="27503" xr:uid="{00000000-0005-0000-0000-00008E9B0000}"/>
    <cellStyle name="Normal 2 5 3 2 6 2" xfId="27504" xr:uid="{00000000-0005-0000-0000-00008F9B0000}"/>
    <cellStyle name="Normal 2 5 3 2 6 3" xfId="27505" xr:uid="{00000000-0005-0000-0000-0000909B0000}"/>
    <cellStyle name="Normal 2 5 3 2 6_AVA DVA EL" xfId="27506" xr:uid="{00000000-0005-0000-0000-0000919B0000}"/>
    <cellStyle name="Normal 2 5 3 2 7" xfId="27507" xr:uid="{00000000-0005-0000-0000-0000929B0000}"/>
    <cellStyle name="Normal 2 5 3 2 7 2" xfId="27508" xr:uid="{00000000-0005-0000-0000-0000939B0000}"/>
    <cellStyle name="Normal 2 5 3 2 7 3" xfId="27509" xr:uid="{00000000-0005-0000-0000-0000949B0000}"/>
    <cellStyle name="Normal 2 5 3 2 7_AVA DVA EL" xfId="27510" xr:uid="{00000000-0005-0000-0000-0000959B0000}"/>
    <cellStyle name="Normal 2 5 3 2 8" xfId="27511" xr:uid="{00000000-0005-0000-0000-0000969B0000}"/>
    <cellStyle name="Normal 2 5 3 2 8 2" xfId="27512" xr:uid="{00000000-0005-0000-0000-0000979B0000}"/>
    <cellStyle name="Normal 2 5 3 2 8 3" xfId="27513" xr:uid="{00000000-0005-0000-0000-0000989B0000}"/>
    <cellStyle name="Normal 2 5 3 2 8_AVA DVA EL" xfId="27514" xr:uid="{00000000-0005-0000-0000-0000999B0000}"/>
    <cellStyle name="Normal 2 5 3 2 9" xfId="27515" xr:uid="{00000000-0005-0000-0000-00009A9B0000}"/>
    <cellStyle name="Normal 2 5 3 2 9 2" xfId="27516" xr:uid="{00000000-0005-0000-0000-00009B9B0000}"/>
    <cellStyle name="Normal 2 5 3 2 9 3" xfId="27517" xr:uid="{00000000-0005-0000-0000-00009C9B0000}"/>
    <cellStyle name="Normal 2 5 3 2 9_AVA DVA EL" xfId="27518" xr:uid="{00000000-0005-0000-0000-00009D9B0000}"/>
    <cellStyle name="Normal 2 5 3 2_AVA DVA EL" xfId="50296" xr:uid="{00000000-0005-0000-0000-00009E9B0000}"/>
    <cellStyle name="Normal 2 5 3 3" xfId="8309" xr:uid="{00000000-0005-0000-0000-00009F9B0000}"/>
    <cellStyle name="Normal 2 5 3 3 2" xfId="8310" xr:uid="{00000000-0005-0000-0000-0000A09B0000}"/>
    <cellStyle name="Normal 2 5 3 3 2 2" xfId="27519" xr:uid="{00000000-0005-0000-0000-0000A19B0000}"/>
    <cellStyle name="Normal 2 5 3 3 2 2 2" xfId="27520" xr:uid="{00000000-0005-0000-0000-0000A29B0000}"/>
    <cellStyle name="Normal 2 5 3 3 2 2 3" xfId="27521" xr:uid="{00000000-0005-0000-0000-0000A39B0000}"/>
    <cellStyle name="Normal 2 5 3 3 2 2_AVA DVA EL" xfId="27522" xr:uid="{00000000-0005-0000-0000-0000A49B0000}"/>
    <cellStyle name="Normal 2 5 3 3 2_AVA DVA EL" xfId="50297" xr:uid="{00000000-0005-0000-0000-0000A59B0000}"/>
    <cellStyle name="Normal 2 5 3 3 3" xfId="8311" xr:uid="{00000000-0005-0000-0000-0000A69B0000}"/>
    <cellStyle name="Normal 2 5 3 3 3 2" xfId="27523" xr:uid="{00000000-0005-0000-0000-0000A79B0000}"/>
    <cellStyle name="Normal 2 5 3 3 3 2 2" xfId="27524" xr:uid="{00000000-0005-0000-0000-0000A89B0000}"/>
    <cellStyle name="Normal 2 5 3 3 3 2 3" xfId="27525" xr:uid="{00000000-0005-0000-0000-0000A99B0000}"/>
    <cellStyle name="Normal 2 5 3 3 3 2_AVA DVA EL" xfId="27526" xr:uid="{00000000-0005-0000-0000-0000AA9B0000}"/>
    <cellStyle name="Normal 2 5 3 3 3_AVA DVA EL" xfId="50298" xr:uid="{00000000-0005-0000-0000-0000AB9B0000}"/>
    <cellStyle name="Normal 2 5 3 3 4" xfId="27527" xr:uid="{00000000-0005-0000-0000-0000AC9B0000}"/>
    <cellStyle name="Normal 2 5 3 3 4 2" xfId="27528" xr:uid="{00000000-0005-0000-0000-0000AD9B0000}"/>
    <cellStyle name="Normal 2 5 3 3 4 3" xfId="27529" xr:uid="{00000000-0005-0000-0000-0000AE9B0000}"/>
    <cellStyle name="Normal 2 5 3 3 4_AVA DVA EL" xfId="27530" xr:uid="{00000000-0005-0000-0000-0000AF9B0000}"/>
    <cellStyle name="Normal 2 5 3 3_AVA DVA EL" xfId="50299" xr:uid="{00000000-0005-0000-0000-0000B09B0000}"/>
    <cellStyle name="Normal 2 5 3 4" xfId="8312" xr:uid="{00000000-0005-0000-0000-0000B19B0000}"/>
    <cellStyle name="Normal 2 5 3 4 2" xfId="8313" xr:uid="{00000000-0005-0000-0000-0000B29B0000}"/>
    <cellStyle name="Normal 2 5 3 4 3" xfId="8314" xr:uid="{00000000-0005-0000-0000-0000B39B0000}"/>
    <cellStyle name="Normal 2 5 3 4 4" xfId="27531" xr:uid="{00000000-0005-0000-0000-0000B49B0000}"/>
    <cellStyle name="Normal 2 5 3 4 4 2" xfId="27532" xr:uid="{00000000-0005-0000-0000-0000B59B0000}"/>
    <cellStyle name="Normal 2 5 3 4 4 3" xfId="27533" xr:uid="{00000000-0005-0000-0000-0000B69B0000}"/>
    <cellStyle name="Normal 2 5 3 4 4_AVA DVA EL" xfId="27534" xr:uid="{00000000-0005-0000-0000-0000B79B0000}"/>
    <cellStyle name="Normal 2 5 3 4_AVA DVA EL" xfId="50300" xr:uid="{00000000-0005-0000-0000-0000B89B0000}"/>
    <cellStyle name="Normal 2 5 3 5" xfId="8315" xr:uid="{00000000-0005-0000-0000-0000B99B0000}"/>
    <cellStyle name="Normal 2 5 3 5 2" xfId="27535" xr:uid="{00000000-0005-0000-0000-0000BA9B0000}"/>
    <cellStyle name="Normal 2 5 3 5 2 2" xfId="27536" xr:uid="{00000000-0005-0000-0000-0000BB9B0000}"/>
    <cellStyle name="Normal 2 5 3 5 2 3" xfId="27537" xr:uid="{00000000-0005-0000-0000-0000BC9B0000}"/>
    <cellStyle name="Normal 2 5 3 5 2_AVA DVA EL" xfId="27538" xr:uid="{00000000-0005-0000-0000-0000BD9B0000}"/>
    <cellStyle name="Normal 2 5 3 5_AVA DVA EL" xfId="50301" xr:uid="{00000000-0005-0000-0000-0000BE9B0000}"/>
    <cellStyle name="Normal 2 5 3 6" xfId="8316" xr:uid="{00000000-0005-0000-0000-0000BF9B0000}"/>
    <cellStyle name="Normal 2 5 3 6 2" xfId="27539" xr:uid="{00000000-0005-0000-0000-0000C09B0000}"/>
    <cellStyle name="Normal 2 5 3 6 2 2" xfId="27540" xr:uid="{00000000-0005-0000-0000-0000C19B0000}"/>
    <cellStyle name="Normal 2 5 3 6 2 3" xfId="27541" xr:uid="{00000000-0005-0000-0000-0000C29B0000}"/>
    <cellStyle name="Normal 2 5 3 6 2_AVA DVA EL" xfId="27542" xr:uid="{00000000-0005-0000-0000-0000C39B0000}"/>
    <cellStyle name="Normal 2 5 3 6_AVA DVA EL" xfId="50302" xr:uid="{00000000-0005-0000-0000-0000C49B0000}"/>
    <cellStyle name="Normal 2 5 3 7" xfId="27543" xr:uid="{00000000-0005-0000-0000-0000C59B0000}"/>
    <cellStyle name="Normal 2 5 3 7 2" xfId="27544" xr:uid="{00000000-0005-0000-0000-0000C69B0000}"/>
    <cellStyle name="Normal 2 5 3 7 3" xfId="27545" xr:uid="{00000000-0005-0000-0000-0000C79B0000}"/>
    <cellStyle name="Normal 2 5 3 7_AVA DVA EL" xfId="27546" xr:uid="{00000000-0005-0000-0000-0000C89B0000}"/>
    <cellStyle name="Normal 2 5 3 8" xfId="27547" xr:uid="{00000000-0005-0000-0000-0000C99B0000}"/>
    <cellStyle name="Normal 2 5 3 8 2" xfId="27548" xr:uid="{00000000-0005-0000-0000-0000CA9B0000}"/>
    <cellStyle name="Normal 2 5 3 8 3" xfId="27549" xr:uid="{00000000-0005-0000-0000-0000CB9B0000}"/>
    <cellStyle name="Normal 2 5 3 8_AVA DVA EL" xfId="27550" xr:uid="{00000000-0005-0000-0000-0000CC9B0000}"/>
    <cellStyle name="Normal 2 5 3 9" xfId="27551" xr:uid="{00000000-0005-0000-0000-0000CD9B0000}"/>
    <cellStyle name="Normal 2 5 3 9 2" xfId="27552" xr:uid="{00000000-0005-0000-0000-0000CE9B0000}"/>
    <cellStyle name="Normal 2 5 3 9 3" xfId="27553" xr:uid="{00000000-0005-0000-0000-0000CF9B0000}"/>
    <cellStyle name="Normal 2 5 3 9_AVA DVA EL" xfId="27554" xr:uid="{00000000-0005-0000-0000-0000D09B0000}"/>
    <cellStyle name="Normal 2 5 3_3. Chng in credit spreads" xfId="50303" xr:uid="{00000000-0005-0000-0000-0000D19B0000}"/>
    <cellStyle name="Normal 2 5 4" xfId="8317" xr:uid="{00000000-0005-0000-0000-0000D29B0000}"/>
    <cellStyle name="Normal 2 5 4 10" xfId="27555" xr:uid="{00000000-0005-0000-0000-0000D39B0000}"/>
    <cellStyle name="Normal 2 5 4 10 2" xfId="27556" xr:uid="{00000000-0005-0000-0000-0000D49B0000}"/>
    <cellStyle name="Normal 2 5 4 10 3" xfId="27557" xr:uid="{00000000-0005-0000-0000-0000D59B0000}"/>
    <cellStyle name="Normal 2 5 4 10_AVA DVA EL" xfId="27558" xr:uid="{00000000-0005-0000-0000-0000D69B0000}"/>
    <cellStyle name="Normal 2 5 4 11" xfId="27559" xr:uid="{00000000-0005-0000-0000-0000D79B0000}"/>
    <cellStyle name="Normal 2 5 4 11 2" xfId="27560" xr:uid="{00000000-0005-0000-0000-0000D89B0000}"/>
    <cellStyle name="Normal 2 5 4 11 3" xfId="27561" xr:uid="{00000000-0005-0000-0000-0000D99B0000}"/>
    <cellStyle name="Normal 2 5 4 11_AVA DVA EL" xfId="27562" xr:uid="{00000000-0005-0000-0000-0000DA9B0000}"/>
    <cellStyle name="Normal 2 5 4 12" xfId="50304" xr:uid="{00000000-0005-0000-0000-0000DB9B0000}"/>
    <cellStyle name="Normal 2 5 4 2" xfId="8318" xr:uid="{00000000-0005-0000-0000-0000DC9B0000}"/>
    <cellStyle name="Normal 2 5 4 2 10" xfId="27563" xr:uid="{00000000-0005-0000-0000-0000DD9B0000}"/>
    <cellStyle name="Normal 2 5 4 2 10 2" xfId="27564" xr:uid="{00000000-0005-0000-0000-0000DE9B0000}"/>
    <cellStyle name="Normal 2 5 4 2 10 3" xfId="27565" xr:uid="{00000000-0005-0000-0000-0000DF9B0000}"/>
    <cellStyle name="Normal 2 5 4 2 10_AVA DVA EL" xfId="27566" xr:uid="{00000000-0005-0000-0000-0000E09B0000}"/>
    <cellStyle name="Normal 2 5 4 2 11" xfId="50305" xr:uid="{00000000-0005-0000-0000-0000E19B0000}"/>
    <cellStyle name="Normal 2 5 4 2 2" xfId="27567" xr:uid="{00000000-0005-0000-0000-0000E29B0000}"/>
    <cellStyle name="Normal 2 5 4 2 2 2" xfId="27568" xr:uid="{00000000-0005-0000-0000-0000E39B0000}"/>
    <cellStyle name="Normal 2 5 4 2 2 2 2" xfId="27569" xr:uid="{00000000-0005-0000-0000-0000E49B0000}"/>
    <cellStyle name="Normal 2 5 4 2 2 2 3" xfId="27570" xr:uid="{00000000-0005-0000-0000-0000E59B0000}"/>
    <cellStyle name="Normal 2 5 4 2 2 2_AVA DVA EL" xfId="27571" xr:uid="{00000000-0005-0000-0000-0000E69B0000}"/>
    <cellStyle name="Normal 2 5 4 2 2 3" xfId="27572" xr:uid="{00000000-0005-0000-0000-0000E79B0000}"/>
    <cellStyle name="Normal 2 5 4 2 2 3 2" xfId="27573" xr:uid="{00000000-0005-0000-0000-0000E89B0000}"/>
    <cellStyle name="Normal 2 5 4 2 2 3 3" xfId="27574" xr:uid="{00000000-0005-0000-0000-0000E99B0000}"/>
    <cellStyle name="Normal 2 5 4 2 2 3_AVA DVA EL" xfId="27575" xr:uid="{00000000-0005-0000-0000-0000EA9B0000}"/>
    <cellStyle name="Normal 2 5 4 2 2 4" xfId="27576" xr:uid="{00000000-0005-0000-0000-0000EB9B0000}"/>
    <cellStyle name="Normal 2 5 4 2 2 5" xfId="27577" xr:uid="{00000000-0005-0000-0000-0000EC9B0000}"/>
    <cellStyle name="Normal 2 5 4 2 2_AVA DVA EL" xfId="27578" xr:uid="{00000000-0005-0000-0000-0000ED9B0000}"/>
    <cellStyle name="Normal 2 5 4 2 3" xfId="27579" xr:uid="{00000000-0005-0000-0000-0000EE9B0000}"/>
    <cellStyle name="Normal 2 5 4 2 3 2" xfId="27580" xr:uid="{00000000-0005-0000-0000-0000EF9B0000}"/>
    <cellStyle name="Normal 2 5 4 2 3 3" xfId="27581" xr:uid="{00000000-0005-0000-0000-0000F09B0000}"/>
    <cellStyle name="Normal 2 5 4 2 3_AVA DVA EL" xfId="27582" xr:uid="{00000000-0005-0000-0000-0000F19B0000}"/>
    <cellStyle name="Normal 2 5 4 2 4" xfId="27583" xr:uid="{00000000-0005-0000-0000-0000F29B0000}"/>
    <cellStyle name="Normal 2 5 4 2 4 2" xfId="27584" xr:uid="{00000000-0005-0000-0000-0000F39B0000}"/>
    <cellStyle name="Normal 2 5 4 2 4 3" xfId="27585" xr:uid="{00000000-0005-0000-0000-0000F49B0000}"/>
    <cellStyle name="Normal 2 5 4 2 4_AVA DVA EL" xfId="27586" xr:uid="{00000000-0005-0000-0000-0000F59B0000}"/>
    <cellStyle name="Normal 2 5 4 2 5" xfId="27587" xr:uid="{00000000-0005-0000-0000-0000F69B0000}"/>
    <cellStyle name="Normal 2 5 4 2 5 2" xfId="27588" xr:uid="{00000000-0005-0000-0000-0000F79B0000}"/>
    <cellStyle name="Normal 2 5 4 2 5 3" xfId="27589" xr:uid="{00000000-0005-0000-0000-0000F89B0000}"/>
    <cellStyle name="Normal 2 5 4 2 5_AVA DVA EL" xfId="27590" xr:uid="{00000000-0005-0000-0000-0000F99B0000}"/>
    <cellStyle name="Normal 2 5 4 2 6" xfId="27591" xr:uid="{00000000-0005-0000-0000-0000FA9B0000}"/>
    <cellStyle name="Normal 2 5 4 2 6 2" xfId="27592" xr:uid="{00000000-0005-0000-0000-0000FB9B0000}"/>
    <cellStyle name="Normal 2 5 4 2 6 3" xfId="27593" xr:uid="{00000000-0005-0000-0000-0000FC9B0000}"/>
    <cellStyle name="Normal 2 5 4 2 6_AVA DVA EL" xfId="27594" xr:uid="{00000000-0005-0000-0000-0000FD9B0000}"/>
    <cellStyle name="Normal 2 5 4 2 7" xfId="27595" xr:uid="{00000000-0005-0000-0000-0000FE9B0000}"/>
    <cellStyle name="Normal 2 5 4 2 7 2" xfId="27596" xr:uid="{00000000-0005-0000-0000-0000FF9B0000}"/>
    <cellStyle name="Normal 2 5 4 2 7 3" xfId="27597" xr:uid="{00000000-0005-0000-0000-0000009C0000}"/>
    <cellStyle name="Normal 2 5 4 2 7_AVA DVA EL" xfId="27598" xr:uid="{00000000-0005-0000-0000-0000019C0000}"/>
    <cellStyle name="Normal 2 5 4 2 8" xfId="27599" xr:uid="{00000000-0005-0000-0000-0000029C0000}"/>
    <cellStyle name="Normal 2 5 4 2 8 2" xfId="27600" xr:uid="{00000000-0005-0000-0000-0000039C0000}"/>
    <cellStyle name="Normal 2 5 4 2 8 3" xfId="27601" xr:uid="{00000000-0005-0000-0000-0000049C0000}"/>
    <cellStyle name="Normal 2 5 4 2 8_AVA DVA EL" xfId="27602" xr:uid="{00000000-0005-0000-0000-0000059C0000}"/>
    <cellStyle name="Normal 2 5 4 2 9" xfId="27603" xr:uid="{00000000-0005-0000-0000-0000069C0000}"/>
    <cellStyle name="Normal 2 5 4 2 9 2" xfId="27604" xr:uid="{00000000-0005-0000-0000-0000079C0000}"/>
    <cellStyle name="Normal 2 5 4 2 9 3" xfId="27605" xr:uid="{00000000-0005-0000-0000-0000089C0000}"/>
    <cellStyle name="Normal 2 5 4 2 9_AVA DVA EL" xfId="27606" xr:uid="{00000000-0005-0000-0000-0000099C0000}"/>
    <cellStyle name="Normal 2 5 4 2_AVA DVA EL" xfId="50306" xr:uid="{00000000-0005-0000-0000-00000A9C0000}"/>
    <cellStyle name="Normal 2 5 4 3" xfId="8319" xr:uid="{00000000-0005-0000-0000-00000B9C0000}"/>
    <cellStyle name="Normal 2 5 4 3 2" xfId="27607" xr:uid="{00000000-0005-0000-0000-00000C9C0000}"/>
    <cellStyle name="Normal 2 5 4 3 2 2" xfId="27608" xr:uid="{00000000-0005-0000-0000-00000D9C0000}"/>
    <cellStyle name="Normal 2 5 4 3 2 3" xfId="27609" xr:uid="{00000000-0005-0000-0000-00000E9C0000}"/>
    <cellStyle name="Normal 2 5 4 3 2_AVA DVA EL" xfId="27610" xr:uid="{00000000-0005-0000-0000-00000F9C0000}"/>
    <cellStyle name="Normal 2 5 4 3 3" xfId="27611" xr:uid="{00000000-0005-0000-0000-0000109C0000}"/>
    <cellStyle name="Normal 2 5 4 3 3 2" xfId="27612" xr:uid="{00000000-0005-0000-0000-0000119C0000}"/>
    <cellStyle name="Normal 2 5 4 3 3 3" xfId="27613" xr:uid="{00000000-0005-0000-0000-0000129C0000}"/>
    <cellStyle name="Normal 2 5 4 3 3_AVA DVA EL" xfId="27614" xr:uid="{00000000-0005-0000-0000-0000139C0000}"/>
    <cellStyle name="Normal 2 5 4 3 4" xfId="27615" xr:uid="{00000000-0005-0000-0000-0000149C0000}"/>
    <cellStyle name="Normal 2 5 4 3 4 2" xfId="27616" xr:uid="{00000000-0005-0000-0000-0000159C0000}"/>
    <cellStyle name="Normal 2 5 4 3 4 3" xfId="27617" xr:uid="{00000000-0005-0000-0000-0000169C0000}"/>
    <cellStyle name="Normal 2 5 4 3 4_AVA DVA EL" xfId="27618" xr:uid="{00000000-0005-0000-0000-0000179C0000}"/>
    <cellStyle name="Normal 2 5 4 3_AVA DVA EL" xfId="50307" xr:uid="{00000000-0005-0000-0000-0000189C0000}"/>
    <cellStyle name="Normal 2 5 4 4" xfId="27619" xr:uid="{00000000-0005-0000-0000-0000199C0000}"/>
    <cellStyle name="Normal 2 5 4 4 2" xfId="27620" xr:uid="{00000000-0005-0000-0000-00001A9C0000}"/>
    <cellStyle name="Normal 2 5 4 4 3" xfId="27621" xr:uid="{00000000-0005-0000-0000-00001B9C0000}"/>
    <cellStyle name="Normal 2 5 4 4_AVA DVA EL" xfId="27622" xr:uid="{00000000-0005-0000-0000-00001C9C0000}"/>
    <cellStyle name="Normal 2 5 4 5" xfId="27623" xr:uid="{00000000-0005-0000-0000-00001D9C0000}"/>
    <cellStyle name="Normal 2 5 4 5 2" xfId="27624" xr:uid="{00000000-0005-0000-0000-00001E9C0000}"/>
    <cellStyle name="Normal 2 5 4 5 3" xfId="27625" xr:uid="{00000000-0005-0000-0000-00001F9C0000}"/>
    <cellStyle name="Normal 2 5 4 5_AVA DVA EL" xfId="27626" xr:uid="{00000000-0005-0000-0000-0000209C0000}"/>
    <cellStyle name="Normal 2 5 4 6" xfId="27627" xr:uid="{00000000-0005-0000-0000-0000219C0000}"/>
    <cellStyle name="Normal 2 5 4 6 2" xfId="27628" xr:uid="{00000000-0005-0000-0000-0000229C0000}"/>
    <cellStyle name="Normal 2 5 4 6 3" xfId="27629" xr:uid="{00000000-0005-0000-0000-0000239C0000}"/>
    <cellStyle name="Normal 2 5 4 6_AVA DVA EL" xfId="27630" xr:uid="{00000000-0005-0000-0000-0000249C0000}"/>
    <cellStyle name="Normal 2 5 4 7" xfId="27631" xr:uid="{00000000-0005-0000-0000-0000259C0000}"/>
    <cellStyle name="Normal 2 5 4 7 2" xfId="27632" xr:uid="{00000000-0005-0000-0000-0000269C0000}"/>
    <cellStyle name="Normal 2 5 4 7 3" xfId="27633" xr:uid="{00000000-0005-0000-0000-0000279C0000}"/>
    <cellStyle name="Normal 2 5 4 7_AVA DVA EL" xfId="27634" xr:uid="{00000000-0005-0000-0000-0000289C0000}"/>
    <cellStyle name="Normal 2 5 4 8" xfId="27635" xr:uid="{00000000-0005-0000-0000-0000299C0000}"/>
    <cellStyle name="Normal 2 5 4 8 2" xfId="27636" xr:uid="{00000000-0005-0000-0000-00002A9C0000}"/>
    <cellStyle name="Normal 2 5 4 8 3" xfId="27637" xr:uid="{00000000-0005-0000-0000-00002B9C0000}"/>
    <cellStyle name="Normal 2 5 4 8_AVA DVA EL" xfId="27638" xr:uid="{00000000-0005-0000-0000-00002C9C0000}"/>
    <cellStyle name="Normal 2 5 4 9" xfId="27639" xr:uid="{00000000-0005-0000-0000-00002D9C0000}"/>
    <cellStyle name="Normal 2 5 4 9 2" xfId="27640" xr:uid="{00000000-0005-0000-0000-00002E9C0000}"/>
    <cellStyle name="Normal 2 5 4 9 3" xfId="27641" xr:uid="{00000000-0005-0000-0000-00002F9C0000}"/>
    <cellStyle name="Normal 2 5 4 9_AVA DVA EL" xfId="27642" xr:uid="{00000000-0005-0000-0000-0000309C0000}"/>
    <cellStyle name="Normal 2 5 4_3. Chng in credit spreads" xfId="50308" xr:uid="{00000000-0005-0000-0000-0000319C0000}"/>
    <cellStyle name="Normal 2 5 5" xfId="8320" xr:uid="{00000000-0005-0000-0000-0000329C0000}"/>
    <cellStyle name="Normal 2 5 5 10" xfId="27643" xr:uid="{00000000-0005-0000-0000-0000339C0000}"/>
    <cellStyle name="Normal 2 5 5 10 2" xfId="27644" xr:uid="{00000000-0005-0000-0000-0000349C0000}"/>
    <cellStyle name="Normal 2 5 5 10 3" xfId="27645" xr:uid="{00000000-0005-0000-0000-0000359C0000}"/>
    <cellStyle name="Normal 2 5 5 10_AVA DVA EL" xfId="27646" xr:uid="{00000000-0005-0000-0000-0000369C0000}"/>
    <cellStyle name="Normal 2 5 5 11" xfId="27647" xr:uid="{00000000-0005-0000-0000-0000379C0000}"/>
    <cellStyle name="Normal 2 5 5 11 2" xfId="27648" xr:uid="{00000000-0005-0000-0000-0000389C0000}"/>
    <cellStyle name="Normal 2 5 5 11 3" xfId="27649" xr:uid="{00000000-0005-0000-0000-0000399C0000}"/>
    <cellStyle name="Normal 2 5 5 11_AVA DVA EL" xfId="27650" xr:uid="{00000000-0005-0000-0000-00003A9C0000}"/>
    <cellStyle name="Normal 2 5 5 12" xfId="50309" xr:uid="{00000000-0005-0000-0000-00003B9C0000}"/>
    <cellStyle name="Normal 2 5 5 2" xfId="8321" xr:uid="{00000000-0005-0000-0000-00003C9C0000}"/>
    <cellStyle name="Normal 2 5 5 2 10" xfId="27651" xr:uid="{00000000-0005-0000-0000-00003D9C0000}"/>
    <cellStyle name="Normal 2 5 5 2 10 2" xfId="27652" xr:uid="{00000000-0005-0000-0000-00003E9C0000}"/>
    <cellStyle name="Normal 2 5 5 2 10 3" xfId="27653" xr:uid="{00000000-0005-0000-0000-00003F9C0000}"/>
    <cellStyle name="Normal 2 5 5 2 10_AVA DVA EL" xfId="27654" xr:uid="{00000000-0005-0000-0000-0000409C0000}"/>
    <cellStyle name="Normal 2 5 5 2 11" xfId="50310" xr:uid="{00000000-0005-0000-0000-0000419C0000}"/>
    <cellStyle name="Normal 2 5 5 2 2" xfId="27655" xr:uid="{00000000-0005-0000-0000-0000429C0000}"/>
    <cellStyle name="Normal 2 5 5 2 2 2" xfId="27656" xr:uid="{00000000-0005-0000-0000-0000439C0000}"/>
    <cellStyle name="Normal 2 5 5 2 2 2 2" xfId="27657" xr:uid="{00000000-0005-0000-0000-0000449C0000}"/>
    <cellStyle name="Normal 2 5 5 2 2 2 3" xfId="27658" xr:uid="{00000000-0005-0000-0000-0000459C0000}"/>
    <cellStyle name="Normal 2 5 5 2 2 2_AVA DVA EL" xfId="27659" xr:uid="{00000000-0005-0000-0000-0000469C0000}"/>
    <cellStyle name="Normal 2 5 5 2 2 3" xfId="27660" xr:uid="{00000000-0005-0000-0000-0000479C0000}"/>
    <cellStyle name="Normal 2 5 5 2 2 3 2" xfId="27661" xr:uid="{00000000-0005-0000-0000-0000489C0000}"/>
    <cellStyle name="Normal 2 5 5 2 2 3 3" xfId="27662" xr:uid="{00000000-0005-0000-0000-0000499C0000}"/>
    <cellStyle name="Normal 2 5 5 2 2 3_AVA DVA EL" xfId="27663" xr:uid="{00000000-0005-0000-0000-00004A9C0000}"/>
    <cellStyle name="Normal 2 5 5 2 2 4" xfId="27664" xr:uid="{00000000-0005-0000-0000-00004B9C0000}"/>
    <cellStyle name="Normal 2 5 5 2 2 5" xfId="27665" xr:uid="{00000000-0005-0000-0000-00004C9C0000}"/>
    <cellStyle name="Normal 2 5 5 2 2_AVA DVA EL" xfId="27666" xr:uid="{00000000-0005-0000-0000-00004D9C0000}"/>
    <cellStyle name="Normal 2 5 5 2 3" xfId="27667" xr:uid="{00000000-0005-0000-0000-00004E9C0000}"/>
    <cellStyle name="Normal 2 5 5 2 3 2" xfId="27668" xr:uid="{00000000-0005-0000-0000-00004F9C0000}"/>
    <cellStyle name="Normal 2 5 5 2 3 3" xfId="27669" xr:uid="{00000000-0005-0000-0000-0000509C0000}"/>
    <cellStyle name="Normal 2 5 5 2 3_AVA DVA EL" xfId="27670" xr:uid="{00000000-0005-0000-0000-0000519C0000}"/>
    <cellStyle name="Normal 2 5 5 2 4" xfId="27671" xr:uid="{00000000-0005-0000-0000-0000529C0000}"/>
    <cellStyle name="Normal 2 5 5 2 4 2" xfId="27672" xr:uid="{00000000-0005-0000-0000-0000539C0000}"/>
    <cellStyle name="Normal 2 5 5 2 4 3" xfId="27673" xr:uid="{00000000-0005-0000-0000-0000549C0000}"/>
    <cellStyle name="Normal 2 5 5 2 4_AVA DVA EL" xfId="27674" xr:uid="{00000000-0005-0000-0000-0000559C0000}"/>
    <cellStyle name="Normal 2 5 5 2 5" xfId="27675" xr:uid="{00000000-0005-0000-0000-0000569C0000}"/>
    <cellStyle name="Normal 2 5 5 2 5 2" xfId="27676" xr:uid="{00000000-0005-0000-0000-0000579C0000}"/>
    <cellStyle name="Normal 2 5 5 2 5 3" xfId="27677" xr:uid="{00000000-0005-0000-0000-0000589C0000}"/>
    <cellStyle name="Normal 2 5 5 2 5_AVA DVA EL" xfId="27678" xr:uid="{00000000-0005-0000-0000-0000599C0000}"/>
    <cellStyle name="Normal 2 5 5 2 6" xfId="27679" xr:uid="{00000000-0005-0000-0000-00005A9C0000}"/>
    <cellStyle name="Normal 2 5 5 2 6 2" xfId="27680" xr:uid="{00000000-0005-0000-0000-00005B9C0000}"/>
    <cellStyle name="Normal 2 5 5 2 6 3" xfId="27681" xr:uid="{00000000-0005-0000-0000-00005C9C0000}"/>
    <cellStyle name="Normal 2 5 5 2 6_AVA DVA EL" xfId="27682" xr:uid="{00000000-0005-0000-0000-00005D9C0000}"/>
    <cellStyle name="Normal 2 5 5 2 7" xfId="27683" xr:uid="{00000000-0005-0000-0000-00005E9C0000}"/>
    <cellStyle name="Normal 2 5 5 2 7 2" xfId="27684" xr:uid="{00000000-0005-0000-0000-00005F9C0000}"/>
    <cellStyle name="Normal 2 5 5 2 7 3" xfId="27685" xr:uid="{00000000-0005-0000-0000-0000609C0000}"/>
    <cellStyle name="Normal 2 5 5 2 7_AVA DVA EL" xfId="27686" xr:uid="{00000000-0005-0000-0000-0000619C0000}"/>
    <cellStyle name="Normal 2 5 5 2 8" xfId="27687" xr:uid="{00000000-0005-0000-0000-0000629C0000}"/>
    <cellStyle name="Normal 2 5 5 2 8 2" xfId="27688" xr:uid="{00000000-0005-0000-0000-0000639C0000}"/>
    <cellStyle name="Normal 2 5 5 2 8 3" xfId="27689" xr:uid="{00000000-0005-0000-0000-0000649C0000}"/>
    <cellStyle name="Normal 2 5 5 2 8_AVA DVA EL" xfId="27690" xr:uid="{00000000-0005-0000-0000-0000659C0000}"/>
    <cellStyle name="Normal 2 5 5 2 9" xfId="27691" xr:uid="{00000000-0005-0000-0000-0000669C0000}"/>
    <cellStyle name="Normal 2 5 5 2 9 2" xfId="27692" xr:uid="{00000000-0005-0000-0000-0000679C0000}"/>
    <cellStyle name="Normal 2 5 5 2 9 3" xfId="27693" xr:uid="{00000000-0005-0000-0000-0000689C0000}"/>
    <cellStyle name="Normal 2 5 5 2 9_AVA DVA EL" xfId="27694" xr:uid="{00000000-0005-0000-0000-0000699C0000}"/>
    <cellStyle name="Normal 2 5 5 2_AVA DVA EL" xfId="50311" xr:uid="{00000000-0005-0000-0000-00006A9C0000}"/>
    <cellStyle name="Normal 2 5 5 3" xfId="8322" xr:uid="{00000000-0005-0000-0000-00006B9C0000}"/>
    <cellStyle name="Normal 2 5 5 3 2" xfId="27695" xr:uid="{00000000-0005-0000-0000-00006C9C0000}"/>
    <cellStyle name="Normal 2 5 5 3 2 2" xfId="27696" xr:uid="{00000000-0005-0000-0000-00006D9C0000}"/>
    <cellStyle name="Normal 2 5 5 3 2 3" xfId="27697" xr:uid="{00000000-0005-0000-0000-00006E9C0000}"/>
    <cellStyle name="Normal 2 5 5 3 2_AVA DVA EL" xfId="27698" xr:uid="{00000000-0005-0000-0000-00006F9C0000}"/>
    <cellStyle name="Normal 2 5 5 3 3" xfId="27699" xr:uid="{00000000-0005-0000-0000-0000709C0000}"/>
    <cellStyle name="Normal 2 5 5 3 3 2" xfId="27700" xr:uid="{00000000-0005-0000-0000-0000719C0000}"/>
    <cellStyle name="Normal 2 5 5 3 3 3" xfId="27701" xr:uid="{00000000-0005-0000-0000-0000729C0000}"/>
    <cellStyle name="Normal 2 5 5 3 3_AVA DVA EL" xfId="27702" xr:uid="{00000000-0005-0000-0000-0000739C0000}"/>
    <cellStyle name="Normal 2 5 5 3 4" xfId="27703" xr:uid="{00000000-0005-0000-0000-0000749C0000}"/>
    <cellStyle name="Normal 2 5 5 3 4 2" xfId="27704" xr:uid="{00000000-0005-0000-0000-0000759C0000}"/>
    <cellStyle name="Normal 2 5 5 3 4 3" xfId="27705" xr:uid="{00000000-0005-0000-0000-0000769C0000}"/>
    <cellStyle name="Normal 2 5 5 3 4_AVA DVA EL" xfId="27706" xr:uid="{00000000-0005-0000-0000-0000779C0000}"/>
    <cellStyle name="Normal 2 5 5 3_AVA DVA EL" xfId="50312" xr:uid="{00000000-0005-0000-0000-0000789C0000}"/>
    <cellStyle name="Normal 2 5 5 4" xfId="27707" xr:uid="{00000000-0005-0000-0000-0000799C0000}"/>
    <cellStyle name="Normal 2 5 5 4 2" xfId="27708" xr:uid="{00000000-0005-0000-0000-00007A9C0000}"/>
    <cellStyle name="Normal 2 5 5 4 3" xfId="27709" xr:uid="{00000000-0005-0000-0000-00007B9C0000}"/>
    <cellStyle name="Normal 2 5 5 4_AVA DVA EL" xfId="27710" xr:uid="{00000000-0005-0000-0000-00007C9C0000}"/>
    <cellStyle name="Normal 2 5 5 5" xfId="27711" xr:uid="{00000000-0005-0000-0000-00007D9C0000}"/>
    <cellStyle name="Normal 2 5 5 5 2" xfId="27712" xr:uid="{00000000-0005-0000-0000-00007E9C0000}"/>
    <cellStyle name="Normal 2 5 5 5 3" xfId="27713" xr:uid="{00000000-0005-0000-0000-00007F9C0000}"/>
    <cellStyle name="Normal 2 5 5 5_AVA DVA EL" xfId="27714" xr:uid="{00000000-0005-0000-0000-0000809C0000}"/>
    <cellStyle name="Normal 2 5 5 6" xfId="27715" xr:uid="{00000000-0005-0000-0000-0000819C0000}"/>
    <cellStyle name="Normal 2 5 5 6 2" xfId="27716" xr:uid="{00000000-0005-0000-0000-0000829C0000}"/>
    <cellStyle name="Normal 2 5 5 6 3" xfId="27717" xr:uid="{00000000-0005-0000-0000-0000839C0000}"/>
    <cellStyle name="Normal 2 5 5 6_AVA DVA EL" xfId="27718" xr:uid="{00000000-0005-0000-0000-0000849C0000}"/>
    <cellStyle name="Normal 2 5 5 7" xfId="27719" xr:uid="{00000000-0005-0000-0000-0000859C0000}"/>
    <cellStyle name="Normal 2 5 5 7 2" xfId="27720" xr:uid="{00000000-0005-0000-0000-0000869C0000}"/>
    <cellStyle name="Normal 2 5 5 7 3" xfId="27721" xr:uid="{00000000-0005-0000-0000-0000879C0000}"/>
    <cellStyle name="Normal 2 5 5 7_AVA DVA EL" xfId="27722" xr:uid="{00000000-0005-0000-0000-0000889C0000}"/>
    <cellStyle name="Normal 2 5 5 8" xfId="27723" xr:uid="{00000000-0005-0000-0000-0000899C0000}"/>
    <cellStyle name="Normal 2 5 5 8 2" xfId="27724" xr:uid="{00000000-0005-0000-0000-00008A9C0000}"/>
    <cellStyle name="Normal 2 5 5 8 3" xfId="27725" xr:uid="{00000000-0005-0000-0000-00008B9C0000}"/>
    <cellStyle name="Normal 2 5 5 8_AVA DVA EL" xfId="27726" xr:uid="{00000000-0005-0000-0000-00008C9C0000}"/>
    <cellStyle name="Normal 2 5 5 9" xfId="27727" xr:uid="{00000000-0005-0000-0000-00008D9C0000}"/>
    <cellStyle name="Normal 2 5 5 9 2" xfId="27728" xr:uid="{00000000-0005-0000-0000-00008E9C0000}"/>
    <cellStyle name="Normal 2 5 5 9 3" xfId="27729" xr:uid="{00000000-0005-0000-0000-00008F9C0000}"/>
    <cellStyle name="Normal 2 5 5 9_AVA DVA EL" xfId="27730" xr:uid="{00000000-0005-0000-0000-0000909C0000}"/>
    <cellStyle name="Normal 2 5 5_3. Chng in credit spreads" xfId="50313" xr:uid="{00000000-0005-0000-0000-0000919C0000}"/>
    <cellStyle name="Normal 2 5 6" xfId="8323" xr:uid="{00000000-0005-0000-0000-0000929C0000}"/>
    <cellStyle name="Normal 2 5 6 10" xfId="27731" xr:uid="{00000000-0005-0000-0000-0000939C0000}"/>
    <cellStyle name="Normal 2 5 6 10 2" xfId="27732" xr:uid="{00000000-0005-0000-0000-0000949C0000}"/>
    <cellStyle name="Normal 2 5 6 10 3" xfId="27733" xr:uid="{00000000-0005-0000-0000-0000959C0000}"/>
    <cellStyle name="Normal 2 5 6 10_AVA DVA EL" xfId="27734" xr:uid="{00000000-0005-0000-0000-0000969C0000}"/>
    <cellStyle name="Normal 2 5 6 11" xfId="50314" xr:uid="{00000000-0005-0000-0000-0000979C0000}"/>
    <cellStyle name="Normal 2 5 6 2" xfId="8324" xr:uid="{00000000-0005-0000-0000-0000989C0000}"/>
    <cellStyle name="Normal 2 5 6 2 2" xfId="27735" xr:uid="{00000000-0005-0000-0000-0000999C0000}"/>
    <cellStyle name="Normal 2 5 6 2 2 2" xfId="27736" xr:uid="{00000000-0005-0000-0000-00009A9C0000}"/>
    <cellStyle name="Normal 2 5 6 2 2 3" xfId="27737" xr:uid="{00000000-0005-0000-0000-00009B9C0000}"/>
    <cellStyle name="Normal 2 5 6 2 2_AVA DVA EL" xfId="27738" xr:uid="{00000000-0005-0000-0000-00009C9C0000}"/>
    <cellStyle name="Normal 2 5 6 2 3" xfId="27739" xr:uid="{00000000-0005-0000-0000-00009D9C0000}"/>
    <cellStyle name="Normal 2 5 6 2 3 2" xfId="27740" xr:uid="{00000000-0005-0000-0000-00009E9C0000}"/>
    <cellStyle name="Normal 2 5 6 2 3 3" xfId="27741" xr:uid="{00000000-0005-0000-0000-00009F9C0000}"/>
    <cellStyle name="Normal 2 5 6 2 3_AVA DVA EL" xfId="27742" xr:uid="{00000000-0005-0000-0000-0000A09C0000}"/>
    <cellStyle name="Normal 2 5 6 2 4" xfId="27743" xr:uid="{00000000-0005-0000-0000-0000A19C0000}"/>
    <cellStyle name="Normal 2 5 6 2 4 2" xfId="27744" xr:uid="{00000000-0005-0000-0000-0000A29C0000}"/>
    <cellStyle name="Normal 2 5 6 2 4 3" xfId="27745" xr:uid="{00000000-0005-0000-0000-0000A39C0000}"/>
    <cellStyle name="Normal 2 5 6 2 4_AVA DVA EL" xfId="27746" xr:uid="{00000000-0005-0000-0000-0000A49C0000}"/>
    <cellStyle name="Normal 2 5 6 2 5" xfId="50315" xr:uid="{00000000-0005-0000-0000-0000A59C0000}"/>
    <cellStyle name="Normal 2 5 6 2_AVA DVA EL" xfId="50316" xr:uid="{00000000-0005-0000-0000-0000A69C0000}"/>
    <cellStyle name="Normal 2 5 6 3" xfId="8325" xr:uid="{00000000-0005-0000-0000-0000A79C0000}"/>
    <cellStyle name="Normal 2 5 6 3 2" xfId="27747" xr:uid="{00000000-0005-0000-0000-0000A89C0000}"/>
    <cellStyle name="Normal 2 5 6 3 2 2" xfId="27748" xr:uid="{00000000-0005-0000-0000-0000A99C0000}"/>
    <cellStyle name="Normal 2 5 6 3 2 3" xfId="27749" xr:uid="{00000000-0005-0000-0000-0000AA9C0000}"/>
    <cellStyle name="Normal 2 5 6 3 2_AVA DVA EL" xfId="27750" xr:uid="{00000000-0005-0000-0000-0000AB9C0000}"/>
    <cellStyle name="Normal 2 5 6 3_AVA DVA EL" xfId="50317" xr:uid="{00000000-0005-0000-0000-0000AC9C0000}"/>
    <cellStyle name="Normal 2 5 6 4" xfId="27751" xr:uid="{00000000-0005-0000-0000-0000AD9C0000}"/>
    <cellStyle name="Normal 2 5 6 4 2" xfId="27752" xr:uid="{00000000-0005-0000-0000-0000AE9C0000}"/>
    <cellStyle name="Normal 2 5 6 4 3" xfId="27753" xr:uid="{00000000-0005-0000-0000-0000AF9C0000}"/>
    <cellStyle name="Normal 2 5 6 4_AVA DVA EL" xfId="27754" xr:uid="{00000000-0005-0000-0000-0000B09C0000}"/>
    <cellStyle name="Normal 2 5 6 5" xfId="27755" xr:uid="{00000000-0005-0000-0000-0000B19C0000}"/>
    <cellStyle name="Normal 2 5 6 5 2" xfId="27756" xr:uid="{00000000-0005-0000-0000-0000B29C0000}"/>
    <cellStyle name="Normal 2 5 6 5 3" xfId="27757" xr:uid="{00000000-0005-0000-0000-0000B39C0000}"/>
    <cellStyle name="Normal 2 5 6 5_AVA DVA EL" xfId="27758" xr:uid="{00000000-0005-0000-0000-0000B49C0000}"/>
    <cellStyle name="Normal 2 5 6 6" xfId="27759" xr:uid="{00000000-0005-0000-0000-0000B59C0000}"/>
    <cellStyle name="Normal 2 5 6 6 2" xfId="27760" xr:uid="{00000000-0005-0000-0000-0000B69C0000}"/>
    <cellStyle name="Normal 2 5 6 6 3" xfId="27761" xr:uid="{00000000-0005-0000-0000-0000B79C0000}"/>
    <cellStyle name="Normal 2 5 6 6_AVA DVA EL" xfId="27762" xr:uid="{00000000-0005-0000-0000-0000B89C0000}"/>
    <cellStyle name="Normal 2 5 6 7" xfId="27763" xr:uid="{00000000-0005-0000-0000-0000B99C0000}"/>
    <cellStyle name="Normal 2 5 6 7 2" xfId="27764" xr:uid="{00000000-0005-0000-0000-0000BA9C0000}"/>
    <cellStyle name="Normal 2 5 6 7 3" xfId="27765" xr:uid="{00000000-0005-0000-0000-0000BB9C0000}"/>
    <cellStyle name="Normal 2 5 6 7_AVA DVA EL" xfId="27766" xr:uid="{00000000-0005-0000-0000-0000BC9C0000}"/>
    <cellStyle name="Normal 2 5 6 8" xfId="27767" xr:uid="{00000000-0005-0000-0000-0000BD9C0000}"/>
    <cellStyle name="Normal 2 5 6 8 2" xfId="27768" xr:uid="{00000000-0005-0000-0000-0000BE9C0000}"/>
    <cellStyle name="Normal 2 5 6 8 3" xfId="27769" xr:uid="{00000000-0005-0000-0000-0000BF9C0000}"/>
    <cellStyle name="Normal 2 5 6 8_AVA DVA EL" xfId="27770" xr:uid="{00000000-0005-0000-0000-0000C09C0000}"/>
    <cellStyle name="Normal 2 5 6 9" xfId="27771" xr:uid="{00000000-0005-0000-0000-0000C19C0000}"/>
    <cellStyle name="Normal 2 5 6 9 2" xfId="27772" xr:uid="{00000000-0005-0000-0000-0000C29C0000}"/>
    <cellStyle name="Normal 2 5 6 9 3" xfId="27773" xr:uid="{00000000-0005-0000-0000-0000C39C0000}"/>
    <cellStyle name="Normal 2 5 6 9_AVA DVA EL" xfId="27774" xr:uid="{00000000-0005-0000-0000-0000C49C0000}"/>
    <cellStyle name="Normal 2 5 6_3. Chng in credit spreads" xfId="50318" xr:uid="{00000000-0005-0000-0000-0000C59C0000}"/>
    <cellStyle name="Normal 2 5 7" xfId="8326" xr:uid="{00000000-0005-0000-0000-0000C69C0000}"/>
    <cellStyle name="Normal 2 5 7 2" xfId="27775" xr:uid="{00000000-0005-0000-0000-0000C79C0000}"/>
    <cellStyle name="Normal 2 5 7 2 2" xfId="27776" xr:uid="{00000000-0005-0000-0000-0000C89C0000}"/>
    <cellStyle name="Normal 2 5 7 2 3" xfId="27777" xr:uid="{00000000-0005-0000-0000-0000C99C0000}"/>
    <cellStyle name="Normal 2 5 7 2_AVA DVA EL" xfId="27778" xr:uid="{00000000-0005-0000-0000-0000CA9C0000}"/>
    <cellStyle name="Normal 2 5 7 3" xfId="27779" xr:uid="{00000000-0005-0000-0000-0000CB9C0000}"/>
    <cellStyle name="Normal 2 5 7 3 2" xfId="27780" xr:uid="{00000000-0005-0000-0000-0000CC9C0000}"/>
    <cellStyle name="Normal 2 5 7 3 3" xfId="27781" xr:uid="{00000000-0005-0000-0000-0000CD9C0000}"/>
    <cellStyle name="Normal 2 5 7 3_AVA DVA EL" xfId="27782" xr:uid="{00000000-0005-0000-0000-0000CE9C0000}"/>
    <cellStyle name="Normal 2 5 7 4" xfId="27783" xr:uid="{00000000-0005-0000-0000-0000CF9C0000}"/>
    <cellStyle name="Normal 2 5 7 4 2" xfId="27784" xr:uid="{00000000-0005-0000-0000-0000D09C0000}"/>
    <cellStyle name="Normal 2 5 7 4 3" xfId="27785" xr:uid="{00000000-0005-0000-0000-0000D19C0000}"/>
    <cellStyle name="Normal 2 5 7 4_AVA DVA EL" xfId="27786" xr:uid="{00000000-0005-0000-0000-0000D29C0000}"/>
    <cellStyle name="Normal 2 5 7_AVA DVA EL" xfId="50319" xr:uid="{00000000-0005-0000-0000-0000D39C0000}"/>
    <cellStyle name="Normal 2 5 8" xfId="8327" xr:uid="{00000000-0005-0000-0000-0000D49C0000}"/>
    <cellStyle name="Normal 2 5 8 2" xfId="27787" xr:uid="{00000000-0005-0000-0000-0000D59C0000}"/>
    <cellStyle name="Normal 2 5 8 2 2" xfId="27788" xr:uid="{00000000-0005-0000-0000-0000D69C0000}"/>
    <cellStyle name="Normal 2 5 8 2 3" xfId="27789" xr:uid="{00000000-0005-0000-0000-0000D79C0000}"/>
    <cellStyle name="Normal 2 5 8 2_AVA DVA EL" xfId="27790" xr:uid="{00000000-0005-0000-0000-0000D89C0000}"/>
    <cellStyle name="Normal 2 5 8 3" xfId="27791" xr:uid="{00000000-0005-0000-0000-0000D99C0000}"/>
    <cellStyle name="Normal 2 5 8 3 2" xfId="27792" xr:uid="{00000000-0005-0000-0000-0000DA9C0000}"/>
    <cellStyle name="Normal 2 5 8 3 3" xfId="27793" xr:uid="{00000000-0005-0000-0000-0000DB9C0000}"/>
    <cellStyle name="Normal 2 5 8 3_AVA DVA EL" xfId="27794" xr:uid="{00000000-0005-0000-0000-0000DC9C0000}"/>
    <cellStyle name="Normal 2 5 8 4" xfId="27795" xr:uid="{00000000-0005-0000-0000-0000DD9C0000}"/>
    <cellStyle name="Normal 2 5 8 4 2" xfId="27796" xr:uid="{00000000-0005-0000-0000-0000DE9C0000}"/>
    <cellStyle name="Normal 2 5 8 4 3" xfId="27797" xr:uid="{00000000-0005-0000-0000-0000DF9C0000}"/>
    <cellStyle name="Normal 2 5 8 4_AVA DVA EL" xfId="27798" xr:uid="{00000000-0005-0000-0000-0000E09C0000}"/>
    <cellStyle name="Normal 2 5 8_AVA DVA EL" xfId="50320" xr:uid="{00000000-0005-0000-0000-0000E19C0000}"/>
    <cellStyle name="Normal 2 5 9" xfId="8328" xr:uid="{00000000-0005-0000-0000-0000E29C0000}"/>
    <cellStyle name="Normal 2 5 9 2" xfId="27799" xr:uid="{00000000-0005-0000-0000-0000E39C0000}"/>
    <cellStyle name="Normal 2 5 9 2 2" xfId="27800" xr:uid="{00000000-0005-0000-0000-0000E49C0000}"/>
    <cellStyle name="Normal 2 5 9 2 3" xfId="27801" xr:uid="{00000000-0005-0000-0000-0000E59C0000}"/>
    <cellStyle name="Normal 2 5 9 2_AVA DVA EL" xfId="27802" xr:uid="{00000000-0005-0000-0000-0000E69C0000}"/>
    <cellStyle name="Normal 2 5 9 3" xfId="27803" xr:uid="{00000000-0005-0000-0000-0000E79C0000}"/>
    <cellStyle name="Normal 2 5 9_AVA DVA EL" xfId="27804" xr:uid="{00000000-0005-0000-0000-0000E89C0000}"/>
    <cellStyle name="Normal 2 5_3. Chng in credit spreads" xfId="50321" xr:uid="{00000000-0005-0000-0000-0000E99C0000}"/>
    <cellStyle name="Normal 2 50" xfId="27805" xr:uid="{00000000-0005-0000-0000-0000EA9C0000}"/>
    <cellStyle name="Normal 2 50 2" xfId="35602" xr:uid="{00000000-0005-0000-0000-0000EB9C0000}"/>
    <cellStyle name="Normal 2 50 3" xfId="35988" xr:uid="{00000000-0005-0000-0000-0000EC9C0000}"/>
    <cellStyle name="Normal 2 51" xfId="27806" xr:uid="{00000000-0005-0000-0000-0000ED9C0000}"/>
    <cellStyle name="Normal 2 51 2" xfId="36028" xr:uid="{00000000-0005-0000-0000-0000EE9C0000}"/>
    <cellStyle name="Normal 2 52" xfId="27807" xr:uid="{00000000-0005-0000-0000-0000EF9C0000}"/>
    <cellStyle name="Normal 2 52 2" xfId="36154" xr:uid="{00000000-0005-0000-0000-0000F09C0000}"/>
    <cellStyle name="Normal 2 53" xfId="27808" xr:uid="{00000000-0005-0000-0000-0000F19C0000}"/>
    <cellStyle name="Normal 2 53 2" xfId="36165" xr:uid="{00000000-0005-0000-0000-0000F29C0000}"/>
    <cellStyle name="Normal 2 54" xfId="35899" xr:uid="{00000000-0005-0000-0000-0000F39C0000}"/>
    <cellStyle name="Normal 2 54 2" xfId="36214" xr:uid="{00000000-0005-0000-0000-0000F49C0000}"/>
    <cellStyle name="Normal 2 55" xfId="36307" xr:uid="{00000000-0005-0000-0000-0000F59C0000}"/>
    <cellStyle name="Normal 2 56" xfId="36333" xr:uid="{00000000-0005-0000-0000-0000F69C0000}"/>
    <cellStyle name="Normal 2 57" xfId="35902" xr:uid="{00000000-0005-0000-0000-0000F79C0000}"/>
    <cellStyle name="Normal 2 58" xfId="36490" xr:uid="{00000000-0005-0000-0000-0000F89C0000}"/>
    <cellStyle name="Normal 2 59" xfId="36728" xr:uid="{00000000-0005-0000-0000-0000F99C0000}"/>
    <cellStyle name="Normal 2 6" xfId="8329" xr:uid="{00000000-0005-0000-0000-0000FA9C0000}"/>
    <cellStyle name="Normal 2 6 2" xfId="8330" xr:uid="{00000000-0005-0000-0000-0000FB9C0000}"/>
    <cellStyle name="Normal 2 6 2 10" xfId="27809" xr:uid="{00000000-0005-0000-0000-0000FC9C0000}"/>
    <cellStyle name="Normal 2 6 2 10 2" xfId="27810" xr:uid="{00000000-0005-0000-0000-0000FD9C0000}"/>
    <cellStyle name="Normal 2 6 2 10 3" xfId="27811" xr:uid="{00000000-0005-0000-0000-0000FE9C0000}"/>
    <cellStyle name="Normal 2 6 2 10_AVA DVA EL" xfId="27812" xr:uid="{00000000-0005-0000-0000-0000FF9C0000}"/>
    <cellStyle name="Normal 2 6 2 11" xfId="27813" xr:uid="{00000000-0005-0000-0000-0000009D0000}"/>
    <cellStyle name="Normal 2 6 2 12" xfId="50322" xr:uid="{00000000-0005-0000-0000-0000019D0000}"/>
    <cellStyle name="Normal 2 6 2 2" xfId="8331" xr:uid="{00000000-0005-0000-0000-0000029D0000}"/>
    <cellStyle name="Normal 2 6 2 2 10" xfId="27814" xr:uid="{00000000-0005-0000-0000-0000039D0000}"/>
    <cellStyle name="Normal 2 6 2 2 10 2" xfId="27815" xr:uid="{00000000-0005-0000-0000-0000049D0000}"/>
    <cellStyle name="Normal 2 6 2 2 10 3" xfId="27816" xr:uid="{00000000-0005-0000-0000-0000059D0000}"/>
    <cellStyle name="Normal 2 6 2 2 10_AVA DVA EL" xfId="27817" xr:uid="{00000000-0005-0000-0000-0000069D0000}"/>
    <cellStyle name="Normal 2 6 2 2 11" xfId="27818" xr:uid="{00000000-0005-0000-0000-0000079D0000}"/>
    <cellStyle name="Normal 2 6 2 2 12" xfId="50323" xr:uid="{00000000-0005-0000-0000-0000089D0000}"/>
    <cellStyle name="Normal 2 6 2 2 2" xfId="27819" xr:uid="{00000000-0005-0000-0000-0000099D0000}"/>
    <cellStyle name="Normal 2 6 2 2 2 2" xfId="27820" xr:uid="{00000000-0005-0000-0000-00000A9D0000}"/>
    <cellStyle name="Normal 2 6 2 2 2 2 2" xfId="27821" xr:uid="{00000000-0005-0000-0000-00000B9D0000}"/>
    <cellStyle name="Normal 2 6 2 2 2 2 3" xfId="27822" xr:uid="{00000000-0005-0000-0000-00000C9D0000}"/>
    <cellStyle name="Normal 2 6 2 2 2 2_AVA DVA EL" xfId="27823" xr:uid="{00000000-0005-0000-0000-00000D9D0000}"/>
    <cellStyle name="Normal 2 6 2 2 2 3" xfId="27824" xr:uid="{00000000-0005-0000-0000-00000E9D0000}"/>
    <cellStyle name="Normal 2 6 2 2 2 3 2" xfId="27825" xr:uid="{00000000-0005-0000-0000-00000F9D0000}"/>
    <cellStyle name="Normal 2 6 2 2 2 3 3" xfId="27826" xr:uid="{00000000-0005-0000-0000-0000109D0000}"/>
    <cellStyle name="Normal 2 6 2 2 2 3_AVA DVA EL" xfId="27827" xr:uid="{00000000-0005-0000-0000-0000119D0000}"/>
    <cellStyle name="Normal 2 6 2 2 2 4" xfId="27828" xr:uid="{00000000-0005-0000-0000-0000129D0000}"/>
    <cellStyle name="Normal 2 6 2 2 2 5" xfId="27829" xr:uid="{00000000-0005-0000-0000-0000139D0000}"/>
    <cellStyle name="Normal 2 6 2 2 2 6" xfId="50324" xr:uid="{00000000-0005-0000-0000-0000149D0000}"/>
    <cellStyle name="Normal 2 6 2 2 2_AVA DVA EL" xfId="27830" xr:uid="{00000000-0005-0000-0000-0000159D0000}"/>
    <cellStyle name="Normal 2 6 2 2 3" xfId="27831" xr:uid="{00000000-0005-0000-0000-0000169D0000}"/>
    <cellStyle name="Normal 2 6 2 2 3 2" xfId="27832" xr:uid="{00000000-0005-0000-0000-0000179D0000}"/>
    <cellStyle name="Normal 2 6 2 2 3 3" xfId="27833" xr:uid="{00000000-0005-0000-0000-0000189D0000}"/>
    <cellStyle name="Normal 2 6 2 2 3_AVA DVA EL" xfId="27834" xr:uid="{00000000-0005-0000-0000-0000199D0000}"/>
    <cellStyle name="Normal 2 6 2 2 4" xfId="27835" xr:uid="{00000000-0005-0000-0000-00001A9D0000}"/>
    <cellStyle name="Normal 2 6 2 2 4 2" xfId="27836" xr:uid="{00000000-0005-0000-0000-00001B9D0000}"/>
    <cellStyle name="Normal 2 6 2 2 4 3" xfId="27837" xr:uid="{00000000-0005-0000-0000-00001C9D0000}"/>
    <cellStyle name="Normal 2 6 2 2 4_AVA DVA EL" xfId="27838" xr:uid="{00000000-0005-0000-0000-00001D9D0000}"/>
    <cellStyle name="Normal 2 6 2 2 5" xfId="27839" xr:uid="{00000000-0005-0000-0000-00001E9D0000}"/>
    <cellStyle name="Normal 2 6 2 2 5 2" xfId="27840" xr:uid="{00000000-0005-0000-0000-00001F9D0000}"/>
    <cellStyle name="Normal 2 6 2 2 5 3" xfId="27841" xr:uid="{00000000-0005-0000-0000-0000209D0000}"/>
    <cellStyle name="Normal 2 6 2 2 5_AVA DVA EL" xfId="27842" xr:uid="{00000000-0005-0000-0000-0000219D0000}"/>
    <cellStyle name="Normal 2 6 2 2 6" xfId="27843" xr:uid="{00000000-0005-0000-0000-0000229D0000}"/>
    <cellStyle name="Normal 2 6 2 2 6 2" xfId="27844" xr:uid="{00000000-0005-0000-0000-0000239D0000}"/>
    <cellStyle name="Normal 2 6 2 2 6 3" xfId="27845" xr:uid="{00000000-0005-0000-0000-0000249D0000}"/>
    <cellStyle name="Normal 2 6 2 2 6_AVA DVA EL" xfId="27846" xr:uid="{00000000-0005-0000-0000-0000259D0000}"/>
    <cellStyle name="Normal 2 6 2 2 7" xfId="27847" xr:uid="{00000000-0005-0000-0000-0000269D0000}"/>
    <cellStyle name="Normal 2 6 2 2 7 2" xfId="27848" xr:uid="{00000000-0005-0000-0000-0000279D0000}"/>
    <cellStyle name="Normal 2 6 2 2 7 3" xfId="27849" xr:uid="{00000000-0005-0000-0000-0000289D0000}"/>
    <cellStyle name="Normal 2 6 2 2 7_AVA DVA EL" xfId="27850" xr:uid="{00000000-0005-0000-0000-0000299D0000}"/>
    <cellStyle name="Normal 2 6 2 2 8" xfId="27851" xr:uid="{00000000-0005-0000-0000-00002A9D0000}"/>
    <cellStyle name="Normal 2 6 2 2 8 2" xfId="27852" xr:uid="{00000000-0005-0000-0000-00002B9D0000}"/>
    <cellStyle name="Normal 2 6 2 2 8 3" xfId="27853" xr:uid="{00000000-0005-0000-0000-00002C9D0000}"/>
    <cellStyle name="Normal 2 6 2 2 8_AVA DVA EL" xfId="27854" xr:uid="{00000000-0005-0000-0000-00002D9D0000}"/>
    <cellStyle name="Normal 2 6 2 2 9" xfId="27855" xr:uid="{00000000-0005-0000-0000-00002E9D0000}"/>
    <cellStyle name="Normal 2 6 2 2 9 2" xfId="27856" xr:uid="{00000000-0005-0000-0000-00002F9D0000}"/>
    <cellStyle name="Normal 2 6 2 2 9 3" xfId="27857" xr:uid="{00000000-0005-0000-0000-0000309D0000}"/>
    <cellStyle name="Normal 2 6 2 2 9_AVA DVA EL" xfId="27858" xr:uid="{00000000-0005-0000-0000-0000319D0000}"/>
    <cellStyle name="Normal 2 6 2 2_3. Chng in credit spreads" xfId="50325" xr:uid="{00000000-0005-0000-0000-0000329D0000}"/>
    <cellStyle name="Normal 2 6 2 3" xfId="27859" xr:uid="{00000000-0005-0000-0000-0000339D0000}"/>
    <cellStyle name="Normal 2 6 2 3 2" xfId="27860" xr:uid="{00000000-0005-0000-0000-0000349D0000}"/>
    <cellStyle name="Normal 2 6 2 3 2 2" xfId="27861" xr:uid="{00000000-0005-0000-0000-0000359D0000}"/>
    <cellStyle name="Normal 2 6 2 3 2 3" xfId="27862" xr:uid="{00000000-0005-0000-0000-0000369D0000}"/>
    <cellStyle name="Normal 2 6 2 3 2 4" xfId="50326" xr:uid="{00000000-0005-0000-0000-0000379D0000}"/>
    <cellStyle name="Normal 2 6 2 3 2_AVA DVA EL" xfId="27863" xr:uid="{00000000-0005-0000-0000-0000389D0000}"/>
    <cellStyle name="Normal 2 6 2 3 3" xfId="27864" xr:uid="{00000000-0005-0000-0000-0000399D0000}"/>
    <cellStyle name="Normal 2 6 2 3 3 2" xfId="27865" xr:uid="{00000000-0005-0000-0000-00003A9D0000}"/>
    <cellStyle name="Normal 2 6 2 3 3 3" xfId="27866" xr:uid="{00000000-0005-0000-0000-00003B9D0000}"/>
    <cellStyle name="Normal 2 6 2 3 3_AVA DVA EL" xfId="27867" xr:uid="{00000000-0005-0000-0000-00003C9D0000}"/>
    <cellStyle name="Normal 2 6 2 3 4" xfId="27868" xr:uid="{00000000-0005-0000-0000-00003D9D0000}"/>
    <cellStyle name="Normal 2 6 2 3 5" xfId="27869" xr:uid="{00000000-0005-0000-0000-00003E9D0000}"/>
    <cellStyle name="Normal 2 6 2 3 6" xfId="50327" xr:uid="{00000000-0005-0000-0000-00003F9D0000}"/>
    <cellStyle name="Normal 2 6 2 3_3. Chng in credit spreads" xfId="50328" xr:uid="{00000000-0005-0000-0000-0000409D0000}"/>
    <cellStyle name="Normal 2 6 2 4" xfId="27870" xr:uid="{00000000-0005-0000-0000-0000419D0000}"/>
    <cellStyle name="Normal 2 6 2 4 2" xfId="27871" xr:uid="{00000000-0005-0000-0000-0000429D0000}"/>
    <cellStyle name="Normal 2 6 2 4 2 2" xfId="50329" xr:uid="{00000000-0005-0000-0000-0000439D0000}"/>
    <cellStyle name="Normal 2 6 2 4 3" xfId="27872" xr:uid="{00000000-0005-0000-0000-0000449D0000}"/>
    <cellStyle name="Normal 2 6 2 4 4" xfId="50330" xr:uid="{00000000-0005-0000-0000-0000459D0000}"/>
    <cellStyle name="Normal 2 6 2 4_3. Chng in credit spreads" xfId="50331" xr:uid="{00000000-0005-0000-0000-0000469D0000}"/>
    <cellStyle name="Normal 2 6 2 5" xfId="27873" xr:uid="{00000000-0005-0000-0000-0000479D0000}"/>
    <cellStyle name="Normal 2 6 2 5 2" xfId="27874" xr:uid="{00000000-0005-0000-0000-0000489D0000}"/>
    <cellStyle name="Normal 2 6 2 5 3" xfId="27875" xr:uid="{00000000-0005-0000-0000-0000499D0000}"/>
    <cellStyle name="Normal 2 6 2 5 4" xfId="50332" xr:uid="{00000000-0005-0000-0000-00004A9D0000}"/>
    <cellStyle name="Normal 2 6 2 5_AVA DVA EL" xfId="27876" xr:uid="{00000000-0005-0000-0000-00004B9D0000}"/>
    <cellStyle name="Normal 2 6 2 6" xfId="27877" xr:uid="{00000000-0005-0000-0000-00004C9D0000}"/>
    <cellStyle name="Normal 2 6 2 6 2" xfId="27878" xr:uid="{00000000-0005-0000-0000-00004D9D0000}"/>
    <cellStyle name="Normal 2 6 2 6 3" xfId="27879" xr:uid="{00000000-0005-0000-0000-00004E9D0000}"/>
    <cellStyle name="Normal 2 6 2 6_AVA DVA EL" xfId="27880" xr:uid="{00000000-0005-0000-0000-00004F9D0000}"/>
    <cellStyle name="Normal 2 6 2 7" xfId="27881" xr:uid="{00000000-0005-0000-0000-0000509D0000}"/>
    <cellStyle name="Normal 2 6 2 7 2" xfId="27882" xr:uid="{00000000-0005-0000-0000-0000519D0000}"/>
    <cellStyle name="Normal 2 6 2 7 3" xfId="27883" xr:uid="{00000000-0005-0000-0000-0000529D0000}"/>
    <cellStyle name="Normal 2 6 2 7_AVA DVA EL" xfId="27884" xr:uid="{00000000-0005-0000-0000-0000539D0000}"/>
    <cellStyle name="Normal 2 6 2 8" xfId="27885" xr:uid="{00000000-0005-0000-0000-0000549D0000}"/>
    <cellStyle name="Normal 2 6 2 8 2" xfId="27886" xr:uid="{00000000-0005-0000-0000-0000559D0000}"/>
    <cellStyle name="Normal 2 6 2 8 3" xfId="27887" xr:uid="{00000000-0005-0000-0000-0000569D0000}"/>
    <cellStyle name="Normal 2 6 2 8_AVA DVA EL" xfId="27888" xr:uid="{00000000-0005-0000-0000-0000579D0000}"/>
    <cellStyle name="Normal 2 6 2 9" xfId="27889" xr:uid="{00000000-0005-0000-0000-0000589D0000}"/>
    <cellStyle name="Normal 2 6 2 9 2" xfId="27890" xr:uid="{00000000-0005-0000-0000-0000599D0000}"/>
    <cellStyle name="Normal 2 6 2 9 3" xfId="27891" xr:uid="{00000000-0005-0000-0000-00005A9D0000}"/>
    <cellStyle name="Normal 2 6 2 9_AVA DVA EL" xfId="27892" xr:uid="{00000000-0005-0000-0000-00005B9D0000}"/>
    <cellStyle name="Normal 2 6 2_3. Chng in credit spreads" xfId="50333" xr:uid="{00000000-0005-0000-0000-00005C9D0000}"/>
    <cellStyle name="Normal 2 6 3" xfId="8332" xr:uid="{00000000-0005-0000-0000-00005D9D0000}"/>
    <cellStyle name="Normal 2 6 3 10" xfId="27893" xr:uid="{00000000-0005-0000-0000-00005E9D0000}"/>
    <cellStyle name="Normal 2 6 3 10 2" xfId="27894" xr:uid="{00000000-0005-0000-0000-00005F9D0000}"/>
    <cellStyle name="Normal 2 6 3 10 3" xfId="27895" xr:uid="{00000000-0005-0000-0000-0000609D0000}"/>
    <cellStyle name="Normal 2 6 3 10_AVA DVA EL" xfId="27896" xr:uid="{00000000-0005-0000-0000-0000619D0000}"/>
    <cellStyle name="Normal 2 6 3 11" xfId="27897" xr:uid="{00000000-0005-0000-0000-0000629D0000}"/>
    <cellStyle name="Normal 2 6 3 12" xfId="50334" xr:uid="{00000000-0005-0000-0000-0000639D0000}"/>
    <cellStyle name="Normal 2 6 3 2" xfId="8333" xr:uid="{00000000-0005-0000-0000-0000649D0000}"/>
    <cellStyle name="Normal 2 6 3 2 2" xfId="27898" xr:uid="{00000000-0005-0000-0000-0000659D0000}"/>
    <cellStyle name="Normal 2 6 3 2 2 2" xfId="27899" xr:uid="{00000000-0005-0000-0000-0000669D0000}"/>
    <cellStyle name="Normal 2 6 3 2 2 3" xfId="27900" xr:uid="{00000000-0005-0000-0000-0000679D0000}"/>
    <cellStyle name="Normal 2 6 3 2 2_AVA DVA EL" xfId="27901" xr:uid="{00000000-0005-0000-0000-0000689D0000}"/>
    <cellStyle name="Normal 2 6 3 2 3" xfId="27902" xr:uid="{00000000-0005-0000-0000-0000699D0000}"/>
    <cellStyle name="Normal 2 6 3 2 3 2" xfId="27903" xr:uid="{00000000-0005-0000-0000-00006A9D0000}"/>
    <cellStyle name="Normal 2 6 3 2 3 3" xfId="27904" xr:uid="{00000000-0005-0000-0000-00006B9D0000}"/>
    <cellStyle name="Normal 2 6 3 2 3_AVA DVA EL" xfId="27905" xr:uid="{00000000-0005-0000-0000-00006C9D0000}"/>
    <cellStyle name="Normal 2 6 3 2 4" xfId="27906" xr:uid="{00000000-0005-0000-0000-00006D9D0000}"/>
    <cellStyle name="Normal 2 6 3 2 4 2" xfId="27907" xr:uid="{00000000-0005-0000-0000-00006E9D0000}"/>
    <cellStyle name="Normal 2 6 3 2 4 3" xfId="27908" xr:uid="{00000000-0005-0000-0000-00006F9D0000}"/>
    <cellStyle name="Normal 2 6 3 2 4_AVA DVA EL" xfId="27909" xr:uid="{00000000-0005-0000-0000-0000709D0000}"/>
    <cellStyle name="Normal 2 6 3 2 5" xfId="27910" xr:uid="{00000000-0005-0000-0000-0000719D0000}"/>
    <cellStyle name="Normal 2 6 3 2 6" xfId="50335" xr:uid="{00000000-0005-0000-0000-0000729D0000}"/>
    <cellStyle name="Normal 2 6 3 2_AVA DVA EL" xfId="27911" xr:uid="{00000000-0005-0000-0000-0000739D0000}"/>
    <cellStyle name="Normal 2 6 3 3" xfId="8334" xr:uid="{00000000-0005-0000-0000-0000749D0000}"/>
    <cellStyle name="Normal 2 6 3 3 2" xfId="27912" xr:uid="{00000000-0005-0000-0000-0000759D0000}"/>
    <cellStyle name="Normal 2 6 3 3 2 2" xfId="27913" xr:uid="{00000000-0005-0000-0000-0000769D0000}"/>
    <cellStyle name="Normal 2 6 3 3 2 3" xfId="27914" xr:uid="{00000000-0005-0000-0000-0000779D0000}"/>
    <cellStyle name="Normal 2 6 3 3 2_AVA DVA EL" xfId="27915" xr:uid="{00000000-0005-0000-0000-0000789D0000}"/>
    <cellStyle name="Normal 2 6 3 3 3" xfId="27916" xr:uid="{00000000-0005-0000-0000-0000799D0000}"/>
    <cellStyle name="Normal 2 6 3 3_AVA DVA EL" xfId="27917" xr:uid="{00000000-0005-0000-0000-00007A9D0000}"/>
    <cellStyle name="Normal 2 6 3 4" xfId="8335" xr:uid="{00000000-0005-0000-0000-00007B9D0000}"/>
    <cellStyle name="Normal 2 6 3 4 2" xfId="27918" xr:uid="{00000000-0005-0000-0000-00007C9D0000}"/>
    <cellStyle name="Normal 2 6 3 4 2 2" xfId="27919" xr:uid="{00000000-0005-0000-0000-00007D9D0000}"/>
    <cellStyle name="Normal 2 6 3 4 2 3" xfId="27920" xr:uid="{00000000-0005-0000-0000-00007E9D0000}"/>
    <cellStyle name="Normal 2 6 3 4 2_AVA DVA EL" xfId="27921" xr:uid="{00000000-0005-0000-0000-00007F9D0000}"/>
    <cellStyle name="Normal 2 6 3 4 3" xfId="27922" xr:uid="{00000000-0005-0000-0000-0000809D0000}"/>
    <cellStyle name="Normal 2 6 3 4_AVA DVA EL" xfId="27923" xr:uid="{00000000-0005-0000-0000-0000819D0000}"/>
    <cellStyle name="Normal 2 6 3 5" xfId="8336" xr:uid="{00000000-0005-0000-0000-0000829D0000}"/>
    <cellStyle name="Normal 2 6 3 5 2" xfId="27924" xr:uid="{00000000-0005-0000-0000-0000839D0000}"/>
    <cellStyle name="Normal 2 6 3 5 2 2" xfId="27925" xr:uid="{00000000-0005-0000-0000-0000849D0000}"/>
    <cellStyle name="Normal 2 6 3 5 2 3" xfId="27926" xr:uid="{00000000-0005-0000-0000-0000859D0000}"/>
    <cellStyle name="Normal 2 6 3 5 2_AVA DVA EL" xfId="27927" xr:uid="{00000000-0005-0000-0000-0000869D0000}"/>
    <cellStyle name="Normal 2 6 3 5 3" xfId="27928" xr:uid="{00000000-0005-0000-0000-0000879D0000}"/>
    <cellStyle name="Normal 2 6 3 5_AVA DVA EL" xfId="27929" xr:uid="{00000000-0005-0000-0000-0000889D0000}"/>
    <cellStyle name="Normal 2 6 3 6" xfId="8337" xr:uid="{00000000-0005-0000-0000-0000899D0000}"/>
    <cellStyle name="Normal 2 6 3 6 2" xfId="27930" xr:uid="{00000000-0005-0000-0000-00008A9D0000}"/>
    <cellStyle name="Normal 2 6 3 6 2 2" xfId="27931" xr:uid="{00000000-0005-0000-0000-00008B9D0000}"/>
    <cellStyle name="Normal 2 6 3 6 2 3" xfId="27932" xr:uid="{00000000-0005-0000-0000-00008C9D0000}"/>
    <cellStyle name="Normal 2 6 3 6 2_AVA DVA EL" xfId="27933" xr:uid="{00000000-0005-0000-0000-00008D9D0000}"/>
    <cellStyle name="Normal 2 6 3 6 3" xfId="27934" xr:uid="{00000000-0005-0000-0000-00008E9D0000}"/>
    <cellStyle name="Normal 2 6 3 6_AVA DVA EL" xfId="27935" xr:uid="{00000000-0005-0000-0000-00008F9D0000}"/>
    <cellStyle name="Normal 2 6 3 7" xfId="27936" xr:uid="{00000000-0005-0000-0000-0000909D0000}"/>
    <cellStyle name="Normal 2 6 3 7 2" xfId="27937" xr:uid="{00000000-0005-0000-0000-0000919D0000}"/>
    <cellStyle name="Normal 2 6 3 7 3" xfId="27938" xr:uid="{00000000-0005-0000-0000-0000929D0000}"/>
    <cellStyle name="Normal 2 6 3 7_AVA DVA EL" xfId="27939" xr:uid="{00000000-0005-0000-0000-0000939D0000}"/>
    <cellStyle name="Normal 2 6 3 8" xfId="27940" xr:uid="{00000000-0005-0000-0000-0000949D0000}"/>
    <cellStyle name="Normal 2 6 3 8 2" xfId="27941" xr:uid="{00000000-0005-0000-0000-0000959D0000}"/>
    <cellStyle name="Normal 2 6 3 8 3" xfId="27942" xr:uid="{00000000-0005-0000-0000-0000969D0000}"/>
    <cellStyle name="Normal 2 6 3 8_AVA DVA EL" xfId="27943" xr:uid="{00000000-0005-0000-0000-0000979D0000}"/>
    <cellStyle name="Normal 2 6 3 9" xfId="27944" xr:uid="{00000000-0005-0000-0000-0000989D0000}"/>
    <cellStyle name="Normal 2 6 3 9 2" xfId="27945" xr:uid="{00000000-0005-0000-0000-0000999D0000}"/>
    <cellStyle name="Normal 2 6 3 9 3" xfId="27946" xr:uid="{00000000-0005-0000-0000-00009A9D0000}"/>
    <cellStyle name="Normal 2 6 3 9_AVA DVA EL" xfId="27947" xr:uid="{00000000-0005-0000-0000-00009B9D0000}"/>
    <cellStyle name="Normal 2 6 3_3. Chng in credit spreads" xfId="50336" xr:uid="{00000000-0005-0000-0000-00009C9D0000}"/>
    <cellStyle name="Normal 2 6 4" xfId="8338" xr:uid="{00000000-0005-0000-0000-00009D9D0000}"/>
    <cellStyle name="Normal 2 6 4 2" xfId="27948" xr:uid="{00000000-0005-0000-0000-00009E9D0000}"/>
    <cellStyle name="Normal 2 6 4 2 2" xfId="50337" xr:uid="{00000000-0005-0000-0000-00009F9D0000}"/>
    <cellStyle name="Normal 2 6 4 3" xfId="50338" xr:uid="{00000000-0005-0000-0000-0000A09D0000}"/>
    <cellStyle name="Normal 2 6 4_3. Chng in credit spreads" xfId="50339" xr:uid="{00000000-0005-0000-0000-0000A19D0000}"/>
    <cellStyle name="Normal 2 6 5" xfId="27949" xr:uid="{00000000-0005-0000-0000-0000A29D0000}"/>
    <cellStyle name="Normal 2 6 5 2" xfId="27950" xr:uid="{00000000-0005-0000-0000-0000A39D0000}"/>
    <cellStyle name="Normal 2 6 5 2 2" xfId="50340" xr:uid="{00000000-0005-0000-0000-0000A49D0000}"/>
    <cellStyle name="Normal 2 6 5 3" xfId="27951" xr:uid="{00000000-0005-0000-0000-0000A59D0000}"/>
    <cellStyle name="Normal 2 6 5 4" xfId="50341" xr:uid="{00000000-0005-0000-0000-0000A69D0000}"/>
    <cellStyle name="Normal 2 6 5_3. Chng in credit spreads" xfId="50342" xr:uid="{00000000-0005-0000-0000-0000A79D0000}"/>
    <cellStyle name="Normal 2 6 6" xfId="27952" xr:uid="{00000000-0005-0000-0000-0000A89D0000}"/>
    <cellStyle name="Normal 2 6 6 2" xfId="50343" xr:uid="{00000000-0005-0000-0000-0000A99D0000}"/>
    <cellStyle name="Normal 2 6 6 2 2" xfId="50344" xr:uid="{00000000-0005-0000-0000-0000AA9D0000}"/>
    <cellStyle name="Normal 2 6 6 3" xfId="50345" xr:uid="{00000000-0005-0000-0000-0000AB9D0000}"/>
    <cellStyle name="Normal 2 6 6_3. Chng in credit spreads" xfId="50346" xr:uid="{00000000-0005-0000-0000-0000AC9D0000}"/>
    <cellStyle name="Normal 2 6 7" xfId="36790" xr:uid="{00000000-0005-0000-0000-0000AD9D0000}"/>
    <cellStyle name="Normal 2 6 7 2" xfId="50347" xr:uid="{00000000-0005-0000-0000-0000AE9D0000}"/>
    <cellStyle name="Normal 2 6 8" xfId="50348" xr:uid="{00000000-0005-0000-0000-0000AF9D0000}"/>
    <cellStyle name="Normal 2 6 9" xfId="50349" xr:uid="{00000000-0005-0000-0000-0000B09D0000}"/>
    <cellStyle name="Normal 2 6_3. Chng in credit spreads" xfId="50350" xr:uid="{00000000-0005-0000-0000-0000B19D0000}"/>
    <cellStyle name="Normal 2 7" xfId="8339" xr:uid="{00000000-0005-0000-0000-0000B29D0000}"/>
    <cellStyle name="Normal 2 7 10" xfId="27953" xr:uid="{00000000-0005-0000-0000-0000B39D0000}"/>
    <cellStyle name="Normal 2 7 10 2" xfId="27954" xr:uid="{00000000-0005-0000-0000-0000B49D0000}"/>
    <cellStyle name="Normal 2 7 10 3" xfId="27955" xr:uid="{00000000-0005-0000-0000-0000B59D0000}"/>
    <cellStyle name="Normal 2 7 10_AVA DVA EL" xfId="27956" xr:uid="{00000000-0005-0000-0000-0000B69D0000}"/>
    <cellStyle name="Normal 2 7 11" xfId="27957" xr:uid="{00000000-0005-0000-0000-0000B79D0000}"/>
    <cellStyle name="Normal 2 7 11 2" xfId="27958" xr:uid="{00000000-0005-0000-0000-0000B89D0000}"/>
    <cellStyle name="Normal 2 7 11 2 2" xfId="27959" xr:uid="{00000000-0005-0000-0000-0000B99D0000}"/>
    <cellStyle name="Normal 2 7 11 2 3" xfId="27960" xr:uid="{00000000-0005-0000-0000-0000BA9D0000}"/>
    <cellStyle name="Normal 2 7 11 2_AVA DVA EL" xfId="27961" xr:uid="{00000000-0005-0000-0000-0000BB9D0000}"/>
    <cellStyle name="Normal 2 7 11 3" xfId="27962" xr:uid="{00000000-0005-0000-0000-0000BC9D0000}"/>
    <cellStyle name="Normal 2 7 11 4" xfId="27963" xr:uid="{00000000-0005-0000-0000-0000BD9D0000}"/>
    <cellStyle name="Normal 2 7 11_AVA DVA EL" xfId="27964" xr:uid="{00000000-0005-0000-0000-0000BE9D0000}"/>
    <cellStyle name="Normal 2 7 12" xfId="27965" xr:uid="{00000000-0005-0000-0000-0000BF9D0000}"/>
    <cellStyle name="Normal 2 7 12 2" xfId="27966" xr:uid="{00000000-0005-0000-0000-0000C09D0000}"/>
    <cellStyle name="Normal 2 7 12 2 2" xfId="27967" xr:uid="{00000000-0005-0000-0000-0000C19D0000}"/>
    <cellStyle name="Normal 2 7 12 2 3" xfId="27968" xr:uid="{00000000-0005-0000-0000-0000C29D0000}"/>
    <cellStyle name="Normal 2 7 12 2_AVA DVA EL" xfId="27969" xr:uid="{00000000-0005-0000-0000-0000C39D0000}"/>
    <cellStyle name="Normal 2 7 12 3" xfId="27970" xr:uid="{00000000-0005-0000-0000-0000C49D0000}"/>
    <cellStyle name="Normal 2 7 12 4" xfId="27971" xr:uid="{00000000-0005-0000-0000-0000C59D0000}"/>
    <cellStyle name="Normal 2 7 12_AVA DVA EL" xfId="27972" xr:uid="{00000000-0005-0000-0000-0000C69D0000}"/>
    <cellStyle name="Normal 2 7 13" xfId="27973" xr:uid="{00000000-0005-0000-0000-0000C79D0000}"/>
    <cellStyle name="Normal 2 7 13 2" xfId="27974" xr:uid="{00000000-0005-0000-0000-0000C89D0000}"/>
    <cellStyle name="Normal 2 7 13 2 2" xfId="27975" xr:uid="{00000000-0005-0000-0000-0000C99D0000}"/>
    <cellStyle name="Normal 2 7 13 2 3" xfId="27976" xr:uid="{00000000-0005-0000-0000-0000CA9D0000}"/>
    <cellStyle name="Normal 2 7 13 2_AVA DVA EL" xfId="27977" xr:uid="{00000000-0005-0000-0000-0000CB9D0000}"/>
    <cellStyle name="Normal 2 7 13 3" xfId="27978" xr:uid="{00000000-0005-0000-0000-0000CC9D0000}"/>
    <cellStyle name="Normal 2 7 13 4" xfId="27979" xr:uid="{00000000-0005-0000-0000-0000CD9D0000}"/>
    <cellStyle name="Normal 2 7 13_AVA DVA EL" xfId="27980" xr:uid="{00000000-0005-0000-0000-0000CE9D0000}"/>
    <cellStyle name="Normal 2 7 14" xfId="27981" xr:uid="{00000000-0005-0000-0000-0000CF9D0000}"/>
    <cellStyle name="Normal 2 7 14 2" xfId="27982" xr:uid="{00000000-0005-0000-0000-0000D09D0000}"/>
    <cellStyle name="Normal 2 7 14 2 2" xfId="27983" xr:uid="{00000000-0005-0000-0000-0000D19D0000}"/>
    <cellStyle name="Normal 2 7 14 2 3" xfId="27984" xr:uid="{00000000-0005-0000-0000-0000D29D0000}"/>
    <cellStyle name="Normal 2 7 14 2_AVA DVA EL" xfId="27985" xr:uid="{00000000-0005-0000-0000-0000D39D0000}"/>
    <cellStyle name="Normal 2 7 14 3" xfId="27986" xr:uid="{00000000-0005-0000-0000-0000D49D0000}"/>
    <cellStyle name="Normal 2 7 14 4" xfId="27987" xr:uid="{00000000-0005-0000-0000-0000D59D0000}"/>
    <cellStyle name="Normal 2 7 14_AVA DVA EL" xfId="27988" xr:uid="{00000000-0005-0000-0000-0000D69D0000}"/>
    <cellStyle name="Normal 2 7 15" xfId="27989" xr:uid="{00000000-0005-0000-0000-0000D79D0000}"/>
    <cellStyle name="Normal 2 7 15 2" xfId="27990" xr:uid="{00000000-0005-0000-0000-0000D89D0000}"/>
    <cellStyle name="Normal 2 7 15 3" xfId="27991" xr:uid="{00000000-0005-0000-0000-0000D99D0000}"/>
    <cellStyle name="Normal 2 7 15_AVA DVA EL" xfId="27992" xr:uid="{00000000-0005-0000-0000-0000DA9D0000}"/>
    <cellStyle name="Normal 2 7 16" xfId="27993" xr:uid="{00000000-0005-0000-0000-0000DB9D0000}"/>
    <cellStyle name="Normal 2 7 16 2" xfId="27994" xr:uid="{00000000-0005-0000-0000-0000DC9D0000}"/>
    <cellStyle name="Normal 2 7 16 3" xfId="27995" xr:uid="{00000000-0005-0000-0000-0000DD9D0000}"/>
    <cellStyle name="Normal 2 7 16_AVA DVA EL" xfId="27996" xr:uid="{00000000-0005-0000-0000-0000DE9D0000}"/>
    <cellStyle name="Normal 2 7 17" xfId="27997" xr:uid="{00000000-0005-0000-0000-0000DF9D0000}"/>
    <cellStyle name="Normal 2 7 18" xfId="50351" xr:uid="{00000000-0005-0000-0000-0000E09D0000}"/>
    <cellStyle name="Normal 2 7 2" xfId="8340" xr:uid="{00000000-0005-0000-0000-0000E19D0000}"/>
    <cellStyle name="Normal 2 7 2 10" xfId="27998" xr:uid="{00000000-0005-0000-0000-0000E29D0000}"/>
    <cellStyle name="Normal 2 7 2 10 2" xfId="27999" xr:uid="{00000000-0005-0000-0000-0000E39D0000}"/>
    <cellStyle name="Normal 2 7 2 10 3" xfId="28000" xr:uid="{00000000-0005-0000-0000-0000E49D0000}"/>
    <cellStyle name="Normal 2 7 2 10_AVA DVA EL" xfId="28001" xr:uid="{00000000-0005-0000-0000-0000E59D0000}"/>
    <cellStyle name="Normal 2 7 2 11" xfId="28002" xr:uid="{00000000-0005-0000-0000-0000E69D0000}"/>
    <cellStyle name="Normal 2 7 2 12" xfId="50352" xr:uid="{00000000-0005-0000-0000-0000E79D0000}"/>
    <cellStyle name="Normal 2 7 2 2" xfId="28003" xr:uid="{00000000-0005-0000-0000-0000E89D0000}"/>
    <cellStyle name="Normal 2 7 2 2 2" xfId="28004" xr:uid="{00000000-0005-0000-0000-0000E99D0000}"/>
    <cellStyle name="Normal 2 7 2 2 2 2" xfId="28005" xr:uid="{00000000-0005-0000-0000-0000EA9D0000}"/>
    <cellStyle name="Normal 2 7 2 2 2 3" xfId="28006" xr:uid="{00000000-0005-0000-0000-0000EB9D0000}"/>
    <cellStyle name="Normal 2 7 2 2 2 4" xfId="50353" xr:uid="{00000000-0005-0000-0000-0000EC9D0000}"/>
    <cellStyle name="Normal 2 7 2 2 2_AVA DVA EL" xfId="28007" xr:uid="{00000000-0005-0000-0000-0000ED9D0000}"/>
    <cellStyle name="Normal 2 7 2 2 3" xfId="28008" xr:uid="{00000000-0005-0000-0000-0000EE9D0000}"/>
    <cellStyle name="Normal 2 7 2 2 3 2" xfId="28009" xr:uid="{00000000-0005-0000-0000-0000EF9D0000}"/>
    <cellStyle name="Normal 2 7 2 2 3 3" xfId="28010" xr:uid="{00000000-0005-0000-0000-0000F09D0000}"/>
    <cellStyle name="Normal 2 7 2 2 3_AVA DVA EL" xfId="28011" xr:uid="{00000000-0005-0000-0000-0000F19D0000}"/>
    <cellStyle name="Normal 2 7 2 2 4" xfId="28012" xr:uid="{00000000-0005-0000-0000-0000F29D0000}"/>
    <cellStyle name="Normal 2 7 2 2 5" xfId="28013" xr:uid="{00000000-0005-0000-0000-0000F39D0000}"/>
    <cellStyle name="Normal 2 7 2 2 6" xfId="50354" xr:uid="{00000000-0005-0000-0000-0000F49D0000}"/>
    <cellStyle name="Normal 2 7 2 2_3. Chng in credit spreads" xfId="50355" xr:uid="{00000000-0005-0000-0000-0000F59D0000}"/>
    <cellStyle name="Normal 2 7 2 3" xfId="28014" xr:uid="{00000000-0005-0000-0000-0000F69D0000}"/>
    <cellStyle name="Normal 2 7 2 3 2" xfId="28015" xr:uid="{00000000-0005-0000-0000-0000F79D0000}"/>
    <cellStyle name="Normal 2 7 2 3 2 2" xfId="50356" xr:uid="{00000000-0005-0000-0000-0000F89D0000}"/>
    <cellStyle name="Normal 2 7 2 3 3" xfId="28016" xr:uid="{00000000-0005-0000-0000-0000F99D0000}"/>
    <cellStyle name="Normal 2 7 2 3 4" xfId="50357" xr:uid="{00000000-0005-0000-0000-0000FA9D0000}"/>
    <cellStyle name="Normal 2 7 2 3_3. Chng in credit spreads" xfId="50358" xr:uid="{00000000-0005-0000-0000-0000FB9D0000}"/>
    <cellStyle name="Normal 2 7 2 4" xfId="28017" xr:uid="{00000000-0005-0000-0000-0000FC9D0000}"/>
    <cellStyle name="Normal 2 7 2 4 2" xfId="28018" xr:uid="{00000000-0005-0000-0000-0000FD9D0000}"/>
    <cellStyle name="Normal 2 7 2 4 2 2" xfId="50359" xr:uid="{00000000-0005-0000-0000-0000FE9D0000}"/>
    <cellStyle name="Normal 2 7 2 4 3" xfId="28019" xr:uid="{00000000-0005-0000-0000-0000FF9D0000}"/>
    <cellStyle name="Normal 2 7 2 4 4" xfId="50360" xr:uid="{00000000-0005-0000-0000-0000009E0000}"/>
    <cellStyle name="Normal 2 7 2 4_3. Chng in credit spreads" xfId="50361" xr:uid="{00000000-0005-0000-0000-0000019E0000}"/>
    <cellStyle name="Normal 2 7 2 5" xfId="28020" xr:uid="{00000000-0005-0000-0000-0000029E0000}"/>
    <cellStyle name="Normal 2 7 2 5 2" xfId="28021" xr:uid="{00000000-0005-0000-0000-0000039E0000}"/>
    <cellStyle name="Normal 2 7 2 5 3" xfId="28022" xr:uid="{00000000-0005-0000-0000-0000049E0000}"/>
    <cellStyle name="Normal 2 7 2 5 4" xfId="50362" xr:uid="{00000000-0005-0000-0000-0000059E0000}"/>
    <cellStyle name="Normal 2 7 2 5_AVA DVA EL" xfId="28023" xr:uid="{00000000-0005-0000-0000-0000069E0000}"/>
    <cellStyle name="Normal 2 7 2 6" xfId="28024" xr:uid="{00000000-0005-0000-0000-0000079E0000}"/>
    <cellStyle name="Normal 2 7 2 6 2" xfId="28025" xr:uid="{00000000-0005-0000-0000-0000089E0000}"/>
    <cellStyle name="Normal 2 7 2 6 3" xfId="28026" xr:uid="{00000000-0005-0000-0000-0000099E0000}"/>
    <cellStyle name="Normal 2 7 2 6_AVA DVA EL" xfId="28027" xr:uid="{00000000-0005-0000-0000-00000A9E0000}"/>
    <cellStyle name="Normal 2 7 2 7" xfId="28028" xr:uid="{00000000-0005-0000-0000-00000B9E0000}"/>
    <cellStyle name="Normal 2 7 2 7 2" xfId="28029" xr:uid="{00000000-0005-0000-0000-00000C9E0000}"/>
    <cellStyle name="Normal 2 7 2 7 3" xfId="28030" xr:uid="{00000000-0005-0000-0000-00000D9E0000}"/>
    <cellStyle name="Normal 2 7 2 7_AVA DVA EL" xfId="28031" xr:uid="{00000000-0005-0000-0000-00000E9E0000}"/>
    <cellStyle name="Normal 2 7 2 8" xfId="28032" xr:uid="{00000000-0005-0000-0000-00000F9E0000}"/>
    <cellStyle name="Normal 2 7 2 8 2" xfId="28033" xr:uid="{00000000-0005-0000-0000-0000109E0000}"/>
    <cellStyle name="Normal 2 7 2 8 3" xfId="28034" xr:uid="{00000000-0005-0000-0000-0000119E0000}"/>
    <cellStyle name="Normal 2 7 2 8_AVA DVA EL" xfId="28035" xr:uid="{00000000-0005-0000-0000-0000129E0000}"/>
    <cellStyle name="Normal 2 7 2 9" xfId="28036" xr:uid="{00000000-0005-0000-0000-0000139E0000}"/>
    <cellStyle name="Normal 2 7 2 9 2" xfId="28037" xr:uid="{00000000-0005-0000-0000-0000149E0000}"/>
    <cellStyle name="Normal 2 7 2 9 3" xfId="28038" xr:uid="{00000000-0005-0000-0000-0000159E0000}"/>
    <cellStyle name="Normal 2 7 2 9_AVA DVA EL" xfId="28039" xr:uid="{00000000-0005-0000-0000-0000169E0000}"/>
    <cellStyle name="Normal 2 7 2_3. Chng in credit spreads" xfId="50363" xr:uid="{00000000-0005-0000-0000-0000179E0000}"/>
    <cellStyle name="Normal 2 7 3" xfId="8341" xr:uid="{00000000-0005-0000-0000-0000189E0000}"/>
    <cellStyle name="Normal 2 7 3 2" xfId="28040" xr:uid="{00000000-0005-0000-0000-0000199E0000}"/>
    <cellStyle name="Normal 2 7 3 2 2" xfId="28041" xr:uid="{00000000-0005-0000-0000-00001A9E0000}"/>
    <cellStyle name="Normal 2 7 3 2 3" xfId="28042" xr:uid="{00000000-0005-0000-0000-00001B9E0000}"/>
    <cellStyle name="Normal 2 7 3 2 4" xfId="50364" xr:uid="{00000000-0005-0000-0000-00001C9E0000}"/>
    <cellStyle name="Normal 2 7 3 2_AVA DVA EL" xfId="28043" xr:uid="{00000000-0005-0000-0000-00001D9E0000}"/>
    <cellStyle name="Normal 2 7 3 3" xfId="28044" xr:uid="{00000000-0005-0000-0000-00001E9E0000}"/>
    <cellStyle name="Normal 2 7 3 3 2" xfId="28045" xr:uid="{00000000-0005-0000-0000-00001F9E0000}"/>
    <cellStyle name="Normal 2 7 3 3 3" xfId="28046" xr:uid="{00000000-0005-0000-0000-0000209E0000}"/>
    <cellStyle name="Normal 2 7 3 3_AVA DVA EL" xfId="28047" xr:uid="{00000000-0005-0000-0000-0000219E0000}"/>
    <cellStyle name="Normal 2 7 3 4" xfId="28048" xr:uid="{00000000-0005-0000-0000-0000229E0000}"/>
    <cellStyle name="Normal 2 7 3 4 2" xfId="28049" xr:uid="{00000000-0005-0000-0000-0000239E0000}"/>
    <cellStyle name="Normal 2 7 3 4 3" xfId="28050" xr:uid="{00000000-0005-0000-0000-0000249E0000}"/>
    <cellStyle name="Normal 2 7 3 4_AVA DVA EL" xfId="28051" xr:uid="{00000000-0005-0000-0000-0000259E0000}"/>
    <cellStyle name="Normal 2 7 3 5" xfId="28052" xr:uid="{00000000-0005-0000-0000-0000269E0000}"/>
    <cellStyle name="Normal 2 7 3 6" xfId="50365" xr:uid="{00000000-0005-0000-0000-0000279E0000}"/>
    <cellStyle name="Normal 2 7 3_3. Chng in credit spreads" xfId="50366" xr:uid="{00000000-0005-0000-0000-0000289E0000}"/>
    <cellStyle name="Normal 2 7 4" xfId="8342" xr:uid="{00000000-0005-0000-0000-0000299E0000}"/>
    <cellStyle name="Normal 2 7 4 2" xfId="28053" xr:uid="{00000000-0005-0000-0000-00002A9E0000}"/>
    <cellStyle name="Normal 2 7 4 2 2" xfId="28054" xr:uid="{00000000-0005-0000-0000-00002B9E0000}"/>
    <cellStyle name="Normal 2 7 4 2 3" xfId="28055" xr:uid="{00000000-0005-0000-0000-00002C9E0000}"/>
    <cellStyle name="Normal 2 7 4 2 4" xfId="50367" xr:uid="{00000000-0005-0000-0000-00002D9E0000}"/>
    <cellStyle name="Normal 2 7 4 2_AVA DVA EL" xfId="28056" xr:uid="{00000000-0005-0000-0000-00002E9E0000}"/>
    <cellStyle name="Normal 2 7 4 3" xfId="28057" xr:uid="{00000000-0005-0000-0000-00002F9E0000}"/>
    <cellStyle name="Normal 2 7 4 4" xfId="50368" xr:uid="{00000000-0005-0000-0000-0000309E0000}"/>
    <cellStyle name="Normal 2 7 4_3. Chng in credit spreads" xfId="50369" xr:uid="{00000000-0005-0000-0000-0000319E0000}"/>
    <cellStyle name="Normal 2 7 5" xfId="8343" xr:uid="{00000000-0005-0000-0000-0000329E0000}"/>
    <cellStyle name="Normal 2 7 5 2" xfId="28058" xr:uid="{00000000-0005-0000-0000-0000339E0000}"/>
    <cellStyle name="Normal 2 7 5 2 2" xfId="28059" xr:uid="{00000000-0005-0000-0000-0000349E0000}"/>
    <cellStyle name="Normal 2 7 5 2 3" xfId="28060" xr:uid="{00000000-0005-0000-0000-0000359E0000}"/>
    <cellStyle name="Normal 2 7 5 2 4" xfId="50370" xr:uid="{00000000-0005-0000-0000-0000369E0000}"/>
    <cellStyle name="Normal 2 7 5 2_AVA DVA EL" xfId="28061" xr:uid="{00000000-0005-0000-0000-0000379E0000}"/>
    <cellStyle name="Normal 2 7 5 3" xfId="28062" xr:uid="{00000000-0005-0000-0000-0000389E0000}"/>
    <cellStyle name="Normal 2 7 5 4" xfId="50371" xr:uid="{00000000-0005-0000-0000-0000399E0000}"/>
    <cellStyle name="Normal 2 7 5_3. Chng in credit spreads" xfId="50372" xr:uid="{00000000-0005-0000-0000-00003A9E0000}"/>
    <cellStyle name="Normal 2 7 6" xfId="8344" xr:uid="{00000000-0005-0000-0000-00003B9E0000}"/>
    <cellStyle name="Normal 2 7 6 2" xfId="28063" xr:uid="{00000000-0005-0000-0000-00003C9E0000}"/>
    <cellStyle name="Normal 2 7 6 2 2" xfId="28064" xr:uid="{00000000-0005-0000-0000-00003D9E0000}"/>
    <cellStyle name="Normal 2 7 6 2 3" xfId="28065" xr:uid="{00000000-0005-0000-0000-00003E9E0000}"/>
    <cellStyle name="Normal 2 7 6 2_AVA DVA EL" xfId="28066" xr:uid="{00000000-0005-0000-0000-00003F9E0000}"/>
    <cellStyle name="Normal 2 7 6 3" xfId="28067" xr:uid="{00000000-0005-0000-0000-0000409E0000}"/>
    <cellStyle name="Normal 2 7 6 4" xfId="50373" xr:uid="{00000000-0005-0000-0000-0000419E0000}"/>
    <cellStyle name="Normal 2 7 6_AVA DVA EL" xfId="28068" xr:uid="{00000000-0005-0000-0000-0000429E0000}"/>
    <cellStyle name="Normal 2 7 7" xfId="8345" xr:uid="{00000000-0005-0000-0000-0000439E0000}"/>
    <cellStyle name="Normal 2 7 7 2" xfId="28069" xr:uid="{00000000-0005-0000-0000-0000449E0000}"/>
    <cellStyle name="Normal 2 7 7 2 2" xfId="28070" xr:uid="{00000000-0005-0000-0000-0000459E0000}"/>
    <cellStyle name="Normal 2 7 7 2 3" xfId="28071" xr:uid="{00000000-0005-0000-0000-0000469E0000}"/>
    <cellStyle name="Normal 2 7 7 2_AVA DVA EL" xfId="28072" xr:uid="{00000000-0005-0000-0000-0000479E0000}"/>
    <cellStyle name="Normal 2 7 7 3" xfId="28073" xr:uid="{00000000-0005-0000-0000-0000489E0000}"/>
    <cellStyle name="Normal 2 7 7_AVA DVA EL" xfId="28074" xr:uid="{00000000-0005-0000-0000-0000499E0000}"/>
    <cellStyle name="Normal 2 7 8" xfId="28075" xr:uid="{00000000-0005-0000-0000-00004A9E0000}"/>
    <cellStyle name="Normal 2 7 8 2" xfId="28076" xr:uid="{00000000-0005-0000-0000-00004B9E0000}"/>
    <cellStyle name="Normal 2 7 8 3" xfId="28077" xr:uid="{00000000-0005-0000-0000-00004C9E0000}"/>
    <cellStyle name="Normal 2 7 8_AVA DVA EL" xfId="28078" xr:uid="{00000000-0005-0000-0000-00004D9E0000}"/>
    <cellStyle name="Normal 2 7 9" xfId="28079" xr:uid="{00000000-0005-0000-0000-00004E9E0000}"/>
    <cellStyle name="Normal 2 7 9 2" xfId="28080" xr:uid="{00000000-0005-0000-0000-00004F9E0000}"/>
    <cellStyle name="Normal 2 7 9 3" xfId="28081" xr:uid="{00000000-0005-0000-0000-0000509E0000}"/>
    <cellStyle name="Normal 2 7 9_AVA DVA EL" xfId="28082" xr:uid="{00000000-0005-0000-0000-0000519E0000}"/>
    <cellStyle name="Normal 2 7_3. Chng in credit spreads" xfId="50374" xr:uid="{00000000-0005-0000-0000-0000529E0000}"/>
    <cellStyle name="Normal 2 8" xfId="8346" xr:uid="{00000000-0005-0000-0000-0000539E0000}"/>
    <cellStyle name="Normal 2 8 10" xfId="28083" xr:uid="{00000000-0005-0000-0000-0000549E0000}"/>
    <cellStyle name="Normal 2 8 10 2" xfId="28084" xr:uid="{00000000-0005-0000-0000-0000559E0000}"/>
    <cellStyle name="Normal 2 8 10 3" xfId="28085" xr:uid="{00000000-0005-0000-0000-0000569E0000}"/>
    <cellStyle name="Normal 2 8 10_AVA DVA EL" xfId="28086" xr:uid="{00000000-0005-0000-0000-0000579E0000}"/>
    <cellStyle name="Normal 2 8 11" xfId="28087" xr:uid="{00000000-0005-0000-0000-0000589E0000}"/>
    <cellStyle name="Normal 2 8 12" xfId="50375" xr:uid="{00000000-0005-0000-0000-0000599E0000}"/>
    <cellStyle name="Normal 2 8 2" xfId="8347" xr:uid="{00000000-0005-0000-0000-00005A9E0000}"/>
    <cellStyle name="Normal 2 8 2 10" xfId="28088" xr:uid="{00000000-0005-0000-0000-00005B9E0000}"/>
    <cellStyle name="Normal 2 8 2 10 2" xfId="28089" xr:uid="{00000000-0005-0000-0000-00005C9E0000}"/>
    <cellStyle name="Normal 2 8 2 10 3" xfId="28090" xr:uid="{00000000-0005-0000-0000-00005D9E0000}"/>
    <cellStyle name="Normal 2 8 2 10_AVA DVA EL" xfId="28091" xr:uid="{00000000-0005-0000-0000-00005E9E0000}"/>
    <cellStyle name="Normal 2 8 2 11" xfId="28092" xr:uid="{00000000-0005-0000-0000-00005F9E0000}"/>
    <cellStyle name="Normal 2 8 2 12" xfId="50376" xr:uid="{00000000-0005-0000-0000-0000609E0000}"/>
    <cellStyle name="Normal 2 8 2 2" xfId="28093" xr:uid="{00000000-0005-0000-0000-0000619E0000}"/>
    <cellStyle name="Normal 2 8 2 2 2" xfId="28094" xr:uid="{00000000-0005-0000-0000-0000629E0000}"/>
    <cellStyle name="Normal 2 8 2 2 2 2" xfId="28095" xr:uid="{00000000-0005-0000-0000-0000639E0000}"/>
    <cellStyle name="Normal 2 8 2 2 2 3" xfId="28096" xr:uid="{00000000-0005-0000-0000-0000649E0000}"/>
    <cellStyle name="Normal 2 8 2 2 2 4" xfId="50377" xr:uid="{00000000-0005-0000-0000-0000659E0000}"/>
    <cellStyle name="Normal 2 8 2 2 2_AVA DVA EL" xfId="28097" xr:uid="{00000000-0005-0000-0000-0000669E0000}"/>
    <cellStyle name="Normal 2 8 2 2 3" xfId="28098" xr:uid="{00000000-0005-0000-0000-0000679E0000}"/>
    <cellStyle name="Normal 2 8 2 2 3 2" xfId="28099" xr:uid="{00000000-0005-0000-0000-0000689E0000}"/>
    <cellStyle name="Normal 2 8 2 2 3 3" xfId="28100" xr:uid="{00000000-0005-0000-0000-0000699E0000}"/>
    <cellStyle name="Normal 2 8 2 2 3_AVA DVA EL" xfId="28101" xr:uid="{00000000-0005-0000-0000-00006A9E0000}"/>
    <cellStyle name="Normal 2 8 2 2 4" xfId="28102" xr:uid="{00000000-0005-0000-0000-00006B9E0000}"/>
    <cellStyle name="Normal 2 8 2 2 5" xfId="28103" xr:uid="{00000000-0005-0000-0000-00006C9E0000}"/>
    <cellStyle name="Normal 2 8 2 2 6" xfId="50378" xr:uid="{00000000-0005-0000-0000-00006D9E0000}"/>
    <cellStyle name="Normal 2 8 2 2_3. Chng in credit spreads" xfId="50379" xr:uid="{00000000-0005-0000-0000-00006E9E0000}"/>
    <cellStyle name="Normal 2 8 2 3" xfId="28104" xr:uid="{00000000-0005-0000-0000-00006F9E0000}"/>
    <cellStyle name="Normal 2 8 2 3 2" xfId="28105" xr:uid="{00000000-0005-0000-0000-0000709E0000}"/>
    <cellStyle name="Normal 2 8 2 3 2 2" xfId="50380" xr:uid="{00000000-0005-0000-0000-0000719E0000}"/>
    <cellStyle name="Normal 2 8 2 3 3" xfId="28106" xr:uid="{00000000-0005-0000-0000-0000729E0000}"/>
    <cellStyle name="Normal 2 8 2 3 4" xfId="50381" xr:uid="{00000000-0005-0000-0000-0000739E0000}"/>
    <cellStyle name="Normal 2 8 2 3_3. Chng in credit spreads" xfId="50382" xr:uid="{00000000-0005-0000-0000-0000749E0000}"/>
    <cellStyle name="Normal 2 8 2 4" xfId="28107" xr:uid="{00000000-0005-0000-0000-0000759E0000}"/>
    <cellStyle name="Normal 2 8 2 4 2" xfId="28108" xr:uid="{00000000-0005-0000-0000-0000769E0000}"/>
    <cellStyle name="Normal 2 8 2 4 3" xfId="28109" xr:uid="{00000000-0005-0000-0000-0000779E0000}"/>
    <cellStyle name="Normal 2 8 2 4 4" xfId="50383" xr:uid="{00000000-0005-0000-0000-0000789E0000}"/>
    <cellStyle name="Normal 2 8 2 4_AVA DVA EL" xfId="28110" xr:uid="{00000000-0005-0000-0000-0000799E0000}"/>
    <cellStyle name="Normal 2 8 2 5" xfId="28111" xr:uid="{00000000-0005-0000-0000-00007A9E0000}"/>
    <cellStyle name="Normal 2 8 2 5 2" xfId="28112" xr:uid="{00000000-0005-0000-0000-00007B9E0000}"/>
    <cellStyle name="Normal 2 8 2 5 3" xfId="28113" xr:uid="{00000000-0005-0000-0000-00007C9E0000}"/>
    <cellStyle name="Normal 2 8 2 5_AVA DVA EL" xfId="28114" xr:uid="{00000000-0005-0000-0000-00007D9E0000}"/>
    <cellStyle name="Normal 2 8 2 6" xfId="28115" xr:uid="{00000000-0005-0000-0000-00007E9E0000}"/>
    <cellStyle name="Normal 2 8 2 6 2" xfId="28116" xr:uid="{00000000-0005-0000-0000-00007F9E0000}"/>
    <cellStyle name="Normal 2 8 2 6 3" xfId="28117" xr:uid="{00000000-0005-0000-0000-0000809E0000}"/>
    <cellStyle name="Normal 2 8 2 6_AVA DVA EL" xfId="28118" xr:uid="{00000000-0005-0000-0000-0000819E0000}"/>
    <cellStyle name="Normal 2 8 2 7" xfId="28119" xr:uid="{00000000-0005-0000-0000-0000829E0000}"/>
    <cellStyle name="Normal 2 8 2 7 2" xfId="28120" xr:uid="{00000000-0005-0000-0000-0000839E0000}"/>
    <cellStyle name="Normal 2 8 2 7 3" xfId="28121" xr:uid="{00000000-0005-0000-0000-0000849E0000}"/>
    <cellStyle name="Normal 2 8 2 7_AVA DVA EL" xfId="28122" xr:uid="{00000000-0005-0000-0000-0000859E0000}"/>
    <cellStyle name="Normal 2 8 2 8" xfId="28123" xr:uid="{00000000-0005-0000-0000-0000869E0000}"/>
    <cellStyle name="Normal 2 8 2 8 2" xfId="28124" xr:uid="{00000000-0005-0000-0000-0000879E0000}"/>
    <cellStyle name="Normal 2 8 2 8 3" xfId="28125" xr:uid="{00000000-0005-0000-0000-0000889E0000}"/>
    <cellStyle name="Normal 2 8 2 8_AVA DVA EL" xfId="28126" xr:uid="{00000000-0005-0000-0000-0000899E0000}"/>
    <cellStyle name="Normal 2 8 2 9" xfId="28127" xr:uid="{00000000-0005-0000-0000-00008A9E0000}"/>
    <cellStyle name="Normal 2 8 2 9 2" xfId="28128" xr:uid="{00000000-0005-0000-0000-00008B9E0000}"/>
    <cellStyle name="Normal 2 8 2 9 3" xfId="28129" xr:uid="{00000000-0005-0000-0000-00008C9E0000}"/>
    <cellStyle name="Normal 2 8 2 9_AVA DVA EL" xfId="28130" xr:uid="{00000000-0005-0000-0000-00008D9E0000}"/>
    <cellStyle name="Normal 2 8 2_3. Chng in credit spreads" xfId="50384" xr:uid="{00000000-0005-0000-0000-00008E9E0000}"/>
    <cellStyle name="Normal 2 8 3" xfId="8348" xr:uid="{00000000-0005-0000-0000-00008F9E0000}"/>
    <cellStyle name="Normal 2 8 3 2" xfId="28131" xr:uid="{00000000-0005-0000-0000-0000909E0000}"/>
    <cellStyle name="Normal 2 8 3 2 2" xfId="28132" xr:uid="{00000000-0005-0000-0000-0000919E0000}"/>
    <cellStyle name="Normal 2 8 3 2 3" xfId="28133" xr:uid="{00000000-0005-0000-0000-0000929E0000}"/>
    <cellStyle name="Normal 2 8 3 2 4" xfId="50385" xr:uid="{00000000-0005-0000-0000-0000939E0000}"/>
    <cellStyle name="Normal 2 8 3 2_AVA DVA EL" xfId="28134" xr:uid="{00000000-0005-0000-0000-0000949E0000}"/>
    <cellStyle name="Normal 2 8 3 3" xfId="28135" xr:uid="{00000000-0005-0000-0000-0000959E0000}"/>
    <cellStyle name="Normal 2 8 3 3 2" xfId="28136" xr:uid="{00000000-0005-0000-0000-0000969E0000}"/>
    <cellStyle name="Normal 2 8 3 3 3" xfId="28137" xr:uid="{00000000-0005-0000-0000-0000979E0000}"/>
    <cellStyle name="Normal 2 8 3 3_AVA DVA EL" xfId="28138" xr:uid="{00000000-0005-0000-0000-0000989E0000}"/>
    <cellStyle name="Normal 2 8 3 4" xfId="28139" xr:uid="{00000000-0005-0000-0000-0000999E0000}"/>
    <cellStyle name="Normal 2 8 3 4 2" xfId="28140" xr:uid="{00000000-0005-0000-0000-00009A9E0000}"/>
    <cellStyle name="Normal 2 8 3 4 3" xfId="28141" xr:uid="{00000000-0005-0000-0000-00009B9E0000}"/>
    <cellStyle name="Normal 2 8 3 4_AVA DVA EL" xfId="28142" xr:uid="{00000000-0005-0000-0000-00009C9E0000}"/>
    <cellStyle name="Normal 2 8 3 5" xfId="28143" xr:uid="{00000000-0005-0000-0000-00009D9E0000}"/>
    <cellStyle name="Normal 2 8 3 6" xfId="50386" xr:uid="{00000000-0005-0000-0000-00009E9E0000}"/>
    <cellStyle name="Normal 2 8 3_3. Chng in credit spreads" xfId="50387" xr:uid="{00000000-0005-0000-0000-00009F9E0000}"/>
    <cellStyle name="Normal 2 8 4" xfId="8349" xr:uid="{00000000-0005-0000-0000-0000A09E0000}"/>
    <cellStyle name="Normal 2 8 4 2" xfId="28144" xr:uid="{00000000-0005-0000-0000-0000A19E0000}"/>
    <cellStyle name="Normal 2 8 4 2 2" xfId="28145" xr:uid="{00000000-0005-0000-0000-0000A29E0000}"/>
    <cellStyle name="Normal 2 8 4 2 3" xfId="28146" xr:uid="{00000000-0005-0000-0000-0000A39E0000}"/>
    <cellStyle name="Normal 2 8 4 2 4" xfId="50388" xr:uid="{00000000-0005-0000-0000-0000A49E0000}"/>
    <cellStyle name="Normal 2 8 4 2_AVA DVA EL" xfId="28147" xr:uid="{00000000-0005-0000-0000-0000A59E0000}"/>
    <cellStyle name="Normal 2 8 4 3" xfId="28148" xr:uid="{00000000-0005-0000-0000-0000A69E0000}"/>
    <cellStyle name="Normal 2 8 4 4" xfId="50389" xr:uid="{00000000-0005-0000-0000-0000A79E0000}"/>
    <cellStyle name="Normal 2 8 4_3. Chng in credit spreads" xfId="50390" xr:uid="{00000000-0005-0000-0000-0000A89E0000}"/>
    <cellStyle name="Normal 2 8 5" xfId="8350" xr:uid="{00000000-0005-0000-0000-0000A99E0000}"/>
    <cellStyle name="Normal 2 8 5 2" xfId="28149" xr:uid="{00000000-0005-0000-0000-0000AA9E0000}"/>
    <cellStyle name="Normal 2 8 5 2 2" xfId="28150" xr:uid="{00000000-0005-0000-0000-0000AB9E0000}"/>
    <cellStyle name="Normal 2 8 5 2 3" xfId="28151" xr:uid="{00000000-0005-0000-0000-0000AC9E0000}"/>
    <cellStyle name="Normal 2 8 5 2 4" xfId="50391" xr:uid="{00000000-0005-0000-0000-0000AD9E0000}"/>
    <cellStyle name="Normal 2 8 5 2_AVA DVA EL" xfId="28152" xr:uid="{00000000-0005-0000-0000-0000AE9E0000}"/>
    <cellStyle name="Normal 2 8 5 3" xfId="28153" xr:uid="{00000000-0005-0000-0000-0000AF9E0000}"/>
    <cellStyle name="Normal 2 8 5 4" xfId="50392" xr:uid="{00000000-0005-0000-0000-0000B09E0000}"/>
    <cellStyle name="Normal 2 8 5_3. Chng in credit spreads" xfId="50393" xr:uid="{00000000-0005-0000-0000-0000B19E0000}"/>
    <cellStyle name="Normal 2 8 6" xfId="8351" xr:uid="{00000000-0005-0000-0000-0000B29E0000}"/>
    <cellStyle name="Normal 2 8 6 2" xfId="28154" xr:uid="{00000000-0005-0000-0000-0000B39E0000}"/>
    <cellStyle name="Normal 2 8 6 2 2" xfId="28155" xr:uid="{00000000-0005-0000-0000-0000B49E0000}"/>
    <cellStyle name="Normal 2 8 6 2 3" xfId="28156" xr:uid="{00000000-0005-0000-0000-0000B59E0000}"/>
    <cellStyle name="Normal 2 8 6 2_AVA DVA EL" xfId="28157" xr:uid="{00000000-0005-0000-0000-0000B69E0000}"/>
    <cellStyle name="Normal 2 8 6 3" xfId="28158" xr:uid="{00000000-0005-0000-0000-0000B79E0000}"/>
    <cellStyle name="Normal 2 8 6 4" xfId="50394" xr:uid="{00000000-0005-0000-0000-0000B89E0000}"/>
    <cellStyle name="Normal 2 8 6_AVA DVA EL" xfId="28159" xr:uid="{00000000-0005-0000-0000-0000B99E0000}"/>
    <cellStyle name="Normal 2 8 7" xfId="28160" xr:uid="{00000000-0005-0000-0000-0000BA9E0000}"/>
    <cellStyle name="Normal 2 8 7 2" xfId="28161" xr:uid="{00000000-0005-0000-0000-0000BB9E0000}"/>
    <cellStyle name="Normal 2 8 7 3" xfId="28162" xr:uid="{00000000-0005-0000-0000-0000BC9E0000}"/>
    <cellStyle name="Normal 2 8 7_AVA DVA EL" xfId="28163" xr:uid="{00000000-0005-0000-0000-0000BD9E0000}"/>
    <cellStyle name="Normal 2 8 8" xfId="28164" xr:uid="{00000000-0005-0000-0000-0000BE9E0000}"/>
    <cellStyle name="Normal 2 8 8 2" xfId="28165" xr:uid="{00000000-0005-0000-0000-0000BF9E0000}"/>
    <cellStyle name="Normal 2 8 8 3" xfId="28166" xr:uid="{00000000-0005-0000-0000-0000C09E0000}"/>
    <cellStyle name="Normal 2 8 8_AVA DVA EL" xfId="28167" xr:uid="{00000000-0005-0000-0000-0000C19E0000}"/>
    <cellStyle name="Normal 2 8 9" xfId="28168" xr:uid="{00000000-0005-0000-0000-0000C29E0000}"/>
    <cellStyle name="Normal 2 8 9 2" xfId="28169" xr:uid="{00000000-0005-0000-0000-0000C39E0000}"/>
    <cellStyle name="Normal 2 8 9 3" xfId="28170" xr:uid="{00000000-0005-0000-0000-0000C49E0000}"/>
    <cellStyle name="Normal 2 8 9_AVA DVA EL" xfId="28171" xr:uid="{00000000-0005-0000-0000-0000C59E0000}"/>
    <cellStyle name="Normal 2 8_3. Chng in credit spreads" xfId="50395" xr:uid="{00000000-0005-0000-0000-0000C69E0000}"/>
    <cellStyle name="Normal 2 9" xfId="8352" xr:uid="{00000000-0005-0000-0000-0000C79E0000}"/>
    <cellStyle name="Normal 2 9 10" xfId="28172" xr:uid="{00000000-0005-0000-0000-0000C89E0000}"/>
    <cellStyle name="Normal 2 9 10 2" xfId="28173" xr:uid="{00000000-0005-0000-0000-0000C99E0000}"/>
    <cellStyle name="Normal 2 9 10 3" xfId="28174" xr:uid="{00000000-0005-0000-0000-0000CA9E0000}"/>
    <cellStyle name="Normal 2 9 10_AVA DVA EL" xfId="28175" xr:uid="{00000000-0005-0000-0000-0000CB9E0000}"/>
    <cellStyle name="Normal 2 9 11" xfId="28176" xr:uid="{00000000-0005-0000-0000-0000CC9E0000}"/>
    <cellStyle name="Normal 2 9 11 2" xfId="28177" xr:uid="{00000000-0005-0000-0000-0000CD9E0000}"/>
    <cellStyle name="Normal 2 9 11 3" xfId="28178" xr:uid="{00000000-0005-0000-0000-0000CE9E0000}"/>
    <cellStyle name="Normal 2 9 11_AVA DVA EL" xfId="28179" xr:uid="{00000000-0005-0000-0000-0000CF9E0000}"/>
    <cellStyle name="Normal 2 9 12" xfId="28180" xr:uid="{00000000-0005-0000-0000-0000D09E0000}"/>
    <cellStyle name="Normal 2 9 13" xfId="50396" xr:uid="{00000000-0005-0000-0000-0000D19E0000}"/>
    <cellStyle name="Normal 2 9 2" xfId="8353" xr:uid="{00000000-0005-0000-0000-0000D29E0000}"/>
    <cellStyle name="Normal 2 9 2 10" xfId="28181" xr:uid="{00000000-0005-0000-0000-0000D39E0000}"/>
    <cellStyle name="Normal 2 9 2 10 2" xfId="28182" xr:uid="{00000000-0005-0000-0000-0000D49E0000}"/>
    <cellStyle name="Normal 2 9 2 10 3" xfId="28183" xr:uid="{00000000-0005-0000-0000-0000D59E0000}"/>
    <cellStyle name="Normal 2 9 2 10_AVA DVA EL" xfId="28184" xr:uid="{00000000-0005-0000-0000-0000D69E0000}"/>
    <cellStyle name="Normal 2 9 2 11" xfId="28185" xr:uid="{00000000-0005-0000-0000-0000D79E0000}"/>
    <cellStyle name="Normal 2 9 2 12" xfId="50397" xr:uid="{00000000-0005-0000-0000-0000D89E0000}"/>
    <cellStyle name="Normal 2 9 2 2" xfId="28186" xr:uid="{00000000-0005-0000-0000-0000D99E0000}"/>
    <cellStyle name="Normal 2 9 2 2 2" xfId="28187" xr:uid="{00000000-0005-0000-0000-0000DA9E0000}"/>
    <cellStyle name="Normal 2 9 2 2 2 2" xfId="28188" xr:uid="{00000000-0005-0000-0000-0000DB9E0000}"/>
    <cellStyle name="Normal 2 9 2 2 2 3" xfId="28189" xr:uid="{00000000-0005-0000-0000-0000DC9E0000}"/>
    <cellStyle name="Normal 2 9 2 2 2_AVA DVA EL" xfId="28190" xr:uid="{00000000-0005-0000-0000-0000DD9E0000}"/>
    <cellStyle name="Normal 2 9 2 2 3" xfId="28191" xr:uid="{00000000-0005-0000-0000-0000DE9E0000}"/>
    <cellStyle name="Normal 2 9 2 2 3 2" xfId="28192" xr:uid="{00000000-0005-0000-0000-0000DF9E0000}"/>
    <cellStyle name="Normal 2 9 2 2 3 3" xfId="28193" xr:uid="{00000000-0005-0000-0000-0000E09E0000}"/>
    <cellStyle name="Normal 2 9 2 2 3_AVA DVA EL" xfId="28194" xr:uid="{00000000-0005-0000-0000-0000E19E0000}"/>
    <cellStyle name="Normal 2 9 2 2 4" xfId="28195" xr:uid="{00000000-0005-0000-0000-0000E29E0000}"/>
    <cellStyle name="Normal 2 9 2 2 5" xfId="28196" xr:uid="{00000000-0005-0000-0000-0000E39E0000}"/>
    <cellStyle name="Normal 2 9 2 2 6" xfId="50398" xr:uid="{00000000-0005-0000-0000-0000E49E0000}"/>
    <cellStyle name="Normal 2 9 2 2_AVA DVA EL" xfId="28197" xr:uid="{00000000-0005-0000-0000-0000E59E0000}"/>
    <cellStyle name="Normal 2 9 2 3" xfId="28198" xr:uid="{00000000-0005-0000-0000-0000E69E0000}"/>
    <cellStyle name="Normal 2 9 2 3 2" xfId="28199" xr:uid="{00000000-0005-0000-0000-0000E79E0000}"/>
    <cellStyle name="Normal 2 9 2 3 3" xfId="28200" xr:uid="{00000000-0005-0000-0000-0000E89E0000}"/>
    <cellStyle name="Normal 2 9 2 3_AVA DVA EL" xfId="28201" xr:uid="{00000000-0005-0000-0000-0000E99E0000}"/>
    <cellStyle name="Normal 2 9 2 4" xfId="28202" xr:uid="{00000000-0005-0000-0000-0000EA9E0000}"/>
    <cellStyle name="Normal 2 9 2 4 2" xfId="28203" xr:uid="{00000000-0005-0000-0000-0000EB9E0000}"/>
    <cellStyle name="Normal 2 9 2 4 3" xfId="28204" xr:uid="{00000000-0005-0000-0000-0000EC9E0000}"/>
    <cellStyle name="Normal 2 9 2 4_AVA DVA EL" xfId="28205" xr:uid="{00000000-0005-0000-0000-0000ED9E0000}"/>
    <cellStyle name="Normal 2 9 2 5" xfId="28206" xr:uid="{00000000-0005-0000-0000-0000EE9E0000}"/>
    <cellStyle name="Normal 2 9 2 5 2" xfId="28207" xr:uid="{00000000-0005-0000-0000-0000EF9E0000}"/>
    <cellStyle name="Normal 2 9 2 5 3" xfId="28208" xr:uid="{00000000-0005-0000-0000-0000F09E0000}"/>
    <cellStyle name="Normal 2 9 2 5_AVA DVA EL" xfId="28209" xr:uid="{00000000-0005-0000-0000-0000F19E0000}"/>
    <cellStyle name="Normal 2 9 2 6" xfId="28210" xr:uid="{00000000-0005-0000-0000-0000F29E0000}"/>
    <cellStyle name="Normal 2 9 2 6 2" xfId="28211" xr:uid="{00000000-0005-0000-0000-0000F39E0000}"/>
    <cellStyle name="Normal 2 9 2 6 3" xfId="28212" xr:uid="{00000000-0005-0000-0000-0000F49E0000}"/>
    <cellStyle name="Normal 2 9 2 6_AVA DVA EL" xfId="28213" xr:uid="{00000000-0005-0000-0000-0000F59E0000}"/>
    <cellStyle name="Normal 2 9 2 7" xfId="28214" xr:uid="{00000000-0005-0000-0000-0000F69E0000}"/>
    <cellStyle name="Normal 2 9 2 7 2" xfId="28215" xr:uid="{00000000-0005-0000-0000-0000F79E0000}"/>
    <cellStyle name="Normal 2 9 2 7 3" xfId="28216" xr:uid="{00000000-0005-0000-0000-0000F89E0000}"/>
    <cellStyle name="Normal 2 9 2 7_AVA DVA EL" xfId="28217" xr:uid="{00000000-0005-0000-0000-0000F99E0000}"/>
    <cellStyle name="Normal 2 9 2 8" xfId="28218" xr:uid="{00000000-0005-0000-0000-0000FA9E0000}"/>
    <cellStyle name="Normal 2 9 2 8 2" xfId="28219" xr:uid="{00000000-0005-0000-0000-0000FB9E0000}"/>
    <cellStyle name="Normal 2 9 2 8 3" xfId="28220" xr:uid="{00000000-0005-0000-0000-0000FC9E0000}"/>
    <cellStyle name="Normal 2 9 2 8_AVA DVA EL" xfId="28221" xr:uid="{00000000-0005-0000-0000-0000FD9E0000}"/>
    <cellStyle name="Normal 2 9 2 9" xfId="28222" xr:uid="{00000000-0005-0000-0000-0000FE9E0000}"/>
    <cellStyle name="Normal 2 9 2 9 2" xfId="28223" xr:uid="{00000000-0005-0000-0000-0000FF9E0000}"/>
    <cellStyle name="Normal 2 9 2 9 3" xfId="28224" xr:uid="{00000000-0005-0000-0000-0000009F0000}"/>
    <cellStyle name="Normal 2 9 2 9_AVA DVA EL" xfId="28225" xr:uid="{00000000-0005-0000-0000-0000019F0000}"/>
    <cellStyle name="Normal 2 9 2_3. Chng in credit spreads" xfId="50399" xr:uid="{00000000-0005-0000-0000-0000029F0000}"/>
    <cellStyle name="Normal 2 9 3" xfId="8354" xr:uid="{00000000-0005-0000-0000-0000039F0000}"/>
    <cellStyle name="Normal 2 9 3 2" xfId="28226" xr:uid="{00000000-0005-0000-0000-0000049F0000}"/>
    <cellStyle name="Normal 2 9 3 2 2" xfId="28227" xr:uid="{00000000-0005-0000-0000-0000059F0000}"/>
    <cellStyle name="Normal 2 9 3 2 3" xfId="28228" xr:uid="{00000000-0005-0000-0000-0000069F0000}"/>
    <cellStyle name="Normal 2 9 3 2 4" xfId="50400" xr:uid="{00000000-0005-0000-0000-0000079F0000}"/>
    <cellStyle name="Normal 2 9 3 2_AVA DVA EL" xfId="28229" xr:uid="{00000000-0005-0000-0000-0000089F0000}"/>
    <cellStyle name="Normal 2 9 3 3" xfId="28230" xr:uid="{00000000-0005-0000-0000-0000099F0000}"/>
    <cellStyle name="Normal 2 9 3 3 2" xfId="28231" xr:uid="{00000000-0005-0000-0000-00000A9F0000}"/>
    <cellStyle name="Normal 2 9 3 3 3" xfId="28232" xr:uid="{00000000-0005-0000-0000-00000B9F0000}"/>
    <cellStyle name="Normal 2 9 3 3_AVA DVA EL" xfId="28233" xr:uid="{00000000-0005-0000-0000-00000C9F0000}"/>
    <cellStyle name="Normal 2 9 3 4" xfId="28234" xr:uid="{00000000-0005-0000-0000-00000D9F0000}"/>
    <cellStyle name="Normal 2 9 3 4 2" xfId="28235" xr:uid="{00000000-0005-0000-0000-00000E9F0000}"/>
    <cellStyle name="Normal 2 9 3 4 3" xfId="28236" xr:uid="{00000000-0005-0000-0000-00000F9F0000}"/>
    <cellStyle name="Normal 2 9 3 4_AVA DVA EL" xfId="28237" xr:uid="{00000000-0005-0000-0000-0000109F0000}"/>
    <cellStyle name="Normal 2 9 3 5" xfId="28238" xr:uid="{00000000-0005-0000-0000-0000119F0000}"/>
    <cellStyle name="Normal 2 9 3 6" xfId="50401" xr:uid="{00000000-0005-0000-0000-0000129F0000}"/>
    <cellStyle name="Normal 2 9 3_3. Chng in credit spreads" xfId="50402" xr:uid="{00000000-0005-0000-0000-0000139F0000}"/>
    <cellStyle name="Normal 2 9 4" xfId="8355" xr:uid="{00000000-0005-0000-0000-0000149F0000}"/>
    <cellStyle name="Normal 2 9 4 2" xfId="28239" xr:uid="{00000000-0005-0000-0000-0000159F0000}"/>
    <cellStyle name="Normal 2 9 4 2 2" xfId="28240" xr:uid="{00000000-0005-0000-0000-0000169F0000}"/>
    <cellStyle name="Normal 2 9 4 2 3" xfId="28241" xr:uid="{00000000-0005-0000-0000-0000179F0000}"/>
    <cellStyle name="Normal 2 9 4 2 4" xfId="50403" xr:uid="{00000000-0005-0000-0000-0000189F0000}"/>
    <cellStyle name="Normal 2 9 4 2_AVA DVA EL" xfId="28242" xr:uid="{00000000-0005-0000-0000-0000199F0000}"/>
    <cellStyle name="Normal 2 9 4 3" xfId="28243" xr:uid="{00000000-0005-0000-0000-00001A9F0000}"/>
    <cellStyle name="Normal 2 9 4 4" xfId="50404" xr:uid="{00000000-0005-0000-0000-00001B9F0000}"/>
    <cellStyle name="Normal 2 9 4_3. Chng in credit spreads" xfId="50405" xr:uid="{00000000-0005-0000-0000-00001C9F0000}"/>
    <cellStyle name="Normal 2 9 5" xfId="8356" xr:uid="{00000000-0005-0000-0000-00001D9F0000}"/>
    <cellStyle name="Normal 2 9 5 2" xfId="28244" xr:uid="{00000000-0005-0000-0000-00001E9F0000}"/>
    <cellStyle name="Normal 2 9 5 2 2" xfId="28245" xr:uid="{00000000-0005-0000-0000-00001F9F0000}"/>
    <cellStyle name="Normal 2 9 5 2 3" xfId="28246" xr:uid="{00000000-0005-0000-0000-0000209F0000}"/>
    <cellStyle name="Normal 2 9 5 2_AVA DVA EL" xfId="28247" xr:uid="{00000000-0005-0000-0000-0000219F0000}"/>
    <cellStyle name="Normal 2 9 5 3" xfId="28248" xr:uid="{00000000-0005-0000-0000-0000229F0000}"/>
    <cellStyle name="Normal 2 9 5 4" xfId="50406" xr:uid="{00000000-0005-0000-0000-0000239F0000}"/>
    <cellStyle name="Normal 2 9 5_AVA DVA EL" xfId="28249" xr:uid="{00000000-0005-0000-0000-0000249F0000}"/>
    <cellStyle name="Normal 2 9 6" xfId="8357" xr:uid="{00000000-0005-0000-0000-0000259F0000}"/>
    <cellStyle name="Normal 2 9 6 2" xfId="28250" xr:uid="{00000000-0005-0000-0000-0000269F0000}"/>
    <cellStyle name="Normal 2 9 6 2 2" xfId="28251" xr:uid="{00000000-0005-0000-0000-0000279F0000}"/>
    <cellStyle name="Normal 2 9 6 2 3" xfId="28252" xr:uid="{00000000-0005-0000-0000-0000289F0000}"/>
    <cellStyle name="Normal 2 9 6 2_AVA DVA EL" xfId="28253" xr:uid="{00000000-0005-0000-0000-0000299F0000}"/>
    <cellStyle name="Normal 2 9 6 3" xfId="28254" xr:uid="{00000000-0005-0000-0000-00002A9F0000}"/>
    <cellStyle name="Normal 2 9 6_AVA DVA EL" xfId="28255" xr:uid="{00000000-0005-0000-0000-00002B9F0000}"/>
    <cellStyle name="Normal 2 9 7" xfId="28256" xr:uid="{00000000-0005-0000-0000-00002C9F0000}"/>
    <cellStyle name="Normal 2 9 7 2" xfId="28257" xr:uid="{00000000-0005-0000-0000-00002D9F0000}"/>
    <cellStyle name="Normal 2 9 7 3" xfId="28258" xr:uid="{00000000-0005-0000-0000-00002E9F0000}"/>
    <cellStyle name="Normal 2 9 7_AVA DVA EL" xfId="28259" xr:uid="{00000000-0005-0000-0000-00002F9F0000}"/>
    <cellStyle name="Normal 2 9 8" xfId="28260" xr:uid="{00000000-0005-0000-0000-0000309F0000}"/>
    <cellStyle name="Normal 2 9 8 2" xfId="28261" xr:uid="{00000000-0005-0000-0000-0000319F0000}"/>
    <cellStyle name="Normal 2 9 8 3" xfId="28262" xr:uid="{00000000-0005-0000-0000-0000329F0000}"/>
    <cellStyle name="Normal 2 9 8_AVA DVA EL" xfId="28263" xr:uid="{00000000-0005-0000-0000-0000339F0000}"/>
    <cellStyle name="Normal 2 9 9" xfId="28264" xr:uid="{00000000-0005-0000-0000-0000349F0000}"/>
    <cellStyle name="Normal 2 9 9 2" xfId="28265" xr:uid="{00000000-0005-0000-0000-0000359F0000}"/>
    <cellStyle name="Normal 2 9 9 3" xfId="28266" xr:uid="{00000000-0005-0000-0000-0000369F0000}"/>
    <cellStyle name="Normal 2 9 9_AVA DVA EL" xfId="28267" xr:uid="{00000000-0005-0000-0000-0000379F0000}"/>
    <cellStyle name="Normal 2 9_3. Chng in credit spreads" xfId="50407" xr:uid="{00000000-0005-0000-0000-0000389F0000}"/>
    <cellStyle name="Normal 2_~0149226" xfId="8358" xr:uid="{00000000-0005-0000-0000-0000399F0000}"/>
    <cellStyle name="Normal 20" xfId="8359" xr:uid="{00000000-0005-0000-0000-00003A9F0000}"/>
    <cellStyle name="Normal 20 10" xfId="50408" xr:uid="{00000000-0005-0000-0000-00003B9F0000}"/>
    <cellStyle name="Normal 20 11" xfId="50409" xr:uid="{00000000-0005-0000-0000-00003C9F0000}"/>
    <cellStyle name="Normal 20 2" xfId="8360" xr:uid="{00000000-0005-0000-0000-00003D9F0000}"/>
    <cellStyle name="Normal 20 2 2" xfId="28268" xr:uid="{00000000-0005-0000-0000-00003E9F0000}"/>
    <cellStyle name="Normal 20 2 2 2" xfId="28269" xr:uid="{00000000-0005-0000-0000-00003F9F0000}"/>
    <cellStyle name="Normal 20 2 2 3" xfId="28270" xr:uid="{00000000-0005-0000-0000-0000409F0000}"/>
    <cellStyle name="Normal 20 2 2_AVA DVA EL" xfId="28271" xr:uid="{00000000-0005-0000-0000-0000419F0000}"/>
    <cellStyle name="Normal 20 2 3" xfId="28272" xr:uid="{00000000-0005-0000-0000-0000429F0000}"/>
    <cellStyle name="Normal 20 2 4" xfId="50410" xr:uid="{00000000-0005-0000-0000-0000439F0000}"/>
    <cellStyle name="Normal 20 2_AVA DVA EL" xfId="28273" xr:uid="{00000000-0005-0000-0000-0000449F0000}"/>
    <cellStyle name="Normal 20 3" xfId="8361" xr:uid="{00000000-0005-0000-0000-0000459F0000}"/>
    <cellStyle name="Normal 20 3 2" xfId="28274" xr:uid="{00000000-0005-0000-0000-0000469F0000}"/>
    <cellStyle name="Normal 20 3 3" xfId="50411" xr:uid="{00000000-0005-0000-0000-0000479F0000}"/>
    <cellStyle name="Normal 20 3_AVA DVA EL" xfId="28275" xr:uid="{00000000-0005-0000-0000-0000489F0000}"/>
    <cellStyle name="Normal 20 4" xfId="8362" xr:uid="{00000000-0005-0000-0000-0000499F0000}"/>
    <cellStyle name="Normal 20 4 2" xfId="28276" xr:uid="{00000000-0005-0000-0000-00004A9F0000}"/>
    <cellStyle name="Normal 20 4 3" xfId="50412" xr:uid="{00000000-0005-0000-0000-00004B9F0000}"/>
    <cellStyle name="Normal 20 4_AVA DVA EL" xfId="28277" xr:uid="{00000000-0005-0000-0000-00004C9F0000}"/>
    <cellStyle name="Normal 20 5" xfId="8363" xr:uid="{00000000-0005-0000-0000-00004D9F0000}"/>
    <cellStyle name="Normal 20 5 2" xfId="28278" xr:uid="{00000000-0005-0000-0000-00004E9F0000}"/>
    <cellStyle name="Normal 20 5_AVA DVA EL" xfId="28279" xr:uid="{00000000-0005-0000-0000-00004F9F0000}"/>
    <cellStyle name="Normal 20 6" xfId="8364" xr:uid="{00000000-0005-0000-0000-0000509F0000}"/>
    <cellStyle name="Normal 20 6 2" xfId="28280" xr:uid="{00000000-0005-0000-0000-0000519F0000}"/>
    <cellStyle name="Normal 20 6_AVA DVA EL" xfId="28281" xr:uid="{00000000-0005-0000-0000-0000529F0000}"/>
    <cellStyle name="Normal 20 7" xfId="8365" xr:uid="{00000000-0005-0000-0000-0000539F0000}"/>
    <cellStyle name="Normal 20 7 2" xfId="28282" xr:uid="{00000000-0005-0000-0000-0000549F0000}"/>
    <cellStyle name="Normal 20 7_AVA DVA EL" xfId="28283" xr:uid="{00000000-0005-0000-0000-0000559F0000}"/>
    <cellStyle name="Normal 20 8" xfId="28284" xr:uid="{00000000-0005-0000-0000-0000569F0000}"/>
    <cellStyle name="Normal 20 8 2" xfId="28285" xr:uid="{00000000-0005-0000-0000-0000579F0000}"/>
    <cellStyle name="Normal 20 8 3" xfId="28286" xr:uid="{00000000-0005-0000-0000-0000589F0000}"/>
    <cellStyle name="Normal 20 8_AVA DVA EL" xfId="28287" xr:uid="{00000000-0005-0000-0000-0000599F0000}"/>
    <cellStyle name="Normal 20 9" xfId="28288" xr:uid="{00000000-0005-0000-0000-00005A9F0000}"/>
    <cellStyle name="Normal 20_7. Other MTM adjustments" xfId="50413" xr:uid="{00000000-0005-0000-0000-00005B9F0000}"/>
    <cellStyle name="Normal 21" xfId="8366" xr:uid="{00000000-0005-0000-0000-00005C9F0000}"/>
    <cellStyle name="Normal 21 10" xfId="50414" xr:uid="{00000000-0005-0000-0000-00005D9F0000}"/>
    <cellStyle name="Normal 21 11" xfId="50415" xr:uid="{00000000-0005-0000-0000-00005E9F0000}"/>
    <cellStyle name="Normal 21 2" xfId="8367" xr:uid="{00000000-0005-0000-0000-00005F9F0000}"/>
    <cellStyle name="Normal 21 2 2" xfId="28289" xr:uid="{00000000-0005-0000-0000-0000609F0000}"/>
    <cellStyle name="Normal 21 2 2 2" xfId="28290" xr:uid="{00000000-0005-0000-0000-0000619F0000}"/>
    <cellStyle name="Normal 21 2 2 2 2" xfId="50416" xr:uid="{00000000-0005-0000-0000-0000629F0000}"/>
    <cellStyle name="Normal 21 2 2 2 2 2" xfId="50417" xr:uid="{00000000-0005-0000-0000-0000639F0000}"/>
    <cellStyle name="Normal 21 2 2 2 3" xfId="50418" xr:uid="{00000000-0005-0000-0000-0000649F0000}"/>
    <cellStyle name="Normal 21 2 2 2 4" xfId="50419" xr:uid="{00000000-0005-0000-0000-0000659F0000}"/>
    <cellStyle name="Normal 21 2 2 2_3. Chng in credit spreads" xfId="50420" xr:uid="{00000000-0005-0000-0000-0000669F0000}"/>
    <cellStyle name="Normal 21 2 2 3" xfId="28291" xr:uid="{00000000-0005-0000-0000-0000679F0000}"/>
    <cellStyle name="Normal 21 2 2 3 2" xfId="50421" xr:uid="{00000000-0005-0000-0000-0000689F0000}"/>
    <cellStyle name="Normal 21 2 2 4" xfId="50422" xr:uid="{00000000-0005-0000-0000-0000699F0000}"/>
    <cellStyle name="Normal 21 2 2 5" xfId="50423" xr:uid="{00000000-0005-0000-0000-00006A9F0000}"/>
    <cellStyle name="Normal 21 2 2_3. Chng in credit spreads" xfId="50424" xr:uid="{00000000-0005-0000-0000-00006B9F0000}"/>
    <cellStyle name="Normal 21 2 3" xfId="28292" xr:uid="{00000000-0005-0000-0000-00006C9F0000}"/>
    <cellStyle name="Normal 21 2 3 2" xfId="28293" xr:uid="{00000000-0005-0000-0000-00006D9F0000}"/>
    <cellStyle name="Normal 21 2 3 2 2" xfId="50425" xr:uid="{00000000-0005-0000-0000-00006E9F0000}"/>
    <cellStyle name="Normal 21 2 3 2 2 2" xfId="50426" xr:uid="{00000000-0005-0000-0000-00006F9F0000}"/>
    <cellStyle name="Normal 21 2 3 2 3" xfId="50427" xr:uid="{00000000-0005-0000-0000-0000709F0000}"/>
    <cellStyle name="Normal 21 2 3 2 4" xfId="50428" xr:uid="{00000000-0005-0000-0000-0000719F0000}"/>
    <cellStyle name="Normal 21 2 3 2_3. Chng in credit spreads" xfId="50429" xr:uid="{00000000-0005-0000-0000-0000729F0000}"/>
    <cellStyle name="Normal 21 2 3 3" xfId="28294" xr:uid="{00000000-0005-0000-0000-0000739F0000}"/>
    <cellStyle name="Normal 21 2 3 3 2" xfId="50430" xr:uid="{00000000-0005-0000-0000-0000749F0000}"/>
    <cellStyle name="Normal 21 2 3 4" xfId="50431" xr:uid="{00000000-0005-0000-0000-0000759F0000}"/>
    <cellStyle name="Normal 21 2 3 5" xfId="50432" xr:uid="{00000000-0005-0000-0000-0000769F0000}"/>
    <cellStyle name="Normal 21 2 3_3. Chng in credit spreads" xfId="50433" xr:uid="{00000000-0005-0000-0000-0000779F0000}"/>
    <cellStyle name="Normal 21 2 4" xfId="28295" xr:uid="{00000000-0005-0000-0000-0000789F0000}"/>
    <cellStyle name="Normal 21 2 4 2" xfId="50434" xr:uid="{00000000-0005-0000-0000-0000799F0000}"/>
    <cellStyle name="Normal 21 2 4 2 2" xfId="50435" xr:uid="{00000000-0005-0000-0000-00007A9F0000}"/>
    <cellStyle name="Normal 21 2 4 3" xfId="50436" xr:uid="{00000000-0005-0000-0000-00007B9F0000}"/>
    <cellStyle name="Normal 21 2 4 4" xfId="50437" xr:uid="{00000000-0005-0000-0000-00007C9F0000}"/>
    <cellStyle name="Normal 21 2 4_3. Chng in credit spreads" xfId="50438" xr:uid="{00000000-0005-0000-0000-00007D9F0000}"/>
    <cellStyle name="Normal 21 2 5" xfId="50439" xr:uid="{00000000-0005-0000-0000-00007E9F0000}"/>
    <cellStyle name="Normal 21 2 5 2" xfId="50440" xr:uid="{00000000-0005-0000-0000-00007F9F0000}"/>
    <cellStyle name="Normal 21 2 6" xfId="50441" xr:uid="{00000000-0005-0000-0000-0000809F0000}"/>
    <cellStyle name="Normal 21 2 7" xfId="50442" xr:uid="{00000000-0005-0000-0000-0000819F0000}"/>
    <cellStyle name="Normal 21 2_3. Chng in credit spreads" xfId="50443" xr:uid="{00000000-0005-0000-0000-0000829F0000}"/>
    <cellStyle name="Normal 21 3" xfId="8368" xr:uid="{00000000-0005-0000-0000-0000839F0000}"/>
    <cellStyle name="Normal 21 3 2" xfId="28296" xr:uid="{00000000-0005-0000-0000-0000849F0000}"/>
    <cellStyle name="Normal 21 3 2 2" xfId="28297" xr:uid="{00000000-0005-0000-0000-0000859F0000}"/>
    <cellStyle name="Normal 21 3 2 2 2" xfId="50444" xr:uid="{00000000-0005-0000-0000-0000869F0000}"/>
    <cellStyle name="Normal 21 3 2 3" xfId="28298" xr:uid="{00000000-0005-0000-0000-0000879F0000}"/>
    <cellStyle name="Normal 21 3 2 3 2" xfId="50445" xr:uid="{00000000-0005-0000-0000-0000889F0000}"/>
    <cellStyle name="Normal 21 3 2 4" xfId="50446" xr:uid="{00000000-0005-0000-0000-0000899F0000}"/>
    <cellStyle name="Normal 21 3 2_3. Chng in credit spreads" xfId="50447" xr:uid="{00000000-0005-0000-0000-00008A9F0000}"/>
    <cellStyle name="Normal 21 3 3" xfId="28299" xr:uid="{00000000-0005-0000-0000-00008B9F0000}"/>
    <cellStyle name="Normal 21 3 3 2" xfId="28300" xr:uid="{00000000-0005-0000-0000-00008C9F0000}"/>
    <cellStyle name="Normal 21 3 3 3" xfId="28301" xr:uid="{00000000-0005-0000-0000-00008D9F0000}"/>
    <cellStyle name="Normal 21 3 3 4" xfId="50448" xr:uid="{00000000-0005-0000-0000-00008E9F0000}"/>
    <cellStyle name="Normal 21 3 3_AVA DVA EL" xfId="28302" xr:uid="{00000000-0005-0000-0000-00008F9F0000}"/>
    <cellStyle name="Normal 21 3 4" xfId="28303" xr:uid="{00000000-0005-0000-0000-0000909F0000}"/>
    <cellStyle name="Normal 21 3 4 2" xfId="50449" xr:uid="{00000000-0005-0000-0000-0000919F0000}"/>
    <cellStyle name="Normal 21 3 5" xfId="50450" xr:uid="{00000000-0005-0000-0000-0000929F0000}"/>
    <cellStyle name="Normal 21 3_3. Chng in credit spreads" xfId="50451" xr:uid="{00000000-0005-0000-0000-0000939F0000}"/>
    <cellStyle name="Normal 21 4" xfId="8369" xr:uid="{00000000-0005-0000-0000-0000949F0000}"/>
    <cellStyle name="Normal 21 4 2" xfId="28304" xr:uid="{00000000-0005-0000-0000-0000959F0000}"/>
    <cellStyle name="Normal 21 4 2 2" xfId="28305" xr:uid="{00000000-0005-0000-0000-0000969F0000}"/>
    <cellStyle name="Normal 21 4 2 3" xfId="28306" xr:uid="{00000000-0005-0000-0000-0000979F0000}"/>
    <cellStyle name="Normal 21 4 2_AVA DVA EL" xfId="28307" xr:uid="{00000000-0005-0000-0000-0000989F0000}"/>
    <cellStyle name="Normal 21 4 3" xfId="28308" xr:uid="{00000000-0005-0000-0000-0000999F0000}"/>
    <cellStyle name="Normal 21 4 3 2" xfId="28309" xr:uid="{00000000-0005-0000-0000-00009A9F0000}"/>
    <cellStyle name="Normal 21 4 3 3" xfId="28310" xr:uid="{00000000-0005-0000-0000-00009B9F0000}"/>
    <cellStyle name="Normal 21 4 3_AVA DVA EL" xfId="28311" xr:uid="{00000000-0005-0000-0000-00009C9F0000}"/>
    <cellStyle name="Normal 21 4 4" xfId="28312" xr:uid="{00000000-0005-0000-0000-00009D9F0000}"/>
    <cellStyle name="Normal 21 4 5" xfId="50452" xr:uid="{00000000-0005-0000-0000-00009E9F0000}"/>
    <cellStyle name="Normal 21 4_AVA DVA EL" xfId="28313" xr:uid="{00000000-0005-0000-0000-00009F9F0000}"/>
    <cellStyle name="Normal 21 5" xfId="8370" xr:uid="{00000000-0005-0000-0000-0000A09F0000}"/>
    <cellStyle name="Normal 21 5 2" xfId="28314" xr:uid="{00000000-0005-0000-0000-0000A19F0000}"/>
    <cellStyle name="Normal 21 5 2 2" xfId="28315" xr:uid="{00000000-0005-0000-0000-0000A29F0000}"/>
    <cellStyle name="Normal 21 5 2 3" xfId="28316" xr:uid="{00000000-0005-0000-0000-0000A39F0000}"/>
    <cellStyle name="Normal 21 5 2_AVA DVA EL" xfId="28317" xr:uid="{00000000-0005-0000-0000-0000A49F0000}"/>
    <cellStyle name="Normal 21 5 3" xfId="28318" xr:uid="{00000000-0005-0000-0000-0000A59F0000}"/>
    <cellStyle name="Normal 21 5 3 2" xfId="28319" xr:uid="{00000000-0005-0000-0000-0000A69F0000}"/>
    <cellStyle name="Normal 21 5 3 3" xfId="28320" xr:uid="{00000000-0005-0000-0000-0000A79F0000}"/>
    <cellStyle name="Normal 21 5 3_AVA DVA EL" xfId="28321" xr:uid="{00000000-0005-0000-0000-0000A89F0000}"/>
    <cellStyle name="Normal 21 5 4" xfId="28322" xr:uid="{00000000-0005-0000-0000-0000A99F0000}"/>
    <cellStyle name="Normal 21 5 5" xfId="50453" xr:uid="{00000000-0005-0000-0000-0000AA9F0000}"/>
    <cellStyle name="Normal 21 5_AVA DVA EL" xfId="28323" xr:uid="{00000000-0005-0000-0000-0000AB9F0000}"/>
    <cellStyle name="Normal 21 6" xfId="8371" xr:uid="{00000000-0005-0000-0000-0000AC9F0000}"/>
    <cellStyle name="Normal 21 6 2" xfId="28324" xr:uid="{00000000-0005-0000-0000-0000AD9F0000}"/>
    <cellStyle name="Normal 21 6 2 2" xfId="28325" xr:uid="{00000000-0005-0000-0000-0000AE9F0000}"/>
    <cellStyle name="Normal 21 6 2 3" xfId="28326" xr:uid="{00000000-0005-0000-0000-0000AF9F0000}"/>
    <cellStyle name="Normal 21 6 2_AVA DVA EL" xfId="28327" xr:uid="{00000000-0005-0000-0000-0000B09F0000}"/>
    <cellStyle name="Normal 21 6 3" xfId="28328" xr:uid="{00000000-0005-0000-0000-0000B19F0000}"/>
    <cellStyle name="Normal 21 6 3 2" xfId="28329" xr:uid="{00000000-0005-0000-0000-0000B29F0000}"/>
    <cellStyle name="Normal 21 6 3 3" xfId="28330" xr:uid="{00000000-0005-0000-0000-0000B39F0000}"/>
    <cellStyle name="Normal 21 6 3_AVA DVA EL" xfId="28331" xr:uid="{00000000-0005-0000-0000-0000B49F0000}"/>
    <cellStyle name="Normal 21 6 4" xfId="28332" xr:uid="{00000000-0005-0000-0000-0000B59F0000}"/>
    <cellStyle name="Normal 21 6_AVA DVA EL" xfId="28333" xr:uid="{00000000-0005-0000-0000-0000B69F0000}"/>
    <cellStyle name="Normal 21 7" xfId="8372" xr:uid="{00000000-0005-0000-0000-0000B79F0000}"/>
    <cellStyle name="Normal 21 7 2" xfId="28334" xr:uid="{00000000-0005-0000-0000-0000B89F0000}"/>
    <cellStyle name="Normal 21 7 2 2" xfId="28335" xr:uid="{00000000-0005-0000-0000-0000B99F0000}"/>
    <cellStyle name="Normal 21 7 2 3" xfId="28336" xr:uid="{00000000-0005-0000-0000-0000BA9F0000}"/>
    <cellStyle name="Normal 21 7 2_AVA DVA EL" xfId="28337" xr:uid="{00000000-0005-0000-0000-0000BB9F0000}"/>
    <cellStyle name="Normal 21 7 3" xfId="28338" xr:uid="{00000000-0005-0000-0000-0000BC9F0000}"/>
    <cellStyle name="Normal 21 7 3 2" xfId="28339" xr:uid="{00000000-0005-0000-0000-0000BD9F0000}"/>
    <cellStyle name="Normal 21 7 3 3" xfId="28340" xr:uid="{00000000-0005-0000-0000-0000BE9F0000}"/>
    <cellStyle name="Normal 21 7 3_AVA DVA EL" xfId="28341" xr:uid="{00000000-0005-0000-0000-0000BF9F0000}"/>
    <cellStyle name="Normal 21 7 4" xfId="28342" xr:uid="{00000000-0005-0000-0000-0000C09F0000}"/>
    <cellStyle name="Normal 21 7_AVA DVA EL" xfId="28343" xr:uid="{00000000-0005-0000-0000-0000C19F0000}"/>
    <cellStyle name="Normal 21 8" xfId="28344" xr:uid="{00000000-0005-0000-0000-0000C29F0000}"/>
    <cellStyle name="Normal 21 8 2" xfId="28345" xr:uid="{00000000-0005-0000-0000-0000C39F0000}"/>
    <cellStyle name="Normal 21 8 3" xfId="28346" xr:uid="{00000000-0005-0000-0000-0000C49F0000}"/>
    <cellStyle name="Normal 21 8_AVA DVA EL" xfId="28347" xr:uid="{00000000-0005-0000-0000-0000C59F0000}"/>
    <cellStyle name="Normal 21 9" xfId="28348" xr:uid="{00000000-0005-0000-0000-0000C69F0000}"/>
    <cellStyle name="Normal 21_7. Other MTM adjustments" xfId="50454" xr:uid="{00000000-0005-0000-0000-0000C79F0000}"/>
    <cellStyle name="Normal 22" xfId="8373" xr:uid="{00000000-0005-0000-0000-0000C89F0000}"/>
    <cellStyle name="Normal 22 2" xfId="28349" xr:uid="{00000000-0005-0000-0000-0000C99F0000}"/>
    <cellStyle name="Normal 22 2 2" xfId="28350" xr:uid="{00000000-0005-0000-0000-0000CA9F0000}"/>
    <cellStyle name="Normal 22 2 3" xfId="28351" xr:uid="{00000000-0005-0000-0000-0000CB9F0000}"/>
    <cellStyle name="Normal 22 2 4" xfId="50455" xr:uid="{00000000-0005-0000-0000-0000CC9F0000}"/>
    <cellStyle name="Normal 22 2_AVA DVA EL" xfId="28352" xr:uid="{00000000-0005-0000-0000-0000CD9F0000}"/>
    <cellStyle name="Normal 22 3" xfId="28353" xr:uid="{00000000-0005-0000-0000-0000CE9F0000}"/>
    <cellStyle name="Normal 22 3 2" xfId="50456" xr:uid="{00000000-0005-0000-0000-0000CF9F0000}"/>
    <cellStyle name="Normal 22 4" xfId="50457" xr:uid="{00000000-0005-0000-0000-0000D09F0000}"/>
    <cellStyle name="Normal 22 4 2" xfId="50458" xr:uid="{00000000-0005-0000-0000-0000D19F0000}"/>
    <cellStyle name="Normal 22 5" xfId="50459" xr:uid="{00000000-0005-0000-0000-0000D29F0000}"/>
    <cellStyle name="Normal 22 6" xfId="50460" xr:uid="{00000000-0005-0000-0000-0000D39F0000}"/>
    <cellStyle name="Normal 22_7. Other MTM adjustments" xfId="50461" xr:uid="{00000000-0005-0000-0000-0000D49F0000}"/>
    <cellStyle name="Normal 23" xfId="8374" xr:uid="{00000000-0005-0000-0000-0000D59F0000}"/>
    <cellStyle name="Normal 23 2" xfId="28354" xr:uid="{00000000-0005-0000-0000-0000D69F0000}"/>
    <cellStyle name="Normal 23 2 2" xfId="28355" xr:uid="{00000000-0005-0000-0000-0000D79F0000}"/>
    <cellStyle name="Normal 23 2 3" xfId="28356" xr:uid="{00000000-0005-0000-0000-0000D89F0000}"/>
    <cellStyle name="Normal 23 2 4" xfId="50462" xr:uid="{00000000-0005-0000-0000-0000D99F0000}"/>
    <cellStyle name="Normal 23 2_AVA DVA EL" xfId="28357" xr:uid="{00000000-0005-0000-0000-0000DA9F0000}"/>
    <cellStyle name="Normal 23 3" xfId="28358" xr:uid="{00000000-0005-0000-0000-0000DB9F0000}"/>
    <cellStyle name="Normal 23 3 2" xfId="28359" xr:uid="{00000000-0005-0000-0000-0000DC9F0000}"/>
    <cellStyle name="Normal 23 3 2 2" xfId="50463" xr:uid="{00000000-0005-0000-0000-0000DD9F0000}"/>
    <cellStyle name="Normal 23 3 2 2 2" xfId="50464" xr:uid="{00000000-0005-0000-0000-0000DE9F0000}"/>
    <cellStyle name="Normal 23 3 2 3" xfId="50465" xr:uid="{00000000-0005-0000-0000-0000DF9F0000}"/>
    <cellStyle name="Normal 23 3 2 4" xfId="50466" xr:uid="{00000000-0005-0000-0000-0000E09F0000}"/>
    <cellStyle name="Normal 23 3 2_3. Chng in credit spreads" xfId="50467" xr:uid="{00000000-0005-0000-0000-0000E19F0000}"/>
    <cellStyle name="Normal 23 3 3" xfId="28360" xr:uid="{00000000-0005-0000-0000-0000E29F0000}"/>
    <cellStyle name="Normal 23 3 3 2" xfId="50468" xr:uid="{00000000-0005-0000-0000-0000E39F0000}"/>
    <cellStyle name="Normal 23 3 4" xfId="50469" xr:uid="{00000000-0005-0000-0000-0000E49F0000}"/>
    <cellStyle name="Normal 23 3 5" xfId="50470" xr:uid="{00000000-0005-0000-0000-0000E59F0000}"/>
    <cellStyle name="Normal 23 3_3. Chng in credit spreads" xfId="50471" xr:uid="{00000000-0005-0000-0000-0000E69F0000}"/>
    <cellStyle name="Normal 23 4" xfId="28361" xr:uid="{00000000-0005-0000-0000-0000E79F0000}"/>
    <cellStyle name="Normal 23 4 2" xfId="28362" xr:uid="{00000000-0005-0000-0000-0000E89F0000}"/>
    <cellStyle name="Normal 23 4 3" xfId="28363" xr:uid="{00000000-0005-0000-0000-0000E99F0000}"/>
    <cellStyle name="Normal 23 4 4" xfId="50472" xr:uid="{00000000-0005-0000-0000-0000EA9F0000}"/>
    <cellStyle name="Normal 23 4_AVA DVA EL" xfId="28364" xr:uid="{00000000-0005-0000-0000-0000EB9F0000}"/>
    <cellStyle name="Normal 23 5" xfId="28365" xr:uid="{00000000-0005-0000-0000-0000EC9F0000}"/>
    <cellStyle name="Normal 23 6" xfId="50473" xr:uid="{00000000-0005-0000-0000-0000ED9F0000}"/>
    <cellStyle name="Normal 23_7. Other MTM adjustments" xfId="50474" xr:uid="{00000000-0005-0000-0000-0000EE9F0000}"/>
    <cellStyle name="Normal 24" xfId="8375" xr:uid="{00000000-0005-0000-0000-0000EF9F0000}"/>
    <cellStyle name="Normal 24 2" xfId="8376" xr:uid="{00000000-0005-0000-0000-0000F09F0000}"/>
    <cellStyle name="Normal 24 2 2" xfId="50475" xr:uid="{00000000-0005-0000-0000-0000F19F0000}"/>
    <cellStyle name="Normal 24 3" xfId="28366" xr:uid="{00000000-0005-0000-0000-0000F29F0000}"/>
    <cellStyle name="Normal 24 3 2" xfId="28367" xr:uid="{00000000-0005-0000-0000-0000F39F0000}"/>
    <cellStyle name="Normal 24 3 3" xfId="28368" xr:uid="{00000000-0005-0000-0000-0000F49F0000}"/>
    <cellStyle name="Normal 24 3 4" xfId="50476" xr:uid="{00000000-0005-0000-0000-0000F59F0000}"/>
    <cellStyle name="Normal 24 3_AVA DVA EL" xfId="28369" xr:uid="{00000000-0005-0000-0000-0000F69F0000}"/>
    <cellStyle name="Normal 24 4" xfId="28370" xr:uid="{00000000-0005-0000-0000-0000F79F0000}"/>
    <cellStyle name="Normal 24 4 2" xfId="28371" xr:uid="{00000000-0005-0000-0000-0000F89F0000}"/>
    <cellStyle name="Normal 24 4 3" xfId="28372" xr:uid="{00000000-0005-0000-0000-0000F99F0000}"/>
    <cellStyle name="Normal 24 4_AVA DVA EL" xfId="28373" xr:uid="{00000000-0005-0000-0000-0000FA9F0000}"/>
    <cellStyle name="Normal 24 5" xfId="50477" xr:uid="{00000000-0005-0000-0000-0000FB9F0000}"/>
    <cellStyle name="Normal 24_7. Other MTM adjustments" xfId="50478" xr:uid="{00000000-0005-0000-0000-0000FC9F0000}"/>
    <cellStyle name="Normal 25" xfId="8377" xr:uid="{00000000-0005-0000-0000-0000FD9F0000}"/>
    <cellStyle name="Normal 25 2" xfId="8378" xr:uid="{00000000-0005-0000-0000-0000FE9F0000}"/>
    <cellStyle name="Normal 25 2 2" xfId="8379" xr:uid="{00000000-0005-0000-0000-0000FF9F0000}"/>
    <cellStyle name="Normal 25 2 2 2" xfId="28374" xr:uid="{00000000-0005-0000-0000-000000A00000}"/>
    <cellStyle name="Normal 25 2 2_AVA DVA EL" xfId="28375" xr:uid="{00000000-0005-0000-0000-000001A00000}"/>
    <cellStyle name="Normal 25 2 3" xfId="28376" xr:uid="{00000000-0005-0000-0000-000002A00000}"/>
    <cellStyle name="Normal 25 2 4" xfId="50479" xr:uid="{00000000-0005-0000-0000-000003A00000}"/>
    <cellStyle name="Normal 25 2_AVA DVA EL" xfId="28377" xr:uid="{00000000-0005-0000-0000-000004A00000}"/>
    <cellStyle name="Normal 25 3" xfId="8380" xr:uid="{00000000-0005-0000-0000-000005A00000}"/>
    <cellStyle name="Normal 25 3 2" xfId="28378" xr:uid="{00000000-0005-0000-0000-000006A00000}"/>
    <cellStyle name="Normal 25 3_AVA DVA EL" xfId="28379" xr:uid="{00000000-0005-0000-0000-000007A00000}"/>
    <cellStyle name="Normal 25 4" xfId="28380" xr:uid="{00000000-0005-0000-0000-000008A00000}"/>
    <cellStyle name="Normal 25 4 2" xfId="28381" xr:uid="{00000000-0005-0000-0000-000009A00000}"/>
    <cellStyle name="Normal 25 4 3" xfId="28382" xr:uid="{00000000-0005-0000-0000-00000AA00000}"/>
    <cellStyle name="Normal 25 4_AVA DVA EL" xfId="28383" xr:uid="{00000000-0005-0000-0000-00000BA00000}"/>
    <cellStyle name="Normal 25 5" xfId="28384" xr:uid="{00000000-0005-0000-0000-00000CA00000}"/>
    <cellStyle name="Normal 25 5 2" xfId="28385" xr:uid="{00000000-0005-0000-0000-00000DA00000}"/>
    <cellStyle name="Normal 25 5 3" xfId="28386" xr:uid="{00000000-0005-0000-0000-00000EA00000}"/>
    <cellStyle name="Normal 25 5_AVA DVA EL" xfId="28387" xr:uid="{00000000-0005-0000-0000-00000FA00000}"/>
    <cellStyle name="Normal 25 6" xfId="28388" xr:uid="{00000000-0005-0000-0000-000010A00000}"/>
    <cellStyle name="Normal 25 7" xfId="50480" xr:uid="{00000000-0005-0000-0000-000011A00000}"/>
    <cellStyle name="Normal 25 8" xfId="50481" xr:uid="{00000000-0005-0000-0000-000012A00000}"/>
    <cellStyle name="Normal 25 9" xfId="50482" xr:uid="{00000000-0005-0000-0000-000013A00000}"/>
    <cellStyle name="Normal 25_AVA DVA EL" xfId="28389" xr:uid="{00000000-0005-0000-0000-000014A00000}"/>
    <cellStyle name="Normal 26" xfId="8381" xr:uid="{00000000-0005-0000-0000-000015A00000}"/>
    <cellStyle name="Normal 26 2" xfId="8382" xr:uid="{00000000-0005-0000-0000-000016A00000}"/>
    <cellStyle name="Normal 26 2 2" xfId="28390" xr:uid="{00000000-0005-0000-0000-000017A00000}"/>
    <cellStyle name="Normal 26 2_AVA DVA EL" xfId="28391" xr:uid="{00000000-0005-0000-0000-000018A00000}"/>
    <cellStyle name="Normal 26 3" xfId="28392" xr:uid="{00000000-0005-0000-0000-000019A00000}"/>
    <cellStyle name="Normal 26 3 2" xfId="28393" xr:uid="{00000000-0005-0000-0000-00001AA00000}"/>
    <cellStyle name="Normal 26 3 3" xfId="28394" xr:uid="{00000000-0005-0000-0000-00001BA00000}"/>
    <cellStyle name="Normal 26 3 4" xfId="50483" xr:uid="{00000000-0005-0000-0000-00001CA00000}"/>
    <cellStyle name="Normal 26 3_AVA DVA EL" xfId="28395" xr:uid="{00000000-0005-0000-0000-00001DA00000}"/>
    <cellStyle name="Normal 26 4" xfId="28396" xr:uid="{00000000-0005-0000-0000-00001EA00000}"/>
    <cellStyle name="Normal 26 5" xfId="50484" xr:uid="{00000000-0005-0000-0000-00001FA00000}"/>
    <cellStyle name="Normal 26_3. Chng in credit spreads" xfId="50485" xr:uid="{00000000-0005-0000-0000-000020A00000}"/>
    <cellStyle name="Normal 27" xfId="8383" xr:uid="{00000000-0005-0000-0000-000021A00000}"/>
    <cellStyle name="Normal 27 2" xfId="8384" xr:uid="{00000000-0005-0000-0000-000022A00000}"/>
    <cellStyle name="Normal 27 2 2" xfId="28397" xr:uid="{00000000-0005-0000-0000-000023A00000}"/>
    <cellStyle name="Normal 27 2 2 2" xfId="28398" xr:uid="{00000000-0005-0000-0000-000024A00000}"/>
    <cellStyle name="Normal 27 2 2 3" xfId="28399" xr:uid="{00000000-0005-0000-0000-000025A00000}"/>
    <cellStyle name="Normal 27 2 2_AVA DVA EL" xfId="28400" xr:uid="{00000000-0005-0000-0000-000026A00000}"/>
    <cellStyle name="Normal 27 2 3" xfId="28401" xr:uid="{00000000-0005-0000-0000-000027A00000}"/>
    <cellStyle name="Normal 27 2 4" xfId="50486" xr:uid="{00000000-0005-0000-0000-000028A00000}"/>
    <cellStyle name="Normal 27 2_AVA DVA EL" xfId="28402" xr:uid="{00000000-0005-0000-0000-000029A00000}"/>
    <cellStyle name="Normal 27 3" xfId="28403" xr:uid="{00000000-0005-0000-0000-00002AA00000}"/>
    <cellStyle name="Normal 27 3 2" xfId="28404" xr:uid="{00000000-0005-0000-0000-00002BA00000}"/>
    <cellStyle name="Normal 27 3 3" xfId="28405" xr:uid="{00000000-0005-0000-0000-00002CA00000}"/>
    <cellStyle name="Normal 27 3 4" xfId="50487" xr:uid="{00000000-0005-0000-0000-00002DA00000}"/>
    <cellStyle name="Normal 27 3_AVA DVA EL" xfId="28406" xr:uid="{00000000-0005-0000-0000-00002EA00000}"/>
    <cellStyle name="Normal 27 4" xfId="28407" xr:uid="{00000000-0005-0000-0000-00002FA00000}"/>
    <cellStyle name="Normal 27 5" xfId="50488" xr:uid="{00000000-0005-0000-0000-000030A00000}"/>
    <cellStyle name="Normal 27 6" xfId="50489" xr:uid="{00000000-0005-0000-0000-000031A00000}"/>
    <cellStyle name="Normal 27_7. Other MTM adjustments" xfId="50490" xr:uid="{00000000-0005-0000-0000-000032A00000}"/>
    <cellStyle name="Normal 28" xfId="8385" xr:uid="{00000000-0005-0000-0000-000033A00000}"/>
    <cellStyle name="Normal 28 2" xfId="8386" xr:uid="{00000000-0005-0000-0000-000034A00000}"/>
    <cellStyle name="Normal 28 2 2" xfId="28408" xr:uid="{00000000-0005-0000-0000-000035A00000}"/>
    <cellStyle name="Normal 28 2_AVA DVA EL" xfId="28409" xr:uid="{00000000-0005-0000-0000-000036A00000}"/>
    <cellStyle name="Normal 28 3" xfId="8387" xr:uid="{00000000-0005-0000-0000-000037A00000}"/>
    <cellStyle name="Normal 28 3 2" xfId="28410" xr:uid="{00000000-0005-0000-0000-000038A00000}"/>
    <cellStyle name="Normal 28 3 3" xfId="50491" xr:uid="{00000000-0005-0000-0000-000039A00000}"/>
    <cellStyle name="Normal 28 3_AVA DVA EL" xfId="28411" xr:uid="{00000000-0005-0000-0000-00003AA00000}"/>
    <cellStyle name="Normal 28 4" xfId="28412" xr:uid="{00000000-0005-0000-0000-00003BA00000}"/>
    <cellStyle name="Normal 28 4 2" xfId="28413" xr:uid="{00000000-0005-0000-0000-00003CA00000}"/>
    <cellStyle name="Normal 28 4 3" xfId="28414" xr:uid="{00000000-0005-0000-0000-00003DA00000}"/>
    <cellStyle name="Normal 28 4_AVA DVA EL" xfId="28415" xr:uid="{00000000-0005-0000-0000-00003EA00000}"/>
    <cellStyle name="Normal 28 5" xfId="28416" xr:uid="{00000000-0005-0000-0000-00003FA00000}"/>
    <cellStyle name="Normal 28_7. Other MTM adjustments" xfId="50492" xr:uid="{00000000-0005-0000-0000-000040A00000}"/>
    <cellStyle name="Normal 29" xfId="8388" xr:uid="{00000000-0005-0000-0000-000041A00000}"/>
    <cellStyle name="Normal 29 2" xfId="28417" xr:uid="{00000000-0005-0000-0000-000042A00000}"/>
    <cellStyle name="Normal 29 2 2" xfId="28418" xr:uid="{00000000-0005-0000-0000-000043A00000}"/>
    <cellStyle name="Normal 29 2 2 2" xfId="50493" xr:uid="{00000000-0005-0000-0000-000044A00000}"/>
    <cellStyle name="Normal 29 2 3" xfId="28419" xr:uid="{00000000-0005-0000-0000-000045A00000}"/>
    <cellStyle name="Normal 29 2 3 2" xfId="50494" xr:uid="{00000000-0005-0000-0000-000046A00000}"/>
    <cellStyle name="Normal 29 2 4" xfId="50495" xr:uid="{00000000-0005-0000-0000-000047A00000}"/>
    <cellStyle name="Normal 29 2_AVA DVA EL" xfId="28420" xr:uid="{00000000-0005-0000-0000-000048A00000}"/>
    <cellStyle name="Normal 29 3" xfId="28421" xr:uid="{00000000-0005-0000-0000-000049A00000}"/>
    <cellStyle name="Normal 29 3 2" xfId="28422" xr:uid="{00000000-0005-0000-0000-00004AA00000}"/>
    <cellStyle name="Normal 29 3 3" xfId="28423" xr:uid="{00000000-0005-0000-0000-00004BA00000}"/>
    <cellStyle name="Normal 29 3 4" xfId="50496" xr:uid="{00000000-0005-0000-0000-00004CA00000}"/>
    <cellStyle name="Normal 29 3_AVA DVA EL" xfId="28424" xr:uid="{00000000-0005-0000-0000-00004DA00000}"/>
    <cellStyle name="Normal 29 4" xfId="28425" xr:uid="{00000000-0005-0000-0000-00004EA00000}"/>
    <cellStyle name="Normal 29 4 2" xfId="28426" xr:uid="{00000000-0005-0000-0000-00004FA00000}"/>
    <cellStyle name="Normal 29 4 3" xfId="28427" xr:uid="{00000000-0005-0000-0000-000050A00000}"/>
    <cellStyle name="Normal 29 4_AVA DVA EL" xfId="28428" xr:uid="{00000000-0005-0000-0000-000051A00000}"/>
    <cellStyle name="Normal 29 5" xfId="28429" xr:uid="{00000000-0005-0000-0000-000052A00000}"/>
    <cellStyle name="Normal 29 5 2" xfId="28430" xr:uid="{00000000-0005-0000-0000-000053A00000}"/>
    <cellStyle name="Normal 29 5 3" xfId="28431" xr:uid="{00000000-0005-0000-0000-000054A00000}"/>
    <cellStyle name="Normal 29 5_AVA DVA EL" xfId="28432" xr:uid="{00000000-0005-0000-0000-000055A00000}"/>
    <cellStyle name="Normal 29 6" xfId="28433" xr:uid="{00000000-0005-0000-0000-000056A00000}"/>
    <cellStyle name="Normal 29 7" xfId="50497" xr:uid="{00000000-0005-0000-0000-000057A00000}"/>
    <cellStyle name="Normal 29 8" xfId="50498" xr:uid="{00000000-0005-0000-0000-000058A00000}"/>
    <cellStyle name="Normal 29 9" xfId="50499" xr:uid="{00000000-0005-0000-0000-000059A00000}"/>
    <cellStyle name="Normal 29_AVA DVA EL" xfId="28434" xr:uid="{00000000-0005-0000-0000-00005AA00000}"/>
    <cellStyle name="Normal 3" xfId="8389" xr:uid="{00000000-0005-0000-0000-00005BA00000}"/>
    <cellStyle name="Normal 3 10" xfId="8390" xr:uid="{00000000-0005-0000-0000-00005CA00000}"/>
    <cellStyle name="Normal 3 10 2" xfId="28435" xr:uid="{00000000-0005-0000-0000-00005DA00000}"/>
    <cellStyle name="Normal 3 10 3" xfId="50500" xr:uid="{00000000-0005-0000-0000-00005EA00000}"/>
    <cellStyle name="Normal 3 10_AVA DVA EL" xfId="28436" xr:uid="{00000000-0005-0000-0000-00005FA00000}"/>
    <cellStyle name="Normal 3 11" xfId="8391" xr:uid="{00000000-0005-0000-0000-000060A00000}"/>
    <cellStyle name="Normal 3 11 2" xfId="28437" xr:uid="{00000000-0005-0000-0000-000061A00000}"/>
    <cellStyle name="Normal 3 11 2 2" xfId="28438" xr:uid="{00000000-0005-0000-0000-000062A00000}"/>
    <cellStyle name="Normal 3 11 2 3" xfId="28439" xr:uid="{00000000-0005-0000-0000-000063A00000}"/>
    <cellStyle name="Normal 3 11 2_AVA DVA EL" xfId="28440" xr:uid="{00000000-0005-0000-0000-000064A00000}"/>
    <cellStyle name="Normal 3 11 3" xfId="28441" xr:uid="{00000000-0005-0000-0000-000065A00000}"/>
    <cellStyle name="Normal 3 11_AVA DVA EL" xfId="28442" xr:uid="{00000000-0005-0000-0000-000066A00000}"/>
    <cellStyle name="Normal 3 12" xfId="8392" xr:uid="{00000000-0005-0000-0000-000067A00000}"/>
    <cellStyle name="Normal 3 12 2" xfId="28443" xr:uid="{00000000-0005-0000-0000-000068A00000}"/>
    <cellStyle name="Normal 3 12 2 2" xfId="28444" xr:uid="{00000000-0005-0000-0000-000069A00000}"/>
    <cellStyle name="Normal 3 12 2 3" xfId="28445" xr:uid="{00000000-0005-0000-0000-00006AA00000}"/>
    <cellStyle name="Normal 3 12 2_AVA DVA EL" xfId="28446" xr:uid="{00000000-0005-0000-0000-00006BA00000}"/>
    <cellStyle name="Normal 3 12 3" xfId="28447" xr:uid="{00000000-0005-0000-0000-00006CA00000}"/>
    <cellStyle name="Normal 3 12_AVA DVA EL" xfId="28448" xr:uid="{00000000-0005-0000-0000-00006DA00000}"/>
    <cellStyle name="Normal 3 13" xfId="8393" xr:uid="{00000000-0005-0000-0000-00006EA00000}"/>
    <cellStyle name="Normal 3 13 2" xfId="28449" xr:uid="{00000000-0005-0000-0000-00006FA00000}"/>
    <cellStyle name="Normal 3 13 2 2" xfId="28450" xr:uid="{00000000-0005-0000-0000-000070A00000}"/>
    <cellStyle name="Normal 3 13 2 3" xfId="28451" xr:uid="{00000000-0005-0000-0000-000071A00000}"/>
    <cellStyle name="Normal 3 13 2_AVA DVA EL" xfId="28452" xr:uid="{00000000-0005-0000-0000-000072A00000}"/>
    <cellStyle name="Normal 3 13 3" xfId="28453" xr:uid="{00000000-0005-0000-0000-000073A00000}"/>
    <cellStyle name="Normal 3 13 4" xfId="28454" xr:uid="{00000000-0005-0000-0000-000074A00000}"/>
    <cellStyle name="Normal 3 13_AVA DVA EL" xfId="28455" xr:uid="{00000000-0005-0000-0000-000075A00000}"/>
    <cellStyle name="Normal 3 14" xfId="28456" xr:uid="{00000000-0005-0000-0000-000076A00000}"/>
    <cellStyle name="Normal 3 14 2" xfId="28457" xr:uid="{00000000-0005-0000-0000-000077A00000}"/>
    <cellStyle name="Normal 3 14 2 2" xfId="28458" xr:uid="{00000000-0005-0000-0000-000078A00000}"/>
    <cellStyle name="Normal 3 14 2 3" xfId="28459" xr:uid="{00000000-0005-0000-0000-000079A00000}"/>
    <cellStyle name="Normal 3 14 2_AVA DVA EL" xfId="28460" xr:uid="{00000000-0005-0000-0000-00007AA00000}"/>
    <cellStyle name="Normal 3 14 3" xfId="28461" xr:uid="{00000000-0005-0000-0000-00007BA00000}"/>
    <cellStyle name="Normal 3 14 4" xfId="28462" xr:uid="{00000000-0005-0000-0000-00007CA00000}"/>
    <cellStyle name="Normal 3 14 5" xfId="35991" xr:uid="{00000000-0005-0000-0000-00007DA00000}"/>
    <cellStyle name="Normal 3 14 6" xfId="35965" xr:uid="{00000000-0005-0000-0000-00007EA00000}"/>
    <cellStyle name="Normal 3 14_AVA DVA EL" xfId="28463" xr:uid="{00000000-0005-0000-0000-00007FA00000}"/>
    <cellStyle name="Normal 3 15" xfId="28464" xr:uid="{00000000-0005-0000-0000-000080A00000}"/>
    <cellStyle name="Normal 3 15 2" xfId="28465" xr:uid="{00000000-0005-0000-0000-000081A00000}"/>
    <cellStyle name="Normal 3 15 3" xfId="28466" xr:uid="{00000000-0005-0000-0000-000082A00000}"/>
    <cellStyle name="Normal 3 15 4" xfId="36026" xr:uid="{00000000-0005-0000-0000-000083A00000}"/>
    <cellStyle name="Normal 3 15_AVA DVA EL" xfId="28467" xr:uid="{00000000-0005-0000-0000-000084A00000}"/>
    <cellStyle name="Normal 3 16" xfId="28468" xr:uid="{00000000-0005-0000-0000-000085A00000}"/>
    <cellStyle name="Normal 3 17" xfId="35903" xr:uid="{00000000-0005-0000-0000-000086A00000}"/>
    <cellStyle name="Normal 3 18" xfId="36491" xr:uid="{00000000-0005-0000-0000-000087A00000}"/>
    <cellStyle name="Normal 3 19" xfId="36791" xr:uid="{00000000-0005-0000-0000-000088A00000}"/>
    <cellStyle name="Normal 3 2" xfId="8394" xr:uid="{00000000-0005-0000-0000-000089A00000}"/>
    <cellStyle name="Normal 3 2 10" xfId="8395" xr:uid="{00000000-0005-0000-0000-00008AA00000}"/>
    <cellStyle name="Normal 3 2 10 2" xfId="28469" xr:uid="{00000000-0005-0000-0000-00008BA00000}"/>
    <cellStyle name="Normal 3 2 10 2 2" xfId="28470" xr:uid="{00000000-0005-0000-0000-00008CA00000}"/>
    <cellStyle name="Normal 3 2 10 2 3" xfId="28471" xr:uid="{00000000-0005-0000-0000-00008DA00000}"/>
    <cellStyle name="Normal 3 2 10 2_AVA DVA EL" xfId="28472" xr:uid="{00000000-0005-0000-0000-00008EA00000}"/>
    <cellStyle name="Normal 3 2 10 3" xfId="28473" xr:uid="{00000000-0005-0000-0000-00008FA00000}"/>
    <cellStyle name="Normal 3 2 10_AVA DVA EL" xfId="28474" xr:uid="{00000000-0005-0000-0000-000090A00000}"/>
    <cellStyle name="Normal 3 2 11" xfId="8396" xr:uid="{00000000-0005-0000-0000-000091A00000}"/>
    <cellStyle name="Normal 3 2 11 2" xfId="28475" xr:uid="{00000000-0005-0000-0000-000092A00000}"/>
    <cellStyle name="Normal 3 2 11 2 2" xfId="28476" xr:uid="{00000000-0005-0000-0000-000093A00000}"/>
    <cellStyle name="Normal 3 2 11 2 3" xfId="28477" xr:uid="{00000000-0005-0000-0000-000094A00000}"/>
    <cellStyle name="Normal 3 2 11 2_AVA DVA EL" xfId="28478" xr:uid="{00000000-0005-0000-0000-000095A00000}"/>
    <cellStyle name="Normal 3 2 11 3" xfId="28479" xr:uid="{00000000-0005-0000-0000-000096A00000}"/>
    <cellStyle name="Normal 3 2 11_AVA DVA EL" xfId="28480" xr:uid="{00000000-0005-0000-0000-000097A00000}"/>
    <cellStyle name="Normal 3 2 12" xfId="8397" xr:uid="{00000000-0005-0000-0000-000098A00000}"/>
    <cellStyle name="Normal 3 2 12 2" xfId="8398" xr:uid="{00000000-0005-0000-0000-000099A00000}"/>
    <cellStyle name="Normal 3 2 12 2 2" xfId="28481" xr:uid="{00000000-0005-0000-0000-00009AA00000}"/>
    <cellStyle name="Normal 3 2 12 2_A01" xfId="35876" xr:uid="{00000000-0005-0000-0000-00009BA00000}"/>
    <cellStyle name="Normal 3 2 12 3" xfId="28482" xr:uid="{00000000-0005-0000-0000-00009CA00000}"/>
    <cellStyle name="Normal 3 2 12 3 2" xfId="28483" xr:uid="{00000000-0005-0000-0000-00009DA00000}"/>
    <cellStyle name="Normal 3 2 12 3 3" xfId="28484" xr:uid="{00000000-0005-0000-0000-00009EA00000}"/>
    <cellStyle name="Normal 3 2 12 3_AVA DVA EL" xfId="28485" xr:uid="{00000000-0005-0000-0000-00009FA00000}"/>
    <cellStyle name="Normal 3 2 12 4" xfId="28486" xr:uid="{00000000-0005-0000-0000-0000A0A00000}"/>
    <cellStyle name="Normal 3 2 12 5" xfId="36793" xr:uid="{00000000-0005-0000-0000-0000A1A00000}"/>
    <cellStyle name="Normal 3 2 12_4Q16" xfId="28487" xr:uid="{00000000-0005-0000-0000-0000A2A00000}"/>
    <cellStyle name="Normal 3 2 13" xfId="8399" xr:uid="{00000000-0005-0000-0000-0000A3A00000}"/>
    <cellStyle name="Normal 3 2 13 2" xfId="28488" xr:uid="{00000000-0005-0000-0000-0000A4A00000}"/>
    <cellStyle name="Normal 3 2 13 2 2" xfId="28489" xr:uid="{00000000-0005-0000-0000-0000A5A00000}"/>
    <cellStyle name="Normal 3 2 13 2 3" xfId="28490" xr:uid="{00000000-0005-0000-0000-0000A6A00000}"/>
    <cellStyle name="Normal 3 2 13 2_AVA DVA EL" xfId="28491" xr:uid="{00000000-0005-0000-0000-0000A7A00000}"/>
    <cellStyle name="Normal 3 2 13 3" xfId="28492" xr:uid="{00000000-0005-0000-0000-0000A8A00000}"/>
    <cellStyle name="Normal 3 2 13_A01" xfId="35877" xr:uid="{00000000-0005-0000-0000-0000A9A00000}"/>
    <cellStyle name="Normal 3 2 14" xfId="8400" xr:uid="{00000000-0005-0000-0000-0000AAA00000}"/>
    <cellStyle name="Normal 3 2 14 2" xfId="28493" xr:uid="{00000000-0005-0000-0000-0000ABA00000}"/>
    <cellStyle name="Normal 3 2 14 2 2" xfId="28494" xr:uid="{00000000-0005-0000-0000-0000ACA00000}"/>
    <cellStyle name="Normal 3 2 14 2 3" xfId="28495" xr:uid="{00000000-0005-0000-0000-0000ADA00000}"/>
    <cellStyle name="Normal 3 2 14 2_AVA DVA EL" xfId="28496" xr:uid="{00000000-0005-0000-0000-0000AEA00000}"/>
    <cellStyle name="Normal 3 2 14 3" xfId="28497" xr:uid="{00000000-0005-0000-0000-0000AFA00000}"/>
    <cellStyle name="Normal 3 2 14_A01" xfId="35878" xr:uid="{00000000-0005-0000-0000-0000B0A00000}"/>
    <cellStyle name="Normal 3 2 15" xfId="28498" xr:uid="{00000000-0005-0000-0000-0000B1A00000}"/>
    <cellStyle name="Normal 3 2 15 2" xfId="28499" xr:uid="{00000000-0005-0000-0000-0000B2A00000}"/>
    <cellStyle name="Normal 3 2 15 2 2" xfId="28500" xr:uid="{00000000-0005-0000-0000-0000B3A00000}"/>
    <cellStyle name="Normal 3 2 15 2 3" xfId="28501" xr:uid="{00000000-0005-0000-0000-0000B4A00000}"/>
    <cellStyle name="Normal 3 2 15 2_AVA DVA EL" xfId="28502" xr:uid="{00000000-0005-0000-0000-0000B5A00000}"/>
    <cellStyle name="Normal 3 2 15 3" xfId="28503" xr:uid="{00000000-0005-0000-0000-0000B6A00000}"/>
    <cellStyle name="Normal 3 2 15 4" xfId="28504" xr:uid="{00000000-0005-0000-0000-0000B7A00000}"/>
    <cellStyle name="Normal 3 2 15 5" xfId="35992" xr:uid="{00000000-0005-0000-0000-0000B8A00000}"/>
    <cellStyle name="Normal 3 2 15 6" xfId="35964" xr:uid="{00000000-0005-0000-0000-0000B9A00000}"/>
    <cellStyle name="Normal 3 2 15_AVA DVA EL" xfId="28505" xr:uid="{00000000-0005-0000-0000-0000BAA00000}"/>
    <cellStyle name="Normal 3 2 16" xfId="28506" xr:uid="{00000000-0005-0000-0000-0000BBA00000}"/>
    <cellStyle name="Normal 3 2 16 2" xfId="28507" xr:uid="{00000000-0005-0000-0000-0000BCA00000}"/>
    <cellStyle name="Normal 3 2 16 3" xfId="28508" xr:uid="{00000000-0005-0000-0000-0000BDA00000}"/>
    <cellStyle name="Normal 3 2 16 4" xfId="36047" xr:uid="{00000000-0005-0000-0000-0000BEA00000}"/>
    <cellStyle name="Normal 3 2 16_AVA DVA EL" xfId="28509" xr:uid="{00000000-0005-0000-0000-0000BFA00000}"/>
    <cellStyle name="Normal 3 2 17" xfId="28510" xr:uid="{00000000-0005-0000-0000-0000C0A00000}"/>
    <cellStyle name="Normal 3 2 18" xfId="35921" xr:uid="{00000000-0005-0000-0000-0000C1A00000}"/>
    <cellStyle name="Normal 3 2 19" xfId="36010" xr:uid="{00000000-0005-0000-0000-0000C2A00000}"/>
    <cellStyle name="Normal 3 2 2" xfId="8401" xr:uid="{00000000-0005-0000-0000-0000C3A00000}"/>
    <cellStyle name="Normal 3 2 2 10" xfId="8402" xr:uid="{00000000-0005-0000-0000-0000C4A00000}"/>
    <cellStyle name="Normal 3 2 2 10 2" xfId="28511" xr:uid="{00000000-0005-0000-0000-0000C5A00000}"/>
    <cellStyle name="Normal 3 2 2 10 2 2" xfId="28512" xr:uid="{00000000-0005-0000-0000-0000C6A00000}"/>
    <cellStyle name="Normal 3 2 2 10 2 3" xfId="28513" xr:uid="{00000000-0005-0000-0000-0000C7A00000}"/>
    <cellStyle name="Normal 3 2 2 10 2_AVA DVA EL" xfId="28514" xr:uid="{00000000-0005-0000-0000-0000C8A00000}"/>
    <cellStyle name="Normal 3 2 2 10 3" xfId="28515" xr:uid="{00000000-0005-0000-0000-0000C9A00000}"/>
    <cellStyle name="Normal 3 2 2 10_AVA DVA EL" xfId="28516" xr:uid="{00000000-0005-0000-0000-0000CAA00000}"/>
    <cellStyle name="Normal 3 2 2 11" xfId="28517" xr:uid="{00000000-0005-0000-0000-0000CBA00000}"/>
    <cellStyle name="Normal 3 2 2 11 2" xfId="28518" xr:uid="{00000000-0005-0000-0000-0000CCA00000}"/>
    <cellStyle name="Normal 3 2 2 11 2 2" xfId="28519" xr:uid="{00000000-0005-0000-0000-0000CDA00000}"/>
    <cellStyle name="Normal 3 2 2 11 2 3" xfId="28520" xr:uid="{00000000-0005-0000-0000-0000CEA00000}"/>
    <cellStyle name="Normal 3 2 2 11 2_AVA DVA EL" xfId="28521" xr:uid="{00000000-0005-0000-0000-0000CFA00000}"/>
    <cellStyle name="Normal 3 2 2 11 3" xfId="28522" xr:uid="{00000000-0005-0000-0000-0000D0A00000}"/>
    <cellStyle name="Normal 3 2 2 11 4" xfId="28523" xr:uid="{00000000-0005-0000-0000-0000D1A00000}"/>
    <cellStyle name="Normal 3 2 2 11_AVA DVA EL" xfId="28524" xr:uid="{00000000-0005-0000-0000-0000D2A00000}"/>
    <cellStyle name="Normal 3 2 2 12" xfId="28525" xr:uid="{00000000-0005-0000-0000-0000D3A00000}"/>
    <cellStyle name="Normal 3 2 2 12 2" xfId="28526" xr:uid="{00000000-0005-0000-0000-0000D4A00000}"/>
    <cellStyle name="Normal 3 2 2 12 3" xfId="28527" xr:uid="{00000000-0005-0000-0000-0000D5A00000}"/>
    <cellStyle name="Normal 3 2 2 12_AVA DVA EL" xfId="28528" xr:uid="{00000000-0005-0000-0000-0000D6A00000}"/>
    <cellStyle name="Normal 3 2 2 13" xfId="28529" xr:uid="{00000000-0005-0000-0000-0000D7A00000}"/>
    <cellStyle name="Normal 3 2 2 14" xfId="50501" xr:uid="{00000000-0005-0000-0000-0000D8A00000}"/>
    <cellStyle name="Normal 3 2 2 15" xfId="50502" xr:uid="{00000000-0005-0000-0000-0000D9A00000}"/>
    <cellStyle name="Normal 3 2 2 2" xfId="8403" xr:uid="{00000000-0005-0000-0000-0000DAA00000}"/>
    <cellStyle name="Normal 3 2 2 2 10" xfId="28530" xr:uid="{00000000-0005-0000-0000-0000DBA00000}"/>
    <cellStyle name="Normal 3 2 2 2 10 2" xfId="28531" xr:uid="{00000000-0005-0000-0000-0000DCA00000}"/>
    <cellStyle name="Normal 3 2 2 2 10 3" xfId="28532" xr:uid="{00000000-0005-0000-0000-0000DDA00000}"/>
    <cellStyle name="Normal 3 2 2 2 10_AVA DVA EL" xfId="28533" xr:uid="{00000000-0005-0000-0000-0000DEA00000}"/>
    <cellStyle name="Normal 3 2 2 2 11" xfId="28534" xr:uid="{00000000-0005-0000-0000-0000DFA00000}"/>
    <cellStyle name="Normal 3 2 2 2 11 2" xfId="28535" xr:uid="{00000000-0005-0000-0000-0000E0A00000}"/>
    <cellStyle name="Normal 3 2 2 2 11 3" xfId="28536" xr:uid="{00000000-0005-0000-0000-0000E1A00000}"/>
    <cellStyle name="Normal 3 2 2 2 11_AVA DVA EL" xfId="28537" xr:uid="{00000000-0005-0000-0000-0000E2A00000}"/>
    <cellStyle name="Normal 3 2 2 2 12" xfId="28538" xr:uid="{00000000-0005-0000-0000-0000E3A00000}"/>
    <cellStyle name="Normal 3 2 2 2 2" xfId="28539" xr:uid="{00000000-0005-0000-0000-0000E4A00000}"/>
    <cellStyle name="Normal 3 2 2 2 2 10" xfId="28540" xr:uid="{00000000-0005-0000-0000-0000E5A00000}"/>
    <cellStyle name="Normal 3 2 2 2 2 11" xfId="28541" xr:uid="{00000000-0005-0000-0000-0000E6A00000}"/>
    <cellStyle name="Normal 3 2 2 2 2 2" xfId="28542" xr:uid="{00000000-0005-0000-0000-0000E7A00000}"/>
    <cellStyle name="Normal 3 2 2 2 2 2 2" xfId="28543" xr:uid="{00000000-0005-0000-0000-0000E8A00000}"/>
    <cellStyle name="Normal 3 2 2 2 2 2 2 2" xfId="28544" xr:uid="{00000000-0005-0000-0000-0000E9A00000}"/>
    <cellStyle name="Normal 3 2 2 2 2 2 2 3" xfId="28545" xr:uid="{00000000-0005-0000-0000-0000EAA00000}"/>
    <cellStyle name="Normal 3 2 2 2 2 2 2_AVA DVA EL" xfId="28546" xr:uid="{00000000-0005-0000-0000-0000EBA00000}"/>
    <cellStyle name="Normal 3 2 2 2 2 2 3" xfId="28547" xr:uid="{00000000-0005-0000-0000-0000ECA00000}"/>
    <cellStyle name="Normal 3 2 2 2 2 2 3 2" xfId="28548" xr:uid="{00000000-0005-0000-0000-0000EDA00000}"/>
    <cellStyle name="Normal 3 2 2 2 2 2 3 3" xfId="28549" xr:uid="{00000000-0005-0000-0000-0000EEA00000}"/>
    <cellStyle name="Normal 3 2 2 2 2 2 3_AVA DVA EL" xfId="28550" xr:uid="{00000000-0005-0000-0000-0000EFA00000}"/>
    <cellStyle name="Normal 3 2 2 2 2 2 4" xfId="28551" xr:uid="{00000000-0005-0000-0000-0000F0A00000}"/>
    <cellStyle name="Normal 3 2 2 2 2 2 5" xfId="28552" xr:uid="{00000000-0005-0000-0000-0000F1A00000}"/>
    <cellStyle name="Normal 3 2 2 2 2 2_AVA DVA EL" xfId="28553" xr:uid="{00000000-0005-0000-0000-0000F2A00000}"/>
    <cellStyle name="Normal 3 2 2 2 2 3" xfId="28554" xr:uid="{00000000-0005-0000-0000-0000F3A00000}"/>
    <cellStyle name="Normal 3 2 2 2 2 3 2" xfId="28555" xr:uid="{00000000-0005-0000-0000-0000F4A00000}"/>
    <cellStyle name="Normal 3 2 2 2 2 3 3" xfId="28556" xr:uid="{00000000-0005-0000-0000-0000F5A00000}"/>
    <cellStyle name="Normal 3 2 2 2 2 3_AVA DVA EL" xfId="28557" xr:uid="{00000000-0005-0000-0000-0000F6A00000}"/>
    <cellStyle name="Normal 3 2 2 2 2 4" xfId="28558" xr:uid="{00000000-0005-0000-0000-0000F7A00000}"/>
    <cellStyle name="Normal 3 2 2 2 2 4 2" xfId="28559" xr:uid="{00000000-0005-0000-0000-0000F8A00000}"/>
    <cellStyle name="Normal 3 2 2 2 2 4 3" xfId="28560" xr:uid="{00000000-0005-0000-0000-0000F9A00000}"/>
    <cellStyle name="Normal 3 2 2 2 2 4_AVA DVA EL" xfId="28561" xr:uid="{00000000-0005-0000-0000-0000FAA00000}"/>
    <cellStyle name="Normal 3 2 2 2 2 5" xfId="28562" xr:uid="{00000000-0005-0000-0000-0000FBA00000}"/>
    <cellStyle name="Normal 3 2 2 2 2 5 2" xfId="28563" xr:uid="{00000000-0005-0000-0000-0000FCA00000}"/>
    <cellStyle name="Normal 3 2 2 2 2 5 3" xfId="28564" xr:uid="{00000000-0005-0000-0000-0000FDA00000}"/>
    <cellStyle name="Normal 3 2 2 2 2 5_AVA DVA EL" xfId="28565" xr:uid="{00000000-0005-0000-0000-0000FEA00000}"/>
    <cellStyle name="Normal 3 2 2 2 2 6" xfId="28566" xr:uid="{00000000-0005-0000-0000-0000FFA00000}"/>
    <cellStyle name="Normal 3 2 2 2 2 6 2" xfId="28567" xr:uid="{00000000-0005-0000-0000-000000A10000}"/>
    <cellStyle name="Normal 3 2 2 2 2 6 3" xfId="28568" xr:uid="{00000000-0005-0000-0000-000001A10000}"/>
    <cellStyle name="Normal 3 2 2 2 2 6_AVA DVA EL" xfId="28569" xr:uid="{00000000-0005-0000-0000-000002A10000}"/>
    <cellStyle name="Normal 3 2 2 2 2 7" xfId="28570" xr:uid="{00000000-0005-0000-0000-000003A10000}"/>
    <cellStyle name="Normal 3 2 2 2 2 7 2" xfId="28571" xr:uid="{00000000-0005-0000-0000-000004A10000}"/>
    <cellStyle name="Normal 3 2 2 2 2 7 3" xfId="28572" xr:uid="{00000000-0005-0000-0000-000005A10000}"/>
    <cellStyle name="Normal 3 2 2 2 2 7_AVA DVA EL" xfId="28573" xr:uid="{00000000-0005-0000-0000-000006A10000}"/>
    <cellStyle name="Normal 3 2 2 2 2 8" xfId="28574" xr:uid="{00000000-0005-0000-0000-000007A10000}"/>
    <cellStyle name="Normal 3 2 2 2 2 8 2" xfId="28575" xr:uid="{00000000-0005-0000-0000-000008A10000}"/>
    <cellStyle name="Normal 3 2 2 2 2 8 3" xfId="28576" xr:uid="{00000000-0005-0000-0000-000009A10000}"/>
    <cellStyle name="Normal 3 2 2 2 2 8_AVA DVA EL" xfId="28577" xr:uid="{00000000-0005-0000-0000-00000AA10000}"/>
    <cellStyle name="Normal 3 2 2 2 2 9" xfId="28578" xr:uid="{00000000-0005-0000-0000-00000BA10000}"/>
    <cellStyle name="Normal 3 2 2 2 2 9 2" xfId="28579" xr:uid="{00000000-0005-0000-0000-00000CA10000}"/>
    <cellStyle name="Normal 3 2 2 2 2 9 3" xfId="28580" xr:uid="{00000000-0005-0000-0000-00000DA10000}"/>
    <cellStyle name="Normal 3 2 2 2 2 9_AVA DVA EL" xfId="28581" xr:uid="{00000000-0005-0000-0000-00000EA10000}"/>
    <cellStyle name="Normal 3 2 2 2 2_AVA DVA EL" xfId="28582" xr:uid="{00000000-0005-0000-0000-00000FA10000}"/>
    <cellStyle name="Normal 3 2 2 2 3" xfId="28583" xr:uid="{00000000-0005-0000-0000-000010A10000}"/>
    <cellStyle name="Normal 3 2 2 2 3 2" xfId="28584" xr:uid="{00000000-0005-0000-0000-000011A10000}"/>
    <cellStyle name="Normal 3 2 2 2 3 2 2" xfId="28585" xr:uid="{00000000-0005-0000-0000-000012A10000}"/>
    <cellStyle name="Normal 3 2 2 2 3 2 3" xfId="28586" xr:uid="{00000000-0005-0000-0000-000013A10000}"/>
    <cellStyle name="Normal 3 2 2 2 3 2_AVA DVA EL" xfId="28587" xr:uid="{00000000-0005-0000-0000-000014A10000}"/>
    <cellStyle name="Normal 3 2 2 2 3 3" xfId="28588" xr:uid="{00000000-0005-0000-0000-000015A10000}"/>
    <cellStyle name="Normal 3 2 2 2 3 3 2" xfId="28589" xr:uid="{00000000-0005-0000-0000-000016A10000}"/>
    <cellStyle name="Normal 3 2 2 2 3 3 3" xfId="28590" xr:uid="{00000000-0005-0000-0000-000017A10000}"/>
    <cellStyle name="Normal 3 2 2 2 3 3_AVA DVA EL" xfId="28591" xr:uid="{00000000-0005-0000-0000-000018A10000}"/>
    <cellStyle name="Normal 3 2 2 2 3 4" xfId="28592" xr:uid="{00000000-0005-0000-0000-000019A10000}"/>
    <cellStyle name="Normal 3 2 2 2 3 5" xfId="28593" xr:uid="{00000000-0005-0000-0000-00001AA10000}"/>
    <cellStyle name="Normal 3 2 2 2 3_AVA DVA EL" xfId="28594" xr:uid="{00000000-0005-0000-0000-00001BA10000}"/>
    <cellStyle name="Normal 3 2 2 2 4" xfId="28595" xr:uid="{00000000-0005-0000-0000-00001CA10000}"/>
    <cellStyle name="Normal 3 2 2 2 4 2" xfId="28596" xr:uid="{00000000-0005-0000-0000-00001DA10000}"/>
    <cellStyle name="Normal 3 2 2 2 4 3" xfId="28597" xr:uid="{00000000-0005-0000-0000-00001EA10000}"/>
    <cellStyle name="Normal 3 2 2 2 4_AVA DVA EL" xfId="28598" xr:uid="{00000000-0005-0000-0000-00001FA10000}"/>
    <cellStyle name="Normal 3 2 2 2 5" xfId="28599" xr:uid="{00000000-0005-0000-0000-000020A10000}"/>
    <cellStyle name="Normal 3 2 2 2 5 2" xfId="28600" xr:uid="{00000000-0005-0000-0000-000021A10000}"/>
    <cellStyle name="Normal 3 2 2 2 5 3" xfId="28601" xr:uid="{00000000-0005-0000-0000-000022A10000}"/>
    <cellStyle name="Normal 3 2 2 2 5_AVA DVA EL" xfId="28602" xr:uid="{00000000-0005-0000-0000-000023A10000}"/>
    <cellStyle name="Normal 3 2 2 2 6" xfId="28603" xr:uid="{00000000-0005-0000-0000-000024A10000}"/>
    <cellStyle name="Normal 3 2 2 2 6 2" xfId="28604" xr:uid="{00000000-0005-0000-0000-000025A10000}"/>
    <cellStyle name="Normal 3 2 2 2 6 3" xfId="28605" xr:uid="{00000000-0005-0000-0000-000026A10000}"/>
    <cellStyle name="Normal 3 2 2 2 6_AVA DVA EL" xfId="28606" xr:uid="{00000000-0005-0000-0000-000027A10000}"/>
    <cellStyle name="Normal 3 2 2 2 7" xfId="28607" xr:uid="{00000000-0005-0000-0000-000028A10000}"/>
    <cellStyle name="Normal 3 2 2 2 7 2" xfId="28608" xr:uid="{00000000-0005-0000-0000-000029A10000}"/>
    <cellStyle name="Normal 3 2 2 2 7 3" xfId="28609" xr:uid="{00000000-0005-0000-0000-00002AA10000}"/>
    <cellStyle name="Normal 3 2 2 2 7_AVA DVA EL" xfId="28610" xr:uid="{00000000-0005-0000-0000-00002BA10000}"/>
    <cellStyle name="Normal 3 2 2 2 8" xfId="28611" xr:uid="{00000000-0005-0000-0000-00002CA10000}"/>
    <cellStyle name="Normal 3 2 2 2 8 2" xfId="28612" xr:uid="{00000000-0005-0000-0000-00002DA10000}"/>
    <cellStyle name="Normal 3 2 2 2 8 3" xfId="28613" xr:uid="{00000000-0005-0000-0000-00002EA10000}"/>
    <cellStyle name="Normal 3 2 2 2 8_AVA DVA EL" xfId="28614" xr:uid="{00000000-0005-0000-0000-00002FA10000}"/>
    <cellStyle name="Normal 3 2 2 2 9" xfId="28615" xr:uid="{00000000-0005-0000-0000-000030A10000}"/>
    <cellStyle name="Normal 3 2 2 2 9 2" xfId="28616" xr:uid="{00000000-0005-0000-0000-000031A10000}"/>
    <cellStyle name="Normal 3 2 2 2 9 3" xfId="28617" xr:uid="{00000000-0005-0000-0000-000032A10000}"/>
    <cellStyle name="Normal 3 2 2 2 9_AVA DVA EL" xfId="28618" xr:uid="{00000000-0005-0000-0000-000033A10000}"/>
    <cellStyle name="Normal 3 2 2 2_AVA DVA EL" xfId="28619" xr:uid="{00000000-0005-0000-0000-000034A10000}"/>
    <cellStyle name="Normal 3 2 2 3" xfId="8404" xr:uid="{00000000-0005-0000-0000-000035A10000}"/>
    <cellStyle name="Normal 3 2 2 3 10" xfId="28620" xr:uid="{00000000-0005-0000-0000-000036A10000}"/>
    <cellStyle name="Normal 3 2 2 3 10 2" xfId="28621" xr:uid="{00000000-0005-0000-0000-000037A10000}"/>
    <cellStyle name="Normal 3 2 2 3 10 3" xfId="28622" xr:uid="{00000000-0005-0000-0000-000038A10000}"/>
    <cellStyle name="Normal 3 2 2 3 10_AVA DVA EL" xfId="28623" xr:uid="{00000000-0005-0000-0000-000039A10000}"/>
    <cellStyle name="Normal 3 2 2 3 11" xfId="28624" xr:uid="{00000000-0005-0000-0000-00003AA10000}"/>
    <cellStyle name="Normal 3 2 2 3 2" xfId="28625" xr:uid="{00000000-0005-0000-0000-00003BA10000}"/>
    <cellStyle name="Normal 3 2 2 3 2 2" xfId="28626" xr:uid="{00000000-0005-0000-0000-00003CA10000}"/>
    <cellStyle name="Normal 3 2 2 3 2 2 2" xfId="28627" xr:uid="{00000000-0005-0000-0000-00003DA10000}"/>
    <cellStyle name="Normal 3 2 2 3 2 2 3" xfId="28628" xr:uid="{00000000-0005-0000-0000-00003EA10000}"/>
    <cellStyle name="Normal 3 2 2 3 2 2_AVA DVA EL" xfId="28629" xr:uid="{00000000-0005-0000-0000-00003FA10000}"/>
    <cellStyle name="Normal 3 2 2 3 2 3" xfId="28630" xr:uid="{00000000-0005-0000-0000-000040A10000}"/>
    <cellStyle name="Normal 3 2 2 3 2 3 2" xfId="28631" xr:uid="{00000000-0005-0000-0000-000041A10000}"/>
    <cellStyle name="Normal 3 2 2 3 2 3 3" xfId="28632" xr:uid="{00000000-0005-0000-0000-000042A10000}"/>
    <cellStyle name="Normal 3 2 2 3 2 3_AVA DVA EL" xfId="28633" xr:uid="{00000000-0005-0000-0000-000043A10000}"/>
    <cellStyle name="Normal 3 2 2 3 2 4" xfId="28634" xr:uid="{00000000-0005-0000-0000-000044A10000}"/>
    <cellStyle name="Normal 3 2 2 3 2 5" xfId="28635" xr:uid="{00000000-0005-0000-0000-000045A10000}"/>
    <cellStyle name="Normal 3 2 2 3 2_AVA DVA EL" xfId="28636" xr:uid="{00000000-0005-0000-0000-000046A10000}"/>
    <cellStyle name="Normal 3 2 2 3 3" xfId="28637" xr:uid="{00000000-0005-0000-0000-000047A10000}"/>
    <cellStyle name="Normal 3 2 2 3 3 2" xfId="28638" xr:uid="{00000000-0005-0000-0000-000048A10000}"/>
    <cellStyle name="Normal 3 2 2 3 3 3" xfId="28639" xr:uid="{00000000-0005-0000-0000-000049A10000}"/>
    <cellStyle name="Normal 3 2 2 3 3_AVA DVA EL" xfId="28640" xr:uid="{00000000-0005-0000-0000-00004AA10000}"/>
    <cellStyle name="Normal 3 2 2 3 4" xfId="28641" xr:uid="{00000000-0005-0000-0000-00004BA10000}"/>
    <cellStyle name="Normal 3 2 2 3 4 2" xfId="28642" xr:uid="{00000000-0005-0000-0000-00004CA10000}"/>
    <cellStyle name="Normal 3 2 2 3 4 3" xfId="28643" xr:uid="{00000000-0005-0000-0000-00004DA10000}"/>
    <cellStyle name="Normal 3 2 2 3 4_AVA DVA EL" xfId="28644" xr:uid="{00000000-0005-0000-0000-00004EA10000}"/>
    <cellStyle name="Normal 3 2 2 3 5" xfId="28645" xr:uid="{00000000-0005-0000-0000-00004FA10000}"/>
    <cellStyle name="Normal 3 2 2 3 5 2" xfId="28646" xr:uid="{00000000-0005-0000-0000-000050A10000}"/>
    <cellStyle name="Normal 3 2 2 3 5 3" xfId="28647" xr:uid="{00000000-0005-0000-0000-000051A10000}"/>
    <cellStyle name="Normal 3 2 2 3 5_AVA DVA EL" xfId="28648" xr:uid="{00000000-0005-0000-0000-000052A10000}"/>
    <cellStyle name="Normal 3 2 2 3 6" xfId="28649" xr:uid="{00000000-0005-0000-0000-000053A10000}"/>
    <cellStyle name="Normal 3 2 2 3 6 2" xfId="28650" xr:uid="{00000000-0005-0000-0000-000054A10000}"/>
    <cellStyle name="Normal 3 2 2 3 6 3" xfId="28651" xr:uid="{00000000-0005-0000-0000-000055A10000}"/>
    <cellStyle name="Normal 3 2 2 3 6_AVA DVA EL" xfId="28652" xr:uid="{00000000-0005-0000-0000-000056A10000}"/>
    <cellStyle name="Normal 3 2 2 3 7" xfId="28653" xr:uid="{00000000-0005-0000-0000-000057A10000}"/>
    <cellStyle name="Normal 3 2 2 3 7 2" xfId="28654" xr:uid="{00000000-0005-0000-0000-000058A10000}"/>
    <cellStyle name="Normal 3 2 2 3 7 3" xfId="28655" xr:uid="{00000000-0005-0000-0000-000059A10000}"/>
    <cellStyle name="Normal 3 2 2 3 7_AVA DVA EL" xfId="28656" xr:uid="{00000000-0005-0000-0000-00005AA10000}"/>
    <cellStyle name="Normal 3 2 2 3 8" xfId="28657" xr:uid="{00000000-0005-0000-0000-00005BA10000}"/>
    <cellStyle name="Normal 3 2 2 3 8 2" xfId="28658" xr:uid="{00000000-0005-0000-0000-00005CA10000}"/>
    <cellStyle name="Normal 3 2 2 3 8 3" xfId="28659" xr:uid="{00000000-0005-0000-0000-00005DA10000}"/>
    <cellStyle name="Normal 3 2 2 3 8_AVA DVA EL" xfId="28660" xr:uid="{00000000-0005-0000-0000-00005EA10000}"/>
    <cellStyle name="Normal 3 2 2 3 9" xfId="28661" xr:uid="{00000000-0005-0000-0000-00005FA10000}"/>
    <cellStyle name="Normal 3 2 2 3 9 2" xfId="28662" xr:uid="{00000000-0005-0000-0000-000060A10000}"/>
    <cellStyle name="Normal 3 2 2 3 9 3" xfId="28663" xr:uid="{00000000-0005-0000-0000-000061A10000}"/>
    <cellStyle name="Normal 3 2 2 3 9_AVA DVA EL" xfId="28664" xr:uid="{00000000-0005-0000-0000-000062A10000}"/>
    <cellStyle name="Normal 3 2 2 3_AVA DVA EL" xfId="28665" xr:uid="{00000000-0005-0000-0000-000063A10000}"/>
    <cellStyle name="Normal 3 2 2 4" xfId="8405" xr:uid="{00000000-0005-0000-0000-000064A10000}"/>
    <cellStyle name="Normal 3 2 2 4 2" xfId="28666" xr:uid="{00000000-0005-0000-0000-000065A10000}"/>
    <cellStyle name="Normal 3 2 2 4 2 2" xfId="28667" xr:uid="{00000000-0005-0000-0000-000066A10000}"/>
    <cellStyle name="Normal 3 2 2 4 2 3" xfId="28668" xr:uid="{00000000-0005-0000-0000-000067A10000}"/>
    <cellStyle name="Normal 3 2 2 4 2_AVA DVA EL" xfId="28669" xr:uid="{00000000-0005-0000-0000-000068A10000}"/>
    <cellStyle name="Normal 3 2 2 4 3" xfId="28670" xr:uid="{00000000-0005-0000-0000-000069A10000}"/>
    <cellStyle name="Normal 3 2 2 4 3 2" xfId="28671" xr:uid="{00000000-0005-0000-0000-00006AA10000}"/>
    <cellStyle name="Normal 3 2 2 4 3 3" xfId="28672" xr:uid="{00000000-0005-0000-0000-00006BA10000}"/>
    <cellStyle name="Normal 3 2 2 4 3_AVA DVA EL" xfId="28673" xr:uid="{00000000-0005-0000-0000-00006CA10000}"/>
    <cellStyle name="Normal 3 2 2 4 4" xfId="28674" xr:uid="{00000000-0005-0000-0000-00006DA10000}"/>
    <cellStyle name="Normal 3 2 2 4 4 2" xfId="28675" xr:uid="{00000000-0005-0000-0000-00006EA10000}"/>
    <cellStyle name="Normal 3 2 2 4 4 3" xfId="28676" xr:uid="{00000000-0005-0000-0000-00006FA10000}"/>
    <cellStyle name="Normal 3 2 2 4 4_AVA DVA EL" xfId="28677" xr:uid="{00000000-0005-0000-0000-000070A10000}"/>
    <cellStyle name="Normal 3 2 2 4 5" xfId="28678" xr:uid="{00000000-0005-0000-0000-000071A10000}"/>
    <cellStyle name="Normal 3 2 2 4_AVA DVA EL" xfId="28679" xr:uid="{00000000-0005-0000-0000-000072A10000}"/>
    <cellStyle name="Normal 3 2 2 5" xfId="8406" xr:uid="{00000000-0005-0000-0000-000073A10000}"/>
    <cellStyle name="Normal 3 2 2 5 2" xfId="28680" xr:uid="{00000000-0005-0000-0000-000074A10000}"/>
    <cellStyle name="Normal 3 2 2 5 2 2" xfId="28681" xr:uid="{00000000-0005-0000-0000-000075A10000}"/>
    <cellStyle name="Normal 3 2 2 5 2 3" xfId="28682" xr:uid="{00000000-0005-0000-0000-000076A10000}"/>
    <cellStyle name="Normal 3 2 2 5 2_AVA DVA EL" xfId="28683" xr:uid="{00000000-0005-0000-0000-000077A10000}"/>
    <cellStyle name="Normal 3 2 2 5 3" xfId="28684" xr:uid="{00000000-0005-0000-0000-000078A10000}"/>
    <cellStyle name="Normal 3 2 2 5_AVA DVA EL" xfId="28685" xr:uid="{00000000-0005-0000-0000-000079A10000}"/>
    <cellStyle name="Normal 3 2 2 6" xfId="8407" xr:uid="{00000000-0005-0000-0000-00007AA10000}"/>
    <cellStyle name="Normal 3 2 2 6 2" xfId="28686" xr:uid="{00000000-0005-0000-0000-00007BA10000}"/>
    <cellStyle name="Normal 3 2 2 6 2 2" xfId="28687" xr:uid="{00000000-0005-0000-0000-00007CA10000}"/>
    <cellStyle name="Normal 3 2 2 6 2 3" xfId="28688" xr:uid="{00000000-0005-0000-0000-00007DA10000}"/>
    <cellStyle name="Normal 3 2 2 6 2_AVA DVA EL" xfId="28689" xr:uid="{00000000-0005-0000-0000-00007EA10000}"/>
    <cellStyle name="Normal 3 2 2 6 3" xfId="28690" xr:uid="{00000000-0005-0000-0000-00007FA10000}"/>
    <cellStyle name="Normal 3 2 2 6_AVA DVA EL" xfId="28691" xr:uid="{00000000-0005-0000-0000-000080A10000}"/>
    <cellStyle name="Normal 3 2 2 7" xfId="8408" xr:uid="{00000000-0005-0000-0000-000081A10000}"/>
    <cellStyle name="Normal 3 2 2 7 2" xfId="28692" xr:uid="{00000000-0005-0000-0000-000082A10000}"/>
    <cellStyle name="Normal 3 2 2 7 2 2" xfId="28693" xr:uid="{00000000-0005-0000-0000-000083A10000}"/>
    <cellStyle name="Normal 3 2 2 7 2 3" xfId="28694" xr:uid="{00000000-0005-0000-0000-000084A10000}"/>
    <cellStyle name="Normal 3 2 2 7 2_AVA DVA EL" xfId="28695" xr:uid="{00000000-0005-0000-0000-000085A10000}"/>
    <cellStyle name="Normal 3 2 2 7 3" xfId="28696" xr:uid="{00000000-0005-0000-0000-000086A10000}"/>
    <cellStyle name="Normal 3 2 2 7_AVA DVA EL" xfId="28697" xr:uid="{00000000-0005-0000-0000-000087A10000}"/>
    <cellStyle name="Normal 3 2 2 8" xfId="8409" xr:uid="{00000000-0005-0000-0000-000088A10000}"/>
    <cellStyle name="Normal 3 2 2 8 2" xfId="28698" xr:uid="{00000000-0005-0000-0000-000089A10000}"/>
    <cellStyle name="Normal 3 2 2 8 2 2" xfId="28699" xr:uid="{00000000-0005-0000-0000-00008AA10000}"/>
    <cellStyle name="Normal 3 2 2 8 2 3" xfId="28700" xr:uid="{00000000-0005-0000-0000-00008BA10000}"/>
    <cellStyle name="Normal 3 2 2 8 2_AVA DVA EL" xfId="28701" xr:uid="{00000000-0005-0000-0000-00008CA10000}"/>
    <cellStyle name="Normal 3 2 2 8 3" xfId="28702" xr:uid="{00000000-0005-0000-0000-00008DA10000}"/>
    <cellStyle name="Normal 3 2 2 8_AVA DVA EL" xfId="28703" xr:uid="{00000000-0005-0000-0000-00008EA10000}"/>
    <cellStyle name="Normal 3 2 2 9" xfId="8410" xr:uid="{00000000-0005-0000-0000-00008FA10000}"/>
    <cellStyle name="Normal 3 2 2 9 2" xfId="28704" xr:uid="{00000000-0005-0000-0000-000090A10000}"/>
    <cellStyle name="Normal 3 2 2 9 2 2" xfId="28705" xr:uid="{00000000-0005-0000-0000-000091A10000}"/>
    <cellStyle name="Normal 3 2 2 9 2 3" xfId="28706" xr:uid="{00000000-0005-0000-0000-000092A10000}"/>
    <cellStyle name="Normal 3 2 2 9 2_AVA DVA EL" xfId="28707" xr:uid="{00000000-0005-0000-0000-000093A10000}"/>
    <cellStyle name="Normal 3 2 2 9 3" xfId="28708" xr:uid="{00000000-0005-0000-0000-000094A10000}"/>
    <cellStyle name="Normal 3 2 2 9_AVA DVA EL" xfId="28709" xr:uid="{00000000-0005-0000-0000-000095A10000}"/>
    <cellStyle name="Normal 3 2 2_AVA DVA EL" xfId="28710" xr:uid="{00000000-0005-0000-0000-000096A10000}"/>
    <cellStyle name="Normal 3 2 20" xfId="36792" xr:uid="{00000000-0005-0000-0000-000097A10000}"/>
    <cellStyle name="Normal 3 2 3" xfId="8411" xr:uid="{00000000-0005-0000-0000-000098A10000}"/>
    <cellStyle name="Normal 3 2 3 10" xfId="28711" xr:uid="{00000000-0005-0000-0000-000099A10000}"/>
    <cellStyle name="Normal 3 2 3 10 2" xfId="28712" xr:uid="{00000000-0005-0000-0000-00009AA10000}"/>
    <cellStyle name="Normal 3 2 3 10 3" xfId="28713" xr:uid="{00000000-0005-0000-0000-00009BA10000}"/>
    <cellStyle name="Normal 3 2 3 10_AVA DVA EL" xfId="28714" xr:uid="{00000000-0005-0000-0000-00009CA10000}"/>
    <cellStyle name="Normal 3 2 3 11" xfId="28715" xr:uid="{00000000-0005-0000-0000-00009DA10000}"/>
    <cellStyle name="Normal 3 2 3 11 2" xfId="28716" xr:uid="{00000000-0005-0000-0000-00009EA10000}"/>
    <cellStyle name="Normal 3 2 3 11 3" xfId="28717" xr:uid="{00000000-0005-0000-0000-00009FA10000}"/>
    <cellStyle name="Normal 3 2 3 11_AVA DVA EL" xfId="28718" xr:uid="{00000000-0005-0000-0000-0000A0A10000}"/>
    <cellStyle name="Normal 3 2 3 12" xfId="28719" xr:uid="{00000000-0005-0000-0000-0000A1A10000}"/>
    <cellStyle name="Normal 3 2 3 12 2" xfId="28720" xr:uid="{00000000-0005-0000-0000-0000A2A10000}"/>
    <cellStyle name="Normal 3 2 3 12 3" xfId="28721" xr:uid="{00000000-0005-0000-0000-0000A3A10000}"/>
    <cellStyle name="Normal 3 2 3 12_AVA DVA EL" xfId="28722" xr:uid="{00000000-0005-0000-0000-0000A4A10000}"/>
    <cellStyle name="Normal 3 2 3 13" xfId="28723" xr:uid="{00000000-0005-0000-0000-0000A5A10000}"/>
    <cellStyle name="Normal 3 2 3 14" xfId="50503" xr:uid="{00000000-0005-0000-0000-0000A6A10000}"/>
    <cellStyle name="Normal 3 2 3 2" xfId="8412" xr:uid="{00000000-0005-0000-0000-0000A7A10000}"/>
    <cellStyle name="Normal 3 2 3 2 10" xfId="28724" xr:uid="{00000000-0005-0000-0000-0000A8A10000}"/>
    <cellStyle name="Normal 3 2 3 2 10 2" xfId="28725" xr:uid="{00000000-0005-0000-0000-0000A9A10000}"/>
    <cellStyle name="Normal 3 2 3 2 10 3" xfId="28726" xr:uid="{00000000-0005-0000-0000-0000AAA10000}"/>
    <cellStyle name="Normal 3 2 3 2 10_AVA DVA EL" xfId="28727" xr:uid="{00000000-0005-0000-0000-0000ABA10000}"/>
    <cellStyle name="Normal 3 2 3 2 11" xfId="28728" xr:uid="{00000000-0005-0000-0000-0000ACA10000}"/>
    <cellStyle name="Normal 3 2 3 2 11 2" xfId="28729" xr:uid="{00000000-0005-0000-0000-0000ADA10000}"/>
    <cellStyle name="Normal 3 2 3 2 11 3" xfId="28730" xr:uid="{00000000-0005-0000-0000-0000AEA10000}"/>
    <cellStyle name="Normal 3 2 3 2 11_AVA DVA EL" xfId="28731" xr:uid="{00000000-0005-0000-0000-0000AFA10000}"/>
    <cellStyle name="Normal 3 2 3 2 12" xfId="28732" xr:uid="{00000000-0005-0000-0000-0000B0A10000}"/>
    <cellStyle name="Normal 3 2 3 2 2" xfId="28733" xr:uid="{00000000-0005-0000-0000-0000B1A10000}"/>
    <cellStyle name="Normal 3 2 3 2 2 10" xfId="28734" xr:uid="{00000000-0005-0000-0000-0000B2A10000}"/>
    <cellStyle name="Normal 3 2 3 2 2 11" xfId="28735" xr:uid="{00000000-0005-0000-0000-0000B3A10000}"/>
    <cellStyle name="Normal 3 2 3 2 2 2" xfId="28736" xr:uid="{00000000-0005-0000-0000-0000B4A10000}"/>
    <cellStyle name="Normal 3 2 3 2 2 2 2" xfId="28737" xr:uid="{00000000-0005-0000-0000-0000B5A10000}"/>
    <cellStyle name="Normal 3 2 3 2 2 2 2 2" xfId="28738" xr:uid="{00000000-0005-0000-0000-0000B6A10000}"/>
    <cellStyle name="Normal 3 2 3 2 2 2 2 3" xfId="28739" xr:uid="{00000000-0005-0000-0000-0000B7A10000}"/>
    <cellStyle name="Normal 3 2 3 2 2 2 2_AVA DVA EL" xfId="28740" xr:uid="{00000000-0005-0000-0000-0000B8A10000}"/>
    <cellStyle name="Normal 3 2 3 2 2 2 3" xfId="28741" xr:uid="{00000000-0005-0000-0000-0000B9A10000}"/>
    <cellStyle name="Normal 3 2 3 2 2 2 3 2" xfId="28742" xr:uid="{00000000-0005-0000-0000-0000BAA10000}"/>
    <cellStyle name="Normal 3 2 3 2 2 2 3 3" xfId="28743" xr:uid="{00000000-0005-0000-0000-0000BBA10000}"/>
    <cellStyle name="Normal 3 2 3 2 2 2 3_AVA DVA EL" xfId="28744" xr:uid="{00000000-0005-0000-0000-0000BCA10000}"/>
    <cellStyle name="Normal 3 2 3 2 2 2 4" xfId="28745" xr:uid="{00000000-0005-0000-0000-0000BDA10000}"/>
    <cellStyle name="Normal 3 2 3 2 2 2 5" xfId="28746" xr:uid="{00000000-0005-0000-0000-0000BEA10000}"/>
    <cellStyle name="Normal 3 2 3 2 2 2_AVA DVA EL" xfId="28747" xr:uid="{00000000-0005-0000-0000-0000BFA10000}"/>
    <cellStyle name="Normal 3 2 3 2 2 3" xfId="28748" xr:uid="{00000000-0005-0000-0000-0000C0A10000}"/>
    <cellStyle name="Normal 3 2 3 2 2 3 2" xfId="28749" xr:uid="{00000000-0005-0000-0000-0000C1A10000}"/>
    <cellStyle name="Normal 3 2 3 2 2 3 3" xfId="28750" xr:uid="{00000000-0005-0000-0000-0000C2A10000}"/>
    <cellStyle name="Normal 3 2 3 2 2 3_AVA DVA EL" xfId="28751" xr:uid="{00000000-0005-0000-0000-0000C3A10000}"/>
    <cellStyle name="Normal 3 2 3 2 2 4" xfId="28752" xr:uid="{00000000-0005-0000-0000-0000C4A10000}"/>
    <cellStyle name="Normal 3 2 3 2 2 4 2" xfId="28753" xr:uid="{00000000-0005-0000-0000-0000C5A10000}"/>
    <cellStyle name="Normal 3 2 3 2 2 4 3" xfId="28754" xr:uid="{00000000-0005-0000-0000-0000C6A10000}"/>
    <cellStyle name="Normal 3 2 3 2 2 4_AVA DVA EL" xfId="28755" xr:uid="{00000000-0005-0000-0000-0000C7A10000}"/>
    <cellStyle name="Normal 3 2 3 2 2 5" xfId="28756" xr:uid="{00000000-0005-0000-0000-0000C8A10000}"/>
    <cellStyle name="Normal 3 2 3 2 2 5 2" xfId="28757" xr:uid="{00000000-0005-0000-0000-0000C9A10000}"/>
    <cellStyle name="Normal 3 2 3 2 2 5 3" xfId="28758" xr:uid="{00000000-0005-0000-0000-0000CAA10000}"/>
    <cellStyle name="Normal 3 2 3 2 2 5_AVA DVA EL" xfId="28759" xr:uid="{00000000-0005-0000-0000-0000CBA10000}"/>
    <cellStyle name="Normal 3 2 3 2 2 6" xfId="28760" xr:uid="{00000000-0005-0000-0000-0000CCA10000}"/>
    <cellStyle name="Normal 3 2 3 2 2 6 2" xfId="28761" xr:uid="{00000000-0005-0000-0000-0000CDA10000}"/>
    <cellStyle name="Normal 3 2 3 2 2 6 3" xfId="28762" xr:uid="{00000000-0005-0000-0000-0000CEA10000}"/>
    <cellStyle name="Normal 3 2 3 2 2 6_AVA DVA EL" xfId="28763" xr:uid="{00000000-0005-0000-0000-0000CFA10000}"/>
    <cellStyle name="Normal 3 2 3 2 2 7" xfId="28764" xr:uid="{00000000-0005-0000-0000-0000D0A10000}"/>
    <cellStyle name="Normal 3 2 3 2 2 7 2" xfId="28765" xr:uid="{00000000-0005-0000-0000-0000D1A10000}"/>
    <cellStyle name="Normal 3 2 3 2 2 7 3" xfId="28766" xr:uid="{00000000-0005-0000-0000-0000D2A10000}"/>
    <cellStyle name="Normal 3 2 3 2 2 7_AVA DVA EL" xfId="28767" xr:uid="{00000000-0005-0000-0000-0000D3A10000}"/>
    <cellStyle name="Normal 3 2 3 2 2 8" xfId="28768" xr:uid="{00000000-0005-0000-0000-0000D4A10000}"/>
    <cellStyle name="Normal 3 2 3 2 2 8 2" xfId="28769" xr:uid="{00000000-0005-0000-0000-0000D5A10000}"/>
    <cellStyle name="Normal 3 2 3 2 2 8 3" xfId="28770" xr:uid="{00000000-0005-0000-0000-0000D6A10000}"/>
    <cellStyle name="Normal 3 2 3 2 2 8_AVA DVA EL" xfId="28771" xr:uid="{00000000-0005-0000-0000-0000D7A10000}"/>
    <cellStyle name="Normal 3 2 3 2 2 9" xfId="28772" xr:uid="{00000000-0005-0000-0000-0000D8A10000}"/>
    <cellStyle name="Normal 3 2 3 2 2 9 2" xfId="28773" xr:uid="{00000000-0005-0000-0000-0000D9A10000}"/>
    <cellStyle name="Normal 3 2 3 2 2 9 3" xfId="28774" xr:uid="{00000000-0005-0000-0000-0000DAA10000}"/>
    <cellStyle name="Normal 3 2 3 2 2 9_AVA DVA EL" xfId="28775" xr:uid="{00000000-0005-0000-0000-0000DBA10000}"/>
    <cellStyle name="Normal 3 2 3 2 2_AVA DVA EL" xfId="28776" xr:uid="{00000000-0005-0000-0000-0000DCA10000}"/>
    <cellStyle name="Normal 3 2 3 2 3" xfId="28777" xr:uid="{00000000-0005-0000-0000-0000DDA10000}"/>
    <cellStyle name="Normal 3 2 3 2 3 2" xfId="28778" xr:uid="{00000000-0005-0000-0000-0000DEA10000}"/>
    <cellStyle name="Normal 3 2 3 2 3 2 2" xfId="28779" xr:uid="{00000000-0005-0000-0000-0000DFA10000}"/>
    <cellStyle name="Normal 3 2 3 2 3 2 3" xfId="28780" xr:uid="{00000000-0005-0000-0000-0000E0A10000}"/>
    <cellStyle name="Normal 3 2 3 2 3 2_AVA DVA EL" xfId="28781" xr:uid="{00000000-0005-0000-0000-0000E1A10000}"/>
    <cellStyle name="Normal 3 2 3 2 3 3" xfId="28782" xr:uid="{00000000-0005-0000-0000-0000E2A10000}"/>
    <cellStyle name="Normal 3 2 3 2 3 3 2" xfId="28783" xr:uid="{00000000-0005-0000-0000-0000E3A10000}"/>
    <cellStyle name="Normal 3 2 3 2 3 3 3" xfId="28784" xr:uid="{00000000-0005-0000-0000-0000E4A10000}"/>
    <cellStyle name="Normal 3 2 3 2 3 3_AVA DVA EL" xfId="28785" xr:uid="{00000000-0005-0000-0000-0000E5A10000}"/>
    <cellStyle name="Normal 3 2 3 2 3 4" xfId="28786" xr:uid="{00000000-0005-0000-0000-0000E6A10000}"/>
    <cellStyle name="Normal 3 2 3 2 3 5" xfId="28787" xr:uid="{00000000-0005-0000-0000-0000E7A10000}"/>
    <cellStyle name="Normal 3 2 3 2 3_AVA DVA EL" xfId="28788" xr:uid="{00000000-0005-0000-0000-0000E8A10000}"/>
    <cellStyle name="Normal 3 2 3 2 4" xfId="28789" xr:uid="{00000000-0005-0000-0000-0000E9A10000}"/>
    <cellStyle name="Normal 3 2 3 2 4 2" xfId="28790" xr:uid="{00000000-0005-0000-0000-0000EAA10000}"/>
    <cellStyle name="Normal 3 2 3 2 4 3" xfId="28791" xr:uid="{00000000-0005-0000-0000-0000EBA10000}"/>
    <cellStyle name="Normal 3 2 3 2 4_AVA DVA EL" xfId="28792" xr:uid="{00000000-0005-0000-0000-0000ECA10000}"/>
    <cellStyle name="Normal 3 2 3 2 5" xfId="28793" xr:uid="{00000000-0005-0000-0000-0000EDA10000}"/>
    <cellStyle name="Normal 3 2 3 2 5 2" xfId="28794" xr:uid="{00000000-0005-0000-0000-0000EEA10000}"/>
    <cellStyle name="Normal 3 2 3 2 5 3" xfId="28795" xr:uid="{00000000-0005-0000-0000-0000EFA10000}"/>
    <cellStyle name="Normal 3 2 3 2 5_AVA DVA EL" xfId="28796" xr:uid="{00000000-0005-0000-0000-0000F0A10000}"/>
    <cellStyle name="Normal 3 2 3 2 6" xfId="28797" xr:uid="{00000000-0005-0000-0000-0000F1A10000}"/>
    <cellStyle name="Normal 3 2 3 2 6 2" xfId="28798" xr:uid="{00000000-0005-0000-0000-0000F2A10000}"/>
    <cellStyle name="Normal 3 2 3 2 6 3" xfId="28799" xr:uid="{00000000-0005-0000-0000-0000F3A10000}"/>
    <cellStyle name="Normal 3 2 3 2 6_AVA DVA EL" xfId="28800" xr:uid="{00000000-0005-0000-0000-0000F4A10000}"/>
    <cellStyle name="Normal 3 2 3 2 7" xfId="28801" xr:uid="{00000000-0005-0000-0000-0000F5A10000}"/>
    <cellStyle name="Normal 3 2 3 2 7 2" xfId="28802" xr:uid="{00000000-0005-0000-0000-0000F6A10000}"/>
    <cellStyle name="Normal 3 2 3 2 7 3" xfId="28803" xr:uid="{00000000-0005-0000-0000-0000F7A10000}"/>
    <cellStyle name="Normal 3 2 3 2 7_AVA DVA EL" xfId="28804" xr:uid="{00000000-0005-0000-0000-0000F8A10000}"/>
    <cellStyle name="Normal 3 2 3 2 8" xfId="28805" xr:uid="{00000000-0005-0000-0000-0000F9A10000}"/>
    <cellStyle name="Normal 3 2 3 2 8 2" xfId="28806" xr:uid="{00000000-0005-0000-0000-0000FAA10000}"/>
    <cellStyle name="Normal 3 2 3 2 8 3" xfId="28807" xr:uid="{00000000-0005-0000-0000-0000FBA10000}"/>
    <cellStyle name="Normal 3 2 3 2 8_AVA DVA EL" xfId="28808" xr:uid="{00000000-0005-0000-0000-0000FCA10000}"/>
    <cellStyle name="Normal 3 2 3 2 9" xfId="28809" xr:uid="{00000000-0005-0000-0000-0000FDA10000}"/>
    <cellStyle name="Normal 3 2 3 2 9 2" xfId="28810" xr:uid="{00000000-0005-0000-0000-0000FEA10000}"/>
    <cellStyle name="Normal 3 2 3 2 9 3" xfId="28811" xr:uid="{00000000-0005-0000-0000-0000FFA10000}"/>
    <cellStyle name="Normal 3 2 3 2 9_AVA DVA EL" xfId="28812" xr:uid="{00000000-0005-0000-0000-000000A20000}"/>
    <cellStyle name="Normal 3 2 3 2_AVA DVA EL" xfId="28813" xr:uid="{00000000-0005-0000-0000-000001A20000}"/>
    <cellStyle name="Normal 3 2 3 3" xfId="28814" xr:uid="{00000000-0005-0000-0000-000002A20000}"/>
    <cellStyle name="Normal 3 2 3 3 10" xfId="28815" xr:uid="{00000000-0005-0000-0000-000003A20000}"/>
    <cellStyle name="Normal 3 2 3 3 11" xfId="28816" xr:uid="{00000000-0005-0000-0000-000004A20000}"/>
    <cellStyle name="Normal 3 2 3 3 2" xfId="28817" xr:uid="{00000000-0005-0000-0000-000005A20000}"/>
    <cellStyle name="Normal 3 2 3 3 2 2" xfId="28818" xr:uid="{00000000-0005-0000-0000-000006A20000}"/>
    <cellStyle name="Normal 3 2 3 3 2 2 2" xfId="28819" xr:uid="{00000000-0005-0000-0000-000007A20000}"/>
    <cellStyle name="Normal 3 2 3 3 2 2 3" xfId="28820" xr:uid="{00000000-0005-0000-0000-000008A20000}"/>
    <cellStyle name="Normal 3 2 3 3 2 2_AVA DVA EL" xfId="28821" xr:uid="{00000000-0005-0000-0000-000009A20000}"/>
    <cellStyle name="Normal 3 2 3 3 2 3" xfId="28822" xr:uid="{00000000-0005-0000-0000-00000AA20000}"/>
    <cellStyle name="Normal 3 2 3 3 2 3 2" xfId="28823" xr:uid="{00000000-0005-0000-0000-00000BA20000}"/>
    <cellStyle name="Normal 3 2 3 3 2 3 3" xfId="28824" xr:uid="{00000000-0005-0000-0000-00000CA20000}"/>
    <cellStyle name="Normal 3 2 3 3 2 3_AVA DVA EL" xfId="28825" xr:uid="{00000000-0005-0000-0000-00000DA20000}"/>
    <cellStyle name="Normal 3 2 3 3 2 4" xfId="28826" xr:uid="{00000000-0005-0000-0000-00000EA20000}"/>
    <cellStyle name="Normal 3 2 3 3 2 5" xfId="28827" xr:uid="{00000000-0005-0000-0000-00000FA20000}"/>
    <cellStyle name="Normal 3 2 3 3 2_AVA DVA EL" xfId="28828" xr:uid="{00000000-0005-0000-0000-000010A20000}"/>
    <cellStyle name="Normal 3 2 3 3 3" xfId="28829" xr:uid="{00000000-0005-0000-0000-000011A20000}"/>
    <cellStyle name="Normal 3 2 3 3 3 2" xfId="28830" xr:uid="{00000000-0005-0000-0000-000012A20000}"/>
    <cellStyle name="Normal 3 2 3 3 3 3" xfId="28831" xr:uid="{00000000-0005-0000-0000-000013A20000}"/>
    <cellStyle name="Normal 3 2 3 3 3_AVA DVA EL" xfId="28832" xr:uid="{00000000-0005-0000-0000-000014A20000}"/>
    <cellStyle name="Normal 3 2 3 3 4" xfId="28833" xr:uid="{00000000-0005-0000-0000-000015A20000}"/>
    <cellStyle name="Normal 3 2 3 3 4 2" xfId="28834" xr:uid="{00000000-0005-0000-0000-000016A20000}"/>
    <cellStyle name="Normal 3 2 3 3 4 3" xfId="28835" xr:uid="{00000000-0005-0000-0000-000017A20000}"/>
    <cellStyle name="Normal 3 2 3 3 4_AVA DVA EL" xfId="28836" xr:uid="{00000000-0005-0000-0000-000018A20000}"/>
    <cellStyle name="Normal 3 2 3 3 5" xfId="28837" xr:uid="{00000000-0005-0000-0000-000019A20000}"/>
    <cellStyle name="Normal 3 2 3 3 5 2" xfId="28838" xr:uid="{00000000-0005-0000-0000-00001AA20000}"/>
    <cellStyle name="Normal 3 2 3 3 5 3" xfId="28839" xr:uid="{00000000-0005-0000-0000-00001BA20000}"/>
    <cellStyle name="Normal 3 2 3 3 5_AVA DVA EL" xfId="28840" xr:uid="{00000000-0005-0000-0000-00001CA20000}"/>
    <cellStyle name="Normal 3 2 3 3 6" xfId="28841" xr:uid="{00000000-0005-0000-0000-00001DA20000}"/>
    <cellStyle name="Normal 3 2 3 3 6 2" xfId="28842" xr:uid="{00000000-0005-0000-0000-00001EA20000}"/>
    <cellStyle name="Normal 3 2 3 3 6 3" xfId="28843" xr:uid="{00000000-0005-0000-0000-00001FA20000}"/>
    <cellStyle name="Normal 3 2 3 3 6_AVA DVA EL" xfId="28844" xr:uid="{00000000-0005-0000-0000-000020A20000}"/>
    <cellStyle name="Normal 3 2 3 3 7" xfId="28845" xr:uid="{00000000-0005-0000-0000-000021A20000}"/>
    <cellStyle name="Normal 3 2 3 3 7 2" xfId="28846" xr:uid="{00000000-0005-0000-0000-000022A20000}"/>
    <cellStyle name="Normal 3 2 3 3 7 3" xfId="28847" xr:uid="{00000000-0005-0000-0000-000023A20000}"/>
    <cellStyle name="Normal 3 2 3 3 7_AVA DVA EL" xfId="28848" xr:uid="{00000000-0005-0000-0000-000024A20000}"/>
    <cellStyle name="Normal 3 2 3 3 8" xfId="28849" xr:uid="{00000000-0005-0000-0000-000025A20000}"/>
    <cellStyle name="Normal 3 2 3 3 8 2" xfId="28850" xr:uid="{00000000-0005-0000-0000-000026A20000}"/>
    <cellStyle name="Normal 3 2 3 3 8 3" xfId="28851" xr:uid="{00000000-0005-0000-0000-000027A20000}"/>
    <cellStyle name="Normal 3 2 3 3 8_AVA DVA EL" xfId="28852" xr:uid="{00000000-0005-0000-0000-000028A20000}"/>
    <cellStyle name="Normal 3 2 3 3 9" xfId="28853" xr:uid="{00000000-0005-0000-0000-000029A20000}"/>
    <cellStyle name="Normal 3 2 3 3 9 2" xfId="28854" xr:uid="{00000000-0005-0000-0000-00002AA20000}"/>
    <cellStyle name="Normal 3 2 3 3 9 3" xfId="28855" xr:uid="{00000000-0005-0000-0000-00002BA20000}"/>
    <cellStyle name="Normal 3 2 3 3 9_AVA DVA EL" xfId="28856" xr:uid="{00000000-0005-0000-0000-00002CA20000}"/>
    <cellStyle name="Normal 3 2 3 3_AVA DVA EL" xfId="28857" xr:uid="{00000000-0005-0000-0000-00002DA20000}"/>
    <cellStyle name="Normal 3 2 3 4" xfId="28858" xr:uid="{00000000-0005-0000-0000-00002EA20000}"/>
    <cellStyle name="Normal 3 2 3 4 2" xfId="28859" xr:uid="{00000000-0005-0000-0000-00002FA20000}"/>
    <cellStyle name="Normal 3 2 3 4 2 2" xfId="28860" xr:uid="{00000000-0005-0000-0000-000030A20000}"/>
    <cellStyle name="Normal 3 2 3 4 2 3" xfId="28861" xr:uid="{00000000-0005-0000-0000-000031A20000}"/>
    <cellStyle name="Normal 3 2 3 4 2_AVA DVA EL" xfId="28862" xr:uid="{00000000-0005-0000-0000-000032A20000}"/>
    <cellStyle name="Normal 3 2 3 4 3" xfId="28863" xr:uid="{00000000-0005-0000-0000-000033A20000}"/>
    <cellStyle name="Normal 3 2 3 4 3 2" xfId="28864" xr:uid="{00000000-0005-0000-0000-000034A20000}"/>
    <cellStyle name="Normal 3 2 3 4 3 3" xfId="28865" xr:uid="{00000000-0005-0000-0000-000035A20000}"/>
    <cellStyle name="Normal 3 2 3 4 3_AVA DVA EL" xfId="28866" xr:uid="{00000000-0005-0000-0000-000036A20000}"/>
    <cellStyle name="Normal 3 2 3 4 4" xfId="28867" xr:uid="{00000000-0005-0000-0000-000037A20000}"/>
    <cellStyle name="Normal 3 2 3 4 5" xfId="28868" xr:uid="{00000000-0005-0000-0000-000038A20000}"/>
    <cellStyle name="Normal 3 2 3 4_AVA DVA EL" xfId="28869" xr:uid="{00000000-0005-0000-0000-000039A20000}"/>
    <cellStyle name="Normal 3 2 3 5" xfId="28870" xr:uid="{00000000-0005-0000-0000-00003AA20000}"/>
    <cellStyle name="Normal 3 2 3 5 2" xfId="28871" xr:uid="{00000000-0005-0000-0000-00003BA20000}"/>
    <cellStyle name="Normal 3 2 3 5 3" xfId="28872" xr:uid="{00000000-0005-0000-0000-00003CA20000}"/>
    <cellStyle name="Normal 3 2 3 5_AVA DVA EL" xfId="28873" xr:uid="{00000000-0005-0000-0000-00003DA20000}"/>
    <cellStyle name="Normal 3 2 3 6" xfId="28874" xr:uid="{00000000-0005-0000-0000-00003EA20000}"/>
    <cellStyle name="Normal 3 2 3 6 2" xfId="28875" xr:uid="{00000000-0005-0000-0000-00003FA20000}"/>
    <cellStyle name="Normal 3 2 3 6 3" xfId="28876" xr:uid="{00000000-0005-0000-0000-000040A20000}"/>
    <cellStyle name="Normal 3 2 3 6_AVA DVA EL" xfId="28877" xr:uid="{00000000-0005-0000-0000-000041A20000}"/>
    <cellStyle name="Normal 3 2 3 7" xfId="28878" xr:uid="{00000000-0005-0000-0000-000042A20000}"/>
    <cellStyle name="Normal 3 2 3 7 2" xfId="28879" xr:uid="{00000000-0005-0000-0000-000043A20000}"/>
    <cellStyle name="Normal 3 2 3 7 3" xfId="28880" xr:uid="{00000000-0005-0000-0000-000044A20000}"/>
    <cellStyle name="Normal 3 2 3 7_AVA DVA EL" xfId="28881" xr:uid="{00000000-0005-0000-0000-000045A20000}"/>
    <cellStyle name="Normal 3 2 3 8" xfId="28882" xr:uid="{00000000-0005-0000-0000-000046A20000}"/>
    <cellStyle name="Normal 3 2 3 8 2" xfId="28883" xr:uid="{00000000-0005-0000-0000-000047A20000}"/>
    <cellStyle name="Normal 3 2 3 8 3" xfId="28884" xr:uid="{00000000-0005-0000-0000-000048A20000}"/>
    <cellStyle name="Normal 3 2 3 8_AVA DVA EL" xfId="28885" xr:uid="{00000000-0005-0000-0000-000049A20000}"/>
    <cellStyle name="Normal 3 2 3 9" xfId="28886" xr:uid="{00000000-0005-0000-0000-00004AA20000}"/>
    <cellStyle name="Normal 3 2 3 9 2" xfId="28887" xr:uid="{00000000-0005-0000-0000-00004BA20000}"/>
    <cellStyle name="Normal 3 2 3 9 3" xfId="28888" xr:uid="{00000000-0005-0000-0000-00004CA20000}"/>
    <cellStyle name="Normal 3 2 3 9_AVA DVA EL" xfId="28889" xr:uid="{00000000-0005-0000-0000-00004DA20000}"/>
    <cellStyle name="Normal 3 2 3_AVA DVA EL" xfId="28890" xr:uid="{00000000-0005-0000-0000-00004EA20000}"/>
    <cellStyle name="Normal 3 2 4" xfId="8413" xr:uid="{00000000-0005-0000-0000-00004FA20000}"/>
    <cellStyle name="Normal 3 2 4 10" xfId="28891" xr:uid="{00000000-0005-0000-0000-000050A20000}"/>
    <cellStyle name="Normal 3 2 4 10 2" xfId="28892" xr:uid="{00000000-0005-0000-0000-000051A20000}"/>
    <cellStyle name="Normal 3 2 4 10 3" xfId="28893" xr:uid="{00000000-0005-0000-0000-000052A20000}"/>
    <cellStyle name="Normal 3 2 4 10_AVA DVA EL" xfId="28894" xr:uid="{00000000-0005-0000-0000-000053A20000}"/>
    <cellStyle name="Normal 3 2 4 11" xfId="28895" xr:uid="{00000000-0005-0000-0000-000054A20000}"/>
    <cellStyle name="Normal 3 2 4 11 2" xfId="28896" xr:uid="{00000000-0005-0000-0000-000055A20000}"/>
    <cellStyle name="Normal 3 2 4 11 3" xfId="28897" xr:uid="{00000000-0005-0000-0000-000056A20000}"/>
    <cellStyle name="Normal 3 2 4 11_AVA DVA EL" xfId="28898" xr:uid="{00000000-0005-0000-0000-000057A20000}"/>
    <cellStyle name="Normal 3 2 4 12" xfId="28899" xr:uid="{00000000-0005-0000-0000-000058A20000}"/>
    <cellStyle name="Normal 3 2 4 12 2" xfId="28900" xr:uid="{00000000-0005-0000-0000-000059A20000}"/>
    <cellStyle name="Normal 3 2 4 12 3" xfId="28901" xr:uid="{00000000-0005-0000-0000-00005AA20000}"/>
    <cellStyle name="Normal 3 2 4 12_AVA DVA EL" xfId="28902" xr:uid="{00000000-0005-0000-0000-00005BA20000}"/>
    <cellStyle name="Normal 3 2 4 13" xfId="28903" xr:uid="{00000000-0005-0000-0000-00005CA20000}"/>
    <cellStyle name="Normal 3 2 4 2" xfId="28904" xr:uid="{00000000-0005-0000-0000-00005DA20000}"/>
    <cellStyle name="Normal 3 2 4 2 10" xfId="28905" xr:uid="{00000000-0005-0000-0000-00005EA20000}"/>
    <cellStyle name="Normal 3 2 4 2 10 2" xfId="28906" xr:uid="{00000000-0005-0000-0000-00005FA20000}"/>
    <cellStyle name="Normal 3 2 4 2 10 3" xfId="28907" xr:uid="{00000000-0005-0000-0000-000060A20000}"/>
    <cellStyle name="Normal 3 2 4 2 10_AVA DVA EL" xfId="28908" xr:uid="{00000000-0005-0000-0000-000061A20000}"/>
    <cellStyle name="Normal 3 2 4 2 11" xfId="28909" xr:uid="{00000000-0005-0000-0000-000062A20000}"/>
    <cellStyle name="Normal 3 2 4 2 12" xfId="28910" xr:uid="{00000000-0005-0000-0000-000063A20000}"/>
    <cellStyle name="Normal 3 2 4 2 2" xfId="28911" xr:uid="{00000000-0005-0000-0000-000064A20000}"/>
    <cellStyle name="Normal 3 2 4 2 2 10" xfId="28912" xr:uid="{00000000-0005-0000-0000-000065A20000}"/>
    <cellStyle name="Normal 3 2 4 2 2 11" xfId="28913" xr:uid="{00000000-0005-0000-0000-000066A20000}"/>
    <cellStyle name="Normal 3 2 4 2 2 2" xfId="28914" xr:uid="{00000000-0005-0000-0000-000067A20000}"/>
    <cellStyle name="Normal 3 2 4 2 2 2 2" xfId="28915" xr:uid="{00000000-0005-0000-0000-000068A20000}"/>
    <cellStyle name="Normal 3 2 4 2 2 2 2 2" xfId="28916" xr:uid="{00000000-0005-0000-0000-000069A20000}"/>
    <cellStyle name="Normal 3 2 4 2 2 2 2 3" xfId="28917" xr:uid="{00000000-0005-0000-0000-00006AA20000}"/>
    <cellStyle name="Normal 3 2 4 2 2 2 2_AVA DVA EL" xfId="28918" xr:uid="{00000000-0005-0000-0000-00006BA20000}"/>
    <cellStyle name="Normal 3 2 4 2 2 2 3" xfId="28919" xr:uid="{00000000-0005-0000-0000-00006CA20000}"/>
    <cellStyle name="Normal 3 2 4 2 2 2 3 2" xfId="28920" xr:uid="{00000000-0005-0000-0000-00006DA20000}"/>
    <cellStyle name="Normal 3 2 4 2 2 2 3 3" xfId="28921" xr:uid="{00000000-0005-0000-0000-00006EA20000}"/>
    <cellStyle name="Normal 3 2 4 2 2 2 3_AVA DVA EL" xfId="28922" xr:uid="{00000000-0005-0000-0000-00006FA20000}"/>
    <cellStyle name="Normal 3 2 4 2 2 2 4" xfId="28923" xr:uid="{00000000-0005-0000-0000-000070A20000}"/>
    <cellStyle name="Normal 3 2 4 2 2 2 5" xfId="28924" xr:uid="{00000000-0005-0000-0000-000071A20000}"/>
    <cellStyle name="Normal 3 2 4 2 2 2_AVA DVA EL" xfId="28925" xr:uid="{00000000-0005-0000-0000-000072A20000}"/>
    <cellStyle name="Normal 3 2 4 2 2 3" xfId="28926" xr:uid="{00000000-0005-0000-0000-000073A20000}"/>
    <cellStyle name="Normal 3 2 4 2 2 3 2" xfId="28927" xr:uid="{00000000-0005-0000-0000-000074A20000}"/>
    <cellStyle name="Normal 3 2 4 2 2 3 3" xfId="28928" xr:uid="{00000000-0005-0000-0000-000075A20000}"/>
    <cellStyle name="Normal 3 2 4 2 2 3_AVA DVA EL" xfId="28929" xr:uid="{00000000-0005-0000-0000-000076A20000}"/>
    <cellStyle name="Normal 3 2 4 2 2 4" xfId="28930" xr:uid="{00000000-0005-0000-0000-000077A20000}"/>
    <cellStyle name="Normal 3 2 4 2 2 4 2" xfId="28931" xr:uid="{00000000-0005-0000-0000-000078A20000}"/>
    <cellStyle name="Normal 3 2 4 2 2 4 3" xfId="28932" xr:uid="{00000000-0005-0000-0000-000079A20000}"/>
    <cellStyle name="Normal 3 2 4 2 2 4_AVA DVA EL" xfId="28933" xr:uid="{00000000-0005-0000-0000-00007AA20000}"/>
    <cellStyle name="Normal 3 2 4 2 2 5" xfId="28934" xr:uid="{00000000-0005-0000-0000-00007BA20000}"/>
    <cellStyle name="Normal 3 2 4 2 2 5 2" xfId="28935" xr:uid="{00000000-0005-0000-0000-00007CA20000}"/>
    <cellStyle name="Normal 3 2 4 2 2 5 3" xfId="28936" xr:uid="{00000000-0005-0000-0000-00007DA20000}"/>
    <cellStyle name="Normal 3 2 4 2 2 5_AVA DVA EL" xfId="28937" xr:uid="{00000000-0005-0000-0000-00007EA20000}"/>
    <cellStyle name="Normal 3 2 4 2 2 6" xfId="28938" xr:uid="{00000000-0005-0000-0000-00007FA20000}"/>
    <cellStyle name="Normal 3 2 4 2 2 6 2" xfId="28939" xr:uid="{00000000-0005-0000-0000-000080A20000}"/>
    <cellStyle name="Normal 3 2 4 2 2 6 3" xfId="28940" xr:uid="{00000000-0005-0000-0000-000081A20000}"/>
    <cellStyle name="Normal 3 2 4 2 2 6_AVA DVA EL" xfId="28941" xr:uid="{00000000-0005-0000-0000-000082A20000}"/>
    <cellStyle name="Normal 3 2 4 2 2 7" xfId="28942" xr:uid="{00000000-0005-0000-0000-000083A20000}"/>
    <cellStyle name="Normal 3 2 4 2 2 7 2" xfId="28943" xr:uid="{00000000-0005-0000-0000-000084A20000}"/>
    <cellStyle name="Normal 3 2 4 2 2 7 3" xfId="28944" xr:uid="{00000000-0005-0000-0000-000085A20000}"/>
    <cellStyle name="Normal 3 2 4 2 2 7_AVA DVA EL" xfId="28945" xr:uid="{00000000-0005-0000-0000-000086A20000}"/>
    <cellStyle name="Normal 3 2 4 2 2 8" xfId="28946" xr:uid="{00000000-0005-0000-0000-000087A20000}"/>
    <cellStyle name="Normal 3 2 4 2 2 8 2" xfId="28947" xr:uid="{00000000-0005-0000-0000-000088A20000}"/>
    <cellStyle name="Normal 3 2 4 2 2 8 3" xfId="28948" xr:uid="{00000000-0005-0000-0000-000089A20000}"/>
    <cellStyle name="Normal 3 2 4 2 2 8_AVA DVA EL" xfId="28949" xr:uid="{00000000-0005-0000-0000-00008AA20000}"/>
    <cellStyle name="Normal 3 2 4 2 2 9" xfId="28950" xr:uid="{00000000-0005-0000-0000-00008BA20000}"/>
    <cellStyle name="Normal 3 2 4 2 2 9 2" xfId="28951" xr:uid="{00000000-0005-0000-0000-00008CA20000}"/>
    <cellStyle name="Normal 3 2 4 2 2 9 3" xfId="28952" xr:uid="{00000000-0005-0000-0000-00008DA20000}"/>
    <cellStyle name="Normal 3 2 4 2 2 9_AVA DVA EL" xfId="28953" xr:uid="{00000000-0005-0000-0000-00008EA20000}"/>
    <cellStyle name="Normal 3 2 4 2 2_AVA DVA EL" xfId="28954" xr:uid="{00000000-0005-0000-0000-00008FA20000}"/>
    <cellStyle name="Normal 3 2 4 2 3" xfId="28955" xr:uid="{00000000-0005-0000-0000-000090A20000}"/>
    <cellStyle name="Normal 3 2 4 2 3 2" xfId="28956" xr:uid="{00000000-0005-0000-0000-000091A20000}"/>
    <cellStyle name="Normal 3 2 4 2 3 2 2" xfId="28957" xr:uid="{00000000-0005-0000-0000-000092A20000}"/>
    <cellStyle name="Normal 3 2 4 2 3 2 3" xfId="28958" xr:uid="{00000000-0005-0000-0000-000093A20000}"/>
    <cellStyle name="Normal 3 2 4 2 3 2_AVA DVA EL" xfId="28959" xr:uid="{00000000-0005-0000-0000-000094A20000}"/>
    <cellStyle name="Normal 3 2 4 2 3 3" xfId="28960" xr:uid="{00000000-0005-0000-0000-000095A20000}"/>
    <cellStyle name="Normal 3 2 4 2 3 3 2" xfId="28961" xr:uid="{00000000-0005-0000-0000-000096A20000}"/>
    <cellStyle name="Normal 3 2 4 2 3 3 3" xfId="28962" xr:uid="{00000000-0005-0000-0000-000097A20000}"/>
    <cellStyle name="Normal 3 2 4 2 3 3_AVA DVA EL" xfId="28963" xr:uid="{00000000-0005-0000-0000-000098A20000}"/>
    <cellStyle name="Normal 3 2 4 2 3 4" xfId="28964" xr:uid="{00000000-0005-0000-0000-000099A20000}"/>
    <cellStyle name="Normal 3 2 4 2 3 5" xfId="28965" xr:uid="{00000000-0005-0000-0000-00009AA20000}"/>
    <cellStyle name="Normal 3 2 4 2 3_AVA DVA EL" xfId="28966" xr:uid="{00000000-0005-0000-0000-00009BA20000}"/>
    <cellStyle name="Normal 3 2 4 2 4" xfId="28967" xr:uid="{00000000-0005-0000-0000-00009CA20000}"/>
    <cellStyle name="Normal 3 2 4 2 4 2" xfId="28968" xr:uid="{00000000-0005-0000-0000-00009DA20000}"/>
    <cellStyle name="Normal 3 2 4 2 4 3" xfId="28969" xr:uid="{00000000-0005-0000-0000-00009EA20000}"/>
    <cellStyle name="Normal 3 2 4 2 4_AVA DVA EL" xfId="28970" xr:uid="{00000000-0005-0000-0000-00009FA20000}"/>
    <cellStyle name="Normal 3 2 4 2 5" xfId="28971" xr:uid="{00000000-0005-0000-0000-0000A0A20000}"/>
    <cellStyle name="Normal 3 2 4 2 5 2" xfId="28972" xr:uid="{00000000-0005-0000-0000-0000A1A20000}"/>
    <cellStyle name="Normal 3 2 4 2 5 3" xfId="28973" xr:uid="{00000000-0005-0000-0000-0000A2A20000}"/>
    <cellStyle name="Normal 3 2 4 2 5_AVA DVA EL" xfId="28974" xr:uid="{00000000-0005-0000-0000-0000A3A20000}"/>
    <cellStyle name="Normal 3 2 4 2 6" xfId="28975" xr:uid="{00000000-0005-0000-0000-0000A4A20000}"/>
    <cellStyle name="Normal 3 2 4 2 6 2" xfId="28976" xr:uid="{00000000-0005-0000-0000-0000A5A20000}"/>
    <cellStyle name="Normal 3 2 4 2 6 3" xfId="28977" xr:uid="{00000000-0005-0000-0000-0000A6A20000}"/>
    <cellStyle name="Normal 3 2 4 2 6_AVA DVA EL" xfId="28978" xr:uid="{00000000-0005-0000-0000-0000A7A20000}"/>
    <cellStyle name="Normal 3 2 4 2 7" xfId="28979" xr:uid="{00000000-0005-0000-0000-0000A8A20000}"/>
    <cellStyle name="Normal 3 2 4 2 7 2" xfId="28980" xr:uid="{00000000-0005-0000-0000-0000A9A20000}"/>
    <cellStyle name="Normal 3 2 4 2 7 3" xfId="28981" xr:uid="{00000000-0005-0000-0000-0000AAA20000}"/>
    <cellStyle name="Normal 3 2 4 2 7_AVA DVA EL" xfId="28982" xr:uid="{00000000-0005-0000-0000-0000ABA20000}"/>
    <cellStyle name="Normal 3 2 4 2 8" xfId="28983" xr:uid="{00000000-0005-0000-0000-0000ACA20000}"/>
    <cellStyle name="Normal 3 2 4 2 8 2" xfId="28984" xr:uid="{00000000-0005-0000-0000-0000ADA20000}"/>
    <cellStyle name="Normal 3 2 4 2 8 3" xfId="28985" xr:uid="{00000000-0005-0000-0000-0000AEA20000}"/>
    <cellStyle name="Normal 3 2 4 2 8_AVA DVA EL" xfId="28986" xr:uid="{00000000-0005-0000-0000-0000AFA20000}"/>
    <cellStyle name="Normal 3 2 4 2 9" xfId="28987" xr:uid="{00000000-0005-0000-0000-0000B0A20000}"/>
    <cellStyle name="Normal 3 2 4 2 9 2" xfId="28988" xr:uid="{00000000-0005-0000-0000-0000B1A20000}"/>
    <cellStyle name="Normal 3 2 4 2 9 3" xfId="28989" xr:uid="{00000000-0005-0000-0000-0000B2A20000}"/>
    <cellStyle name="Normal 3 2 4 2 9_AVA DVA EL" xfId="28990" xr:uid="{00000000-0005-0000-0000-0000B3A20000}"/>
    <cellStyle name="Normal 3 2 4 2_AVA DVA EL" xfId="28991" xr:uid="{00000000-0005-0000-0000-0000B4A20000}"/>
    <cellStyle name="Normal 3 2 4 3" xfId="28992" xr:uid="{00000000-0005-0000-0000-0000B5A20000}"/>
    <cellStyle name="Normal 3 2 4 3 10" xfId="28993" xr:uid="{00000000-0005-0000-0000-0000B6A20000}"/>
    <cellStyle name="Normal 3 2 4 3 11" xfId="28994" xr:uid="{00000000-0005-0000-0000-0000B7A20000}"/>
    <cellStyle name="Normal 3 2 4 3 2" xfId="28995" xr:uid="{00000000-0005-0000-0000-0000B8A20000}"/>
    <cellStyle name="Normal 3 2 4 3 2 2" xfId="28996" xr:uid="{00000000-0005-0000-0000-0000B9A20000}"/>
    <cellStyle name="Normal 3 2 4 3 2 2 2" xfId="28997" xr:uid="{00000000-0005-0000-0000-0000BAA20000}"/>
    <cellStyle name="Normal 3 2 4 3 2 2 3" xfId="28998" xr:uid="{00000000-0005-0000-0000-0000BBA20000}"/>
    <cellStyle name="Normal 3 2 4 3 2 2_AVA DVA EL" xfId="28999" xr:uid="{00000000-0005-0000-0000-0000BCA20000}"/>
    <cellStyle name="Normal 3 2 4 3 2 3" xfId="29000" xr:uid="{00000000-0005-0000-0000-0000BDA20000}"/>
    <cellStyle name="Normal 3 2 4 3 2 3 2" xfId="29001" xr:uid="{00000000-0005-0000-0000-0000BEA20000}"/>
    <cellStyle name="Normal 3 2 4 3 2 3 3" xfId="29002" xr:uid="{00000000-0005-0000-0000-0000BFA20000}"/>
    <cellStyle name="Normal 3 2 4 3 2 3_AVA DVA EL" xfId="29003" xr:uid="{00000000-0005-0000-0000-0000C0A20000}"/>
    <cellStyle name="Normal 3 2 4 3 2 4" xfId="29004" xr:uid="{00000000-0005-0000-0000-0000C1A20000}"/>
    <cellStyle name="Normal 3 2 4 3 2 5" xfId="29005" xr:uid="{00000000-0005-0000-0000-0000C2A20000}"/>
    <cellStyle name="Normal 3 2 4 3 2_AVA DVA EL" xfId="29006" xr:uid="{00000000-0005-0000-0000-0000C3A20000}"/>
    <cellStyle name="Normal 3 2 4 3 3" xfId="29007" xr:uid="{00000000-0005-0000-0000-0000C4A20000}"/>
    <cellStyle name="Normal 3 2 4 3 3 2" xfId="29008" xr:uid="{00000000-0005-0000-0000-0000C5A20000}"/>
    <cellStyle name="Normal 3 2 4 3 3 3" xfId="29009" xr:uid="{00000000-0005-0000-0000-0000C6A20000}"/>
    <cellStyle name="Normal 3 2 4 3 3_AVA DVA EL" xfId="29010" xr:uid="{00000000-0005-0000-0000-0000C7A20000}"/>
    <cellStyle name="Normal 3 2 4 3 4" xfId="29011" xr:uid="{00000000-0005-0000-0000-0000C8A20000}"/>
    <cellStyle name="Normal 3 2 4 3 4 2" xfId="29012" xr:uid="{00000000-0005-0000-0000-0000C9A20000}"/>
    <cellStyle name="Normal 3 2 4 3 4 3" xfId="29013" xr:uid="{00000000-0005-0000-0000-0000CAA20000}"/>
    <cellStyle name="Normal 3 2 4 3 4_AVA DVA EL" xfId="29014" xr:uid="{00000000-0005-0000-0000-0000CBA20000}"/>
    <cellStyle name="Normal 3 2 4 3 5" xfId="29015" xr:uid="{00000000-0005-0000-0000-0000CCA20000}"/>
    <cellStyle name="Normal 3 2 4 3 5 2" xfId="29016" xr:uid="{00000000-0005-0000-0000-0000CDA20000}"/>
    <cellStyle name="Normal 3 2 4 3 5 3" xfId="29017" xr:uid="{00000000-0005-0000-0000-0000CEA20000}"/>
    <cellStyle name="Normal 3 2 4 3 5_AVA DVA EL" xfId="29018" xr:uid="{00000000-0005-0000-0000-0000CFA20000}"/>
    <cellStyle name="Normal 3 2 4 3 6" xfId="29019" xr:uid="{00000000-0005-0000-0000-0000D0A20000}"/>
    <cellStyle name="Normal 3 2 4 3 6 2" xfId="29020" xr:uid="{00000000-0005-0000-0000-0000D1A20000}"/>
    <cellStyle name="Normal 3 2 4 3 6 3" xfId="29021" xr:uid="{00000000-0005-0000-0000-0000D2A20000}"/>
    <cellStyle name="Normal 3 2 4 3 6_AVA DVA EL" xfId="29022" xr:uid="{00000000-0005-0000-0000-0000D3A20000}"/>
    <cellStyle name="Normal 3 2 4 3 7" xfId="29023" xr:uid="{00000000-0005-0000-0000-0000D4A20000}"/>
    <cellStyle name="Normal 3 2 4 3 7 2" xfId="29024" xr:uid="{00000000-0005-0000-0000-0000D5A20000}"/>
    <cellStyle name="Normal 3 2 4 3 7 3" xfId="29025" xr:uid="{00000000-0005-0000-0000-0000D6A20000}"/>
    <cellStyle name="Normal 3 2 4 3 7_AVA DVA EL" xfId="29026" xr:uid="{00000000-0005-0000-0000-0000D7A20000}"/>
    <cellStyle name="Normal 3 2 4 3 8" xfId="29027" xr:uid="{00000000-0005-0000-0000-0000D8A20000}"/>
    <cellStyle name="Normal 3 2 4 3 8 2" xfId="29028" xr:uid="{00000000-0005-0000-0000-0000D9A20000}"/>
    <cellStyle name="Normal 3 2 4 3 8 3" xfId="29029" xr:uid="{00000000-0005-0000-0000-0000DAA20000}"/>
    <cellStyle name="Normal 3 2 4 3 8_AVA DVA EL" xfId="29030" xr:uid="{00000000-0005-0000-0000-0000DBA20000}"/>
    <cellStyle name="Normal 3 2 4 3 9" xfId="29031" xr:uid="{00000000-0005-0000-0000-0000DCA20000}"/>
    <cellStyle name="Normal 3 2 4 3 9 2" xfId="29032" xr:uid="{00000000-0005-0000-0000-0000DDA20000}"/>
    <cellStyle name="Normal 3 2 4 3 9 3" xfId="29033" xr:uid="{00000000-0005-0000-0000-0000DEA20000}"/>
    <cellStyle name="Normal 3 2 4 3 9_AVA DVA EL" xfId="29034" xr:uid="{00000000-0005-0000-0000-0000DFA20000}"/>
    <cellStyle name="Normal 3 2 4 3_AVA DVA EL" xfId="29035" xr:uid="{00000000-0005-0000-0000-0000E0A20000}"/>
    <cellStyle name="Normal 3 2 4 4" xfId="29036" xr:uid="{00000000-0005-0000-0000-0000E1A20000}"/>
    <cellStyle name="Normal 3 2 4 4 2" xfId="29037" xr:uid="{00000000-0005-0000-0000-0000E2A20000}"/>
    <cellStyle name="Normal 3 2 4 4 2 2" xfId="29038" xr:uid="{00000000-0005-0000-0000-0000E3A20000}"/>
    <cellStyle name="Normal 3 2 4 4 2 3" xfId="29039" xr:uid="{00000000-0005-0000-0000-0000E4A20000}"/>
    <cellStyle name="Normal 3 2 4 4 2_AVA DVA EL" xfId="29040" xr:uid="{00000000-0005-0000-0000-0000E5A20000}"/>
    <cellStyle name="Normal 3 2 4 4 3" xfId="29041" xr:uid="{00000000-0005-0000-0000-0000E6A20000}"/>
    <cellStyle name="Normal 3 2 4 4 3 2" xfId="29042" xr:uid="{00000000-0005-0000-0000-0000E7A20000}"/>
    <cellStyle name="Normal 3 2 4 4 3 3" xfId="29043" xr:uid="{00000000-0005-0000-0000-0000E8A20000}"/>
    <cellStyle name="Normal 3 2 4 4 3_AVA DVA EL" xfId="29044" xr:uid="{00000000-0005-0000-0000-0000E9A20000}"/>
    <cellStyle name="Normal 3 2 4 4 4" xfId="29045" xr:uid="{00000000-0005-0000-0000-0000EAA20000}"/>
    <cellStyle name="Normal 3 2 4 4 5" xfId="29046" xr:uid="{00000000-0005-0000-0000-0000EBA20000}"/>
    <cellStyle name="Normal 3 2 4 4_AVA DVA EL" xfId="29047" xr:uid="{00000000-0005-0000-0000-0000ECA20000}"/>
    <cellStyle name="Normal 3 2 4 5" xfId="29048" xr:uid="{00000000-0005-0000-0000-0000EDA20000}"/>
    <cellStyle name="Normal 3 2 4 5 2" xfId="29049" xr:uid="{00000000-0005-0000-0000-0000EEA20000}"/>
    <cellStyle name="Normal 3 2 4 5 3" xfId="29050" xr:uid="{00000000-0005-0000-0000-0000EFA20000}"/>
    <cellStyle name="Normal 3 2 4 5_AVA DVA EL" xfId="29051" xr:uid="{00000000-0005-0000-0000-0000F0A20000}"/>
    <cellStyle name="Normal 3 2 4 6" xfId="29052" xr:uid="{00000000-0005-0000-0000-0000F1A20000}"/>
    <cellStyle name="Normal 3 2 4 6 2" xfId="29053" xr:uid="{00000000-0005-0000-0000-0000F2A20000}"/>
    <cellStyle name="Normal 3 2 4 6 3" xfId="29054" xr:uid="{00000000-0005-0000-0000-0000F3A20000}"/>
    <cellStyle name="Normal 3 2 4 6_AVA DVA EL" xfId="29055" xr:uid="{00000000-0005-0000-0000-0000F4A20000}"/>
    <cellStyle name="Normal 3 2 4 7" xfId="29056" xr:uid="{00000000-0005-0000-0000-0000F5A20000}"/>
    <cellStyle name="Normal 3 2 4 7 2" xfId="29057" xr:uid="{00000000-0005-0000-0000-0000F6A20000}"/>
    <cellStyle name="Normal 3 2 4 7 3" xfId="29058" xr:uid="{00000000-0005-0000-0000-0000F7A20000}"/>
    <cellStyle name="Normal 3 2 4 7_AVA DVA EL" xfId="29059" xr:uid="{00000000-0005-0000-0000-0000F8A20000}"/>
    <cellStyle name="Normal 3 2 4 8" xfId="29060" xr:uid="{00000000-0005-0000-0000-0000F9A20000}"/>
    <cellStyle name="Normal 3 2 4 8 2" xfId="29061" xr:uid="{00000000-0005-0000-0000-0000FAA20000}"/>
    <cellStyle name="Normal 3 2 4 8 3" xfId="29062" xr:uid="{00000000-0005-0000-0000-0000FBA20000}"/>
    <cellStyle name="Normal 3 2 4 8_AVA DVA EL" xfId="29063" xr:uid="{00000000-0005-0000-0000-0000FCA20000}"/>
    <cellStyle name="Normal 3 2 4 9" xfId="29064" xr:uid="{00000000-0005-0000-0000-0000FDA20000}"/>
    <cellStyle name="Normal 3 2 4 9 2" xfId="29065" xr:uid="{00000000-0005-0000-0000-0000FEA20000}"/>
    <cellStyle name="Normal 3 2 4 9 3" xfId="29066" xr:uid="{00000000-0005-0000-0000-0000FFA20000}"/>
    <cellStyle name="Normal 3 2 4 9_AVA DVA EL" xfId="29067" xr:uid="{00000000-0005-0000-0000-000000A30000}"/>
    <cellStyle name="Normal 3 2 4_AVA DVA EL" xfId="29068" xr:uid="{00000000-0005-0000-0000-000001A30000}"/>
    <cellStyle name="Normal 3 2 5" xfId="8414" xr:uid="{00000000-0005-0000-0000-000002A30000}"/>
    <cellStyle name="Normal 3 2 5 10" xfId="29069" xr:uid="{00000000-0005-0000-0000-000003A30000}"/>
    <cellStyle name="Normal 3 2 5 10 2" xfId="29070" xr:uid="{00000000-0005-0000-0000-000004A30000}"/>
    <cellStyle name="Normal 3 2 5 10 3" xfId="29071" xr:uid="{00000000-0005-0000-0000-000005A30000}"/>
    <cellStyle name="Normal 3 2 5 10_AVA DVA EL" xfId="29072" xr:uid="{00000000-0005-0000-0000-000006A30000}"/>
    <cellStyle name="Normal 3 2 5 11" xfId="29073" xr:uid="{00000000-0005-0000-0000-000007A30000}"/>
    <cellStyle name="Normal 3 2 5 11 2" xfId="29074" xr:uid="{00000000-0005-0000-0000-000008A30000}"/>
    <cellStyle name="Normal 3 2 5 11 3" xfId="29075" xr:uid="{00000000-0005-0000-0000-000009A30000}"/>
    <cellStyle name="Normal 3 2 5 11_AVA DVA EL" xfId="29076" xr:uid="{00000000-0005-0000-0000-00000AA30000}"/>
    <cellStyle name="Normal 3 2 5 12" xfId="29077" xr:uid="{00000000-0005-0000-0000-00000BA30000}"/>
    <cellStyle name="Normal 3 2 5 2" xfId="29078" xr:uid="{00000000-0005-0000-0000-00000CA30000}"/>
    <cellStyle name="Normal 3 2 5 2 10" xfId="29079" xr:uid="{00000000-0005-0000-0000-00000DA30000}"/>
    <cellStyle name="Normal 3 2 5 2 11" xfId="29080" xr:uid="{00000000-0005-0000-0000-00000EA30000}"/>
    <cellStyle name="Normal 3 2 5 2 2" xfId="29081" xr:uid="{00000000-0005-0000-0000-00000FA30000}"/>
    <cellStyle name="Normal 3 2 5 2 2 2" xfId="29082" xr:uid="{00000000-0005-0000-0000-000010A30000}"/>
    <cellStyle name="Normal 3 2 5 2 2 2 2" xfId="29083" xr:uid="{00000000-0005-0000-0000-000011A30000}"/>
    <cellStyle name="Normal 3 2 5 2 2 2 3" xfId="29084" xr:uid="{00000000-0005-0000-0000-000012A30000}"/>
    <cellStyle name="Normal 3 2 5 2 2 2_AVA DVA EL" xfId="29085" xr:uid="{00000000-0005-0000-0000-000013A30000}"/>
    <cellStyle name="Normal 3 2 5 2 2 3" xfId="29086" xr:uid="{00000000-0005-0000-0000-000014A30000}"/>
    <cellStyle name="Normal 3 2 5 2 2 3 2" xfId="29087" xr:uid="{00000000-0005-0000-0000-000015A30000}"/>
    <cellStyle name="Normal 3 2 5 2 2 3 3" xfId="29088" xr:uid="{00000000-0005-0000-0000-000016A30000}"/>
    <cellStyle name="Normal 3 2 5 2 2 3_AVA DVA EL" xfId="29089" xr:uid="{00000000-0005-0000-0000-000017A30000}"/>
    <cellStyle name="Normal 3 2 5 2 2 4" xfId="29090" xr:uid="{00000000-0005-0000-0000-000018A30000}"/>
    <cellStyle name="Normal 3 2 5 2 2 5" xfId="29091" xr:uid="{00000000-0005-0000-0000-000019A30000}"/>
    <cellStyle name="Normal 3 2 5 2 2_AVA DVA EL" xfId="29092" xr:uid="{00000000-0005-0000-0000-00001AA30000}"/>
    <cellStyle name="Normal 3 2 5 2 3" xfId="29093" xr:uid="{00000000-0005-0000-0000-00001BA30000}"/>
    <cellStyle name="Normal 3 2 5 2 3 2" xfId="29094" xr:uid="{00000000-0005-0000-0000-00001CA30000}"/>
    <cellStyle name="Normal 3 2 5 2 3 3" xfId="29095" xr:uid="{00000000-0005-0000-0000-00001DA30000}"/>
    <cellStyle name="Normal 3 2 5 2 3_AVA DVA EL" xfId="29096" xr:uid="{00000000-0005-0000-0000-00001EA30000}"/>
    <cellStyle name="Normal 3 2 5 2 4" xfId="29097" xr:uid="{00000000-0005-0000-0000-00001FA30000}"/>
    <cellStyle name="Normal 3 2 5 2 4 2" xfId="29098" xr:uid="{00000000-0005-0000-0000-000020A30000}"/>
    <cellStyle name="Normal 3 2 5 2 4 3" xfId="29099" xr:uid="{00000000-0005-0000-0000-000021A30000}"/>
    <cellStyle name="Normal 3 2 5 2 4_AVA DVA EL" xfId="29100" xr:uid="{00000000-0005-0000-0000-000022A30000}"/>
    <cellStyle name="Normal 3 2 5 2 5" xfId="29101" xr:uid="{00000000-0005-0000-0000-000023A30000}"/>
    <cellStyle name="Normal 3 2 5 2 5 2" xfId="29102" xr:uid="{00000000-0005-0000-0000-000024A30000}"/>
    <cellStyle name="Normal 3 2 5 2 5 3" xfId="29103" xr:uid="{00000000-0005-0000-0000-000025A30000}"/>
    <cellStyle name="Normal 3 2 5 2 5_AVA DVA EL" xfId="29104" xr:uid="{00000000-0005-0000-0000-000026A30000}"/>
    <cellStyle name="Normal 3 2 5 2 6" xfId="29105" xr:uid="{00000000-0005-0000-0000-000027A30000}"/>
    <cellStyle name="Normal 3 2 5 2 6 2" xfId="29106" xr:uid="{00000000-0005-0000-0000-000028A30000}"/>
    <cellStyle name="Normal 3 2 5 2 6 3" xfId="29107" xr:uid="{00000000-0005-0000-0000-000029A30000}"/>
    <cellStyle name="Normal 3 2 5 2 6_AVA DVA EL" xfId="29108" xr:uid="{00000000-0005-0000-0000-00002AA30000}"/>
    <cellStyle name="Normal 3 2 5 2 7" xfId="29109" xr:uid="{00000000-0005-0000-0000-00002BA30000}"/>
    <cellStyle name="Normal 3 2 5 2 7 2" xfId="29110" xr:uid="{00000000-0005-0000-0000-00002CA30000}"/>
    <cellStyle name="Normal 3 2 5 2 7 3" xfId="29111" xr:uid="{00000000-0005-0000-0000-00002DA30000}"/>
    <cellStyle name="Normal 3 2 5 2 7_AVA DVA EL" xfId="29112" xr:uid="{00000000-0005-0000-0000-00002EA30000}"/>
    <cellStyle name="Normal 3 2 5 2 8" xfId="29113" xr:uid="{00000000-0005-0000-0000-00002FA30000}"/>
    <cellStyle name="Normal 3 2 5 2 8 2" xfId="29114" xr:uid="{00000000-0005-0000-0000-000030A30000}"/>
    <cellStyle name="Normal 3 2 5 2 8 3" xfId="29115" xr:uid="{00000000-0005-0000-0000-000031A30000}"/>
    <cellStyle name="Normal 3 2 5 2 8_AVA DVA EL" xfId="29116" xr:uid="{00000000-0005-0000-0000-000032A30000}"/>
    <cellStyle name="Normal 3 2 5 2 9" xfId="29117" xr:uid="{00000000-0005-0000-0000-000033A30000}"/>
    <cellStyle name="Normal 3 2 5 2 9 2" xfId="29118" xr:uid="{00000000-0005-0000-0000-000034A30000}"/>
    <cellStyle name="Normal 3 2 5 2 9 3" xfId="29119" xr:uid="{00000000-0005-0000-0000-000035A30000}"/>
    <cellStyle name="Normal 3 2 5 2 9_AVA DVA EL" xfId="29120" xr:uid="{00000000-0005-0000-0000-000036A30000}"/>
    <cellStyle name="Normal 3 2 5 2_AVA DVA EL" xfId="29121" xr:uid="{00000000-0005-0000-0000-000037A30000}"/>
    <cellStyle name="Normal 3 2 5 3" xfId="29122" xr:uid="{00000000-0005-0000-0000-000038A30000}"/>
    <cellStyle name="Normal 3 2 5 3 2" xfId="29123" xr:uid="{00000000-0005-0000-0000-000039A30000}"/>
    <cellStyle name="Normal 3 2 5 3 2 2" xfId="29124" xr:uid="{00000000-0005-0000-0000-00003AA30000}"/>
    <cellStyle name="Normal 3 2 5 3 2 3" xfId="29125" xr:uid="{00000000-0005-0000-0000-00003BA30000}"/>
    <cellStyle name="Normal 3 2 5 3 2_AVA DVA EL" xfId="29126" xr:uid="{00000000-0005-0000-0000-00003CA30000}"/>
    <cellStyle name="Normal 3 2 5 3 3" xfId="29127" xr:uid="{00000000-0005-0000-0000-00003DA30000}"/>
    <cellStyle name="Normal 3 2 5 3 3 2" xfId="29128" xr:uid="{00000000-0005-0000-0000-00003EA30000}"/>
    <cellStyle name="Normal 3 2 5 3 3 3" xfId="29129" xr:uid="{00000000-0005-0000-0000-00003FA30000}"/>
    <cellStyle name="Normal 3 2 5 3 3_AVA DVA EL" xfId="29130" xr:uid="{00000000-0005-0000-0000-000040A30000}"/>
    <cellStyle name="Normal 3 2 5 3 4" xfId="29131" xr:uid="{00000000-0005-0000-0000-000041A30000}"/>
    <cellStyle name="Normal 3 2 5 3 5" xfId="29132" xr:uid="{00000000-0005-0000-0000-000042A30000}"/>
    <cellStyle name="Normal 3 2 5 3_AVA DVA EL" xfId="29133" xr:uid="{00000000-0005-0000-0000-000043A30000}"/>
    <cellStyle name="Normal 3 2 5 4" xfId="29134" xr:uid="{00000000-0005-0000-0000-000044A30000}"/>
    <cellStyle name="Normal 3 2 5 4 2" xfId="29135" xr:uid="{00000000-0005-0000-0000-000045A30000}"/>
    <cellStyle name="Normal 3 2 5 4 3" xfId="29136" xr:uid="{00000000-0005-0000-0000-000046A30000}"/>
    <cellStyle name="Normal 3 2 5 4_AVA DVA EL" xfId="29137" xr:uid="{00000000-0005-0000-0000-000047A30000}"/>
    <cellStyle name="Normal 3 2 5 5" xfId="29138" xr:uid="{00000000-0005-0000-0000-000048A30000}"/>
    <cellStyle name="Normal 3 2 5 5 2" xfId="29139" xr:uid="{00000000-0005-0000-0000-000049A30000}"/>
    <cellStyle name="Normal 3 2 5 5 3" xfId="29140" xr:uid="{00000000-0005-0000-0000-00004AA30000}"/>
    <cellStyle name="Normal 3 2 5 5_AVA DVA EL" xfId="29141" xr:uid="{00000000-0005-0000-0000-00004BA30000}"/>
    <cellStyle name="Normal 3 2 5 6" xfId="29142" xr:uid="{00000000-0005-0000-0000-00004CA30000}"/>
    <cellStyle name="Normal 3 2 5 6 2" xfId="29143" xr:uid="{00000000-0005-0000-0000-00004DA30000}"/>
    <cellStyle name="Normal 3 2 5 6 3" xfId="29144" xr:uid="{00000000-0005-0000-0000-00004EA30000}"/>
    <cellStyle name="Normal 3 2 5 6_AVA DVA EL" xfId="29145" xr:uid="{00000000-0005-0000-0000-00004FA30000}"/>
    <cellStyle name="Normal 3 2 5 7" xfId="29146" xr:uid="{00000000-0005-0000-0000-000050A30000}"/>
    <cellStyle name="Normal 3 2 5 7 2" xfId="29147" xr:uid="{00000000-0005-0000-0000-000051A30000}"/>
    <cellStyle name="Normal 3 2 5 7 3" xfId="29148" xr:uid="{00000000-0005-0000-0000-000052A30000}"/>
    <cellStyle name="Normal 3 2 5 7_AVA DVA EL" xfId="29149" xr:uid="{00000000-0005-0000-0000-000053A30000}"/>
    <cellStyle name="Normal 3 2 5 8" xfId="29150" xr:uid="{00000000-0005-0000-0000-000054A30000}"/>
    <cellStyle name="Normal 3 2 5 8 2" xfId="29151" xr:uid="{00000000-0005-0000-0000-000055A30000}"/>
    <cellStyle name="Normal 3 2 5 8 3" xfId="29152" xr:uid="{00000000-0005-0000-0000-000056A30000}"/>
    <cellStyle name="Normal 3 2 5 8_AVA DVA EL" xfId="29153" xr:uid="{00000000-0005-0000-0000-000057A30000}"/>
    <cellStyle name="Normal 3 2 5 9" xfId="29154" xr:uid="{00000000-0005-0000-0000-000058A30000}"/>
    <cellStyle name="Normal 3 2 5 9 2" xfId="29155" xr:uid="{00000000-0005-0000-0000-000059A30000}"/>
    <cellStyle name="Normal 3 2 5 9 3" xfId="29156" xr:uid="{00000000-0005-0000-0000-00005AA30000}"/>
    <cellStyle name="Normal 3 2 5 9_AVA DVA EL" xfId="29157" xr:uid="{00000000-0005-0000-0000-00005BA30000}"/>
    <cellStyle name="Normal 3 2 5_AVA DVA EL" xfId="29158" xr:uid="{00000000-0005-0000-0000-00005CA30000}"/>
    <cellStyle name="Normal 3 2 6" xfId="8415" xr:uid="{00000000-0005-0000-0000-00005DA30000}"/>
    <cellStyle name="Normal 3 2 6 10" xfId="29159" xr:uid="{00000000-0005-0000-0000-00005EA30000}"/>
    <cellStyle name="Normal 3 2 6 10 2" xfId="29160" xr:uid="{00000000-0005-0000-0000-00005FA30000}"/>
    <cellStyle name="Normal 3 2 6 10 3" xfId="29161" xr:uid="{00000000-0005-0000-0000-000060A30000}"/>
    <cellStyle name="Normal 3 2 6 10_AVA DVA EL" xfId="29162" xr:uid="{00000000-0005-0000-0000-000061A30000}"/>
    <cellStyle name="Normal 3 2 6 11" xfId="29163" xr:uid="{00000000-0005-0000-0000-000062A30000}"/>
    <cellStyle name="Normal 3 2 6 2" xfId="29164" xr:uid="{00000000-0005-0000-0000-000063A30000}"/>
    <cellStyle name="Normal 3 2 6 2 2" xfId="29165" xr:uid="{00000000-0005-0000-0000-000064A30000}"/>
    <cellStyle name="Normal 3 2 6 2 2 2" xfId="29166" xr:uid="{00000000-0005-0000-0000-000065A30000}"/>
    <cellStyle name="Normal 3 2 6 2 2 3" xfId="29167" xr:uid="{00000000-0005-0000-0000-000066A30000}"/>
    <cellStyle name="Normal 3 2 6 2 2_AVA DVA EL" xfId="29168" xr:uid="{00000000-0005-0000-0000-000067A30000}"/>
    <cellStyle name="Normal 3 2 6 2 3" xfId="29169" xr:uid="{00000000-0005-0000-0000-000068A30000}"/>
    <cellStyle name="Normal 3 2 6 2 3 2" xfId="29170" xr:uid="{00000000-0005-0000-0000-000069A30000}"/>
    <cellStyle name="Normal 3 2 6 2 3 3" xfId="29171" xr:uid="{00000000-0005-0000-0000-00006AA30000}"/>
    <cellStyle name="Normal 3 2 6 2 3_AVA DVA EL" xfId="29172" xr:uid="{00000000-0005-0000-0000-00006BA30000}"/>
    <cellStyle name="Normal 3 2 6 2 4" xfId="29173" xr:uid="{00000000-0005-0000-0000-00006CA30000}"/>
    <cellStyle name="Normal 3 2 6 2 5" xfId="29174" xr:uid="{00000000-0005-0000-0000-00006DA30000}"/>
    <cellStyle name="Normal 3 2 6 2_AVA DVA EL" xfId="29175" xr:uid="{00000000-0005-0000-0000-00006EA30000}"/>
    <cellStyle name="Normal 3 2 6 3" xfId="29176" xr:uid="{00000000-0005-0000-0000-00006FA30000}"/>
    <cellStyle name="Normal 3 2 6 3 2" xfId="29177" xr:uid="{00000000-0005-0000-0000-000070A30000}"/>
    <cellStyle name="Normal 3 2 6 3 3" xfId="29178" xr:uid="{00000000-0005-0000-0000-000071A30000}"/>
    <cellStyle name="Normal 3 2 6 3_AVA DVA EL" xfId="29179" xr:uid="{00000000-0005-0000-0000-000072A30000}"/>
    <cellStyle name="Normal 3 2 6 4" xfId="29180" xr:uid="{00000000-0005-0000-0000-000073A30000}"/>
    <cellStyle name="Normal 3 2 6 4 2" xfId="29181" xr:uid="{00000000-0005-0000-0000-000074A30000}"/>
    <cellStyle name="Normal 3 2 6 4 3" xfId="29182" xr:uid="{00000000-0005-0000-0000-000075A30000}"/>
    <cellStyle name="Normal 3 2 6 4_AVA DVA EL" xfId="29183" xr:uid="{00000000-0005-0000-0000-000076A30000}"/>
    <cellStyle name="Normal 3 2 6 5" xfId="29184" xr:uid="{00000000-0005-0000-0000-000077A30000}"/>
    <cellStyle name="Normal 3 2 6 5 2" xfId="29185" xr:uid="{00000000-0005-0000-0000-000078A30000}"/>
    <cellStyle name="Normal 3 2 6 5 3" xfId="29186" xr:uid="{00000000-0005-0000-0000-000079A30000}"/>
    <cellStyle name="Normal 3 2 6 5_AVA DVA EL" xfId="29187" xr:uid="{00000000-0005-0000-0000-00007AA30000}"/>
    <cellStyle name="Normal 3 2 6 6" xfId="29188" xr:uid="{00000000-0005-0000-0000-00007BA30000}"/>
    <cellStyle name="Normal 3 2 6 6 2" xfId="29189" xr:uid="{00000000-0005-0000-0000-00007CA30000}"/>
    <cellStyle name="Normal 3 2 6 6 3" xfId="29190" xr:uid="{00000000-0005-0000-0000-00007DA30000}"/>
    <cellStyle name="Normal 3 2 6 6_AVA DVA EL" xfId="29191" xr:uid="{00000000-0005-0000-0000-00007EA30000}"/>
    <cellStyle name="Normal 3 2 6 7" xfId="29192" xr:uid="{00000000-0005-0000-0000-00007FA30000}"/>
    <cellStyle name="Normal 3 2 6 7 2" xfId="29193" xr:uid="{00000000-0005-0000-0000-000080A30000}"/>
    <cellStyle name="Normal 3 2 6 7 3" xfId="29194" xr:uid="{00000000-0005-0000-0000-000081A30000}"/>
    <cellStyle name="Normal 3 2 6 7_AVA DVA EL" xfId="29195" xr:uid="{00000000-0005-0000-0000-000082A30000}"/>
    <cellStyle name="Normal 3 2 6 8" xfId="29196" xr:uid="{00000000-0005-0000-0000-000083A30000}"/>
    <cellStyle name="Normal 3 2 6 8 2" xfId="29197" xr:uid="{00000000-0005-0000-0000-000084A30000}"/>
    <cellStyle name="Normal 3 2 6 8 3" xfId="29198" xr:uid="{00000000-0005-0000-0000-000085A30000}"/>
    <cellStyle name="Normal 3 2 6 8_AVA DVA EL" xfId="29199" xr:uid="{00000000-0005-0000-0000-000086A30000}"/>
    <cellStyle name="Normal 3 2 6 9" xfId="29200" xr:uid="{00000000-0005-0000-0000-000087A30000}"/>
    <cellStyle name="Normal 3 2 6 9 2" xfId="29201" xr:uid="{00000000-0005-0000-0000-000088A30000}"/>
    <cellStyle name="Normal 3 2 6 9 3" xfId="29202" xr:uid="{00000000-0005-0000-0000-000089A30000}"/>
    <cellStyle name="Normal 3 2 6 9_AVA DVA EL" xfId="29203" xr:uid="{00000000-0005-0000-0000-00008AA30000}"/>
    <cellStyle name="Normal 3 2 6_AVA DVA EL" xfId="29204" xr:uid="{00000000-0005-0000-0000-00008BA30000}"/>
    <cellStyle name="Normal 3 2 7" xfId="8416" xr:uid="{00000000-0005-0000-0000-00008CA30000}"/>
    <cellStyle name="Normal 3 2 7 10" xfId="29205" xr:uid="{00000000-0005-0000-0000-00008DA30000}"/>
    <cellStyle name="Normal 3 2 7 10 2" xfId="29206" xr:uid="{00000000-0005-0000-0000-00008EA30000}"/>
    <cellStyle name="Normal 3 2 7 10 3" xfId="29207" xr:uid="{00000000-0005-0000-0000-00008FA30000}"/>
    <cellStyle name="Normal 3 2 7 10_AVA DVA EL" xfId="29208" xr:uid="{00000000-0005-0000-0000-000090A30000}"/>
    <cellStyle name="Normal 3 2 7 11" xfId="29209" xr:uid="{00000000-0005-0000-0000-000091A30000}"/>
    <cellStyle name="Normal 3 2 7 2" xfId="29210" xr:uid="{00000000-0005-0000-0000-000092A30000}"/>
    <cellStyle name="Normal 3 2 7 2 2" xfId="29211" xr:uid="{00000000-0005-0000-0000-000093A30000}"/>
    <cellStyle name="Normal 3 2 7 2 2 2" xfId="29212" xr:uid="{00000000-0005-0000-0000-000094A30000}"/>
    <cellStyle name="Normal 3 2 7 2 2 3" xfId="29213" xr:uid="{00000000-0005-0000-0000-000095A30000}"/>
    <cellStyle name="Normal 3 2 7 2 2_AVA DVA EL" xfId="29214" xr:uid="{00000000-0005-0000-0000-000096A30000}"/>
    <cellStyle name="Normal 3 2 7 2 3" xfId="29215" xr:uid="{00000000-0005-0000-0000-000097A30000}"/>
    <cellStyle name="Normal 3 2 7 2 3 2" xfId="29216" xr:uid="{00000000-0005-0000-0000-000098A30000}"/>
    <cellStyle name="Normal 3 2 7 2 3 3" xfId="29217" xr:uid="{00000000-0005-0000-0000-000099A30000}"/>
    <cellStyle name="Normal 3 2 7 2 3_AVA DVA EL" xfId="29218" xr:uid="{00000000-0005-0000-0000-00009AA30000}"/>
    <cellStyle name="Normal 3 2 7 2 4" xfId="29219" xr:uid="{00000000-0005-0000-0000-00009BA30000}"/>
    <cellStyle name="Normal 3 2 7 2 5" xfId="29220" xr:uid="{00000000-0005-0000-0000-00009CA30000}"/>
    <cellStyle name="Normal 3 2 7 2_AVA DVA EL" xfId="29221" xr:uid="{00000000-0005-0000-0000-00009DA30000}"/>
    <cellStyle name="Normal 3 2 7 3" xfId="29222" xr:uid="{00000000-0005-0000-0000-00009EA30000}"/>
    <cellStyle name="Normal 3 2 7 3 2" xfId="29223" xr:uid="{00000000-0005-0000-0000-00009FA30000}"/>
    <cellStyle name="Normal 3 2 7 3 3" xfId="29224" xr:uid="{00000000-0005-0000-0000-0000A0A30000}"/>
    <cellStyle name="Normal 3 2 7 3_AVA DVA EL" xfId="29225" xr:uid="{00000000-0005-0000-0000-0000A1A30000}"/>
    <cellStyle name="Normal 3 2 7 4" xfId="29226" xr:uid="{00000000-0005-0000-0000-0000A2A30000}"/>
    <cellStyle name="Normal 3 2 7 4 2" xfId="29227" xr:uid="{00000000-0005-0000-0000-0000A3A30000}"/>
    <cellStyle name="Normal 3 2 7 4 3" xfId="29228" xr:uid="{00000000-0005-0000-0000-0000A4A30000}"/>
    <cellStyle name="Normal 3 2 7 4_AVA DVA EL" xfId="29229" xr:uid="{00000000-0005-0000-0000-0000A5A30000}"/>
    <cellStyle name="Normal 3 2 7 5" xfId="29230" xr:uid="{00000000-0005-0000-0000-0000A6A30000}"/>
    <cellStyle name="Normal 3 2 7 5 2" xfId="29231" xr:uid="{00000000-0005-0000-0000-0000A7A30000}"/>
    <cellStyle name="Normal 3 2 7 5 3" xfId="29232" xr:uid="{00000000-0005-0000-0000-0000A8A30000}"/>
    <cellStyle name="Normal 3 2 7 5_AVA DVA EL" xfId="29233" xr:uid="{00000000-0005-0000-0000-0000A9A30000}"/>
    <cellStyle name="Normal 3 2 7 6" xfId="29234" xr:uid="{00000000-0005-0000-0000-0000AAA30000}"/>
    <cellStyle name="Normal 3 2 7 6 2" xfId="29235" xr:uid="{00000000-0005-0000-0000-0000ABA30000}"/>
    <cellStyle name="Normal 3 2 7 6 3" xfId="29236" xr:uid="{00000000-0005-0000-0000-0000ACA30000}"/>
    <cellStyle name="Normal 3 2 7 6_AVA DVA EL" xfId="29237" xr:uid="{00000000-0005-0000-0000-0000ADA30000}"/>
    <cellStyle name="Normal 3 2 7 7" xfId="29238" xr:uid="{00000000-0005-0000-0000-0000AEA30000}"/>
    <cellStyle name="Normal 3 2 7 7 2" xfId="29239" xr:uid="{00000000-0005-0000-0000-0000AFA30000}"/>
    <cellStyle name="Normal 3 2 7 7 3" xfId="29240" xr:uid="{00000000-0005-0000-0000-0000B0A30000}"/>
    <cellStyle name="Normal 3 2 7 7_AVA DVA EL" xfId="29241" xr:uid="{00000000-0005-0000-0000-0000B1A30000}"/>
    <cellStyle name="Normal 3 2 7 8" xfId="29242" xr:uid="{00000000-0005-0000-0000-0000B2A30000}"/>
    <cellStyle name="Normal 3 2 7 8 2" xfId="29243" xr:uid="{00000000-0005-0000-0000-0000B3A30000}"/>
    <cellStyle name="Normal 3 2 7 8 3" xfId="29244" xr:uid="{00000000-0005-0000-0000-0000B4A30000}"/>
    <cellStyle name="Normal 3 2 7 8_AVA DVA EL" xfId="29245" xr:uid="{00000000-0005-0000-0000-0000B5A30000}"/>
    <cellStyle name="Normal 3 2 7 9" xfId="29246" xr:uid="{00000000-0005-0000-0000-0000B6A30000}"/>
    <cellStyle name="Normal 3 2 7 9 2" xfId="29247" xr:uid="{00000000-0005-0000-0000-0000B7A30000}"/>
    <cellStyle name="Normal 3 2 7 9 3" xfId="29248" xr:uid="{00000000-0005-0000-0000-0000B8A30000}"/>
    <cellStyle name="Normal 3 2 7 9_AVA DVA EL" xfId="29249" xr:uid="{00000000-0005-0000-0000-0000B9A30000}"/>
    <cellStyle name="Normal 3 2 7_AVA DVA EL" xfId="29250" xr:uid="{00000000-0005-0000-0000-0000BAA30000}"/>
    <cellStyle name="Normal 3 2 8" xfId="8417" xr:uid="{00000000-0005-0000-0000-0000BBA30000}"/>
    <cellStyle name="Normal 3 2 8 2" xfId="29251" xr:uid="{00000000-0005-0000-0000-0000BCA30000}"/>
    <cellStyle name="Normal 3 2 8 2 2" xfId="29252" xr:uid="{00000000-0005-0000-0000-0000BDA30000}"/>
    <cellStyle name="Normal 3 2 8 2 3" xfId="29253" xr:uid="{00000000-0005-0000-0000-0000BEA30000}"/>
    <cellStyle name="Normal 3 2 8 2_AVA DVA EL" xfId="29254" xr:uid="{00000000-0005-0000-0000-0000BFA30000}"/>
    <cellStyle name="Normal 3 2 8 3" xfId="29255" xr:uid="{00000000-0005-0000-0000-0000C0A30000}"/>
    <cellStyle name="Normal 3 2 8 3 2" xfId="29256" xr:uid="{00000000-0005-0000-0000-0000C1A30000}"/>
    <cellStyle name="Normal 3 2 8 3 3" xfId="29257" xr:uid="{00000000-0005-0000-0000-0000C2A30000}"/>
    <cellStyle name="Normal 3 2 8 3_AVA DVA EL" xfId="29258" xr:uid="{00000000-0005-0000-0000-0000C3A30000}"/>
    <cellStyle name="Normal 3 2 8 4" xfId="29259" xr:uid="{00000000-0005-0000-0000-0000C4A30000}"/>
    <cellStyle name="Normal 3 2 8 4 2" xfId="29260" xr:uid="{00000000-0005-0000-0000-0000C5A30000}"/>
    <cellStyle name="Normal 3 2 8 4 3" xfId="29261" xr:uid="{00000000-0005-0000-0000-0000C6A30000}"/>
    <cellStyle name="Normal 3 2 8 4_AVA DVA EL" xfId="29262" xr:uid="{00000000-0005-0000-0000-0000C7A30000}"/>
    <cellStyle name="Normal 3 2 8 5" xfId="29263" xr:uid="{00000000-0005-0000-0000-0000C8A30000}"/>
    <cellStyle name="Normal 3 2 8_AVA DVA EL" xfId="29264" xr:uid="{00000000-0005-0000-0000-0000C9A30000}"/>
    <cellStyle name="Normal 3 2 9" xfId="8418" xr:uid="{00000000-0005-0000-0000-0000CAA30000}"/>
    <cellStyle name="Normal 3 2 9 2" xfId="29265" xr:uid="{00000000-0005-0000-0000-0000CBA30000}"/>
    <cellStyle name="Normal 3 2 9 2 2" xfId="29266" xr:uid="{00000000-0005-0000-0000-0000CCA30000}"/>
    <cellStyle name="Normal 3 2 9 2 3" xfId="29267" xr:uid="{00000000-0005-0000-0000-0000CDA30000}"/>
    <cellStyle name="Normal 3 2 9 2_AVA DVA EL" xfId="29268" xr:uid="{00000000-0005-0000-0000-0000CEA30000}"/>
    <cellStyle name="Normal 3 2 9 3" xfId="29269" xr:uid="{00000000-0005-0000-0000-0000CFA30000}"/>
    <cellStyle name="Normal 3 2 9 3 2" xfId="29270" xr:uid="{00000000-0005-0000-0000-0000D0A30000}"/>
    <cellStyle name="Normal 3 2 9 3 3" xfId="29271" xr:uid="{00000000-0005-0000-0000-0000D1A30000}"/>
    <cellStyle name="Normal 3 2 9 3_AVA DVA EL" xfId="29272" xr:uid="{00000000-0005-0000-0000-0000D2A30000}"/>
    <cellStyle name="Normal 3 2 9 4" xfId="29273" xr:uid="{00000000-0005-0000-0000-0000D3A30000}"/>
    <cellStyle name="Normal 3 2 9 4 2" xfId="29274" xr:uid="{00000000-0005-0000-0000-0000D4A30000}"/>
    <cellStyle name="Normal 3 2 9 4 3" xfId="29275" xr:uid="{00000000-0005-0000-0000-0000D5A30000}"/>
    <cellStyle name="Normal 3 2 9 4_AVA DVA EL" xfId="29276" xr:uid="{00000000-0005-0000-0000-0000D6A30000}"/>
    <cellStyle name="Normal 3 2 9 5" xfId="29277" xr:uid="{00000000-0005-0000-0000-0000D7A30000}"/>
    <cellStyle name="Normal 3 2 9_AVA DVA EL" xfId="29278" xr:uid="{00000000-0005-0000-0000-0000D8A30000}"/>
    <cellStyle name="Normal 3 2_11" xfId="8419" xr:uid="{00000000-0005-0000-0000-0000D9A30000}"/>
    <cellStyle name="Normal 3 3" xfId="8420" xr:uid="{00000000-0005-0000-0000-0000DAA30000}"/>
    <cellStyle name="Normal 3 3 10" xfId="29279" xr:uid="{00000000-0005-0000-0000-0000DBA30000}"/>
    <cellStyle name="Normal 3 3 10 2" xfId="29280" xr:uid="{00000000-0005-0000-0000-0000DCA30000}"/>
    <cellStyle name="Normal 3 3 10 2 2" xfId="29281" xr:uid="{00000000-0005-0000-0000-0000DDA30000}"/>
    <cellStyle name="Normal 3 3 10 2 3" xfId="29282" xr:uid="{00000000-0005-0000-0000-0000DEA30000}"/>
    <cellStyle name="Normal 3 3 10 2_AVA DVA EL" xfId="29283" xr:uid="{00000000-0005-0000-0000-0000DFA30000}"/>
    <cellStyle name="Normal 3 3 10 3" xfId="29284" xr:uid="{00000000-0005-0000-0000-0000E0A30000}"/>
    <cellStyle name="Normal 3 3 10 4" xfId="29285" xr:uid="{00000000-0005-0000-0000-0000E1A30000}"/>
    <cellStyle name="Normal 3 3 10 5" xfId="36306" xr:uid="{00000000-0005-0000-0000-0000E2A30000}"/>
    <cellStyle name="Normal 3 3 10 6" xfId="36349" xr:uid="{00000000-0005-0000-0000-0000E3A30000}"/>
    <cellStyle name="Normal 3 3 10_AVA DVA EL" xfId="29286" xr:uid="{00000000-0005-0000-0000-0000E4A30000}"/>
    <cellStyle name="Normal 3 3 11" xfId="29287" xr:uid="{00000000-0005-0000-0000-0000E5A30000}"/>
    <cellStyle name="Normal 3 3 11 2" xfId="29288" xr:uid="{00000000-0005-0000-0000-0000E6A30000}"/>
    <cellStyle name="Normal 3 3 11 2 2" xfId="29289" xr:uid="{00000000-0005-0000-0000-0000E7A30000}"/>
    <cellStyle name="Normal 3 3 11 2 3" xfId="29290" xr:uid="{00000000-0005-0000-0000-0000E8A30000}"/>
    <cellStyle name="Normal 3 3 11 2_AVA DVA EL" xfId="29291" xr:uid="{00000000-0005-0000-0000-0000E9A30000}"/>
    <cellStyle name="Normal 3 3 11 3" xfId="29292" xr:uid="{00000000-0005-0000-0000-0000EAA30000}"/>
    <cellStyle name="Normal 3 3 11 4" xfId="29293" xr:uid="{00000000-0005-0000-0000-0000EBA30000}"/>
    <cellStyle name="Normal 3 3 11_AVA DVA EL" xfId="29294" xr:uid="{00000000-0005-0000-0000-0000ECA30000}"/>
    <cellStyle name="Normal 3 3 12" xfId="29295" xr:uid="{00000000-0005-0000-0000-0000EDA30000}"/>
    <cellStyle name="Normal 3 3 12 2" xfId="29296" xr:uid="{00000000-0005-0000-0000-0000EEA30000}"/>
    <cellStyle name="Normal 3 3 12 3" xfId="29297" xr:uid="{00000000-0005-0000-0000-0000EFA30000}"/>
    <cellStyle name="Normal 3 3 12_AVA DVA EL" xfId="29298" xr:uid="{00000000-0005-0000-0000-0000F0A30000}"/>
    <cellStyle name="Normal 3 3 13" xfId="29299" xr:uid="{00000000-0005-0000-0000-0000F1A30000}"/>
    <cellStyle name="Normal 3 3 13 2" xfId="29300" xr:uid="{00000000-0005-0000-0000-0000F2A30000}"/>
    <cellStyle name="Normal 3 3 13 3" xfId="29301" xr:uid="{00000000-0005-0000-0000-0000F3A30000}"/>
    <cellStyle name="Normal 3 3 13_AVA DVA EL" xfId="29302" xr:uid="{00000000-0005-0000-0000-0000F4A30000}"/>
    <cellStyle name="Normal 3 3 14" xfId="29303" xr:uid="{00000000-0005-0000-0000-0000F5A30000}"/>
    <cellStyle name="Normal 3 3 14 2" xfId="29304" xr:uid="{00000000-0005-0000-0000-0000F6A30000}"/>
    <cellStyle name="Normal 3 3 14 3" xfId="29305" xr:uid="{00000000-0005-0000-0000-0000F7A30000}"/>
    <cellStyle name="Normal 3 3 14_AVA DVA EL" xfId="29306" xr:uid="{00000000-0005-0000-0000-0000F8A30000}"/>
    <cellStyle name="Normal 3 3 15" xfId="29307" xr:uid="{00000000-0005-0000-0000-0000F9A30000}"/>
    <cellStyle name="Normal 3 3 15 2" xfId="29308" xr:uid="{00000000-0005-0000-0000-0000FAA30000}"/>
    <cellStyle name="Normal 3 3 15 3" xfId="29309" xr:uid="{00000000-0005-0000-0000-0000FBA30000}"/>
    <cellStyle name="Normal 3 3 15_AVA DVA EL" xfId="29310" xr:uid="{00000000-0005-0000-0000-0000FCA30000}"/>
    <cellStyle name="Normal 3 3 16" xfId="29311" xr:uid="{00000000-0005-0000-0000-0000FDA30000}"/>
    <cellStyle name="Normal 3 3 16 2" xfId="29312" xr:uid="{00000000-0005-0000-0000-0000FEA30000}"/>
    <cellStyle name="Normal 3 3 16 3" xfId="29313" xr:uid="{00000000-0005-0000-0000-0000FFA30000}"/>
    <cellStyle name="Normal 3 3 16_AVA DVA EL" xfId="29314" xr:uid="{00000000-0005-0000-0000-000000A40000}"/>
    <cellStyle name="Normal 3 3 17" xfId="29315" xr:uid="{00000000-0005-0000-0000-000001A40000}"/>
    <cellStyle name="Normal 3 3 18" xfId="36794" xr:uid="{00000000-0005-0000-0000-000002A40000}"/>
    <cellStyle name="Normal 3 3 2" xfId="8421" xr:uid="{00000000-0005-0000-0000-000003A40000}"/>
    <cellStyle name="Normal 3 3 2 10" xfId="29316" xr:uid="{00000000-0005-0000-0000-000004A40000}"/>
    <cellStyle name="Normal 3 3 2 10 2" xfId="29317" xr:uid="{00000000-0005-0000-0000-000005A40000}"/>
    <cellStyle name="Normal 3 3 2 10 3" xfId="29318" xr:uid="{00000000-0005-0000-0000-000006A40000}"/>
    <cellStyle name="Normal 3 3 2 10_AVA DVA EL" xfId="29319" xr:uid="{00000000-0005-0000-0000-000007A40000}"/>
    <cellStyle name="Normal 3 3 2 11" xfId="29320" xr:uid="{00000000-0005-0000-0000-000008A40000}"/>
    <cellStyle name="Normal 3 3 2 11 2" xfId="29321" xr:uid="{00000000-0005-0000-0000-000009A40000}"/>
    <cellStyle name="Normal 3 3 2 11 3" xfId="29322" xr:uid="{00000000-0005-0000-0000-00000AA40000}"/>
    <cellStyle name="Normal 3 3 2 11_AVA DVA EL" xfId="29323" xr:uid="{00000000-0005-0000-0000-00000BA40000}"/>
    <cellStyle name="Normal 3 3 2 12" xfId="29324" xr:uid="{00000000-0005-0000-0000-00000CA40000}"/>
    <cellStyle name="Normal 3 3 2 12 2" xfId="29325" xr:uid="{00000000-0005-0000-0000-00000DA40000}"/>
    <cellStyle name="Normal 3 3 2 12 3" xfId="29326" xr:uid="{00000000-0005-0000-0000-00000EA40000}"/>
    <cellStyle name="Normal 3 3 2 12_AVA DVA EL" xfId="29327" xr:uid="{00000000-0005-0000-0000-00000FA40000}"/>
    <cellStyle name="Normal 3 3 2 13" xfId="29328" xr:uid="{00000000-0005-0000-0000-000010A40000}"/>
    <cellStyle name="Normal 3 3 2 14" xfId="36795" xr:uid="{00000000-0005-0000-0000-000011A40000}"/>
    <cellStyle name="Normal 3 3 2 2" xfId="8422" xr:uid="{00000000-0005-0000-0000-000012A40000}"/>
    <cellStyle name="Normal 3 3 2 2 10" xfId="29329" xr:uid="{00000000-0005-0000-0000-000013A40000}"/>
    <cellStyle name="Normal 3 3 2 2 10 2" xfId="29330" xr:uid="{00000000-0005-0000-0000-000014A40000}"/>
    <cellStyle name="Normal 3 3 2 2 10 3" xfId="29331" xr:uid="{00000000-0005-0000-0000-000015A40000}"/>
    <cellStyle name="Normal 3 3 2 2 10_AVA DVA EL" xfId="29332" xr:uid="{00000000-0005-0000-0000-000016A40000}"/>
    <cellStyle name="Normal 3 3 2 2 11" xfId="29333" xr:uid="{00000000-0005-0000-0000-000017A40000}"/>
    <cellStyle name="Normal 3 3 2 2 11 2" xfId="29334" xr:uid="{00000000-0005-0000-0000-000018A40000}"/>
    <cellStyle name="Normal 3 3 2 2 11 3" xfId="29335" xr:uid="{00000000-0005-0000-0000-000019A40000}"/>
    <cellStyle name="Normal 3 3 2 2 11_AVA DVA EL" xfId="29336" xr:uid="{00000000-0005-0000-0000-00001AA40000}"/>
    <cellStyle name="Normal 3 3 2 2 12" xfId="29337" xr:uid="{00000000-0005-0000-0000-00001BA40000}"/>
    <cellStyle name="Normal 3 3 2 2 13" xfId="50504" xr:uid="{00000000-0005-0000-0000-00001CA40000}"/>
    <cellStyle name="Normal 3 3 2 2 2" xfId="29338" xr:uid="{00000000-0005-0000-0000-00001DA40000}"/>
    <cellStyle name="Normal 3 3 2 2 2 10" xfId="29339" xr:uid="{00000000-0005-0000-0000-00001EA40000}"/>
    <cellStyle name="Normal 3 3 2 2 2 11" xfId="29340" xr:uid="{00000000-0005-0000-0000-00001FA40000}"/>
    <cellStyle name="Normal 3 3 2 2 2 2" xfId="29341" xr:uid="{00000000-0005-0000-0000-000020A40000}"/>
    <cellStyle name="Normal 3 3 2 2 2 2 2" xfId="29342" xr:uid="{00000000-0005-0000-0000-000021A40000}"/>
    <cellStyle name="Normal 3 3 2 2 2 2 2 2" xfId="29343" xr:uid="{00000000-0005-0000-0000-000022A40000}"/>
    <cellStyle name="Normal 3 3 2 2 2 2 2 3" xfId="29344" xr:uid="{00000000-0005-0000-0000-000023A40000}"/>
    <cellStyle name="Normal 3 3 2 2 2 2 2_AVA DVA EL" xfId="29345" xr:uid="{00000000-0005-0000-0000-000024A40000}"/>
    <cellStyle name="Normal 3 3 2 2 2 2 3" xfId="29346" xr:uid="{00000000-0005-0000-0000-000025A40000}"/>
    <cellStyle name="Normal 3 3 2 2 2 2 3 2" xfId="29347" xr:uid="{00000000-0005-0000-0000-000026A40000}"/>
    <cellStyle name="Normal 3 3 2 2 2 2 3 3" xfId="29348" xr:uid="{00000000-0005-0000-0000-000027A40000}"/>
    <cellStyle name="Normal 3 3 2 2 2 2 3_AVA DVA EL" xfId="29349" xr:uid="{00000000-0005-0000-0000-000028A40000}"/>
    <cellStyle name="Normal 3 3 2 2 2 2 4" xfId="29350" xr:uid="{00000000-0005-0000-0000-000029A40000}"/>
    <cellStyle name="Normal 3 3 2 2 2 2 5" xfId="29351" xr:uid="{00000000-0005-0000-0000-00002AA40000}"/>
    <cellStyle name="Normal 3 3 2 2 2 2_AVA DVA EL" xfId="29352" xr:uid="{00000000-0005-0000-0000-00002BA40000}"/>
    <cellStyle name="Normal 3 3 2 2 2 3" xfId="29353" xr:uid="{00000000-0005-0000-0000-00002CA40000}"/>
    <cellStyle name="Normal 3 3 2 2 2 3 2" xfId="29354" xr:uid="{00000000-0005-0000-0000-00002DA40000}"/>
    <cellStyle name="Normal 3 3 2 2 2 3 3" xfId="29355" xr:uid="{00000000-0005-0000-0000-00002EA40000}"/>
    <cellStyle name="Normal 3 3 2 2 2 3_AVA DVA EL" xfId="29356" xr:uid="{00000000-0005-0000-0000-00002FA40000}"/>
    <cellStyle name="Normal 3 3 2 2 2 4" xfId="29357" xr:uid="{00000000-0005-0000-0000-000030A40000}"/>
    <cellStyle name="Normal 3 3 2 2 2 4 2" xfId="29358" xr:uid="{00000000-0005-0000-0000-000031A40000}"/>
    <cellStyle name="Normal 3 3 2 2 2 4 3" xfId="29359" xr:uid="{00000000-0005-0000-0000-000032A40000}"/>
    <cellStyle name="Normal 3 3 2 2 2 4_AVA DVA EL" xfId="29360" xr:uid="{00000000-0005-0000-0000-000033A40000}"/>
    <cellStyle name="Normal 3 3 2 2 2 5" xfId="29361" xr:uid="{00000000-0005-0000-0000-000034A40000}"/>
    <cellStyle name="Normal 3 3 2 2 2 5 2" xfId="29362" xr:uid="{00000000-0005-0000-0000-000035A40000}"/>
    <cellStyle name="Normal 3 3 2 2 2 5 3" xfId="29363" xr:uid="{00000000-0005-0000-0000-000036A40000}"/>
    <cellStyle name="Normal 3 3 2 2 2 5_AVA DVA EL" xfId="29364" xr:uid="{00000000-0005-0000-0000-000037A40000}"/>
    <cellStyle name="Normal 3 3 2 2 2 6" xfId="29365" xr:uid="{00000000-0005-0000-0000-000038A40000}"/>
    <cellStyle name="Normal 3 3 2 2 2 6 2" xfId="29366" xr:uid="{00000000-0005-0000-0000-000039A40000}"/>
    <cellStyle name="Normal 3 3 2 2 2 6 3" xfId="29367" xr:uid="{00000000-0005-0000-0000-00003AA40000}"/>
    <cellStyle name="Normal 3 3 2 2 2 6_AVA DVA EL" xfId="29368" xr:uid="{00000000-0005-0000-0000-00003BA40000}"/>
    <cellStyle name="Normal 3 3 2 2 2 7" xfId="29369" xr:uid="{00000000-0005-0000-0000-00003CA40000}"/>
    <cellStyle name="Normal 3 3 2 2 2 7 2" xfId="29370" xr:uid="{00000000-0005-0000-0000-00003DA40000}"/>
    <cellStyle name="Normal 3 3 2 2 2 7 3" xfId="29371" xr:uid="{00000000-0005-0000-0000-00003EA40000}"/>
    <cellStyle name="Normal 3 3 2 2 2 7_AVA DVA EL" xfId="29372" xr:uid="{00000000-0005-0000-0000-00003FA40000}"/>
    <cellStyle name="Normal 3 3 2 2 2 8" xfId="29373" xr:uid="{00000000-0005-0000-0000-000040A40000}"/>
    <cellStyle name="Normal 3 3 2 2 2 8 2" xfId="29374" xr:uid="{00000000-0005-0000-0000-000041A40000}"/>
    <cellStyle name="Normal 3 3 2 2 2 8 3" xfId="29375" xr:uid="{00000000-0005-0000-0000-000042A40000}"/>
    <cellStyle name="Normal 3 3 2 2 2 8_AVA DVA EL" xfId="29376" xr:uid="{00000000-0005-0000-0000-000043A40000}"/>
    <cellStyle name="Normal 3 3 2 2 2 9" xfId="29377" xr:uid="{00000000-0005-0000-0000-000044A40000}"/>
    <cellStyle name="Normal 3 3 2 2 2 9 2" xfId="29378" xr:uid="{00000000-0005-0000-0000-000045A40000}"/>
    <cellStyle name="Normal 3 3 2 2 2 9 3" xfId="29379" xr:uid="{00000000-0005-0000-0000-000046A40000}"/>
    <cellStyle name="Normal 3 3 2 2 2 9_AVA DVA EL" xfId="29380" xr:uid="{00000000-0005-0000-0000-000047A40000}"/>
    <cellStyle name="Normal 3 3 2 2 2_AVA DVA EL" xfId="29381" xr:uid="{00000000-0005-0000-0000-000048A40000}"/>
    <cellStyle name="Normal 3 3 2 2 3" xfId="29382" xr:uid="{00000000-0005-0000-0000-000049A40000}"/>
    <cellStyle name="Normal 3 3 2 2 3 2" xfId="29383" xr:uid="{00000000-0005-0000-0000-00004AA40000}"/>
    <cellStyle name="Normal 3 3 2 2 3 2 2" xfId="29384" xr:uid="{00000000-0005-0000-0000-00004BA40000}"/>
    <cellStyle name="Normal 3 3 2 2 3 2 3" xfId="29385" xr:uid="{00000000-0005-0000-0000-00004CA40000}"/>
    <cellStyle name="Normal 3 3 2 2 3 2_AVA DVA EL" xfId="29386" xr:uid="{00000000-0005-0000-0000-00004DA40000}"/>
    <cellStyle name="Normal 3 3 2 2 3 3" xfId="29387" xr:uid="{00000000-0005-0000-0000-00004EA40000}"/>
    <cellStyle name="Normal 3 3 2 2 3 3 2" xfId="29388" xr:uid="{00000000-0005-0000-0000-00004FA40000}"/>
    <cellStyle name="Normal 3 3 2 2 3 3 3" xfId="29389" xr:uid="{00000000-0005-0000-0000-000050A40000}"/>
    <cellStyle name="Normal 3 3 2 2 3 3_AVA DVA EL" xfId="29390" xr:uid="{00000000-0005-0000-0000-000051A40000}"/>
    <cellStyle name="Normal 3 3 2 2 3 4" xfId="29391" xr:uid="{00000000-0005-0000-0000-000052A40000}"/>
    <cellStyle name="Normal 3 3 2 2 3 5" xfId="29392" xr:uid="{00000000-0005-0000-0000-000053A40000}"/>
    <cellStyle name="Normal 3 3 2 2 3_AVA DVA EL" xfId="29393" xr:uid="{00000000-0005-0000-0000-000054A40000}"/>
    <cellStyle name="Normal 3 3 2 2 4" xfId="29394" xr:uid="{00000000-0005-0000-0000-000055A40000}"/>
    <cellStyle name="Normal 3 3 2 2 4 2" xfId="29395" xr:uid="{00000000-0005-0000-0000-000056A40000}"/>
    <cellStyle name="Normal 3 3 2 2 4 3" xfId="29396" xr:uid="{00000000-0005-0000-0000-000057A40000}"/>
    <cellStyle name="Normal 3 3 2 2 4_AVA DVA EL" xfId="29397" xr:uid="{00000000-0005-0000-0000-000058A40000}"/>
    <cellStyle name="Normal 3 3 2 2 5" xfId="29398" xr:uid="{00000000-0005-0000-0000-000059A40000}"/>
    <cellStyle name="Normal 3 3 2 2 5 2" xfId="29399" xr:uid="{00000000-0005-0000-0000-00005AA40000}"/>
    <cellStyle name="Normal 3 3 2 2 5 3" xfId="29400" xr:uid="{00000000-0005-0000-0000-00005BA40000}"/>
    <cellStyle name="Normal 3 3 2 2 5_AVA DVA EL" xfId="29401" xr:uid="{00000000-0005-0000-0000-00005CA40000}"/>
    <cellStyle name="Normal 3 3 2 2 6" xfId="29402" xr:uid="{00000000-0005-0000-0000-00005DA40000}"/>
    <cellStyle name="Normal 3 3 2 2 6 2" xfId="29403" xr:uid="{00000000-0005-0000-0000-00005EA40000}"/>
    <cellStyle name="Normal 3 3 2 2 6 3" xfId="29404" xr:uid="{00000000-0005-0000-0000-00005FA40000}"/>
    <cellStyle name="Normal 3 3 2 2 6_AVA DVA EL" xfId="29405" xr:uid="{00000000-0005-0000-0000-000060A40000}"/>
    <cellStyle name="Normal 3 3 2 2 7" xfId="29406" xr:uid="{00000000-0005-0000-0000-000061A40000}"/>
    <cellStyle name="Normal 3 3 2 2 7 2" xfId="29407" xr:uid="{00000000-0005-0000-0000-000062A40000}"/>
    <cellStyle name="Normal 3 3 2 2 7 3" xfId="29408" xr:uid="{00000000-0005-0000-0000-000063A40000}"/>
    <cellStyle name="Normal 3 3 2 2 7_AVA DVA EL" xfId="29409" xr:uid="{00000000-0005-0000-0000-000064A40000}"/>
    <cellStyle name="Normal 3 3 2 2 8" xfId="29410" xr:uid="{00000000-0005-0000-0000-000065A40000}"/>
    <cellStyle name="Normal 3 3 2 2 8 2" xfId="29411" xr:uid="{00000000-0005-0000-0000-000066A40000}"/>
    <cellStyle name="Normal 3 3 2 2 8 3" xfId="29412" xr:uid="{00000000-0005-0000-0000-000067A40000}"/>
    <cellStyle name="Normal 3 3 2 2 8_AVA DVA EL" xfId="29413" xr:uid="{00000000-0005-0000-0000-000068A40000}"/>
    <cellStyle name="Normal 3 3 2 2 9" xfId="29414" xr:uid="{00000000-0005-0000-0000-000069A40000}"/>
    <cellStyle name="Normal 3 3 2 2 9 2" xfId="29415" xr:uid="{00000000-0005-0000-0000-00006AA40000}"/>
    <cellStyle name="Normal 3 3 2 2 9 3" xfId="29416" xr:uid="{00000000-0005-0000-0000-00006BA40000}"/>
    <cellStyle name="Normal 3 3 2 2 9_AVA DVA EL" xfId="29417" xr:uid="{00000000-0005-0000-0000-00006CA40000}"/>
    <cellStyle name="Normal 3 3 2 2_A01" xfId="35879" xr:uid="{00000000-0005-0000-0000-00006DA40000}"/>
    <cellStyle name="Normal 3 3 2 3" xfId="29418" xr:uid="{00000000-0005-0000-0000-00006EA40000}"/>
    <cellStyle name="Normal 3 3 2 3 10" xfId="29419" xr:uid="{00000000-0005-0000-0000-00006FA40000}"/>
    <cellStyle name="Normal 3 3 2 3 11" xfId="29420" xr:uid="{00000000-0005-0000-0000-000070A40000}"/>
    <cellStyle name="Normal 3 3 2 3 2" xfId="29421" xr:uid="{00000000-0005-0000-0000-000071A40000}"/>
    <cellStyle name="Normal 3 3 2 3 2 2" xfId="29422" xr:uid="{00000000-0005-0000-0000-000072A40000}"/>
    <cellStyle name="Normal 3 3 2 3 2 2 2" xfId="29423" xr:uid="{00000000-0005-0000-0000-000073A40000}"/>
    <cellStyle name="Normal 3 3 2 3 2 2 3" xfId="29424" xr:uid="{00000000-0005-0000-0000-000074A40000}"/>
    <cellStyle name="Normal 3 3 2 3 2 2_AVA DVA EL" xfId="29425" xr:uid="{00000000-0005-0000-0000-000075A40000}"/>
    <cellStyle name="Normal 3 3 2 3 2 3" xfId="29426" xr:uid="{00000000-0005-0000-0000-000076A40000}"/>
    <cellStyle name="Normal 3 3 2 3 2 3 2" xfId="29427" xr:uid="{00000000-0005-0000-0000-000077A40000}"/>
    <cellStyle name="Normal 3 3 2 3 2 3 3" xfId="29428" xr:uid="{00000000-0005-0000-0000-000078A40000}"/>
    <cellStyle name="Normal 3 3 2 3 2 3_AVA DVA EL" xfId="29429" xr:uid="{00000000-0005-0000-0000-000079A40000}"/>
    <cellStyle name="Normal 3 3 2 3 2 4" xfId="29430" xr:uid="{00000000-0005-0000-0000-00007AA40000}"/>
    <cellStyle name="Normal 3 3 2 3 2 5" xfId="29431" xr:uid="{00000000-0005-0000-0000-00007BA40000}"/>
    <cellStyle name="Normal 3 3 2 3 2_AVA DVA EL" xfId="29432" xr:uid="{00000000-0005-0000-0000-00007CA40000}"/>
    <cellStyle name="Normal 3 3 2 3 3" xfId="29433" xr:uid="{00000000-0005-0000-0000-00007DA40000}"/>
    <cellStyle name="Normal 3 3 2 3 3 2" xfId="29434" xr:uid="{00000000-0005-0000-0000-00007EA40000}"/>
    <cellStyle name="Normal 3 3 2 3 3 3" xfId="29435" xr:uid="{00000000-0005-0000-0000-00007FA40000}"/>
    <cellStyle name="Normal 3 3 2 3 3_AVA DVA EL" xfId="29436" xr:uid="{00000000-0005-0000-0000-000080A40000}"/>
    <cellStyle name="Normal 3 3 2 3 4" xfId="29437" xr:uid="{00000000-0005-0000-0000-000081A40000}"/>
    <cellStyle name="Normal 3 3 2 3 4 2" xfId="29438" xr:uid="{00000000-0005-0000-0000-000082A40000}"/>
    <cellStyle name="Normal 3 3 2 3 4 3" xfId="29439" xr:uid="{00000000-0005-0000-0000-000083A40000}"/>
    <cellStyle name="Normal 3 3 2 3 4_AVA DVA EL" xfId="29440" xr:uid="{00000000-0005-0000-0000-000084A40000}"/>
    <cellStyle name="Normal 3 3 2 3 5" xfId="29441" xr:uid="{00000000-0005-0000-0000-000085A40000}"/>
    <cellStyle name="Normal 3 3 2 3 5 2" xfId="29442" xr:uid="{00000000-0005-0000-0000-000086A40000}"/>
    <cellStyle name="Normal 3 3 2 3 5 3" xfId="29443" xr:uid="{00000000-0005-0000-0000-000087A40000}"/>
    <cellStyle name="Normal 3 3 2 3 5_AVA DVA EL" xfId="29444" xr:uid="{00000000-0005-0000-0000-000088A40000}"/>
    <cellStyle name="Normal 3 3 2 3 6" xfId="29445" xr:uid="{00000000-0005-0000-0000-000089A40000}"/>
    <cellStyle name="Normal 3 3 2 3 6 2" xfId="29446" xr:uid="{00000000-0005-0000-0000-00008AA40000}"/>
    <cellStyle name="Normal 3 3 2 3 6 3" xfId="29447" xr:uid="{00000000-0005-0000-0000-00008BA40000}"/>
    <cellStyle name="Normal 3 3 2 3 6_AVA DVA EL" xfId="29448" xr:uid="{00000000-0005-0000-0000-00008CA40000}"/>
    <cellStyle name="Normal 3 3 2 3 7" xfId="29449" xr:uid="{00000000-0005-0000-0000-00008DA40000}"/>
    <cellStyle name="Normal 3 3 2 3 7 2" xfId="29450" xr:uid="{00000000-0005-0000-0000-00008EA40000}"/>
    <cellStyle name="Normal 3 3 2 3 7 3" xfId="29451" xr:uid="{00000000-0005-0000-0000-00008FA40000}"/>
    <cellStyle name="Normal 3 3 2 3 7_AVA DVA EL" xfId="29452" xr:uid="{00000000-0005-0000-0000-000090A40000}"/>
    <cellStyle name="Normal 3 3 2 3 8" xfId="29453" xr:uid="{00000000-0005-0000-0000-000091A40000}"/>
    <cellStyle name="Normal 3 3 2 3 8 2" xfId="29454" xr:uid="{00000000-0005-0000-0000-000092A40000}"/>
    <cellStyle name="Normal 3 3 2 3 8 3" xfId="29455" xr:uid="{00000000-0005-0000-0000-000093A40000}"/>
    <cellStyle name="Normal 3 3 2 3 8_AVA DVA EL" xfId="29456" xr:uid="{00000000-0005-0000-0000-000094A40000}"/>
    <cellStyle name="Normal 3 3 2 3 9" xfId="29457" xr:uid="{00000000-0005-0000-0000-000095A40000}"/>
    <cellStyle name="Normal 3 3 2 3 9 2" xfId="29458" xr:uid="{00000000-0005-0000-0000-000096A40000}"/>
    <cellStyle name="Normal 3 3 2 3 9 3" xfId="29459" xr:uid="{00000000-0005-0000-0000-000097A40000}"/>
    <cellStyle name="Normal 3 3 2 3 9_AVA DVA EL" xfId="29460" xr:uid="{00000000-0005-0000-0000-000098A40000}"/>
    <cellStyle name="Normal 3 3 2 3_AVA DVA EL" xfId="29461" xr:uid="{00000000-0005-0000-0000-000099A40000}"/>
    <cellStyle name="Normal 3 3 2 4" xfId="29462" xr:uid="{00000000-0005-0000-0000-00009AA40000}"/>
    <cellStyle name="Normal 3 3 2 4 2" xfId="29463" xr:uid="{00000000-0005-0000-0000-00009BA40000}"/>
    <cellStyle name="Normal 3 3 2 4 2 2" xfId="29464" xr:uid="{00000000-0005-0000-0000-00009CA40000}"/>
    <cellStyle name="Normal 3 3 2 4 2 3" xfId="29465" xr:uid="{00000000-0005-0000-0000-00009DA40000}"/>
    <cellStyle name="Normal 3 3 2 4 2_AVA DVA EL" xfId="29466" xr:uid="{00000000-0005-0000-0000-00009EA40000}"/>
    <cellStyle name="Normal 3 3 2 4 3" xfId="29467" xr:uid="{00000000-0005-0000-0000-00009FA40000}"/>
    <cellStyle name="Normal 3 3 2 4 3 2" xfId="29468" xr:uid="{00000000-0005-0000-0000-0000A0A40000}"/>
    <cellStyle name="Normal 3 3 2 4 3 3" xfId="29469" xr:uid="{00000000-0005-0000-0000-0000A1A40000}"/>
    <cellStyle name="Normal 3 3 2 4 3_AVA DVA EL" xfId="29470" xr:uid="{00000000-0005-0000-0000-0000A2A40000}"/>
    <cellStyle name="Normal 3 3 2 4 4" xfId="29471" xr:uid="{00000000-0005-0000-0000-0000A3A40000}"/>
    <cellStyle name="Normal 3 3 2 4 5" xfId="29472" xr:uid="{00000000-0005-0000-0000-0000A4A40000}"/>
    <cellStyle name="Normal 3 3 2 4_AVA DVA EL" xfId="29473" xr:uid="{00000000-0005-0000-0000-0000A5A40000}"/>
    <cellStyle name="Normal 3 3 2 5" xfId="29474" xr:uid="{00000000-0005-0000-0000-0000A6A40000}"/>
    <cellStyle name="Normal 3 3 2 5 2" xfId="29475" xr:uid="{00000000-0005-0000-0000-0000A7A40000}"/>
    <cellStyle name="Normal 3 3 2 5 3" xfId="29476" xr:uid="{00000000-0005-0000-0000-0000A8A40000}"/>
    <cellStyle name="Normal 3 3 2 5_AVA DVA EL" xfId="29477" xr:uid="{00000000-0005-0000-0000-0000A9A40000}"/>
    <cellStyle name="Normal 3 3 2 6" xfId="29478" xr:uid="{00000000-0005-0000-0000-0000AAA40000}"/>
    <cellStyle name="Normal 3 3 2 6 2" xfId="29479" xr:uid="{00000000-0005-0000-0000-0000ABA40000}"/>
    <cellStyle name="Normal 3 3 2 6 3" xfId="29480" xr:uid="{00000000-0005-0000-0000-0000ACA40000}"/>
    <cellStyle name="Normal 3 3 2 6_AVA DVA EL" xfId="29481" xr:uid="{00000000-0005-0000-0000-0000ADA40000}"/>
    <cellStyle name="Normal 3 3 2 7" xfId="29482" xr:uid="{00000000-0005-0000-0000-0000AEA40000}"/>
    <cellStyle name="Normal 3 3 2 7 2" xfId="29483" xr:uid="{00000000-0005-0000-0000-0000AFA40000}"/>
    <cellStyle name="Normal 3 3 2 7 3" xfId="29484" xr:uid="{00000000-0005-0000-0000-0000B0A40000}"/>
    <cellStyle name="Normal 3 3 2 7_AVA DVA EL" xfId="29485" xr:uid="{00000000-0005-0000-0000-0000B1A40000}"/>
    <cellStyle name="Normal 3 3 2 8" xfId="29486" xr:uid="{00000000-0005-0000-0000-0000B2A40000}"/>
    <cellStyle name="Normal 3 3 2 8 2" xfId="29487" xr:uid="{00000000-0005-0000-0000-0000B3A40000}"/>
    <cellStyle name="Normal 3 3 2 8 3" xfId="29488" xr:uid="{00000000-0005-0000-0000-0000B4A40000}"/>
    <cellStyle name="Normal 3 3 2 8_AVA DVA EL" xfId="29489" xr:uid="{00000000-0005-0000-0000-0000B5A40000}"/>
    <cellStyle name="Normal 3 3 2 9" xfId="29490" xr:uid="{00000000-0005-0000-0000-0000B6A40000}"/>
    <cellStyle name="Normal 3 3 2 9 2" xfId="29491" xr:uid="{00000000-0005-0000-0000-0000B7A40000}"/>
    <cellStyle name="Normal 3 3 2 9 3" xfId="29492" xr:uid="{00000000-0005-0000-0000-0000B8A40000}"/>
    <cellStyle name="Normal 3 3 2 9_AVA DVA EL" xfId="29493" xr:uid="{00000000-0005-0000-0000-0000B9A40000}"/>
    <cellStyle name="Normal 3 3 2_3. Chng in credit spreads" xfId="50505" xr:uid="{00000000-0005-0000-0000-0000BAA40000}"/>
    <cellStyle name="Normal 3 3 3" xfId="8423" xr:uid="{00000000-0005-0000-0000-0000BBA40000}"/>
    <cellStyle name="Normal 3 3 3 10" xfId="29494" xr:uid="{00000000-0005-0000-0000-0000BCA40000}"/>
    <cellStyle name="Normal 3 3 3 10 2" xfId="29495" xr:uid="{00000000-0005-0000-0000-0000BDA40000}"/>
    <cellStyle name="Normal 3 3 3 10 3" xfId="29496" xr:uid="{00000000-0005-0000-0000-0000BEA40000}"/>
    <cellStyle name="Normal 3 3 3 10_AVA DVA EL" xfId="29497" xr:uid="{00000000-0005-0000-0000-0000BFA40000}"/>
    <cellStyle name="Normal 3 3 3 11" xfId="29498" xr:uid="{00000000-0005-0000-0000-0000C0A40000}"/>
    <cellStyle name="Normal 3 3 3 11 2" xfId="29499" xr:uid="{00000000-0005-0000-0000-0000C1A40000}"/>
    <cellStyle name="Normal 3 3 3 11 3" xfId="29500" xr:uid="{00000000-0005-0000-0000-0000C2A40000}"/>
    <cellStyle name="Normal 3 3 3 11_AVA DVA EL" xfId="29501" xr:uid="{00000000-0005-0000-0000-0000C3A40000}"/>
    <cellStyle name="Normal 3 3 3 12" xfId="29502" xr:uid="{00000000-0005-0000-0000-0000C4A40000}"/>
    <cellStyle name="Normal 3 3 3 12 2" xfId="29503" xr:uid="{00000000-0005-0000-0000-0000C5A40000}"/>
    <cellStyle name="Normal 3 3 3 12 3" xfId="29504" xr:uid="{00000000-0005-0000-0000-0000C6A40000}"/>
    <cellStyle name="Normal 3 3 3 12_AVA DVA EL" xfId="29505" xr:uid="{00000000-0005-0000-0000-0000C7A40000}"/>
    <cellStyle name="Normal 3 3 3 13" xfId="29506" xr:uid="{00000000-0005-0000-0000-0000C8A40000}"/>
    <cellStyle name="Normal 3 3 3 14" xfId="50506" xr:uid="{00000000-0005-0000-0000-0000C9A40000}"/>
    <cellStyle name="Normal 3 3 3 2" xfId="29507" xr:uid="{00000000-0005-0000-0000-0000CAA40000}"/>
    <cellStyle name="Normal 3 3 3 2 10" xfId="29508" xr:uid="{00000000-0005-0000-0000-0000CBA40000}"/>
    <cellStyle name="Normal 3 3 3 2 10 2" xfId="29509" xr:uid="{00000000-0005-0000-0000-0000CCA40000}"/>
    <cellStyle name="Normal 3 3 3 2 10 3" xfId="29510" xr:uid="{00000000-0005-0000-0000-0000CDA40000}"/>
    <cellStyle name="Normal 3 3 3 2 10_AVA DVA EL" xfId="29511" xr:uid="{00000000-0005-0000-0000-0000CEA40000}"/>
    <cellStyle name="Normal 3 3 3 2 11" xfId="29512" xr:uid="{00000000-0005-0000-0000-0000CFA40000}"/>
    <cellStyle name="Normal 3 3 3 2 12" xfId="29513" xr:uid="{00000000-0005-0000-0000-0000D0A40000}"/>
    <cellStyle name="Normal 3 3 3 2 13" xfId="50507" xr:uid="{00000000-0005-0000-0000-0000D1A40000}"/>
    <cellStyle name="Normal 3 3 3 2 2" xfId="29514" xr:uid="{00000000-0005-0000-0000-0000D2A40000}"/>
    <cellStyle name="Normal 3 3 3 2 2 10" xfId="29515" xr:uid="{00000000-0005-0000-0000-0000D3A40000}"/>
    <cellStyle name="Normal 3 3 3 2 2 11" xfId="29516" xr:uid="{00000000-0005-0000-0000-0000D4A40000}"/>
    <cellStyle name="Normal 3 3 3 2 2 2" xfId="29517" xr:uid="{00000000-0005-0000-0000-0000D5A40000}"/>
    <cellStyle name="Normal 3 3 3 2 2 2 2" xfId="29518" xr:uid="{00000000-0005-0000-0000-0000D6A40000}"/>
    <cellStyle name="Normal 3 3 3 2 2 2 2 2" xfId="29519" xr:uid="{00000000-0005-0000-0000-0000D7A40000}"/>
    <cellStyle name="Normal 3 3 3 2 2 2 2 3" xfId="29520" xr:uid="{00000000-0005-0000-0000-0000D8A40000}"/>
    <cellStyle name="Normal 3 3 3 2 2 2 2_AVA DVA EL" xfId="29521" xr:uid="{00000000-0005-0000-0000-0000D9A40000}"/>
    <cellStyle name="Normal 3 3 3 2 2 2 3" xfId="29522" xr:uid="{00000000-0005-0000-0000-0000DAA40000}"/>
    <cellStyle name="Normal 3 3 3 2 2 2 3 2" xfId="29523" xr:uid="{00000000-0005-0000-0000-0000DBA40000}"/>
    <cellStyle name="Normal 3 3 3 2 2 2 3 3" xfId="29524" xr:uid="{00000000-0005-0000-0000-0000DCA40000}"/>
    <cellStyle name="Normal 3 3 3 2 2 2 3_AVA DVA EL" xfId="29525" xr:uid="{00000000-0005-0000-0000-0000DDA40000}"/>
    <cellStyle name="Normal 3 3 3 2 2 2 4" xfId="29526" xr:uid="{00000000-0005-0000-0000-0000DEA40000}"/>
    <cellStyle name="Normal 3 3 3 2 2 2 5" xfId="29527" xr:uid="{00000000-0005-0000-0000-0000DFA40000}"/>
    <cellStyle name="Normal 3 3 3 2 2 2_AVA DVA EL" xfId="29528" xr:uid="{00000000-0005-0000-0000-0000E0A40000}"/>
    <cellStyle name="Normal 3 3 3 2 2 3" xfId="29529" xr:uid="{00000000-0005-0000-0000-0000E1A40000}"/>
    <cellStyle name="Normal 3 3 3 2 2 3 2" xfId="29530" xr:uid="{00000000-0005-0000-0000-0000E2A40000}"/>
    <cellStyle name="Normal 3 3 3 2 2 3 3" xfId="29531" xr:uid="{00000000-0005-0000-0000-0000E3A40000}"/>
    <cellStyle name="Normal 3 3 3 2 2 3_AVA DVA EL" xfId="29532" xr:uid="{00000000-0005-0000-0000-0000E4A40000}"/>
    <cellStyle name="Normal 3 3 3 2 2 4" xfId="29533" xr:uid="{00000000-0005-0000-0000-0000E5A40000}"/>
    <cellStyle name="Normal 3 3 3 2 2 4 2" xfId="29534" xr:uid="{00000000-0005-0000-0000-0000E6A40000}"/>
    <cellStyle name="Normal 3 3 3 2 2 4 3" xfId="29535" xr:uid="{00000000-0005-0000-0000-0000E7A40000}"/>
    <cellStyle name="Normal 3 3 3 2 2 4_AVA DVA EL" xfId="29536" xr:uid="{00000000-0005-0000-0000-0000E8A40000}"/>
    <cellStyle name="Normal 3 3 3 2 2 5" xfId="29537" xr:uid="{00000000-0005-0000-0000-0000E9A40000}"/>
    <cellStyle name="Normal 3 3 3 2 2 5 2" xfId="29538" xr:uid="{00000000-0005-0000-0000-0000EAA40000}"/>
    <cellStyle name="Normal 3 3 3 2 2 5 3" xfId="29539" xr:uid="{00000000-0005-0000-0000-0000EBA40000}"/>
    <cellStyle name="Normal 3 3 3 2 2 5_AVA DVA EL" xfId="29540" xr:uid="{00000000-0005-0000-0000-0000ECA40000}"/>
    <cellStyle name="Normal 3 3 3 2 2 6" xfId="29541" xr:uid="{00000000-0005-0000-0000-0000EDA40000}"/>
    <cellStyle name="Normal 3 3 3 2 2 6 2" xfId="29542" xr:uid="{00000000-0005-0000-0000-0000EEA40000}"/>
    <cellStyle name="Normal 3 3 3 2 2 6 3" xfId="29543" xr:uid="{00000000-0005-0000-0000-0000EFA40000}"/>
    <cellStyle name="Normal 3 3 3 2 2 6_AVA DVA EL" xfId="29544" xr:uid="{00000000-0005-0000-0000-0000F0A40000}"/>
    <cellStyle name="Normal 3 3 3 2 2 7" xfId="29545" xr:uid="{00000000-0005-0000-0000-0000F1A40000}"/>
    <cellStyle name="Normal 3 3 3 2 2 7 2" xfId="29546" xr:uid="{00000000-0005-0000-0000-0000F2A40000}"/>
    <cellStyle name="Normal 3 3 3 2 2 7 3" xfId="29547" xr:uid="{00000000-0005-0000-0000-0000F3A40000}"/>
    <cellStyle name="Normal 3 3 3 2 2 7_AVA DVA EL" xfId="29548" xr:uid="{00000000-0005-0000-0000-0000F4A40000}"/>
    <cellStyle name="Normal 3 3 3 2 2 8" xfId="29549" xr:uid="{00000000-0005-0000-0000-0000F5A40000}"/>
    <cellStyle name="Normal 3 3 3 2 2 8 2" xfId="29550" xr:uid="{00000000-0005-0000-0000-0000F6A40000}"/>
    <cellStyle name="Normal 3 3 3 2 2 8 3" xfId="29551" xr:uid="{00000000-0005-0000-0000-0000F7A40000}"/>
    <cellStyle name="Normal 3 3 3 2 2 8_AVA DVA EL" xfId="29552" xr:uid="{00000000-0005-0000-0000-0000F8A40000}"/>
    <cellStyle name="Normal 3 3 3 2 2 9" xfId="29553" xr:uid="{00000000-0005-0000-0000-0000F9A40000}"/>
    <cellStyle name="Normal 3 3 3 2 2 9 2" xfId="29554" xr:uid="{00000000-0005-0000-0000-0000FAA40000}"/>
    <cellStyle name="Normal 3 3 3 2 2 9 3" xfId="29555" xr:uid="{00000000-0005-0000-0000-0000FBA40000}"/>
    <cellStyle name="Normal 3 3 3 2 2 9_AVA DVA EL" xfId="29556" xr:uid="{00000000-0005-0000-0000-0000FCA40000}"/>
    <cellStyle name="Normal 3 3 3 2 2_AVA DVA EL" xfId="29557" xr:uid="{00000000-0005-0000-0000-0000FDA40000}"/>
    <cellStyle name="Normal 3 3 3 2 3" xfId="29558" xr:uid="{00000000-0005-0000-0000-0000FEA40000}"/>
    <cellStyle name="Normal 3 3 3 2 3 2" xfId="29559" xr:uid="{00000000-0005-0000-0000-0000FFA40000}"/>
    <cellStyle name="Normal 3 3 3 2 3 2 2" xfId="29560" xr:uid="{00000000-0005-0000-0000-000000A50000}"/>
    <cellStyle name="Normal 3 3 3 2 3 2 3" xfId="29561" xr:uid="{00000000-0005-0000-0000-000001A50000}"/>
    <cellStyle name="Normal 3 3 3 2 3 2_AVA DVA EL" xfId="29562" xr:uid="{00000000-0005-0000-0000-000002A50000}"/>
    <cellStyle name="Normal 3 3 3 2 3 3" xfId="29563" xr:uid="{00000000-0005-0000-0000-000003A50000}"/>
    <cellStyle name="Normal 3 3 3 2 3 3 2" xfId="29564" xr:uid="{00000000-0005-0000-0000-000004A50000}"/>
    <cellStyle name="Normal 3 3 3 2 3 3 3" xfId="29565" xr:uid="{00000000-0005-0000-0000-000005A50000}"/>
    <cellStyle name="Normal 3 3 3 2 3 3_AVA DVA EL" xfId="29566" xr:uid="{00000000-0005-0000-0000-000006A50000}"/>
    <cellStyle name="Normal 3 3 3 2 3 4" xfId="29567" xr:uid="{00000000-0005-0000-0000-000007A50000}"/>
    <cellStyle name="Normal 3 3 3 2 3 5" xfId="29568" xr:uid="{00000000-0005-0000-0000-000008A50000}"/>
    <cellStyle name="Normal 3 3 3 2 3_AVA DVA EL" xfId="29569" xr:uid="{00000000-0005-0000-0000-000009A50000}"/>
    <cellStyle name="Normal 3 3 3 2 4" xfId="29570" xr:uid="{00000000-0005-0000-0000-00000AA50000}"/>
    <cellStyle name="Normal 3 3 3 2 4 2" xfId="29571" xr:uid="{00000000-0005-0000-0000-00000BA50000}"/>
    <cellStyle name="Normal 3 3 3 2 4 3" xfId="29572" xr:uid="{00000000-0005-0000-0000-00000CA50000}"/>
    <cellStyle name="Normal 3 3 3 2 4_AVA DVA EL" xfId="29573" xr:uid="{00000000-0005-0000-0000-00000DA50000}"/>
    <cellStyle name="Normal 3 3 3 2 5" xfId="29574" xr:uid="{00000000-0005-0000-0000-00000EA50000}"/>
    <cellStyle name="Normal 3 3 3 2 5 2" xfId="29575" xr:uid="{00000000-0005-0000-0000-00000FA50000}"/>
    <cellStyle name="Normal 3 3 3 2 5 3" xfId="29576" xr:uid="{00000000-0005-0000-0000-000010A50000}"/>
    <cellStyle name="Normal 3 3 3 2 5_AVA DVA EL" xfId="29577" xr:uid="{00000000-0005-0000-0000-000011A50000}"/>
    <cellStyle name="Normal 3 3 3 2 6" xfId="29578" xr:uid="{00000000-0005-0000-0000-000012A50000}"/>
    <cellStyle name="Normal 3 3 3 2 6 2" xfId="29579" xr:uid="{00000000-0005-0000-0000-000013A50000}"/>
    <cellStyle name="Normal 3 3 3 2 6 3" xfId="29580" xr:uid="{00000000-0005-0000-0000-000014A50000}"/>
    <cellStyle name="Normal 3 3 3 2 6_AVA DVA EL" xfId="29581" xr:uid="{00000000-0005-0000-0000-000015A50000}"/>
    <cellStyle name="Normal 3 3 3 2 7" xfId="29582" xr:uid="{00000000-0005-0000-0000-000016A50000}"/>
    <cellStyle name="Normal 3 3 3 2 7 2" xfId="29583" xr:uid="{00000000-0005-0000-0000-000017A50000}"/>
    <cellStyle name="Normal 3 3 3 2 7 3" xfId="29584" xr:uid="{00000000-0005-0000-0000-000018A50000}"/>
    <cellStyle name="Normal 3 3 3 2 7_AVA DVA EL" xfId="29585" xr:uid="{00000000-0005-0000-0000-000019A50000}"/>
    <cellStyle name="Normal 3 3 3 2 8" xfId="29586" xr:uid="{00000000-0005-0000-0000-00001AA50000}"/>
    <cellStyle name="Normal 3 3 3 2 8 2" xfId="29587" xr:uid="{00000000-0005-0000-0000-00001BA50000}"/>
    <cellStyle name="Normal 3 3 3 2 8 3" xfId="29588" xr:uid="{00000000-0005-0000-0000-00001CA50000}"/>
    <cellStyle name="Normal 3 3 3 2 8_AVA DVA EL" xfId="29589" xr:uid="{00000000-0005-0000-0000-00001DA50000}"/>
    <cellStyle name="Normal 3 3 3 2 9" xfId="29590" xr:uid="{00000000-0005-0000-0000-00001EA50000}"/>
    <cellStyle name="Normal 3 3 3 2 9 2" xfId="29591" xr:uid="{00000000-0005-0000-0000-00001FA50000}"/>
    <cellStyle name="Normal 3 3 3 2 9 3" xfId="29592" xr:uid="{00000000-0005-0000-0000-000020A50000}"/>
    <cellStyle name="Normal 3 3 3 2 9_AVA DVA EL" xfId="29593" xr:uid="{00000000-0005-0000-0000-000021A50000}"/>
    <cellStyle name="Normal 3 3 3 2_AVA DVA EL" xfId="29594" xr:uid="{00000000-0005-0000-0000-000022A50000}"/>
    <cellStyle name="Normal 3 3 3 3" xfId="29595" xr:uid="{00000000-0005-0000-0000-000023A50000}"/>
    <cellStyle name="Normal 3 3 3 3 10" xfId="29596" xr:uid="{00000000-0005-0000-0000-000024A50000}"/>
    <cellStyle name="Normal 3 3 3 3 11" xfId="29597" xr:uid="{00000000-0005-0000-0000-000025A50000}"/>
    <cellStyle name="Normal 3 3 3 3 2" xfId="29598" xr:uid="{00000000-0005-0000-0000-000026A50000}"/>
    <cellStyle name="Normal 3 3 3 3 2 2" xfId="29599" xr:uid="{00000000-0005-0000-0000-000027A50000}"/>
    <cellStyle name="Normal 3 3 3 3 2 2 2" xfId="29600" xr:uid="{00000000-0005-0000-0000-000028A50000}"/>
    <cellStyle name="Normal 3 3 3 3 2 2 3" xfId="29601" xr:uid="{00000000-0005-0000-0000-000029A50000}"/>
    <cellStyle name="Normal 3 3 3 3 2 2_AVA DVA EL" xfId="29602" xr:uid="{00000000-0005-0000-0000-00002AA50000}"/>
    <cellStyle name="Normal 3 3 3 3 2 3" xfId="29603" xr:uid="{00000000-0005-0000-0000-00002BA50000}"/>
    <cellStyle name="Normal 3 3 3 3 2 3 2" xfId="29604" xr:uid="{00000000-0005-0000-0000-00002CA50000}"/>
    <cellStyle name="Normal 3 3 3 3 2 3 3" xfId="29605" xr:uid="{00000000-0005-0000-0000-00002DA50000}"/>
    <cellStyle name="Normal 3 3 3 3 2 3_AVA DVA EL" xfId="29606" xr:uid="{00000000-0005-0000-0000-00002EA50000}"/>
    <cellStyle name="Normal 3 3 3 3 2 4" xfId="29607" xr:uid="{00000000-0005-0000-0000-00002FA50000}"/>
    <cellStyle name="Normal 3 3 3 3 2 5" xfId="29608" xr:uid="{00000000-0005-0000-0000-000030A50000}"/>
    <cellStyle name="Normal 3 3 3 3 2_AVA DVA EL" xfId="29609" xr:uid="{00000000-0005-0000-0000-000031A50000}"/>
    <cellStyle name="Normal 3 3 3 3 3" xfId="29610" xr:uid="{00000000-0005-0000-0000-000032A50000}"/>
    <cellStyle name="Normal 3 3 3 3 3 2" xfId="29611" xr:uid="{00000000-0005-0000-0000-000033A50000}"/>
    <cellStyle name="Normal 3 3 3 3 3 3" xfId="29612" xr:uid="{00000000-0005-0000-0000-000034A50000}"/>
    <cellStyle name="Normal 3 3 3 3 3_AVA DVA EL" xfId="29613" xr:uid="{00000000-0005-0000-0000-000035A50000}"/>
    <cellStyle name="Normal 3 3 3 3 4" xfId="29614" xr:uid="{00000000-0005-0000-0000-000036A50000}"/>
    <cellStyle name="Normal 3 3 3 3 4 2" xfId="29615" xr:uid="{00000000-0005-0000-0000-000037A50000}"/>
    <cellStyle name="Normal 3 3 3 3 4 3" xfId="29616" xr:uid="{00000000-0005-0000-0000-000038A50000}"/>
    <cellStyle name="Normal 3 3 3 3 4_AVA DVA EL" xfId="29617" xr:uid="{00000000-0005-0000-0000-000039A50000}"/>
    <cellStyle name="Normal 3 3 3 3 5" xfId="29618" xr:uid="{00000000-0005-0000-0000-00003AA50000}"/>
    <cellStyle name="Normal 3 3 3 3 5 2" xfId="29619" xr:uid="{00000000-0005-0000-0000-00003BA50000}"/>
    <cellStyle name="Normal 3 3 3 3 5 3" xfId="29620" xr:uid="{00000000-0005-0000-0000-00003CA50000}"/>
    <cellStyle name="Normal 3 3 3 3 5_AVA DVA EL" xfId="29621" xr:uid="{00000000-0005-0000-0000-00003DA50000}"/>
    <cellStyle name="Normal 3 3 3 3 6" xfId="29622" xr:uid="{00000000-0005-0000-0000-00003EA50000}"/>
    <cellStyle name="Normal 3 3 3 3 6 2" xfId="29623" xr:uid="{00000000-0005-0000-0000-00003FA50000}"/>
    <cellStyle name="Normal 3 3 3 3 6 3" xfId="29624" xr:uid="{00000000-0005-0000-0000-000040A50000}"/>
    <cellStyle name="Normal 3 3 3 3 6_AVA DVA EL" xfId="29625" xr:uid="{00000000-0005-0000-0000-000041A50000}"/>
    <cellStyle name="Normal 3 3 3 3 7" xfId="29626" xr:uid="{00000000-0005-0000-0000-000042A50000}"/>
    <cellStyle name="Normal 3 3 3 3 7 2" xfId="29627" xr:uid="{00000000-0005-0000-0000-000043A50000}"/>
    <cellStyle name="Normal 3 3 3 3 7 3" xfId="29628" xr:uid="{00000000-0005-0000-0000-000044A50000}"/>
    <cellStyle name="Normal 3 3 3 3 7_AVA DVA EL" xfId="29629" xr:uid="{00000000-0005-0000-0000-000045A50000}"/>
    <cellStyle name="Normal 3 3 3 3 8" xfId="29630" xr:uid="{00000000-0005-0000-0000-000046A50000}"/>
    <cellStyle name="Normal 3 3 3 3 8 2" xfId="29631" xr:uid="{00000000-0005-0000-0000-000047A50000}"/>
    <cellStyle name="Normal 3 3 3 3 8 3" xfId="29632" xr:uid="{00000000-0005-0000-0000-000048A50000}"/>
    <cellStyle name="Normal 3 3 3 3 8_AVA DVA EL" xfId="29633" xr:uid="{00000000-0005-0000-0000-000049A50000}"/>
    <cellStyle name="Normal 3 3 3 3 9" xfId="29634" xr:uid="{00000000-0005-0000-0000-00004AA50000}"/>
    <cellStyle name="Normal 3 3 3 3 9 2" xfId="29635" xr:uid="{00000000-0005-0000-0000-00004BA50000}"/>
    <cellStyle name="Normal 3 3 3 3 9 3" xfId="29636" xr:uid="{00000000-0005-0000-0000-00004CA50000}"/>
    <cellStyle name="Normal 3 3 3 3 9_AVA DVA EL" xfId="29637" xr:uid="{00000000-0005-0000-0000-00004DA50000}"/>
    <cellStyle name="Normal 3 3 3 3_AVA DVA EL" xfId="29638" xr:uid="{00000000-0005-0000-0000-00004EA50000}"/>
    <cellStyle name="Normal 3 3 3 4" xfId="29639" xr:uid="{00000000-0005-0000-0000-00004FA50000}"/>
    <cellStyle name="Normal 3 3 3 4 2" xfId="29640" xr:uid="{00000000-0005-0000-0000-000050A50000}"/>
    <cellStyle name="Normal 3 3 3 4 2 2" xfId="29641" xr:uid="{00000000-0005-0000-0000-000051A50000}"/>
    <cellStyle name="Normal 3 3 3 4 2 3" xfId="29642" xr:uid="{00000000-0005-0000-0000-000052A50000}"/>
    <cellStyle name="Normal 3 3 3 4 2_AVA DVA EL" xfId="29643" xr:uid="{00000000-0005-0000-0000-000053A50000}"/>
    <cellStyle name="Normal 3 3 3 4 3" xfId="29644" xr:uid="{00000000-0005-0000-0000-000054A50000}"/>
    <cellStyle name="Normal 3 3 3 4 3 2" xfId="29645" xr:uid="{00000000-0005-0000-0000-000055A50000}"/>
    <cellStyle name="Normal 3 3 3 4 3 3" xfId="29646" xr:uid="{00000000-0005-0000-0000-000056A50000}"/>
    <cellStyle name="Normal 3 3 3 4 3_AVA DVA EL" xfId="29647" xr:uid="{00000000-0005-0000-0000-000057A50000}"/>
    <cellStyle name="Normal 3 3 3 4 4" xfId="29648" xr:uid="{00000000-0005-0000-0000-000058A50000}"/>
    <cellStyle name="Normal 3 3 3 4 5" xfId="29649" xr:uid="{00000000-0005-0000-0000-000059A50000}"/>
    <cellStyle name="Normal 3 3 3 4_AVA DVA EL" xfId="29650" xr:uid="{00000000-0005-0000-0000-00005AA50000}"/>
    <cellStyle name="Normal 3 3 3 5" xfId="29651" xr:uid="{00000000-0005-0000-0000-00005BA50000}"/>
    <cellStyle name="Normal 3 3 3 5 2" xfId="29652" xr:uid="{00000000-0005-0000-0000-00005CA50000}"/>
    <cellStyle name="Normal 3 3 3 5 3" xfId="29653" xr:uid="{00000000-0005-0000-0000-00005DA50000}"/>
    <cellStyle name="Normal 3 3 3 5_AVA DVA EL" xfId="29654" xr:uid="{00000000-0005-0000-0000-00005EA50000}"/>
    <cellStyle name="Normal 3 3 3 6" xfId="29655" xr:uid="{00000000-0005-0000-0000-00005FA50000}"/>
    <cellStyle name="Normal 3 3 3 6 2" xfId="29656" xr:uid="{00000000-0005-0000-0000-000060A50000}"/>
    <cellStyle name="Normal 3 3 3 6 3" xfId="29657" xr:uid="{00000000-0005-0000-0000-000061A50000}"/>
    <cellStyle name="Normal 3 3 3 6_AVA DVA EL" xfId="29658" xr:uid="{00000000-0005-0000-0000-000062A50000}"/>
    <cellStyle name="Normal 3 3 3 7" xfId="29659" xr:uid="{00000000-0005-0000-0000-000063A50000}"/>
    <cellStyle name="Normal 3 3 3 7 2" xfId="29660" xr:uid="{00000000-0005-0000-0000-000064A50000}"/>
    <cellStyle name="Normal 3 3 3 7 3" xfId="29661" xr:uid="{00000000-0005-0000-0000-000065A50000}"/>
    <cellStyle name="Normal 3 3 3 7_AVA DVA EL" xfId="29662" xr:uid="{00000000-0005-0000-0000-000066A50000}"/>
    <cellStyle name="Normal 3 3 3 8" xfId="29663" xr:uid="{00000000-0005-0000-0000-000067A50000}"/>
    <cellStyle name="Normal 3 3 3 8 2" xfId="29664" xr:uid="{00000000-0005-0000-0000-000068A50000}"/>
    <cellStyle name="Normal 3 3 3 8 3" xfId="29665" xr:uid="{00000000-0005-0000-0000-000069A50000}"/>
    <cellStyle name="Normal 3 3 3 8_AVA DVA EL" xfId="29666" xr:uid="{00000000-0005-0000-0000-00006AA50000}"/>
    <cellStyle name="Normal 3 3 3 9" xfId="29667" xr:uid="{00000000-0005-0000-0000-00006BA50000}"/>
    <cellStyle name="Normal 3 3 3 9 2" xfId="29668" xr:uid="{00000000-0005-0000-0000-00006CA50000}"/>
    <cellStyle name="Normal 3 3 3 9 3" xfId="29669" xr:uid="{00000000-0005-0000-0000-00006DA50000}"/>
    <cellStyle name="Normal 3 3 3 9_AVA DVA EL" xfId="29670" xr:uid="{00000000-0005-0000-0000-00006EA50000}"/>
    <cellStyle name="Normal 3 3 3_3. Chng in credit spreads" xfId="50508" xr:uid="{00000000-0005-0000-0000-00006FA50000}"/>
    <cellStyle name="Normal 3 3 4" xfId="8424" xr:uid="{00000000-0005-0000-0000-000070A50000}"/>
    <cellStyle name="Normal 3 3 4 10" xfId="29671" xr:uid="{00000000-0005-0000-0000-000071A50000}"/>
    <cellStyle name="Normal 3 3 4 10 2" xfId="29672" xr:uid="{00000000-0005-0000-0000-000072A50000}"/>
    <cellStyle name="Normal 3 3 4 10 3" xfId="29673" xr:uid="{00000000-0005-0000-0000-000073A50000}"/>
    <cellStyle name="Normal 3 3 4 10_AVA DVA EL" xfId="29674" xr:uid="{00000000-0005-0000-0000-000074A50000}"/>
    <cellStyle name="Normal 3 3 4 11" xfId="29675" xr:uid="{00000000-0005-0000-0000-000075A50000}"/>
    <cellStyle name="Normal 3 3 4 11 2" xfId="29676" xr:uid="{00000000-0005-0000-0000-000076A50000}"/>
    <cellStyle name="Normal 3 3 4 11 3" xfId="29677" xr:uid="{00000000-0005-0000-0000-000077A50000}"/>
    <cellStyle name="Normal 3 3 4 11_AVA DVA EL" xfId="29678" xr:uid="{00000000-0005-0000-0000-000078A50000}"/>
    <cellStyle name="Normal 3 3 4 12" xfId="29679" xr:uid="{00000000-0005-0000-0000-000079A50000}"/>
    <cellStyle name="Normal 3 3 4 2" xfId="29680" xr:uid="{00000000-0005-0000-0000-00007AA50000}"/>
    <cellStyle name="Normal 3 3 4 2 10" xfId="29681" xr:uid="{00000000-0005-0000-0000-00007BA50000}"/>
    <cellStyle name="Normal 3 3 4 2 11" xfId="29682" xr:uid="{00000000-0005-0000-0000-00007CA50000}"/>
    <cellStyle name="Normal 3 3 4 2 2" xfId="29683" xr:uid="{00000000-0005-0000-0000-00007DA50000}"/>
    <cellStyle name="Normal 3 3 4 2 2 2" xfId="29684" xr:uid="{00000000-0005-0000-0000-00007EA50000}"/>
    <cellStyle name="Normal 3 3 4 2 2 2 2" xfId="29685" xr:uid="{00000000-0005-0000-0000-00007FA50000}"/>
    <cellStyle name="Normal 3 3 4 2 2 2 3" xfId="29686" xr:uid="{00000000-0005-0000-0000-000080A50000}"/>
    <cellStyle name="Normal 3 3 4 2 2 2_AVA DVA EL" xfId="29687" xr:uid="{00000000-0005-0000-0000-000081A50000}"/>
    <cellStyle name="Normal 3 3 4 2 2 3" xfId="29688" xr:uid="{00000000-0005-0000-0000-000082A50000}"/>
    <cellStyle name="Normal 3 3 4 2 2 3 2" xfId="29689" xr:uid="{00000000-0005-0000-0000-000083A50000}"/>
    <cellStyle name="Normal 3 3 4 2 2 3 3" xfId="29690" xr:uid="{00000000-0005-0000-0000-000084A50000}"/>
    <cellStyle name="Normal 3 3 4 2 2 3_AVA DVA EL" xfId="29691" xr:uid="{00000000-0005-0000-0000-000085A50000}"/>
    <cellStyle name="Normal 3 3 4 2 2 4" xfId="29692" xr:uid="{00000000-0005-0000-0000-000086A50000}"/>
    <cellStyle name="Normal 3 3 4 2 2 5" xfId="29693" xr:uid="{00000000-0005-0000-0000-000087A50000}"/>
    <cellStyle name="Normal 3 3 4 2 2_AVA DVA EL" xfId="29694" xr:uid="{00000000-0005-0000-0000-000088A50000}"/>
    <cellStyle name="Normal 3 3 4 2 3" xfId="29695" xr:uid="{00000000-0005-0000-0000-000089A50000}"/>
    <cellStyle name="Normal 3 3 4 2 3 2" xfId="29696" xr:uid="{00000000-0005-0000-0000-00008AA50000}"/>
    <cellStyle name="Normal 3 3 4 2 3 3" xfId="29697" xr:uid="{00000000-0005-0000-0000-00008BA50000}"/>
    <cellStyle name="Normal 3 3 4 2 3_AVA DVA EL" xfId="29698" xr:uid="{00000000-0005-0000-0000-00008CA50000}"/>
    <cellStyle name="Normal 3 3 4 2 4" xfId="29699" xr:uid="{00000000-0005-0000-0000-00008DA50000}"/>
    <cellStyle name="Normal 3 3 4 2 4 2" xfId="29700" xr:uid="{00000000-0005-0000-0000-00008EA50000}"/>
    <cellStyle name="Normal 3 3 4 2 4 3" xfId="29701" xr:uid="{00000000-0005-0000-0000-00008FA50000}"/>
    <cellStyle name="Normal 3 3 4 2 4_AVA DVA EL" xfId="29702" xr:uid="{00000000-0005-0000-0000-000090A50000}"/>
    <cellStyle name="Normal 3 3 4 2 5" xfId="29703" xr:uid="{00000000-0005-0000-0000-000091A50000}"/>
    <cellStyle name="Normal 3 3 4 2 5 2" xfId="29704" xr:uid="{00000000-0005-0000-0000-000092A50000}"/>
    <cellStyle name="Normal 3 3 4 2 5 3" xfId="29705" xr:uid="{00000000-0005-0000-0000-000093A50000}"/>
    <cellStyle name="Normal 3 3 4 2 5_AVA DVA EL" xfId="29706" xr:uid="{00000000-0005-0000-0000-000094A50000}"/>
    <cellStyle name="Normal 3 3 4 2 6" xfId="29707" xr:uid="{00000000-0005-0000-0000-000095A50000}"/>
    <cellStyle name="Normal 3 3 4 2 6 2" xfId="29708" xr:uid="{00000000-0005-0000-0000-000096A50000}"/>
    <cellStyle name="Normal 3 3 4 2 6 3" xfId="29709" xr:uid="{00000000-0005-0000-0000-000097A50000}"/>
    <cellStyle name="Normal 3 3 4 2 6_AVA DVA EL" xfId="29710" xr:uid="{00000000-0005-0000-0000-000098A50000}"/>
    <cellStyle name="Normal 3 3 4 2 7" xfId="29711" xr:uid="{00000000-0005-0000-0000-000099A50000}"/>
    <cellStyle name="Normal 3 3 4 2 7 2" xfId="29712" xr:uid="{00000000-0005-0000-0000-00009AA50000}"/>
    <cellStyle name="Normal 3 3 4 2 7 3" xfId="29713" xr:uid="{00000000-0005-0000-0000-00009BA50000}"/>
    <cellStyle name="Normal 3 3 4 2 7_AVA DVA EL" xfId="29714" xr:uid="{00000000-0005-0000-0000-00009CA50000}"/>
    <cellStyle name="Normal 3 3 4 2 8" xfId="29715" xr:uid="{00000000-0005-0000-0000-00009DA50000}"/>
    <cellStyle name="Normal 3 3 4 2 8 2" xfId="29716" xr:uid="{00000000-0005-0000-0000-00009EA50000}"/>
    <cellStyle name="Normal 3 3 4 2 8 3" xfId="29717" xr:uid="{00000000-0005-0000-0000-00009FA50000}"/>
    <cellStyle name="Normal 3 3 4 2 8_AVA DVA EL" xfId="29718" xr:uid="{00000000-0005-0000-0000-0000A0A50000}"/>
    <cellStyle name="Normal 3 3 4 2 9" xfId="29719" xr:uid="{00000000-0005-0000-0000-0000A1A50000}"/>
    <cellStyle name="Normal 3 3 4 2 9 2" xfId="29720" xr:uid="{00000000-0005-0000-0000-0000A2A50000}"/>
    <cellStyle name="Normal 3 3 4 2 9 3" xfId="29721" xr:uid="{00000000-0005-0000-0000-0000A3A50000}"/>
    <cellStyle name="Normal 3 3 4 2 9_AVA DVA EL" xfId="29722" xr:uid="{00000000-0005-0000-0000-0000A4A50000}"/>
    <cellStyle name="Normal 3 3 4 2_AVA DVA EL" xfId="29723" xr:uid="{00000000-0005-0000-0000-0000A5A50000}"/>
    <cellStyle name="Normal 3 3 4 3" xfId="29724" xr:uid="{00000000-0005-0000-0000-0000A6A50000}"/>
    <cellStyle name="Normal 3 3 4 3 2" xfId="29725" xr:uid="{00000000-0005-0000-0000-0000A7A50000}"/>
    <cellStyle name="Normal 3 3 4 3 2 2" xfId="29726" xr:uid="{00000000-0005-0000-0000-0000A8A50000}"/>
    <cellStyle name="Normal 3 3 4 3 2 3" xfId="29727" xr:uid="{00000000-0005-0000-0000-0000A9A50000}"/>
    <cellStyle name="Normal 3 3 4 3 2_AVA DVA EL" xfId="29728" xr:uid="{00000000-0005-0000-0000-0000AAA50000}"/>
    <cellStyle name="Normal 3 3 4 3 3" xfId="29729" xr:uid="{00000000-0005-0000-0000-0000ABA50000}"/>
    <cellStyle name="Normal 3 3 4 3 3 2" xfId="29730" xr:uid="{00000000-0005-0000-0000-0000ACA50000}"/>
    <cellStyle name="Normal 3 3 4 3 3 3" xfId="29731" xr:uid="{00000000-0005-0000-0000-0000ADA50000}"/>
    <cellStyle name="Normal 3 3 4 3 3_AVA DVA EL" xfId="29732" xr:uid="{00000000-0005-0000-0000-0000AEA50000}"/>
    <cellStyle name="Normal 3 3 4 3 4" xfId="29733" xr:uid="{00000000-0005-0000-0000-0000AFA50000}"/>
    <cellStyle name="Normal 3 3 4 3 5" xfId="29734" xr:uid="{00000000-0005-0000-0000-0000B0A50000}"/>
    <cellStyle name="Normal 3 3 4 3_AVA DVA EL" xfId="29735" xr:uid="{00000000-0005-0000-0000-0000B1A50000}"/>
    <cellStyle name="Normal 3 3 4 4" xfId="29736" xr:uid="{00000000-0005-0000-0000-0000B2A50000}"/>
    <cellStyle name="Normal 3 3 4 4 2" xfId="29737" xr:uid="{00000000-0005-0000-0000-0000B3A50000}"/>
    <cellStyle name="Normal 3 3 4 4 3" xfId="29738" xr:uid="{00000000-0005-0000-0000-0000B4A50000}"/>
    <cellStyle name="Normal 3 3 4 4_AVA DVA EL" xfId="29739" xr:uid="{00000000-0005-0000-0000-0000B5A50000}"/>
    <cellStyle name="Normal 3 3 4 5" xfId="29740" xr:uid="{00000000-0005-0000-0000-0000B6A50000}"/>
    <cellStyle name="Normal 3 3 4 5 2" xfId="29741" xr:uid="{00000000-0005-0000-0000-0000B7A50000}"/>
    <cellStyle name="Normal 3 3 4 5 3" xfId="29742" xr:uid="{00000000-0005-0000-0000-0000B8A50000}"/>
    <cellStyle name="Normal 3 3 4 5_AVA DVA EL" xfId="29743" xr:uid="{00000000-0005-0000-0000-0000B9A50000}"/>
    <cellStyle name="Normal 3 3 4 6" xfId="29744" xr:uid="{00000000-0005-0000-0000-0000BAA50000}"/>
    <cellStyle name="Normal 3 3 4 6 2" xfId="29745" xr:uid="{00000000-0005-0000-0000-0000BBA50000}"/>
    <cellStyle name="Normal 3 3 4 6 3" xfId="29746" xr:uid="{00000000-0005-0000-0000-0000BCA50000}"/>
    <cellStyle name="Normal 3 3 4 6_AVA DVA EL" xfId="29747" xr:uid="{00000000-0005-0000-0000-0000BDA50000}"/>
    <cellStyle name="Normal 3 3 4 7" xfId="29748" xr:uid="{00000000-0005-0000-0000-0000BEA50000}"/>
    <cellStyle name="Normal 3 3 4 7 2" xfId="29749" xr:uid="{00000000-0005-0000-0000-0000BFA50000}"/>
    <cellStyle name="Normal 3 3 4 7 3" xfId="29750" xr:uid="{00000000-0005-0000-0000-0000C0A50000}"/>
    <cellStyle name="Normal 3 3 4 7_AVA DVA EL" xfId="29751" xr:uid="{00000000-0005-0000-0000-0000C1A50000}"/>
    <cellStyle name="Normal 3 3 4 8" xfId="29752" xr:uid="{00000000-0005-0000-0000-0000C2A50000}"/>
    <cellStyle name="Normal 3 3 4 8 2" xfId="29753" xr:uid="{00000000-0005-0000-0000-0000C3A50000}"/>
    <cellStyle name="Normal 3 3 4 8 3" xfId="29754" xr:uid="{00000000-0005-0000-0000-0000C4A50000}"/>
    <cellStyle name="Normal 3 3 4 8_AVA DVA EL" xfId="29755" xr:uid="{00000000-0005-0000-0000-0000C5A50000}"/>
    <cellStyle name="Normal 3 3 4 9" xfId="29756" xr:uid="{00000000-0005-0000-0000-0000C6A50000}"/>
    <cellStyle name="Normal 3 3 4 9 2" xfId="29757" xr:uid="{00000000-0005-0000-0000-0000C7A50000}"/>
    <cellStyle name="Normal 3 3 4 9 3" xfId="29758" xr:uid="{00000000-0005-0000-0000-0000C8A50000}"/>
    <cellStyle name="Normal 3 3 4 9_AVA DVA EL" xfId="29759" xr:uid="{00000000-0005-0000-0000-0000C9A50000}"/>
    <cellStyle name="Normal 3 3 4_A01" xfId="35880" xr:uid="{00000000-0005-0000-0000-0000CAA50000}"/>
    <cellStyle name="Normal 3 3 5" xfId="29760" xr:uid="{00000000-0005-0000-0000-0000CBA50000}"/>
    <cellStyle name="Normal 3 3 5 10" xfId="29761" xr:uid="{00000000-0005-0000-0000-0000CCA50000}"/>
    <cellStyle name="Normal 3 3 5 10 2" xfId="29762" xr:uid="{00000000-0005-0000-0000-0000CDA50000}"/>
    <cellStyle name="Normal 3 3 5 10 3" xfId="29763" xr:uid="{00000000-0005-0000-0000-0000CEA50000}"/>
    <cellStyle name="Normal 3 3 5 10_AVA DVA EL" xfId="29764" xr:uid="{00000000-0005-0000-0000-0000CFA50000}"/>
    <cellStyle name="Normal 3 3 5 11" xfId="29765" xr:uid="{00000000-0005-0000-0000-0000D0A50000}"/>
    <cellStyle name="Normal 3 3 5 11 2" xfId="29766" xr:uid="{00000000-0005-0000-0000-0000D1A50000}"/>
    <cellStyle name="Normal 3 3 5 11 3" xfId="29767" xr:uid="{00000000-0005-0000-0000-0000D2A50000}"/>
    <cellStyle name="Normal 3 3 5 11_AVA DVA EL" xfId="29768" xr:uid="{00000000-0005-0000-0000-0000D3A50000}"/>
    <cellStyle name="Normal 3 3 5 12" xfId="29769" xr:uid="{00000000-0005-0000-0000-0000D4A50000}"/>
    <cellStyle name="Normal 3 3 5 13" xfId="29770" xr:uid="{00000000-0005-0000-0000-0000D5A50000}"/>
    <cellStyle name="Normal 3 3 5 14" xfId="36053" xr:uid="{00000000-0005-0000-0000-0000D6A50000}"/>
    <cellStyle name="Normal 3 3 5 15" xfId="35946" xr:uid="{00000000-0005-0000-0000-0000D7A50000}"/>
    <cellStyle name="Normal 3 3 5 2" xfId="29771" xr:uid="{00000000-0005-0000-0000-0000D8A50000}"/>
    <cellStyle name="Normal 3 3 5 2 10" xfId="29772" xr:uid="{00000000-0005-0000-0000-0000D9A50000}"/>
    <cellStyle name="Normal 3 3 5 2 11" xfId="29773" xr:uid="{00000000-0005-0000-0000-0000DAA50000}"/>
    <cellStyle name="Normal 3 3 5 2 2" xfId="29774" xr:uid="{00000000-0005-0000-0000-0000DBA50000}"/>
    <cellStyle name="Normal 3 3 5 2 2 2" xfId="29775" xr:uid="{00000000-0005-0000-0000-0000DCA50000}"/>
    <cellStyle name="Normal 3 3 5 2 2 2 2" xfId="29776" xr:uid="{00000000-0005-0000-0000-0000DDA50000}"/>
    <cellStyle name="Normal 3 3 5 2 2 2 3" xfId="29777" xr:uid="{00000000-0005-0000-0000-0000DEA50000}"/>
    <cellStyle name="Normal 3 3 5 2 2 2_AVA DVA EL" xfId="29778" xr:uid="{00000000-0005-0000-0000-0000DFA50000}"/>
    <cellStyle name="Normal 3 3 5 2 2 3" xfId="29779" xr:uid="{00000000-0005-0000-0000-0000E0A50000}"/>
    <cellStyle name="Normal 3 3 5 2 2 3 2" xfId="29780" xr:uid="{00000000-0005-0000-0000-0000E1A50000}"/>
    <cellStyle name="Normal 3 3 5 2 2 3 3" xfId="29781" xr:uid="{00000000-0005-0000-0000-0000E2A50000}"/>
    <cellStyle name="Normal 3 3 5 2 2 3_AVA DVA EL" xfId="29782" xr:uid="{00000000-0005-0000-0000-0000E3A50000}"/>
    <cellStyle name="Normal 3 3 5 2 2 4" xfId="29783" xr:uid="{00000000-0005-0000-0000-0000E4A50000}"/>
    <cellStyle name="Normal 3 3 5 2 2 5" xfId="29784" xr:uid="{00000000-0005-0000-0000-0000E5A50000}"/>
    <cellStyle name="Normal 3 3 5 2 2_AVA DVA EL" xfId="29785" xr:uid="{00000000-0005-0000-0000-0000E6A50000}"/>
    <cellStyle name="Normal 3 3 5 2 3" xfId="29786" xr:uid="{00000000-0005-0000-0000-0000E7A50000}"/>
    <cellStyle name="Normal 3 3 5 2 3 2" xfId="29787" xr:uid="{00000000-0005-0000-0000-0000E8A50000}"/>
    <cellStyle name="Normal 3 3 5 2 3 3" xfId="29788" xr:uid="{00000000-0005-0000-0000-0000E9A50000}"/>
    <cellStyle name="Normal 3 3 5 2 3_AVA DVA EL" xfId="29789" xr:uid="{00000000-0005-0000-0000-0000EAA50000}"/>
    <cellStyle name="Normal 3 3 5 2 4" xfId="29790" xr:uid="{00000000-0005-0000-0000-0000EBA50000}"/>
    <cellStyle name="Normal 3 3 5 2 4 2" xfId="29791" xr:uid="{00000000-0005-0000-0000-0000ECA50000}"/>
    <cellStyle name="Normal 3 3 5 2 4 3" xfId="29792" xr:uid="{00000000-0005-0000-0000-0000EDA50000}"/>
    <cellStyle name="Normal 3 3 5 2 4_AVA DVA EL" xfId="29793" xr:uid="{00000000-0005-0000-0000-0000EEA50000}"/>
    <cellStyle name="Normal 3 3 5 2 5" xfId="29794" xr:uid="{00000000-0005-0000-0000-0000EFA50000}"/>
    <cellStyle name="Normal 3 3 5 2 5 2" xfId="29795" xr:uid="{00000000-0005-0000-0000-0000F0A50000}"/>
    <cellStyle name="Normal 3 3 5 2 5 3" xfId="29796" xr:uid="{00000000-0005-0000-0000-0000F1A50000}"/>
    <cellStyle name="Normal 3 3 5 2 5_AVA DVA EL" xfId="29797" xr:uid="{00000000-0005-0000-0000-0000F2A50000}"/>
    <cellStyle name="Normal 3 3 5 2 6" xfId="29798" xr:uid="{00000000-0005-0000-0000-0000F3A50000}"/>
    <cellStyle name="Normal 3 3 5 2 6 2" xfId="29799" xr:uid="{00000000-0005-0000-0000-0000F4A50000}"/>
    <cellStyle name="Normal 3 3 5 2 6 3" xfId="29800" xr:uid="{00000000-0005-0000-0000-0000F5A50000}"/>
    <cellStyle name="Normal 3 3 5 2 6_AVA DVA EL" xfId="29801" xr:uid="{00000000-0005-0000-0000-0000F6A50000}"/>
    <cellStyle name="Normal 3 3 5 2 7" xfId="29802" xr:uid="{00000000-0005-0000-0000-0000F7A50000}"/>
    <cellStyle name="Normal 3 3 5 2 7 2" xfId="29803" xr:uid="{00000000-0005-0000-0000-0000F8A50000}"/>
    <cellStyle name="Normal 3 3 5 2 7 3" xfId="29804" xr:uid="{00000000-0005-0000-0000-0000F9A50000}"/>
    <cellStyle name="Normal 3 3 5 2 7_AVA DVA EL" xfId="29805" xr:uid="{00000000-0005-0000-0000-0000FAA50000}"/>
    <cellStyle name="Normal 3 3 5 2 8" xfId="29806" xr:uid="{00000000-0005-0000-0000-0000FBA50000}"/>
    <cellStyle name="Normal 3 3 5 2 8 2" xfId="29807" xr:uid="{00000000-0005-0000-0000-0000FCA50000}"/>
    <cellStyle name="Normal 3 3 5 2 8 3" xfId="29808" xr:uid="{00000000-0005-0000-0000-0000FDA50000}"/>
    <cellStyle name="Normal 3 3 5 2 8_AVA DVA EL" xfId="29809" xr:uid="{00000000-0005-0000-0000-0000FEA50000}"/>
    <cellStyle name="Normal 3 3 5 2 9" xfId="29810" xr:uid="{00000000-0005-0000-0000-0000FFA50000}"/>
    <cellStyle name="Normal 3 3 5 2 9 2" xfId="29811" xr:uid="{00000000-0005-0000-0000-000000A60000}"/>
    <cellStyle name="Normal 3 3 5 2 9 3" xfId="29812" xr:uid="{00000000-0005-0000-0000-000001A60000}"/>
    <cellStyle name="Normal 3 3 5 2 9_AVA DVA EL" xfId="29813" xr:uid="{00000000-0005-0000-0000-000002A60000}"/>
    <cellStyle name="Normal 3 3 5 2_AVA DVA EL" xfId="29814" xr:uid="{00000000-0005-0000-0000-000003A60000}"/>
    <cellStyle name="Normal 3 3 5 3" xfId="29815" xr:uid="{00000000-0005-0000-0000-000004A60000}"/>
    <cellStyle name="Normal 3 3 5 3 2" xfId="29816" xr:uid="{00000000-0005-0000-0000-000005A60000}"/>
    <cellStyle name="Normal 3 3 5 3 2 2" xfId="29817" xr:uid="{00000000-0005-0000-0000-000006A60000}"/>
    <cellStyle name="Normal 3 3 5 3 2 3" xfId="29818" xr:uid="{00000000-0005-0000-0000-000007A60000}"/>
    <cellStyle name="Normal 3 3 5 3 2_AVA DVA EL" xfId="29819" xr:uid="{00000000-0005-0000-0000-000008A60000}"/>
    <cellStyle name="Normal 3 3 5 3 3" xfId="29820" xr:uid="{00000000-0005-0000-0000-000009A60000}"/>
    <cellStyle name="Normal 3 3 5 3 3 2" xfId="29821" xr:uid="{00000000-0005-0000-0000-00000AA60000}"/>
    <cellStyle name="Normal 3 3 5 3 3 3" xfId="29822" xr:uid="{00000000-0005-0000-0000-00000BA60000}"/>
    <cellStyle name="Normal 3 3 5 3 3_AVA DVA EL" xfId="29823" xr:uid="{00000000-0005-0000-0000-00000CA60000}"/>
    <cellStyle name="Normal 3 3 5 3 4" xfId="29824" xr:uid="{00000000-0005-0000-0000-00000DA60000}"/>
    <cellStyle name="Normal 3 3 5 3 5" xfId="29825" xr:uid="{00000000-0005-0000-0000-00000EA60000}"/>
    <cellStyle name="Normal 3 3 5 3_AVA DVA EL" xfId="29826" xr:uid="{00000000-0005-0000-0000-00000FA60000}"/>
    <cellStyle name="Normal 3 3 5 4" xfId="29827" xr:uid="{00000000-0005-0000-0000-000010A60000}"/>
    <cellStyle name="Normal 3 3 5 4 2" xfId="29828" xr:uid="{00000000-0005-0000-0000-000011A60000}"/>
    <cellStyle name="Normal 3 3 5 4 3" xfId="29829" xr:uid="{00000000-0005-0000-0000-000012A60000}"/>
    <cellStyle name="Normal 3 3 5 4_AVA DVA EL" xfId="29830" xr:uid="{00000000-0005-0000-0000-000013A60000}"/>
    <cellStyle name="Normal 3 3 5 5" xfId="29831" xr:uid="{00000000-0005-0000-0000-000014A60000}"/>
    <cellStyle name="Normal 3 3 5 5 2" xfId="29832" xr:uid="{00000000-0005-0000-0000-000015A60000}"/>
    <cellStyle name="Normal 3 3 5 5 3" xfId="29833" xr:uid="{00000000-0005-0000-0000-000016A60000}"/>
    <cellStyle name="Normal 3 3 5 5_AVA DVA EL" xfId="29834" xr:uid="{00000000-0005-0000-0000-000017A60000}"/>
    <cellStyle name="Normal 3 3 5 6" xfId="29835" xr:uid="{00000000-0005-0000-0000-000018A60000}"/>
    <cellStyle name="Normal 3 3 5 6 2" xfId="29836" xr:uid="{00000000-0005-0000-0000-000019A60000}"/>
    <cellStyle name="Normal 3 3 5 6 3" xfId="29837" xr:uid="{00000000-0005-0000-0000-00001AA60000}"/>
    <cellStyle name="Normal 3 3 5 6_AVA DVA EL" xfId="29838" xr:uid="{00000000-0005-0000-0000-00001BA60000}"/>
    <cellStyle name="Normal 3 3 5 7" xfId="29839" xr:uid="{00000000-0005-0000-0000-00001CA60000}"/>
    <cellStyle name="Normal 3 3 5 7 2" xfId="29840" xr:uid="{00000000-0005-0000-0000-00001DA60000}"/>
    <cellStyle name="Normal 3 3 5 7 3" xfId="29841" xr:uid="{00000000-0005-0000-0000-00001EA60000}"/>
    <cellStyle name="Normal 3 3 5 7_AVA DVA EL" xfId="29842" xr:uid="{00000000-0005-0000-0000-00001FA60000}"/>
    <cellStyle name="Normal 3 3 5 8" xfId="29843" xr:uid="{00000000-0005-0000-0000-000020A60000}"/>
    <cellStyle name="Normal 3 3 5 8 2" xfId="29844" xr:uid="{00000000-0005-0000-0000-000021A60000}"/>
    <cellStyle name="Normal 3 3 5 8 3" xfId="29845" xr:uid="{00000000-0005-0000-0000-000022A60000}"/>
    <cellStyle name="Normal 3 3 5 8_AVA DVA EL" xfId="29846" xr:uid="{00000000-0005-0000-0000-000023A60000}"/>
    <cellStyle name="Normal 3 3 5 9" xfId="29847" xr:uid="{00000000-0005-0000-0000-000024A60000}"/>
    <cellStyle name="Normal 3 3 5 9 2" xfId="29848" xr:uid="{00000000-0005-0000-0000-000025A60000}"/>
    <cellStyle name="Normal 3 3 5 9 3" xfId="29849" xr:uid="{00000000-0005-0000-0000-000026A60000}"/>
    <cellStyle name="Normal 3 3 5 9_AVA DVA EL" xfId="29850" xr:uid="{00000000-0005-0000-0000-000027A60000}"/>
    <cellStyle name="Normal 3 3 5_AVA DVA EL" xfId="29851" xr:uid="{00000000-0005-0000-0000-000028A60000}"/>
    <cellStyle name="Normal 3 3 6" xfId="29852" xr:uid="{00000000-0005-0000-0000-000029A60000}"/>
    <cellStyle name="Normal 3 3 6 10" xfId="29853" xr:uid="{00000000-0005-0000-0000-00002AA60000}"/>
    <cellStyle name="Normal 3 3 6 10 2" xfId="29854" xr:uid="{00000000-0005-0000-0000-00002BA60000}"/>
    <cellStyle name="Normal 3 3 6 10 3" xfId="29855" xr:uid="{00000000-0005-0000-0000-00002CA60000}"/>
    <cellStyle name="Normal 3 3 6 10_AVA DVA EL" xfId="29856" xr:uid="{00000000-0005-0000-0000-00002DA60000}"/>
    <cellStyle name="Normal 3 3 6 11" xfId="29857" xr:uid="{00000000-0005-0000-0000-00002EA60000}"/>
    <cellStyle name="Normal 3 3 6 12" xfId="29858" xr:uid="{00000000-0005-0000-0000-00002FA60000}"/>
    <cellStyle name="Normal 3 3 6 13" xfId="36161" xr:uid="{00000000-0005-0000-0000-000030A60000}"/>
    <cellStyle name="Normal 3 3 6 14" xfId="36358" xr:uid="{00000000-0005-0000-0000-000031A60000}"/>
    <cellStyle name="Normal 3 3 6 2" xfId="29859" xr:uid="{00000000-0005-0000-0000-000032A60000}"/>
    <cellStyle name="Normal 3 3 6 2 2" xfId="29860" xr:uid="{00000000-0005-0000-0000-000033A60000}"/>
    <cellStyle name="Normal 3 3 6 2 2 2" xfId="29861" xr:uid="{00000000-0005-0000-0000-000034A60000}"/>
    <cellStyle name="Normal 3 3 6 2 2 3" xfId="29862" xr:uid="{00000000-0005-0000-0000-000035A60000}"/>
    <cellStyle name="Normal 3 3 6 2 2_AVA DVA EL" xfId="29863" xr:uid="{00000000-0005-0000-0000-000036A60000}"/>
    <cellStyle name="Normal 3 3 6 2 3" xfId="29864" xr:uid="{00000000-0005-0000-0000-000037A60000}"/>
    <cellStyle name="Normal 3 3 6 2 3 2" xfId="29865" xr:uid="{00000000-0005-0000-0000-000038A60000}"/>
    <cellStyle name="Normal 3 3 6 2 3 3" xfId="29866" xr:uid="{00000000-0005-0000-0000-000039A60000}"/>
    <cellStyle name="Normal 3 3 6 2 3_AVA DVA EL" xfId="29867" xr:uid="{00000000-0005-0000-0000-00003AA60000}"/>
    <cellStyle name="Normal 3 3 6 2 4" xfId="29868" xr:uid="{00000000-0005-0000-0000-00003BA60000}"/>
    <cellStyle name="Normal 3 3 6 2 5" xfId="29869" xr:uid="{00000000-0005-0000-0000-00003CA60000}"/>
    <cellStyle name="Normal 3 3 6 2_AVA DVA EL" xfId="29870" xr:uid="{00000000-0005-0000-0000-00003DA60000}"/>
    <cellStyle name="Normal 3 3 6 3" xfId="29871" xr:uid="{00000000-0005-0000-0000-00003EA60000}"/>
    <cellStyle name="Normal 3 3 6 3 2" xfId="29872" xr:uid="{00000000-0005-0000-0000-00003FA60000}"/>
    <cellStyle name="Normal 3 3 6 3 3" xfId="29873" xr:uid="{00000000-0005-0000-0000-000040A60000}"/>
    <cellStyle name="Normal 3 3 6 3_AVA DVA EL" xfId="29874" xr:uid="{00000000-0005-0000-0000-000041A60000}"/>
    <cellStyle name="Normal 3 3 6 4" xfId="29875" xr:uid="{00000000-0005-0000-0000-000042A60000}"/>
    <cellStyle name="Normal 3 3 6 4 2" xfId="29876" xr:uid="{00000000-0005-0000-0000-000043A60000}"/>
    <cellStyle name="Normal 3 3 6 4 3" xfId="29877" xr:uid="{00000000-0005-0000-0000-000044A60000}"/>
    <cellStyle name="Normal 3 3 6 4_AVA DVA EL" xfId="29878" xr:uid="{00000000-0005-0000-0000-000045A60000}"/>
    <cellStyle name="Normal 3 3 6 5" xfId="29879" xr:uid="{00000000-0005-0000-0000-000046A60000}"/>
    <cellStyle name="Normal 3 3 6 5 2" xfId="29880" xr:uid="{00000000-0005-0000-0000-000047A60000}"/>
    <cellStyle name="Normal 3 3 6 5 3" xfId="29881" xr:uid="{00000000-0005-0000-0000-000048A60000}"/>
    <cellStyle name="Normal 3 3 6 5_AVA DVA EL" xfId="29882" xr:uid="{00000000-0005-0000-0000-000049A60000}"/>
    <cellStyle name="Normal 3 3 6 6" xfId="29883" xr:uid="{00000000-0005-0000-0000-00004AA60000}"/>
    <cellStyle name="Normal 3 3 6 6 2" xfId="29884" xr:uid="{00000000-0005-0000-0000-00004BA60000}"/>
    <cellStyle name="Normal 3 3 6 6 3" xfId="29885" xr:uid="{00000000-0005-0000-0000-00004CA60000}"/>
    <cellStyle name="Normal 3 3 6 6_AVA DVA EL" xfId="29886" xr:uid="{00000000-0005-0000-0000-00004DA60000}"/>
    <cellStyle name="Normal 3 3 6 7" xfId="29887" xr:uid="{00000000-0005-0000-0000-00004EA60000}"/>
    <cellStyle name="Normal 3 3 6 7 2" xfId="29888" xr:uid="{00000000-0005-0000-0000-00004FA60000}"/>
    <cellStyle name="Normal 3 3 6 7 3" xfId="29889" xr:uid="{00000000-0005-0000-0000-000050A60000}"/>
    <cellStyle name="Normal 3 3 6 7_AVA DVA EL" xfId="29890" xr:uid="{00000000-0005-0000-0000-000051A60000}"/>
    <cellStyle name="Normal 3 3 6 8" xfId="29891" xr:uid="{00000000-0005-0000-0000-000052A60000}"/>
    <cellStyle name="Normal 3 3 6 8 2" xfId="29892" xr:uid="{00000000-0005-0000-0000-000053A60000}"/>
    <cellStyle name="Normal 3 3 6 8 3" xfId="29893" xr:uid="{00000000-0005-0000-0000-000054A60000}"/>
    <cellStyle name="Normal 3 3 6 8_AVA DVA EL" xfId="29894" xr:uid="{00000000-0005-0000-0000-000055A60000}"/>
    <cellStyle name="Normal 3 3 6 9" xfId="29895" xr:uid="{00000000-0005-0000-0000-000056A60000}"/>
    <cellStyle name="Normal 3 3 6 9 2" xfId="29896" xr:uid="{00000000-0005-0000-0000-000057A60000}"/>
    <cellStyle name="Normal 3 3 6 9 3" xfId="29897" xr:uid="{00000000-0005-0000-0000-000058A60000}"/>
    <cellStyle name="Normal 3 3 6 9_AVA DVA EL" xfId="29898" xr:uid="{00000000-0005-0000-0000-000059A60000}"/>
    <cellStyle name="Normal 3 3 6_AVA DVA EL" xfId="29899" xr:uid="{00000000-0005-0000-0000-00005AA60000}"/>
    <cellStyle name="Normal 3 3 7" xfId="29900" xr:uid="{00000000-0005-0000-0000-00005BA60000}"/>
    <cellStyle name="Normal 3 3 7 2" xfId="29901" xr:uid="{00000000-0005-0000-0000-00005CA60000}"/>
    <cellStyle name="Normal 3 3 7 2 2" xfId="29902" xr:uid="{00000000-0005-0000-0000-00005DA60000}"/>
    <cellStyle name="Normal 3 3 7 2 3" xfId="29903" xr:uid="{00000000-0005-0000-0000-00005EA60000}"/>
    <cellStyle name="Normal 3 3 7 2_AVA DVA EL" xfId="29904" xr:uid="{00000000-0005-0000-0000-00005FA60000}"/>
    <cellStyle name="Normal 3 3 7 3" xfId="29905" xr:uid="{00000000-0005-0000-0000-000060A60000}"/>
    <cellStyle name="Normal 3 3 7 3 2" xfId="29906" xr:uid="{00000000-0005-0000-0000-000061A60000}"/>
    <cellStyle name="Normal 3 3 7 3 3" xfId="29907" xr:uid="{00000000-0005-0000-0000-000062A60000}"/>
    <cellStyle name="Normal 3 3 7 3_AVA DVA EL" xfId="29908" xr:uid="{00000000-0005-0000-0000-000063A60000}"/>
    <cellStyle name="Normal 3 3 7 4" xfId="29909" xr:uid="{00000000-0005-0000-0000-000064A60000}"/>
    <cellStyle name="Normal 3 3 7 4 2" xfId="29910" xr:uid="{00000000-0005-0000-0000-000065A60000}"/>
    <cellStyle name="Normal 3 3 7 4 3" xfId="29911" xr:uid="{00000000-0005-0000-0000-000066A60000}"/>
    <cellStyle name="Normal 3 3 7 4_AVA DVA EL" xfId="29912" xr:uid="{00000000-0005-0000-0000-000067A60000}"/>
    <cellStyle name="Normal 3 3 7 5" xfId="29913" xr:uid="{00000000-0005-0000-0000-000068A60000}"/>
    <cellStyle name="Normal 3 3 7 6" xfId="29914" xr:uid="{00000000-0005-0000-0000-000069A60000}"/>
    <cellStyle name="Normal 3 3 7 7" xfId="36162" xr:uid="{00000000-0005-0000-0000-00006AA60000}"/>
    <cellStyle name="Normal 3 3 7 8" xfId="36359" xr:uid="{00000000-0005-0000-0000-00006BA60000}"/>
    <cellStyle name="Normal 3 3 7_AVA DVA EL" xfId="29915" xr:uid="{00000000-0005-0000-0000-00006CA60000}"/>
    <cellStyle name="Normal 3 3 8" xfId="29916" xr:uid="{00000000-0005-0000-0000-00006DA60000}"/>
    <cellStyle name="Normal 3 3 8 2" xfId="29917" xr:uid="{00000000-0005-0000-0000-00006EA60000}"/>
    <cellStyle name="Normal 3 3 8 2 2" xfId="29918" xr:uid="{00000000-0005-0000-0000-00006FA60000}"/>
    <cellStyle name="Normal 3 3 8 2 3" xfId="29919" xr:uid="{00000000-0005-0000-0000-000070A60000}"/>
    <cellStyle name="Normal 3 3 8 2_AVA DVA EL" xfId="29920" xr:uid="{00000000-0005-0000-0000-000071A60000}"/>
    <cellStyle name="Normal 3 3 8 3" xfId="29921" xr:uid="{00000000-0005-0000-0000-000072A60000}"/>
    <cellStyle name="Normal 3 3 8 3 2" xfId="29922" xr:uid="{00000000-0005-0000-0000-000073A60000}"/>
    <cellStyle name="Normal 3 3 8 3 3" xfId="29923" xr:uid="{00000000-0005-0000-0000-000074A60000}"/>
    <cellStyle name="Normal 3 3 8 3_AVA DVA EL" xfId="29924" xr:uid="{00000000-0005-0000-0000-000075A60000}"/>
    <cellStyle name="Normal 3 3 8 4" xfId="29925" xr:uid="{00000000-0005-0000-0000-000076A60000}"/>
    <cellStyle name="Normal 3 3 8 4 2" xfId="29926" xr:uid="{00000000-0005-0000-0000-000077A60000}"/>
    <cellStyle name="Normal 3 3 8 4 3" xfId="29927" xr:uid="{00000000-0005-0000-0000-000078A60000}"/>
    <cellStyle name="Normal 3 3 8 4_AVA DVA EL" xfId="29928" xr:uid="{00000000-0005-0000-0000-000079A60000}"/>
    <cellStyle name="Normal 3 3 8 5" xfId="29929" xr:uid="{00000000-0005-0000-0000-00007AA60000}"/>
    <cellStyle name="Normal 3 3 8 6" xfId="29930" xr:uid="{00000000-0005-0000-0000-00007BA60000}"/>
    <cellStyle name="Normal 3 3 8 7" xfId="36262" xr:uid="{00000000-0005-0000-0000-00007CA60000}"/>
    <cellStyle name="Normal 3 3 8 8" xfId="36353" xr:uid="{00000000-0005-0000-0000-00007DA60000}"/>
    <cellStyle name="Normal 3 3 8_AVA DVA EL" xfId="29931" xr:uid="{00000000-0005-0000-0000-00007EA60000}"/>
    <cellStyle name="Normal 3 3 9" xfId="29932" xr:uid="{00000000-0005-0000-0000-00007FA60000}"/>
    <cellStyle name="Normal 3 3 9 2" xfId="29933" xr:uid="{00000000-0005-0000-0000-000080A60000}"/>
    <cellStyle name="Normal 3 3 9 2 2" xfId="29934" xr:uid="{00000000-0005-0000-0000-000081A60000}"/>
    <cellStyle name="Normal 3 3 9 2 3" xfId="29935" xr:uid="{00000000-0005-0000-0000-000082A60000}"/>
    <cellStyle name="Normal 3 3 9 2_AVA DVA EL" xfId="29936" xr:uid="{00000000-0005-0000-0000-000083A60000}"/>
    <cellStyle name="Normal 3 3 9 3" xfId="29937" xr:uid="{00000000-0005-0000-0000-000084A60000}"/>
    <cellStyle name="Normal 3 3 9 4" xfId="29938" xr:uid="{00000000-0005-0000-0000-000085A60000}"/>
    <cellStyle name="Normal 3 3 9 5" xfId="36286" xr:uid="{00000000-0005-0000-0000-000086A60000}"/>
    <cellStyle name="Normal 3 3 9 6" xfId="36350" xr:uid="{00000000-0005-0000-0000-000087A60000}"/>
    <cellStyle name="Normal 3 3 9_AVA DVA EL" xfId="29939" xr:uid="{00000000-0005-0000-0000-000088A60000}"/>
    <cellStyle name="Normal 3 3_4Q16" xfId="29940" xr:uid="{00000000-0005-0000-0000-000089A60000}"/>
    <cellStyle name="Normal 3 4" xfId="8425" xr:uid="{00000000-0005-0000-0000-00008AA60000}"/>
    <cellStyle name="Normal 3 4 10" xfId="36156" xr:uid="{00000000-0005-0000-0000-00008BA60000}"/>
    <cellStyle name="Normal 3 4 11" xfId="36796" xr:uid="{00000000-0005-0000-0000-00008CA60000}"/>
    <cellStyle name="Normal 3 4 2" xfId="8426" xr:uid="{00000000-0005-0000-0000-00008DA60000}"/>
    <cellStyle name="Normal 3 4 2 2" xfId="8427" xr:uid="{00000000-0005-0000-0000-00008EA60000}"/>
    <cellStyle name="Normal 3 4 2 2 2" xfId="29941" xr:uid="{00000000-0005-0000-0000-00008FA60000}"/>
    <cellStyle name="Normal 3 4 2 2_A01" xfId="35881" xr:uid="{00000000-0005-0000-0000-000090A60000}"/>
    <cellStyle name="Normal 3 4 2 3" xfId="29942" xr:uid="{00000000-0005-0000-0000-000091A60000}"/>
    <cellStyle name="Normal 3 4 2 3 2" xfId="29943" xr:uid="{00000000-0005-0000-0000-000092A60000}"/>
    <cellStyle name="Normal 3 4 2 3 3" xfId="29944" xr:uid="{00000000-0005-0000-0000-000093A60000}"/>
    <cellStyle name="Normal 3 4 2 3_AVA DVA EL" xfId="29945" xr:uid="{00000000-0005-0000-0000-000094A60000}"/>
    <cellStyle name="Normal 3 4 2 4" xfId="29946" xr:uid="{00000000-0005-0000-0000-000095A60000}"/>
    <cellStyle name="Normal 3 4 2 5" xfId="36797" xr:uid="{00000000-0005-0000-0000-000096A60000}"/>
    <cellStyle name="Normal 3 4 2_4Q16" xfId="29947" xr:uid="{00000000-0005-0000-0000-000097A60000}"/>
    <cellStyle name="Normal 3 4 3" xfId="8428" xr:uid="{00000000-0005-0000-0000-000098A60000}"/>
    <cellStyle name="Normal 3 4 3 2" xfId="8429" xr:uid="{00000000-0005-0000-0000-000099A60000}"/>
    <cellStyle name="Normal 3 4 3 2 2" xfId="8430" xr:uid="{00000000-0005-0000-0000-00009AA60000}"/>
    <cellStyle name="Normal 3 4 3 2_CR4_19" xfId="8431" xr:uid="{00000000-0005-0000-0000-00009BA60000}"/>
    <cellStyle name="Normal 3 4 3_A01" xfId="8432" xr:uid="{00000000-0005-0000-0000-00009CA60000}"/>
    <cellStyle name="Normal 3 4 4" xfId="8433" xr:uid="{00000000-0005-0000-0000-00009DA60000}"/>
    <cellStyle name="Normal 3 4 4 2" xfId="8434" xr:uid="{00000000-0005-0000-0000-00009EA60000}"/>
    <cellStyle name="Normal 3 4 4 2 2" xfId="8435" xr:uid="{00000000-0005-0000-0000-00009FA60000}"/>
    <cellStyle name="Normal 3 4 4 2_CR4_19" xfId="8436" xr:uid="{00000000-0005-0000-0000-0000A0A60000}"/>
    <cellStyle name="Normal 3 4 4_A01" xfId="12541" xr:uid="{00000000-0005-0000-0000-0000A1A60000}"/>
    <cellStyle name="Normal 3 4 5" xfId="8437" xr:uid="{00000000-0005-0000-0000-0000A2A60000}"/>
    <cellStyle name="Normal 3 4 5 2" xfId="8438" xr:uid="{00000000-0005-0000-0000-0000A3A60000}"/>
    <cellStyle name="Normal 3 4 5 2 2" xfId="8439" xr:uid="{00000000-0005-0000-0000-0000A4A60000}"/>
    <cellStyle name="Normal 3 4 5 2_CR4_19" xfId="8440" xr:uid="{00000000-0005-0000-0000-0000A5A60000}"/>
    <cellStyle name="Normal 3 4 5 3" xfId="8441" xr:uid="{00000000-0005-0000-0000-0000A6A60000}"/>
    <cellStyle name="Normal 3 4 5_AVA DVA EL" xfId="29948" xr:uid="{00000000-0005-0000-0000-0000A7A60000}"/>
    <cellStyle name="Normal 3 4 6" xfId="8442" xr:uid="{00000000-0005-0000-0000-0000A8A60000}"/>
    <cellStyle name="Normal 3 4 6 2" xfId="8443" xr:uid="{00000000-0005-0000-0000-0000A9A60000}"/>
    <cellStyle name="Normal 3 4 6 3" xfId="29949" xr:uid="{00000000-0005-0000-0000-0000AAA60000}"/>
    <cellStyle name="Normal 3 4 6_AVA DVA EL" xfId="29950" xr:uid="{00000000-0005-0000-0000-0000ABA60000}"/>
    <cellStyle name="Normal 3 4 7" xfId="8444" xr:uid="{00000000-0005-0000-0000-0000ACA60000}"/>
    <cellStyle name="Normal 3 4 7 2" xfId="8445" xr:uid="{00000000-0005-0000-0000-0000ADA60000}"/>
    <cellStyle name="Normal 3 4 7 3" xfId="29951" xr:uid="{00000000-0005-0000-0000-0000AEA60000}"/>
    <cellStyle name="Normal 3 4 7_AVA DVA EL" xfId="29952" xr:uid="{00000000-0005-0000-0000-0000AFA60000}"/>
    <cellStyle name="Normal 3 4 8" xfId="29953" xr:uid="{00000000-0005-0000-0000-0000B0A60000}"/>
    <cellStyle name="Normal 3 4 8 2" xfId="36081" xr:uid="{00000000-0005-0000-0000-0000B1A60000}"/>
    <cellStyle name="Normal 3 4 9" xfId="36163" xr:uid="{00000000-0005-0000-0000-0000B2A60000}"/>
    <cellStyle name="Normal 3 4_4Q16" xfId="29954" xr:uid="{00000000-0005-0000-0000-0000B3A60000}"/>
    <cellStyle name="Normal 3 5" xfId="8446" xr:uid="{00000000-0005-0000-0000-0000B4A60000}"/>
    <cellStyle name="Normal 3 5 10" xfId="29955" xr:uid="{00000000-0005-0000-0000-0000B5A60000}"/>
    <cellStyle name="Normal 3 5 10 2" xfId="29956" xr:uid="{00000000-0005-0000-0000-0000B6A60000}"/>
    <cellStyle name="Normal 3 5 10 3" xfId="29957" xr:uid="{00000000-0005-0000-0000-0000B7A60000}"/>
    <cellStyle name="Normal 3 5 10_AVA DVA EL" xfId="29958" xr:uid="{00000000-0005-0000-0000-0000B8A60000}"/>
    <cellStyle name="Normal 3 5 11" xfId="29959" xr:uid="{00000000-0005-0000-0000-0000B9A60000}"/>
    <cellStyle name="Normal 3 5 11 2" xfId="29960" xr:uid="{00000000-0005-0000-0000-0000BAA60000}"/>
    <cellStyle name="Normal 3 5 11 3" xfId="29961" xr:uid="{00000000-0005-0000-0000-0000BBA60000}"/>
    <cellStyle name="Normal 3 5 11_AVA DVA EL" xfId="29962" xr:uid="{00000000-0005-0000-0000-0000BCA60000}"/>
    <cellStyle name="Normal 3 5 12" xfId="29963" xr:uid="{00000000-0005-0000-0000-0000BDA60000}"/>
    <cellStyle name="Normal 3 5 13" xfId="50509" xr:uid="{00000000-0005-0000-0000-0000BEA60000}"/>
    <cellStyle name="Normal 3 5 2" xfId="29964" xr:uid="{00000000-0005-0000-0000-0000BFA60000}"/>
    <cellStyle name="Normal 3 5 2 10" xfId="29965" xr:uid="{00000000-0005-0000-0000-0000C0A60000}"/>
    <cellStyle name="Normal 3 5 2 10 2" xfId="29966" xr:uid="{00000000-0005-0000-0000-0000C1A60000}"/>
    <cellStyle name="Normal 3 5 2 10 3" xfId="29967" xr:uid="{00000000-0005-0000-0000-0000C2A60000}"/>
    <cellStyle name="Normal 3 5 2 10_AVA DVA EL" xfId="29968" xr:uid="{00000000-0005-0000-0000-0000C3A60000}"/>
    <cellStyle name="Normal 3 5 2 11" xfId="29969" xr:uid="{00000000-0005-0000-0000-0000C4A60000}"/>
    <cellStyle name="Normal 3 5 2 12" xfId="29970" xr:uid="{00000000-0005-0000-0000-0000C5A60000}"/>
    <cellStyle name="Normal 3 5 2 13" xfId="36237" xr:uid="{00000000-0005-0000-0000-0000C6A60000}"/>
    <cellStyle name="Normal 3 5 2 14" xfId="36356" xr:uid="{00000000-0005-0000-0000-0000C7A60000}"/>
    <cellStyle name="Normal 3 5 2 2" xfId="29971" xr:uid="{00000000-0005-0000-0000-0000C8A60000}"/>
    <cellStyle name="Normal 3 5 2 2 2" xfId="29972" xr:uid="{00000000-0005-0000-0000-0000C9A60000}"/>
    <cellStyle name="Normal 3 5 2 2 2 2" xfId="29973" xr:uid="{00000000-0005-0000-0000-0000CAA60000}"/>
    <cellStyle name="Normal 3 5 2 2 2 3" xfId="29974" xr:uid="{00000000-0005-0000-0000-0000CBA60000}"/>
    <cellStyle name="Normal 3 5 2 2 2_AVA DVA EL" xfId="29975" xr:uid="{00000000-0005-0000-0000-0000CCA60000}"/>
    <cellStyle name="Normal 3 5 2 2 3" xfId="29976" xr:uid="{00000000-0005-0000-0000-0000CDA60000}"/>
    <cellStyle name="Normal 3 5 2 2 3 2" xfId="29977" xr:uid="{00000000-0005-0000-0000-0000CEA60000}"/>
    <cellStyle name="Normal 3 5 2 2 3 3" xfId="29978" xr:uid="{00000000-0005-0000-0000-0000CFA60000}"/>
    <cellStyle name="Normal 3 5 2 2 3_AVA DVA EL" xfId="29979" xr:uid="{00000000-0005-0000-0000-0000D0A60000}"/>
    <cellStyle name="Normal 3 5 2 2 4" xfId="29980" xr:uid="{00000000-0005-0000-0000-0000D1A60000}"/>
    <cellStyle name="Normal 3 5 2 2 5" xfId="29981" xr:uid="{00000000-0005-0000-0000-0000D2A60000}"/>
    <cellStyle name="Normal 3 5 2 2_AVA DVA EL" xfId="29982" xr:uid="{00000000-0005-0000-0000-0000D3A60000}"/>
    <cellStyle name="Normal 3 5 2 3" xfId="29983" xr:uid="{00000000-0005-0000-0000-0000D4A60000}"/>
    <cellStyle name="Normal 3 5 2 3 2" xfId="29984" xr:uid="{00000000-0005-0000-0000-0000D5A60000}"/>
    <cellStyle name="Normal 3 5 2 3 3" xfId="29985" xr:uid="{00000000-0005-0000-0000-0000D6A60000}"/>
    <cellStyle name="Normal 3 5 2 3_AVA DVA EL" xfId="29986" xr:uid="{00000000-0005-0000-0000-0000D7A60000}"/>
    <cellStyle name="Normal 3 5 2 4" xfId="29987" xr:uid="{00000000-0005-0000-0000-0000D8A60000}"/>
    <cellStyle name="Normal 3 5 2 4 2" xfId="29988" xr:uid="{00000000-0005-0000-0000-0000D9A60000}"/>
    <cellStyle name="Normal 3 5 2 4 3" xfId="29989" xr:uid="{00000000-0005-0000-0000-0000DAA60000}"/>
    <cellStyle name="Normal 3 5 2 4_AVA DVA EL" xfId="29990" xr:uid="{00000000-0005-0000-0000-0000DBA60000}"/>
    <cellStyle name="Normal 3 5 2 5" xfId="29991" xr:uid="{00000000-0005-0000-0000-0000DCA60000}"/>
    <cellStyle name="Normal 3 5 2 5 2" xfId="29992" xr:uid="{00000000-0005-0000-0000-0000DDA60000}"/>
    <cellStyle name="Normal 3 5 2 5 3" xfId="29993" xr:uid="{00000000-0005-0000-0000-0000DEA60000}"/>
    <cellStyle name="Normal 3 5 2 5_AVA DVA EL" xfId="29994" xr:uid="{00000000-0005-0000-0000-0000DFA60000}"/>
    <cellStyle name="Normal 3 5 2 6" xfId="29995" xr:uid="{00000000-0005-0000-0000-0000E0A60000}"/>
    <cellStyle name="Normal 3 5 2 6 2" xfId="29996" xr:uid="{00000000-0005-0000-0000-0000E1A60000}"/>
    <cellStyle name="Normal 3 5 2 6 3" xfId="29997" xr:uid="{00000000-0005-0000-0000-0000E2A60000}"/>
    <cellStyle name="Normal 3 5 2 6_AVA DVA EL" xfId="29998" xr:uid="{00000000-0005-0000-0000-0000E3A60000}"/>
    <cellStyle name="Normal 3 5 2 7" xfId="29999" xr:uid="{00000000-0005-0000-0000-0000E4A60000}"/>
    <cellStyle name="Normal 3 5 2 7 2" xfId="30000" xr:uid="{00000000-0005-0000-0000-0000E5A60000}"/>
    <cellStyle name="Normal 3 5 2 7 3" xfId="30001" xr:uid="{00000000-0005-0000-0000-0000E6A60000}"/>
    <cellStyle name="Normal 3 5 2 7_AVA DVA EL" xfId="30002" xr:uid="{00000000-0005-0000-0000-0000E7A60000}"/>
    <cellStyle name="Normal 3 5 2 8" xfId="30003" xr:uid="{00000000-0005-0000-0000-0000E8A60000}"/>
    <cellStyle name="Normal 3 5 2 8 2" xfId="30004" xr:uid="{00000000-0005-0000-0000-0000E9A60000}"/>
    <cellStyle name="Normal 3 5 2 8 3" xfId="30005" xr:uid="{00000000-0005-0000-0000-0000EAA60000}"/>
    <cellStyle name="Normal 3 5 2 8_AVA DVA EL" xfId="30006" xr:uid="{00000000-0005-0000-0000-0000EBA60000}"/>
    <cellStyle name="Normal 3 5 2 9" xfId="30007" xr:uid="{00000000-0005-0000-0000-0000ECA60000}"/>
    <cellStyle name="Normal 3 5 2 9 2" xfId="30008" xr:uid="{00000000-0005-0000-0000-0000EDA60000}"/>
    <cellStyle name="Normal 3 5 2 9 3" xfId="30009" xr:uid="{00000000-0005-0000-0000-0000EEA60000}"/>
    <cellStyle name="Normal 3 5 2 9_AVA DVA EL" xfId="30010" xr:uid="{00000000-0005-0000-0000-0000EFA60000}"/>
    <cellStyle name="Normal 3 5 2_AVA DVA EL" xfId="30011" xr:uid="{00000000-0005-0000-0000-0000F0A60000}"/>
    <cellStyle name="Normal 3 5 3" xfId="30012" xr:uid="{00000000-0005-0000-0000-0000F1A60000}"/>
    <cellStyle name="Normal 3 5 3 2" xfId="30013" xr:uid="{00000000-0005-0000-0000-0000F2A60000}"/>
    <cellStyle name="Normal 3 5 3 2 2" xfId="30014" xr:uid="{00000000-0005-0000-0000-0000F3A60000}"/>
    <cellStyle name="Normal 3 5 3 2 3" xfId="30015" xr:uid="{00000000-0005-0000-0000-0000F4A60000}"/>
    <cellStyle name="Normal 3 5 3 2_AVA DVA EL" xfId="30016" xr:uid="{00000000-0005-0000-0000-0000F5A60000}"/>
    <cellStyle name="Normal 3 5 3 3" xfId="30017" xr:uid="{00000000-0005-0000-0000-0000F6A60000}"/>
    <cellStyle name="Normal 3 5 3 3 2" xfId="30018" xr:uid="{00000000-0005-0000-0000-0000F7A60000}"/>
    <cellStyle name="Normal 3 5 3 3 3" xfId="30019" xr:uid="{00000000-0005-0000-0000-0000F8A60000}"/>
    <cellStyle name="Normal 3 5 3 3_AVA DVA EL" xfId="30020" xr:uid="{00000000-0005-0000-0000-0000F9A60000}"/>
    <cellStyle name="Normal 3 5 3 4" xfId="30021" xr:uid="{00000000-0005-0000-0000-0000FAA60000}"/>
    <cellStyle name="Normal 3 5 3 5" xfId="30022" xr:uid="{00000000-0005-0000-0000-0000FBA60000}"/>
    <cellStyle name="Normal 3 5 3_AVA DVA EL" xfId="30023" xr:uid="{00000000-0005-0000-0000-0000FCA60000}"/>
    <cellStyle name="Normal 3 5 4" xfId="30024" xr:uid="{00000000-0005-0000-0000-0000FDA60000}"/>
    <cellStyle name="Normal 3 5 4 2" xfId="30025" xr:uid="{00000000-0005-0000-0000-0000FEA60000}"/>
    <cellStyle name="Normal 3 5 4 3" xfId="30026" xr:uid="{00000000-0005-0000-0000-0000FFA60000}"/>
    <cellStyle name="Normal 3 5 4_AVA DVA EL" xfId="30027" xr:uid="{00000000-0005-0000-0000-000000A70000}"/>
    <cellStyle name="Normal 3 5 5" xfId="30028" xr:uid="{00000000-0005-0000-0000-000001A70000}"/>
    <cellStyle name="Normal 3 5 5 2" xfId="30029" xr:uid="{00000000-0005-0000-0000-000002A70000}"/>
    <cellStyle name="Normal 3 5 5 3" xfId="30030" xr:uid="{00000000-0005-0000-0000-000003A70000}"/>
    <cellStyle name="Normal 3 5 5_AVA DVA EL" xfId="30031" xr:uid="{00000000-0005-0000-0000-000004A70000}"/>
    <cellStyle name="Normal 3 5 6" xfId="30032" xr:uid="{00000000-0005-0000-0000-000005A70000}"/>
    <cellStyle name="Normal 3 5 6 2" xfId="30033" xr:uid="{00000000-0005-0000-0000-000006A70000}"/>
    <cellStyle name="Normal 3 5 6 3" xfId="30034" xr:uid="{00000000-0005-0000-0000-000007A70000}"/>
    <cellStyle name="Normal 3 5 6_AVA DVA EL" xfId="30035" xr:uid="{00000000-0005-0000-0000-000008A70000}"/>
    <cellStyle name="Normal 3 5 7" xfId="30036" xr:uid="{00000000-0005-0000-0000-000009A70000}"/>
    <cellStyle name="Normal 3 5 7 2" xfId="30037" xr:uid="{00000000-0005-0000-0000-00000AA70000}"/>
    <cellStyle name="Normal 3 5 7 3" xfId="30038" xr:uid="{00000000-0005-0000-0000-00000BA70000}"/>
    <cellStyle name="Normal 3 5 7_AVA DVA EL" xfId="30039" xr:uid="{00000000-0005-0000-0000-00000CA70000}"/>
    <cellStyle name="Normal 3 5 8" xfId="30040" xr:uid="{00000000-0005-0000-0000-00000DA70000}"/>
    <cellStyle name="Normal 3 5 8 2" xfId="30041" xr:uid="{00000000-0005-0000-0000-00000EA70000}"/>
    <cellStyle name="Normal 3 5 8 3" xfId="30042" xr:uid="{00000000-0005-0000-0000-00000FA70000}"/>
    <cellStyle name="Normal 3 5 8_AVA DVA EL" xfId="30043" xr:uid="{00000000-0005-0000-0000-000010A70000}"/>
    <cellStyle name="Normal 3 5 9" xfId="30044" xr:uid="{00000000-0005-0000-0000-000011A70000}"/>
    <cellStyle name="Normal 3 5 9 2" xfId="30045" xr:uid="{00000000-0005-0000-0000-000012A70000}"/>
    <cellStyle name="Normal 3 5 9 3" xfId="30046" xr:uid="{00000000-0005-0000-0000-000013A70000}"/>
    <cellStyle name="Normal 3 5 9_AVA DVA EL" xfId="30047" xr:uid="{00000000-0005-0000-0000-000014A70000}"/>
    <cellStyle name="Normal 3 5_A01" xfId="35882" xr:uid="{00000000-0005-0000-0000-000015A70000}"/>
    <cellStyle name="Normal 3 6" xfId="8447" xr:uid="{00000000-0005-0000-0000-000016A70000}"/>
    <cellStyle name="Normal 3 6 2" xfId="30048" xr:uid="{00000000-0005-0000-0000-000017A70000}"/>
    <cellStyle name="Normal 3 6 2 2" xfId="30049" xr:uid="{00000000-0005-0000-0000-000018A70000}"/>
    <cellStyle name="Normal 3 6 2 3" xfId="30050" xr:uid="{00000000-0005-0000-0000-000019A70000}"/>
    <cellStyle name="Normal 3 6 2_AVA DVA EL" xfId="30051" xr:uid="{00000000-0005-0000-0000-00001AA70000}"/>
    <cellStyle name="Normal 3 6 3" xfId="30052" xr:uid="{00000000-0005-0000-0000-00001BA70000}"/>
    <cellStyle name="Normal 3 6 4" xfId="50510" xr:uid="{00000000-0005-0000-0000-00001CA70000}"/>
    <cellStyle name="Normal 3 6_A01" xfId="35883" xr:uid="{00000000-0005-0000-0000-00001DA70000}"/>
    <cellStyle name="Normal 3 7" xfId="8448" xr:uid="{00000000-0005-0000-0000-00001EA70000}"/>
    <cellStyle name="Normal 3 7 2" xfId="30053" xr:uid="{00000000-0005-0000-0000-00001FA70000}"/>
    <cellStyle name="Normal 3 7 2 2" xfId="30054" xr:uid="{00000000-0005-0000-0000-000020A70000}"/>
    <cellStyle name="Normal 3 7 2 3" xfId="30055" xr:uid="{00000000-0005-0000-0000-000021A70000}"/>
    <cellStyle name="Normal 3 7 2_AVA DVA EL" xfId="30056" xr:uid="{00000000-0005-0000-0000-000022A70000}"/>
    <cellStyle name="Normal 3 7 3" xfId="30057" xr:uid="{00000000-0005-0000-0000-000023A70000}"/>
    <cellStyle name="Normal 3 7 4" xfId="50511" xr:uid="{00000000-0005-0000-0000-000024A70000}"/>
    <cellStyle name="Normal 3 7_AVA DVA EL" xfId="30058" xr:uid="{00000000-0005-0000-0000-000025A70000}"/>
    <cellStyle name="Normal 3 8" xfId="8449" xr:uid="{00000000-0005-0000-0000-000026A70000}"/>
    <cellStyle name="Normal 3 8 2" xfId="30059" xr:uid="{00000000-0005-0000-0000-000027A70000}"/>
    <cellStyle name="Normal 3 8 2 2" xfId="30060" xr:uid="{00000000-0005-0000-0000-000028A70000}"/>
    <cellStyle name="Normal 3 8 2 3" xfId="30061" xr:uid="{00000000-0005-0000-0000-000029A70000}"/>
    <cellStyle name="Normal 3 8 2_AVA DVA EL" xfId="30062" xr:uid="{00000000-0005-0000-0000-00002AA70000}"/>
    <cellStyle name="Normal 3 8 3" xfId="30063" xr:uid="{00000000-0005-0000-0000-00002BA70000}"/>
    <cellStyle name="Normal 3 8 4" xfId="50512" xr:uid="{00000000-0005-0000-0000-00002CA70000}"/>
    <cellStyle name="Normal 3 8_AVA DVA EL" xfId="30064" xr:uid="{00000000-0005-0000-0000-00002DA70000}"/>
    <cellStyle name="Normal 3 9" xfId="8450" xr:uid="{00000000-0005-0000-0000-00002EA70000}"/>
    <cellStyle name="Normal 3 9 2" xfId="30065" xr:uid="{00000000-0005-0000-0000-00002FA70000}"/>
    <cellStyle name="Normal 3 9 3" xfId="50513" xr:uid="{00000000-0005-0000-0000-000030A70000}"/>
    <cellStyle name="Normal 3 9_AVA DVA EL" xfId="30066" xr:uid="{00000000-0005-0000-0000-000031A70000}"/>
    <cellStyle name="Normal 3_~1520012" xfId="8451" xr:uid="{00000000-0005-0000-0000-000032A70000}"/>
    <cellStyle name="Normal 30" xfId="8452" xr:uid="{00000000-0005-0000-0000-000033A70000}"/>
    <cellStyle name="Normal 30 2" xfId="8453" xr:uid="{00000000-0005-0000-0000-000034A70000}"/>
    <cellStyle name="Normal 30 2 2" xfId="30067" xr:uid="{00000000-0005-0000-0000-000035A70000}"/>
    <cellStyle name="Normal 30 2 2 2" xfId="50514" xr:uid="{00000000-0005-0000-0000-000036A70000}"/>
    <cellStyle name="Normal 30 2 3" xfId="50515" xr:uid="{00000000-0005-0000-0000-000037A70000}"/>
    <cellStyle name="Normal 30 2 4" xfId="50516" xr:uid="{00000000-0005-0000-0000-000038A70000}"/>
    <cellStyle name="Normal 30 2_AVA DVA EL" xfId="30068" xr:uid="{00000000-0005-0000-0000-000039A70000}"/>
    <cellStyle name="Normal 30 3" xfId="30069" xr:uid="{00000000-0005-0000-0000-00003AA70000}"/>
    <cellStyle name="Normal 30 3 2" xfId="30070" xr:uid="{00000000-0005-0000-0000-00003BA70000}"/>
    <cellStyle name="Normal 30 3 3" xfId="30071" xr:uid="{00000000-0005-0000-0000-00003CA70000}"/>
    <cellStyle name="Normal 30 3 4" xfId="50517" xr:uid="{00000000-0005-0000-0000-00003DA70000}"/>
    <cellStyle name="Normal 30 3_AVA DVA EL" xfId="30072" xr:uid="{00000000-0005-0000-0000-00003EA70000}"/>
    <cellStyle name="Normal 30 4" xfId="30073" xr:uid="{00000000-0005-0000-0000-00003FA70000}"/>
    <cellStyle name="Normal 30 4 2" xfId="50518" xr:uid="{00000000-0005-0000-0000-000040A70000}"/>
    <cellStyle name="Normal 30 5" xfId="8454" xr:uid="{00000000-0005-0000-0000-000041A70000}"/>
    <cellStyle name="Normal 30 5 2" xfId="8455" xr:uid="{00000000-0005-0000-0000-000042A70000}"/>
    <cellStyle name="Normal 30 5_CR4_19" xfId="8456" xr:uid="{00000000-0005-0000-0000-000043A70000}"/>
    <cellStyle name="Normal 30 6" xfId="50519" xr:uid="{00000000-0005-0000-0000-000044A70000}"/>
    <cellStyle name="Normal 30_AVA DVA EL" xfId="30074" xr:uid="{00000000-0005-0000-0000-000045A70000}"/>
    <cellStyle name="Normal 31" xfId="8457" xr:uid="{00000000-0005-0000-0000-000046A70000}"/>
    <cellStyle name="Normal 31 2" xfId="8458" xr:uid="{00000000-0005-0000-0000-000047A70000}"/>
    <cellStyle name="Normal 31 2 2" xfId="30075" xr:uid="{00000000-0005-0000-0000-000048A70000}"/>
    <cellStyle name="Normal 31 2 3" xfId="50520" xr:uid="{00000000-0005-0000-0000-000049A70000}"/>
    <cellStyle name="Normal 31 2_AVA DVA EL" xfId="30076" xr:uid="{00000000-0005-0000-0000-00004AA70000}"/>
    <cellStyle name="Normal 31 3" xfId="30077" xr:uid="{00000000-0005-0000-0000-00004BA70000}"/>
    <cellStyle name="Normal 31 3 2" xfId="30078" xr:uid="{00000000-0005-0000-0000-00004CA70000}"/>
    <cellStyle name="Normal 31 3 3" xfId="30079" xr:uid="{00000000-0005-0000-0000-00004DA70000}"/>
    <cellStyle name="Normal 31 3 4" xfId="50521" xr:uid="{00000000-0005-0000-0000-00004EA70000}"/>
    <cellStyle name="Normal 31 3_AVA DVA EL" xfId="30080" xr:uid="{00000000-0005-0000-0000-00004FA70000}"/>
    <cellStyle name="Normal 31 4" xfId="30081" xr:uid="{00000000-0005-0000-0000-000050A70000}"/>
    <cellStyle name="Normal 31 5" xfId="50522" xr:uid="{00000000-0005-0000-0000-000051A70000}"/>
    <cellStyle name="Normal 31_AVA DVA EL" xfId="30082" xr:uid="{00000000-0005-0000-0000-000052A70000}"/>
    <cellStyle name="Normal 32" xfId="8459" xr:uid="{00000000-0005-0000-0000-000053A70000}"/>
    <cellStyle name="Normal 32 2" xfId="8460" xr:uid="{00000000-0005-0000-0000-000054A70000}"/>
    <cellStyle name="Normal 32 2 2" xfId="30083" xr:uid="{00000000-0005-0000-0000-000055A70000}"/>
    <cellStyle name="Normal 32 2 2 2" xfId="30084" xr:uid="{00000000-0005-0000-0000-000056A70000}"/>
    <cellStyle name="Normal 32 2 2 3" xfId="30085" xr:uid="{00000000-0005-0000-0000-000057A70000}"/>
    <cellStyle name="Normal 32 2 2_AVA DVA EL" xfId="30086" xr:uid="{00000000-0005-0000-0000-000058A70000}"/>
    <cellStyle name="Normal 32 2 3" xfId="50523" xr:uid="{00000000-0005-0000-0000-000059A70000}"/>
    <cellStyle name="Normal 32 2_AVA DVA EL" xfId="50524" xr:uid="{00000000-0005-0000-0000-00005AA70000}"/>
    <cellStyle name="Normal 32 3" xfId="30087" xr:uid="{00000000-0005-0000-0000-00005BA70000}"/>
    <cellStyle name="Normal 32 3 2" xfId="30088" xr:uid="{00000000-0005-0000-0000-00005CA70000}"/>
    <cellStyle name="Normal 32 3 3" xfId="30089" xr:uid="{00000000-0005-0000-0000-00005DA70000}"/>
    <cellStyle name="Normal 32 3 4" xfId="50525" xr:uid="{00000000-0005-0000-0000-00005EA70000}"/>
    <cellStyle name="Normal 32 3_AVA DVA EL" xfId="30090" xr:uid="{00000000-0005-0000-0000-00005FA70000}"/>
    <cellStyle name="Normal 32 4" xfId="30091" xr:uid="{00000000-0005-0000-0000-000060A70000}"/>
    <cellStyle name="Normal 32 4 2" xfId="30092" xr:uid="{00000000-0005-0000-0000-000061A70000}"/>
    <cellStyle name="Normal 32 4 3" xfId="30093" xr:uid="{00000000-0005-0000-0000-000062A70000}"/>
    <cellStyle name="Normal 32 4_AVA DVA EL" xfId="30094" xr:uid="{00000000-0005-0000-0000-000063A70000}"/>
    <cellStyle name="Normal 32 5" xfId="50526" xr:uid="{00000000-0005-0000-0000-000064A70000}"/>
    <cellStyle name="Normal 32_AVA DVA EL" xfId="50527" xr:uid="{00000000-0005-0000-0000-000065A70000}"/>
    <cellStyle name="Normal 33" xfId="8461" xr:uid="{00000000-0005-0000-0000-000066A70000}"/>
    <cellStyle name="Normal 33 2" xfId="30095" xr:uid="{00000000-0005-0000-0000-000067A70000}"/>
    <cellStyle name="Normal 33 2 2" xfId="30096" xr:uid="{00000000-0005-0000-0000-000068A70000}"/>
    <cellStyle name="Normal 33 2 3" xfId="30097" xr:uid="{00000000-0005-0000-0000-000069A70000}"/>
    <cellStyle name="Normal 33 2 4" xfId="50528" xr:uid="{00000000-0005-0000-0000-00006AA70000}"/>
    <cellStyle name="Normal 33 2_AVA DVA EL" xfId="30098" xr:uid="{00000000-0005-0000-0000-00006BA70000}"/>
    <cellStyle name="Normal 33 3" xfId="30099" xr:uid="{00000000-0005-0000-0000-00006CA70000}"/>
    <cellStyle name="Normal 33 3 2" xfId="50529" xr:uid="{00000000-0005-0000-0000-00006DA70000}"/>
    <cellStyle name="Normal 33 4" xfId="50530" xr:uid="{00000000-0005-0000-0000-00006EA70000}"/>
    <cellStyle name="Normal 33_AVA DVA EL" xfId="30100" xr:uid="{00000000-0005-0000-0000-00006FA70000}"/>
    <cellStyle name="Normal 34" xfId="8462" xr:uid="{00000000-0005-0000-0000-000070A70000}"/>
    <cellStyle name="Normal 34 2" xfId="30101" xr:uid="{00000000-0005-0000-0000-000071A70000}"/>
    <cellStyle name="Normal 34 2 2" xfId="30102" xr:uid="{00000000-0005-0000-0000-000072A70000}"/>
    <cellStyle name="Normal 34 2 3" xfId="30103" xr:uid="{00000000-0005-0000-0000-000073A70000}"/>
    <cellStyle name="Normal 34 2 4" xfId="50531" xr:uid="{00000000-0005-0000-0000-000074A70000}"/>
    <cellStyle name="Normal 34 2_AVA DVA EL" xfId="30104" xr:uid="{00000000-0005-0000-0000-000075A70000}"/>
    <cellStyle name="Normal 34 3" xfId="30105" xr:uid="{00000000-0005-0000-0000-000076A70000}"/>
    <cellStyle name="Normal 34 3 2" xfId="50532" xr:uid="{00000000-0005-0000-0000-000077A70000}"/>
    <cellStyle name="Normal 34 4" xfId="50533" xr:uid="{00000000-0005-0000-0000-000078A70000}"/>
    <cellStyle name="Normal 34_AVA DVA EL" xfId="30106" xr:uid="{00000000-0005-0000-0000-000079A70000}"/>
    <cellStyle name="Normal 35" xfId="8463" xr:uid="{00000000-0005-0000-0000-00007AA70000}"/>
    <cellStyle name="Normal 35 2" xfId="30107" xr:uid="{00000000-0005-0000-0000-00007BA70000}"/>
    <cellStyle name="Normal 35 2 2" xfId="30108" xr:uid="{00000000-0005-0000-0000-00007CA70000}"/>
    <cellStyle name="Normal 35 2 3" xfId="30109" xr:uid="{00000000-0005-0000-0000-00007DA70000}"/>
    <cellStyle name="Normal 35 2_AVA DVA EL" xfId="30110" xr:uid="{00000000-0005-0000-0000-00007EA70000}"/>
    <cellStyle name="Normal 35 3" xfId="30111" xr:uid="{00000000-0005-0000-0000-00007FA70000}"/>
    <cellStyle name="Normal 35 3 2" xfId="30112" xr:uid="{00000000-0005-0000-0000-000080A70000}"/>
    <cellStyle name="Normal 35 3 3" xfId="30113" xr:uid="{00000000-0005-0000-0000-000081A70000}"/>
    <cellStyle name="Normal 35 3_AVA DVA EL" xfId="30114" xr:uid="{00000000-0005-0000-0000-000082A70000}"/>
    <cellStyle name="Normal 35 4" xfId="30115" xr:uid="{00000000-0005-0000-0000-000083A70000}"/>
    <cellStyle name="Normal 35 4 2" xfId="30116" xr:uid="{00000000-0005-0000-0000-000084A70000}"/>
    <cellStyle name="Normal 35 4 3" xfId="30117" xr:uid="{00000000-0005-0000-0000-000085A70000}"/>
    <cellStyle name="Normal 35 4_AVA DVA EL" xfId="30118" xr:uid="{00000000-0005-0000-0000-000086A70000}"/>
    <cellStyle name="Normal 35 5" xfId="30119" xr:uid="{00000000-0005-0000-0000-000087A70000}"/>
    <cellStyle name="Normal 35 5 2" xfId="30120" xr:uid="{00000000-0005-0000-0000-000088A70000}"/>
    <cellStyle name="Normal 35 5 3" xfId="30121" xr:uid="{00000000-0005-0000-0000-000089A70000}"/>
    <cellStyle name="Normal 35 5_AVA DVA EL" xfId="30122" xr:uid="{00000000-0005-0000-0000-00008AA70000}"/>
    <cellStyle name="Normal 35 6" xfId="30123" xr:uid="{00000000-0005-0000-0000-00008BA70000}"/>
    <cellStyle name="Normal 35_AVA DVA EL" xfId="30124" xr:uid="{00000000-0005-0000-0000-00008CA70000}"/>
    <cellStyle name="Normal 36" xfId="8464" xr:uid="{00000000-0005-0000-0000-00008DA70000}"/>
    <cellStyle name="Normal 36 2" xfId="30125" xr:uid="{00000000-0005-0000-0000-00008EA70000}"/>
    <cellStyle name="Normal 36 2 2" xfId="30126" xr:uid="{00000000-0005-0000-0000-00008FA70000}"/>
    <cellStyle name="Normal 36 2 2 2" xfId="30127" xr:uid="{00000000-0005-0000-0000-000090A70000}"/>
    <cellStyle name="Normal 36 2 2 3" xfId="30128" xr:uid="{00000000-0005-0000-0000-000091A70000}"/>
    <cellStyle name="Normal 36 2 2_AVA DVA EL" xfId="30129" xr:uid="{00000000-0005-0000-0000-000092A70000}"/>
    <cellStyle name="Normal 36 2 3" xfId="30130" xr:uid="{00000000-0005-0000-0000-000093A70000}"/>
    <cellStyle name="Normal 36 2 4" xfId="30131" xr:uid="{00000000-0005-0000-0000-000094A70000}"/>
    <cellStyle name="Normal 36 2_AVA DVA EL" xfId="30132" xr:uid="{00000000-0005-0000-0000-000095A70000}"/>
    <cellStyle name="Normal 36 3" xfId="30133" xr:uid="{00000000-0005-0000-0000-000096A70000}"/>
    <cellStyle name="Normal 36 3 2" xfId="30134" xr:uid="{00000000-0005-0000-0000-000097A70000}"/>
    <cellStyle name="Normal 36 3 3" xfId="30135" xr:uid="{00000000-0005-0000-0000-000098A70000}"/>
    <cellStyle name="Normal 36 3_AVA DVA EL" xfId="30136" xr:uid="{00000000-0005-0000-0000-000099A70000}"/>
    <cellStyle name="Normal 36 4" xfId="30137" xr:uid="{00000000-0005-0000-0000-00009AA70000}"/>
    <cellStyle name="Normal 36 4 2" xfId="30138" xr:uid="{00000000-0005-0000-0000-00009BA70000}"/>
    <cellStyle name="Normal 36 4 3" xfId="30139" xr:uid="{00000000-0005-0000-0000-00009CA70000}"/>
    <cellStyle name="Normal 36 4_AVA DVA EL" xfId="30140" xr:uid="{00000000-0005-0000-0000-00009DA70000}"/>
    <cellStyle name="Normal 36 5" xfId="30141" xr:uid="{00000000-0005-0000-0000-00009EA70000}"/>
    <cellStyle name="Normal 36 5 2" xfId="30142" xr:uid="{00000000-0005-0000-0000-00009FA70000}"/>
    <cellStyle name="Normal 36 5 3" xfId="30143" xr:uid="{00000000-0005-0000-0000-0000A0A70000}"/>
    <cellStyle name="Normal 36 5_AVA DVA EL" xfId="30144" xr:uid="{00000000-0005-0000-0000-0000A1A70000}"/>
    <cellStyle name="Normal 36 6" xfId="30145" xr:uid="{00000000-0005-0000-0000-0000A2A70000}"/>
    <cellStyle name="Normal 36 6 2" xfId="30146" xr:uid="{00000000-0005-0000-0000-0000A3A70000}"/>
    <cellStyle name="Normal 36 6 3" xfId="30147" xr:uid="{00000000-0005-0000-0000-0000A4A70000}"/>
    <cellStyle name="Normal 36 6_AVA DVA EL" xfId="30148" xr:uid="{00000000-0005-0000-0000-0000A5A70000}"/>
    <cellStyle name="Normal 36 7" xfId="50534" xr:uid="{00000000-0005-0000-0000-0000A6A70000}"/>
    <cellStyle name="Normal 36_AVA DVA EL" xfId="50535" xr:uid="{00000000-0005-0000-0000-0000A7A70000}"/>
    <cellStyle name="Normal 37" xfId="8465" xr:uid="{00000000-0005-0000-0000-0000A8A70000}"/>
    <cellStyle name="Normal 37 2" xfId="30149" xr:uid="{00000000-0005-0000-0000-0000A9A70000}"/>
    <cellStyle name="Normal 37 2 2" xfId="30150" xr:uid="{00000000-0005-0000-0000-0000AAA70000}"/>
    <cellStyle name="Normal 37 2 2 2" xfId="30151" xr:uid="{00000000-0005-0000-0000-0000ABA70000}"/>
    <cellStyle name="Normal 37 2 2 3" xfId="30152" xr:uid="{00000000-0005-0000-0000-0000ACA70000}"/>
    <cellStyle name="Normal 37 2 2_AVA DVA EL" xfId="30153" xr:uid="{00000000-0005-0000-0000-0000ADA70000}"/>
    <cellStyle name="Normal 37 2 3" xfId="30154" xr:uid="{00000000-0005-0000-0000-0000AEA70000}"/>
    <cellStyle name="Normal 37 2 4" xfId="30155" xr:uid="{00000000-0005-0000-0000-0000AFA70000}"/>
    <cellStyle name="Normal 37 2_AVA DVA EL" xfId="30156" xr:uid="{00000000-0005-0000-0000-0000B0A70000}"/>
    <cellStyle name="Normal 37 3" xfId="30157" xr:uid="{00000000-0005-0000-0000-0000B1A70000}"/>
    <cellStyle name="Normal 37 3 2" xfId="30158" xr:uid="{00000000-0005-0000-0000-0000B2A70000}"/>
    <cellStyle name="Normal 37 3 3" xfId="30159" xr:uid="{00000000-0005-0000-0000-0000B3A70000}"/>
    <cellStyle name="Normal 37 3_AVA DVA EL" xfId="30160" xr:uid="{00000000-0005-0000-0000-0000B4A70000}"/>
    <cellStyle name="Normal 37 4" xfId="30161" xr:uid="{00000000-0005-0000-0000-0000B5A70000}"/>
    <cellStyle name="Normal 37 4 2" xfId="30162" xr:uid="{00000000-0005-0000-0000-0000B6A70000}"/>
    <cellStyle name="Normal 37 4 3" xfId="30163" xr:uid="{00000000-0005-0000-0000-0000B7A70000}"/>
    <cellStyle name="Normal 37 4_AVA DVA EL" xfId="30164" xr:uid="{00000000-0005-0000-0000-0000B8A70000}"/>
    <cellStyle name="Normal 37 5" xfId="30165" xr:uid="{00000000-0005-0000-0000-0000B9A70000}"/>
    <cellStyle name="Normal 37 5 2" xfId="30166" xr:uid="{00000000-0005-0000-0000-0000BAA70000}"/>
    <cellStyle name="Normal 37 5 3" xfId="30167" xr:uid="{00000000-0005-0000-0000-0000BBA70000}"/>
    <cellStyle name="Normal 37 5_AVA DVA EL" xfId="30168" xr:uid="{00000000-0005-0000-0000-0000BCA70000}"/>
    <cellStyle name="Normal 37 6" xfId="30169" xr:uid="{00000000-0005-0000-0000-0000BDA70000}"/>
    <cellStyle name="Normal 37 6 2" xfId="30170" xr:uid="{00000000-0005-0000-0000-0000BEA70000}"/>
    <cellStyle name="Normal 37 6 3" xfId="30171" xr:uid="{00000000-0005-0000-0000-0000BFA70000}"/>
    <cellStyle name="Normal 37 6_AVA DVA EL" xfId="30172" xr:uid="{00000000-0005-0000-0000-0000C0A70000}"/>
    <cellStyle name="Normal 37 7" xfId="30173" xr:uid="{00000000-0005-0000-0000-0000C1A70000}"/>
    <cellStyle name="Normal 37 8" xfId="50536" xr:uid="{00000000-0005-0000-0000-0000C2A70000}"/>
    <cellStyle name="Normal 37_AVA DVA EL" xfId="30174" xr:uid="{00000000-0005-0000-0000-0000C3A70000}"/>
    <cellStyle name="Normal 38" xfId="8466" xr:uid="{00000000-0005-0000-0000-0000C4A70000}"/>
    <cellStyle name="Normal 38 2" xfId="30175" xr:uid="{00000000-0005-0000-0000-0000C5A70000}"/>
    <cellStyle name="Normal 38 2 2" xfId="30176" xr:uid="{00000000-0005-0000-0000-0000C6A70000}"/>
    <cellStyle name="Normal 38 2 3" xfId="30177" xr:uid="{00000000-0005-0000-0000-0000C7A70000}"/>
    <cellStyle name="Normal 38 2_AVA DVA EL" xfId="30178" xr:uid="{00000000-0005-0000-0000-0000C8A70000}"/>
    <cellStyle name="Normal 38 3" xfId="30179" xr:uid="{00000000-0005-0000-0000-0000C9A70000}"/>
    <cellStyle name="Normal 38 3 2" xfId="30180" xr:uid="{00000000-0005-0000-0000-0000CAA70000}"/>
    <cellStyle name="Normal 38 3 3" xfId="30181" xr:uid="{00000000-0005-0000-0000-0000CBA70000}"/>
    <cellStyle name="Normal 38 3_AVA DVA EL" xfId="30182" xr:uid="{00000000-0005-0000-0000-0000CCA70000}"/>
    <cellStyle name="Normal 38 4" xfId="30183" xr:uid="{00000000-0005-0000-0000-0000CDA70000}"/>
    <cellStyle name="Normal 38 4 2" xfId="30184" xr:uid="{00000000-0005-0000-0000-0000CEA70000}"/>
    <cellStyle name="Normal 38 4 3" xfId="30185" xr:uid="{00000000-0005-0000-0000-0000CFA70000}"/>
    <cellStyle name="Normal 38 4_AVA DVA EL" xfId="30186" xr:uid="{00000000-0005-0000-0000-0000D0A70000}"/>
    <cellStyle name="Normal 38 5" xfId="30187" xr:uid="{00000000-0005-0000-0000-0000D1A70000}"/>
    <cellStyle name="Normal 38 5 2" xfId="30188" xr:uid="{00000000-0005-0000-0000-0000D2A70000}"/>
    <cellStyle name="Normal 38 5 3" xfId="30189" xr:uid="{00000000-0005-0000-0000-0000D3A70000}"/>
    <cellStyle name="Normal 38 5_AVA DVA EL" xfId="30190" xr:uid="{00000000-0005-0000-0000-0000D4A70000}"/>
    <cellStyle name="Normal 38 6" xfId="30191" xr:uid="{00000000-0005-0000-0000-0000D5A70000}"/>
    <cellStyle name="Normal 38 6 2" xfId="30192" xr:uid="{00000000-0005-0000-0000-0000D6A70000}"/>
    <cellStyle name="Normal 38 6 3" xfId="30193" xr:uid="{00000000-0005-0000-0000-0000D7A70000}"/>
    <cellStyle name="Normal 38 6_AVA DVA EL" xfId="30194" xr:uid="{00000000-0005-0000-0000-0000D8A70000}"/>
    <cellStyle name="Normal 38 7" xfId="30195" xr:uid="{00000000-0005-0000-0000-0000D9A70000}"/>
    <cellStyle name="Normal 38 8" xfId="50537" xr:uid="{00000000-0005-0000-0000-0000DAA70000}"/>
    <cellStyle name="Normal 38_AVA DVA EL" xfId="30196" xr:uid="{00000000-0005-0000-0000-0000DBA70000}"/>
    <cellStyle name="Normal 39" xfId="8467" xr:uid="{00000000-0005-0000-0000-0000DCA70000}"/>
    <cellStyle name="Normal 39 2" xfId="30197" xr:uid="{00000000-0005-0000-0000-0000DDA70000}"/>
    <cellStyle name="Normal 39 2 2" xfId="30198" xr:uid="{00000000-0005-0000-0000-0000DEA70000}"/>
    <cellStyle name="Normal 39 2 3" xfId="30199" xr:uid="{00000000-0005-0000-0000-0000DFA70000}"/>
    <cellStyle name="Normal 39 2_AVA DVA EL" xfId="30200" xr:uid="{00000000-0005-0000-0000-0000E0A70000}"/>
    <cellStyle name="Normal 39 3" xfId="30201" xr:uid="{00000000-0005-0000-0000-0000E1A70000}"/>
    <cellStyle name="Normal 39 3 2" xfId="30202" xr:uid="{00000000-0005-0000-0000-0000E2A70000}"/>
    <cellStyle name="Normal 39 3 3" xfId="30203" xr:uid="{00000000-0005-0000-0000-0000E3A70000}"/>
    <cellStyle name="Normal 39 3_AVA DVA EL" xfId="30204" xr:uid="{00000000-0005-0000-0000-0000E4A70000}"/>
    <cellStyle name="Normal 39 4" xfId="30205" xr:uid="{00000000-0005-0000-0000-0000E5A70000}"/>
    <cellStyle name="Normal 39 4 2" xfId="30206" xr:uid="{00000000-0005-0000-0000-0000E6A70000}"/>
    <cellStyle name="Normal 39 4 3" xfId="30207" xr:uid="{00000000-0005-0000-0000-0000E7A70000}"/>
    <cellStyle name="Normal 39 4_AVA DVA EL" xfId="30208" xr:uid="{00000000-0005-0000-0000-0000E8A70000}"/>
    <cellStyle name="Normal 39 5" xfId="30209" xr:uid="{00000000-0005-0000-0000-0000E9A70000}"/>
    <cellStyle name="Normal 39 5 2" xfId="30210" xr:uid="{00000000-0005-0000-0000-0000EAA70000}"/>
    <cellStyle name="Normal 39 5 3" xfId="30211" xr:uid="{00000000-0005-0000-0000-0000EBA70000}"/>
    <cellStyle name="Normal 39 5_AVA DVA EL" xfId="30212" xr:uid="{00000000-0005-0000-0000-0000ECA70000}"/>
    <cellStyle name="Normal 39 6" xfId="30213" xr:uid="{00000000-0005-0000-0000-0000EDA70000}"/>
    <cellStyle name="Normal 39 6 2" xfId="30214" xr:uid="{00000000-0005-0000-0000-0000EEA70000}"/>
    <cellStyle name="Normal 39 6 3" xfId="30215" xr:uid="{00000000-0005-0000-0000-0000EFA70000}"/>
    <cellStyle name="Normal 39 6_AVA DVA EL" xfId="30216" xr:uid="{00000000-0005-0000-0000-0000F0A70000}"/>
    <cellStyle name="Normal 39 7" xfId="30217" xr:uid="{00000000-0005-0000-0000-0000F1A70000}"/>
    <cellStyle name="Normal 39 8" xfId="50538" xr:uid="{00000000-0005-0000-0000-0000F2A70000}"/>
    <cellStyle name="Normal 39_AVA DVA EL" xfId="30218" xr:uid="{00000000-0005-0000-0000-0000F3A70000}"/>
    <cellStyle name="Normal 4" xfId="8468" xr:uid="{00000000-0005-0000-0000-0000F4A70000}"/>
    <cellStyle name="Normal 4 10" xfId="8469" xr:uid="{00000000-0005-0000-0000-0000F5A70000}"/>
    <cellStyle name="Normal 4 10 2" xfId="30219" xr:uid="{00000000-0005-0000-0000-0000F6A70000}"/>
    <cellStyle name="Normal 4 10 2 2" xfId="30220" xr:uid="{00000000-0005-0000-0000-0000F7A70000}"/>
    <cellStyle name="Normal 4 10 2 3" xfId="30221" xr:uid="{00000000-0005-0000-0000-0000F8A70000}"/>
    <cellStyle name="Normal 4 10 2_AVA DVA EL" xfId="30222" xr:uid="{00000000-0005-0000-0000-0000F9A70000}"/>
    <cellStyle name="Normal 4 10 3" xfId="30223" xr:uid="{00000000-0005-0000-0000-0000FAA70000}"/>
    <cellStyle name="Normal 4 10 4" xfId="50539" xr:uid="{00000000-0005-0000-0000-0000FBA70000}"/>
    <cellStyle name="Normal 4 10_AVA DVA EL" xfId="30224" xr:uid="{00000000-0005-0000-0000-0000FCA70000}"/>
    <cellStyle name="Normal 4 11" xfId="8470" xr:uid="{00000000-0005-0000-0000-0000FDA70000}"/>
    <cellStyle name="Normal 4 11 2" xfId="30225" xr:uid="{00000000-0005-0000-0000-0000FEA70000}"/>
    <cellStyle name="Normal 4 11 2 2" xfId="30226" xr:uid="{00000000-0005-0000-0000-0000FFA70000}"/>
    <cellStyle name="Normal 4 11 2 3" xfId="30227" xr:uid="{00000000-0005-0000-0000-000000A80000}"/>
    <cellStyle name="Normal 4 11 2_AVA DVA EL" xfId="30228" xr:uid="{00000000-0005-0000-0000-000001A80000}"/>
    <cellStyle name="Normal 4 11 3" xfId="30229" xr:uid="{00000000-0005-0000-0000-000002A80000}"/>
    <cellStyle name="Normal 4 11_AVA DVA EL" xfId="30230" xr:uid="{00000000-0005-0000-0000-000003A80000}"/>
    <cellStyle name="Normal 4 12" xfId="8471" xr:uid="{00000000-0005-0000-0000-000004A80000}"/>
    <cellStyle name="Normal 4 12 2" xfId="30231" xr:uid="{00000000-0005-0000-0000-000005A80000}"/>
    <cellStyle name="Normal 4 12 2 2" xfId="30232" xr:uid="{00000000-0005-0000-0000-000006A80000}"/>
    <cellStyle name="Normal 4 12 2 3" xfId="30233" xr:uid="{00000000-0005-0000-0000-000007A80000}"/>
    <cellStyle name="Normal 4 12 2_AVA DVA EL" xfId="30234" xr:uid="{00000000-0005-0000-0000-000008A80000}"/>
    <cellStyle name="Normal 4 12 3" xfId="30235" xr:uid="{00000000-0005-0000-0000-000009A80000}"/>
    <cellStyle name="Normal 4 12_AVA DVA EL" xfId="30236" xr:uid="{00000000-0005-0000-0000-00000AA80000}"/>
    <cellStyle name="Normal 4 13" xfId="8472" xr:uid="{00000000-0005-0000-0000-00000BA80000}"/>
    <cellStyle name="Normal 4 13 2" xfId="30237" xr:uid="{00000000-0005-0000-0000-00000CA80000}"/>
    <cellStyle name="Normal 4 13 2 2" xfId="30238" xr:uid="{00000000-0005-0000-0000-00000DA80000}"/>
    <cellStyle name="Normal 4 13 2 3" xfId="30239" xr:uid="{00000000-0005-0000-0000-00000EA80000}"/>
    <cellStyle name="Normal 4 13 2_AVA DVA EL" xfId="30240" xr:uid="{00000000-0005-0000-0000-00000FA80000}"/>
    <cellStyle name="Normal 4 13 3" xfId="30241" xr:uid="{00000000-0005-0000-0000-000010A80000}"/>
    <cellStyle name="Normal 4 13_AVA DVA EL" xfId="30242" xr:uid="{00000000-0005-0000-0000-000011A80000}"/>
    <cellStyle name="Normal 4 14" xfId="8473" xr:uid="{00000000-0005-0000-0000-000012A80000}"/>
    <cellStyle name="Normal 4 14 2" xfId="30243" xr:uid="{00000000-0005-0000-0000-000013A80000}"/>
    <cellStyle name="Normal 4 14 2 2" xfId="30244" xr:uid="{00000000-0005-0000-0000-000014A80000}"/>
    <cellStyle name="Normal 4 14 2 3" xfId="30245" xr:uid="{00000000-0005-0000-0000-000015A80000}"/>
    <cellStyle name="Normal 4 14 2_AVA DVA EL" xfId="30246" xr:uid="{00000000-0005-0000-0000-000016A80000}"/>
    <cellStyle name="Normal 4 14 3" xfId="30247" xr:uid="{00000000-0005-0000-0000-000017A80000}"/>
    <cellStyle name="Normal 4 14_AVA DVA EL" xfId="30248" xr:uid="{00000000-0005-0000-0000-000018A80000}"/>
    <cellStyle name="Normal 4 15" xfId="8474" xr:uid="{00000000-0005-0000-0000-000019A80000}"/>
    <cellStyle name="Normal 4 15 2" xfId="30249" xr:uid="{00000000-0005-0000-0000-00001AA80000}"/>
    <cellStyle name="Normal 4 15 2 2" xfId="30250" xr:uid="{00000000-0005-0000-0000-00001BA80000}"/>
    <cellStyle name="Normal 4 15 2 3" xfId="30251" xr:uid="{00000000-0005-0000-0000-00001CA80000}"/>
    <cellStyle name="Normal 4 15 2_AVA DVA EL" xfId="30252" xr:uid="{00000000-0005-0000-0000-00001DA80000}"/>
    <cellStyle name="Normal 4 15 3" xfId="30253" xr:uid="{00000000-0005-0000-0000-00001EA80000}"/>
    <cellStyle name="Normal 4 15_AVA DVA EL" xfId="30254" xr:uid="{00000000-0005-0000-0000-00001FA80000}"/>
    <cellStyle name="Normal 4 16" xfId="8475" xr:uid="{00000000-0005-0000-0000-000020A80000}"/>
    <cellStyle name="Normal 4 16 2" xfId="30255" xr:uid="{00000000-0005-0000-0000-000021A80000}"/>
    <cellStyle name="Normal 4 16_AVA DVA EL" xfId="30256" xr:uid="{00000000-0005-0000-0000-000022A80000}"/>
    <cellStyle name="Normal 4 17" xfId="30257" xr:uid="{00000000-0005-0000-0000-000023A80000}"/>
    <cellStyle name="Normal 4 17 2" xfId="30258" xr:uid="{00000000-0005-0000-0000-000024A80000}"/>
    <cellStyle name="Normal 4 17 3" xfId="30259" xr:uid="{00000000-0005-0000-0000-000025A80000}"/>
    <cellStyle name="Normal 4 17 4" xfId="35993" xr:uid="{00000000-0005-0000-0000-000026A80000}"/>
    <cellStyle name="Normal 4 17_AVA DVA EL" xfId="30260" xr:uid="{00000000-0005-0000-0000-000027A80000}"/>
    <cellStyle name="Normal 4 18" xfId="30261" xr:uid="{00000000-0005-0000-0000-000028A80000}"/>
    <cellStyle name="Normal 4 18 2" xfId="36335" xr:uid="{00000000-0005-0000-0000-000029A80000}"/>
    <cellStyle name="Normal 4 18_Mars 2018" xfId="50540" xr:uid="{00000000-0005-0000-0000-00002AA80000}"/>
    <cellStyle name="Normal 4 19" xfId="30262" xr:uid="{00000000-0005-0000-0000-00002BA80000}"/>
    <cellStyle name="Normal 4 19 2" xfId="30263" xr:uid="{00000000-0005-0000-0000-00002CA80000}"/>
    <cellStyle name="Normal 4 19 3" xfId="30264" xr:uid="{00000000-0005-0000-0000-00002DA80000}"/>
    <cellStyle name="Normal 4 19_AVA DVA EL" xfId="30265" xr:uid="{00000000-0005-0000-0000-00002EA80000}"/>
    <cellStyle name="Normal 4 2" xfId="8476" xr:uid="{00000000-0005-0000-0000-00002FA80000}"/>
    <cellStyle name="Normal 4 2 10" xfId="8477" xr:uid="{00000000-0005-0000-0000-000030A80000}"/>
    <cellStyle name="Normal 4 2 10 2" xfId="30266" xr:uid="{00000000-0005-0000-0000-000031A80000}"/>
    <cellStyle name="Normal 4 2 10_AVA DVA EL" xfId="30267" xr:uid="{00000000-0005-0000-0000-000032A80000}"/>
    <cellStyle name="Normal 4 2 11" xfId="8478" xr:uid="{00000000-0005-0000-0000-000033A80000}"/>
    <cellStyle name="Normal 4 2 11 2" xfId="30268" xr:uid="{00000000-0005-0000-0000-000034A80000}"/>
    <cellStyle name="Normal 4 2 11_AVA DVA EL" xfId="30269" xr:uid="{00000000-0005-0000-0000-000035A80000}"/>
    <cellStyle name="Normal 4 2 12" xfId="30270" xr:uid="{00000000-0005-0000-0000-000036A80000}"/>
    <cellStyle name="Normal 4 2 12 2" xfId="30271" xr:uid="{00000000-0005-0000-0000-000037A80000}"/>
    <cellStyle name="Normal 4 2 12 3" xfId="30272" xr:uid="{00000000-0005-0000-0000-000038A80000}"/>
    <cellStyle name="Normal 4 2 12 4" xfId="35994" xr:uid="{00000000-0005-0000-0000-000039A80000}"/>
    <cellStyle name="Normal 4 2 12_AVA DVA EL" xfId="30273" xr:uid="{00000000-0005-0000-0000-00003AA80000}"/>
    <cellStyle name="Normal 4 2 13" xfId="30274" xr:uid="{00000000-0005-0000-0000-00003BA80000}"/>
    <cellStyle name="Normal 4 2 13 2" xfId="30275" xr:uid="{00000000-0005-0000-0000-00003CA80000}"/>
    <cellStyle name="Normal 4 2 13 3" xfId="30276" xr:uid="{00000000-0005-0000-0000-00003DA80000}"/>
    <cellStyle name="Normal 4 2 13_AVA DVA EL" xfId="30277" xr:uid="{00000000-0005-0000-0000-00003EA80000}"/>
    <cellStyle name="Normal 4 2 14" xfId="30278" xr:uid="{00000000-0005-0000-0000-00003FA80000}"/>
    <cellStyle name="Normal 4 2 15" xfId="35918" xr:uid="{00000000-0005-0000-0000-000040A80000}"/>
    <cellStyle name="Normal 4 2 16" xfId="36011" xr:uid="{00000000-0005-0000-0000-000041A80000}"/>
    <cellStyle name="Normal 4 2 17" xfId="36798" xr:uid="{00000000-0005-0000-0000-000042A80000}"/>
    <cellStyle name="Normal 4 2 2" xfId="8479" xr:uid="{00000000-0005-0000-0000-000043A80000}"/>
    <cellStyle name="Normal 4 2 2 10" xfId="30279" xr:uid="{00000000-0005-0000-0000-000044A80000}"/>
    <cellStyle name="Normal 4 2 2 11" xfId="50541" xr:uid="{00000000-0005-0000-0000-000045A80000}"/>
    <cellStyle name="Normal 4 2 2 2" xfId="30280" xr:uid="{00000000-0005-0000-0000-000046A80000}"/>
    <cellStyle name="Normal 4 2 2 2 2" xfId="30281" xr:uid="{00000000-0005-0000-0000-000047A80000}"/>
    <cellStyle name="Normal 4 2 2 2 3" xfId="30282" xr:uid="{00000000-0005-0000-0000-000048A80000}"/>
    <cellStyle name="Normal 4 2 2 2_AVA DVA EL" xfId="30283" xr:uid="{00000000-0005-0000-0000-000049A80000}"/>
    <cellStyle name="Normal 4 2 2 3" xfId="30284" xr:uid="{00000000-0005-0000-0000-00004AA80000}"/>
    <cellStyle name="Normal 4 2 2 3 2" xfId="30285" xr:uid="{00000000-0005-0000-0000-00004BA80000}"/>
    <cellStyle name="Normal 4 2 2 3 3" xfId="30286" xr:uid="{00000000-0005-0000-0000-00004CA80000}"/>
    <cellStyle name="Normal 4 2 2 3_AVA DVA EL" xfId="30287" xr:uid="{00000000-0005-0000-0000-00004DA80000}"/>
    <cellStyle name="Normal 4 2 2 4" xfId="30288" xr:uid="{00000000-0005-0000-0000-00004EA80000}"/>
    <cellStyle name="Normal 4 2 2 4 2" xfId="30289" xr:uid="{00000000-0005-0000-0000-00004FA80000}"/>
    <cellStyle name="Normal 4 2 2 4 3" xfId="30290" xr:uid="{00000000-0005-0000-0000-000050A80000}"/>
    <cellStyle name="Normal 4 2 2 4_AVA DVA EL" xfId="30291" xr:uid="{00000000-0005-0000-0000-000051A80000}"/>
    <cellStyle name="Normal 4 2 2 5" xfId="30292" xr:uid="{00000000-0005-0000-0000-000052A80000}"/>
    <cellStyle name="Normal 4 2 2 5 2" xfId="30293" xr:uid="{00000000-0005-0000-0000-000053A80000}"/>
    <cellStyle name="Normal 4 2 2 5 3" xfId="30294" xr:uid="{00000000-0005-0000-0000-000054A80000}"/>
    <cellStyle name="Normal 4 2 2 5_AVA DVA EL" xfId="30295" xr:uid="{00000000-0005-0000-0000-000055A80000}"/>
    <cellStyle name="Normal 4 2 2 6" xfId="30296" xr:uid="{00000000-0005-0000-0000-000056A80000}"/>
    <cellStyle name="Normal 4 2 2 6 2" xfId="30297" xr:uid="{00000000-0005-0000-0000-000057A80000}"/>
    <cellStyle name="Normal 4 2 2 6 3" xfId="30298" xr:uid="{00000000-0005-0000-0000-000058A80000}"/>
    <cellStyle name="Normal 4 2 2 6_AVA DVA EL" xfId="30299" xr:uid="{00000000-0005-0000-0000-000059A80000}"/>
    <cellStyle name="Normal 4 2 2 7" xfId="30300" xr:uid="{00000000-0005-0000-0000-00005AA80000}"/>
    <cellStyle name="Normal 4 2 2 7 2" xfId="30301" xr:uid="{00000000-0005-0000-0000-00005BA80000}"/>
    <cellStyle name="Normal 4 2 2 7 3" xfId="30302" xr:uid="{00000000-0005-0000-0000-00005CA80000}"/>
    <cellStyle name="Normal 4 2 2 7_AVA DVA EL" xfId="30303" xr:uid="{00000000-0005-0000-0000-00005DA80000}"/>
    <cellStyle name="Normal 4 2 2 8" xfId="30304" xr:uid="{00000000-0005-0000-0000-00005EA80000}"/>
    <cellStyle name="Normal 4 2 2 8 2" xfId="30305" xr:uid="{00000000-0005-0000-0000-00005FA80000}"/>
    <cellStyle name="Normal 4 2 2 8 3" xfId="30306" xr:uid="{00000000-0005-0000-0000-000060A80000}"/>
    <cellStyle name="Normal 4 2 2 8_AVA DVA EL" xfId="30307" xr:uid="{00000000-0005-0000-0000-000061A80000}"/>
    <cellStyle name="Normal 4 2 2 9" xfId="30308" xr:uid="{00000000-0005-0000-0000-000062A80000}"/>
    <cellStyle name="Normal 4 2 2 9 2" xfId="30309" xr:uid="{00000000-0005-0000-0000-000063A80000}"/>
    <cellStyle name="Normal 4 2 2 9 3" xfId="30310" xr:uid="{00000000-0005-0000-0000-000064A80000}"/>
    <cellStyle name="Normal 4 2 2 9_AVA DVA EL" xfId="30311" xr:uid="{00000000-0005-0000-0000-000065A80000}"/>
    <cellStyle name="Normal 4 2 2_AVA DVA EL" xfId="30312" xr:uid="{00000000-0005-0000-0000-000066A80000}"/>
    <cellStyle name="Normal 4 2 3" xfId="8480" xr:uid="{00000000-0005-0000-0000-000067A80000}"/>
    <cellStyle name="Normal 4 2 3 2" xfId="30313" xr:uid="{00000000-0005-0000-0000-000068A80000}"/>
    <cellStyle name="Normal 4 2 3 2 2" xfId="30314" xr:uid="{00000000-0005-0000-0000-000069A80000}"/>
    <cellStyle name="Normal 4 2 3 2 3" xfId="30315" xr:uid="{00000000-0005-0000-0000-00006AA80000}"/>
    <cellStyle name="Normal 4 2 3 2_AVA DVA EL" xfId="30316" xr:uid="{00000000-0005-0000-0000-00006BA80000}"/>
    <cellStyle name="Normal 4 2 3 3" xfId="30317" xr:uid="{00000000-0005-0000-0000-00006CA80000}"/>
    <cellStyle name="Normal 4 2 3_AVA DVA EL" xfId="30318" xr:uid="{00000000-0005-0000-0000-00006DA80000}"/>
    <cellStyle name="Normal 4 2 4" xfId="8481" xr:uid="{00000000-0005-0000-0000-00006EA80000}"/>
    <cellStyle name="Normal 4 2 4 2" xfId="30319" xr:uid="{00000000-0005-0000-0000-00006FA80000}"/>
    <cellStyle name="Normal 4 2 4 2 2" xfId="30320" xr:uid="{00000000-0005-0000-0000-000070A80000}"/>
    <cellStyle name="Normal 4 2 4 2 3" xfId="30321" xr:uid="{00000000-0005-0000-0000-000071A80000}"/>
    <cellStyle name="Normal 4 2 4 2_AVA DVA EL" xfId="30322" xr:uid="{00000000-0005-0000-0000-000072A80000}"/>
    <cellStyle name="Normal 4 2 4 3" xfId="30323" xr:uid="{00000000-0005-0000-0000-000073A80000}"/>
    <cellStyle name="Normal 4 2 4_AVA DVA EL" xfId="30324" xr:uid="{00000000-0005-0000-0000-000074A80000}"/>
    <cellStyle name="Normal 4 2 5" xfId="8482" xr:uid="{00000000-0005-0000-0000-000075A80000}"/>
    <cellStyle name="Normal 4 2 5 2" xfId="30325" xr:uid="{00000000-0005-0000-0000-000076A80000}"/>
    <cellStyle name="Normal 4 2 5 2 2" xfId="30326" xr:uid="{00000000-0005-0000-0000-000077A80000}"/>
    <cellStyle name="Normal 4 2 5 2 3" xfId="30327" xr:uid="{00000000-0005-0000-0000-000078A80000}"/>
    <cellStyle name="Normal 4 2 5 2_AVA DVA EL" xfId="30328" xr:uid="{00000000-0005-0000-0000-000079A80000}"/>
    <cellStyle name="Normal 4 2 5 3" xfId="30329" xr:uid="{00000000-0005-0000-0000-00007AA80000}"/>
    <cellStyle name="Normal 4 2 5_AVA DVA EL" xfId="30330" xr:uid="{00000000-0005-0000-0000-00007BA80000}"/>
    <cellStyle name="Normal 4 2 6" xfId="8483" xr:uid="{00000000-0005-0000-0000-00007CA80000}"/>
    <cellStyle name="Normal 4 2 6 2" xfId="30331" xr:uid="{00000000-0005-0000-0000-00007DA80000}"/>
    <cellStyle name="Normal 4 2 6 2 2" xfId="30332" xr:uid="{00000000-0005-0000-0000-00007EA80000}"/>
    <cellStyle name="Normal 4 2 6 2 3" xfId="30333" xr:uid="{00000000-0005-0000-0000-00007FA80000}"/>
    <cellStyle name="Normal 4 2 6 2_AVA DVA EL" xfId="30334" xr:uid="{00000000-0005-0000-0000-000080A80000}"/>
    <cellStyle name="Normal 4 2 6 3" xfId="30335" xr:uid="{00000000-0005-0000-0000-000081A80000}"/>
    <cellStyle name="Normal 4 2 6_AVA DVA EL" xfId="30336" xr:uid="{00000000-0005-0000-0000-000082A80000}"/>
    <cellStyle name="Normal 4 2 7" xfId="8484" xr:uid="{00000000-0005-0000-0000-000083A80000}"/>
    <cellStyle name="Normal 4 2 7 2" xfId="30337" xr:uid="{00000000-0005-0000-0000-000084A80000}"/>
    <cellStyle name="Normal 4 2 7 2 2" xfId="30338" xr:uid="{00000000-0005-0000-0000-000085A80000}"/>
    <cellStyle name="Normal 4 2 7 2 3" xfId="30339" xr:uid="{00000000-0005-0000-0000-000086A80000}"/>
    <cellStyle name="Normal 4 2 7 2_AVA DVA EL" xfId="30340" xr:uid="{00000000-0005-0000-0000-000087A80000}"/>
    <cellStyle name="Normal 4 2 7 3" xfId="30341" xr:uid="{00000000-0005-0000-0000-000088A80000}"/>
    <cellStyle name="Normal 4 2 7_AVA DVA EL" xfId="30342" xr:uid="{00000000-0005-0000-0000-000089A80000}"/>
    <cellStyle name="Normal 4 2 8" xfId="8485" xr:uid="{00000000-0005-0000-0000-00008AA80000}"/>
    <cellStyle name="Normal 4 2 8 2" xfId="30343" xr:uid="{00000000-0005-0000-0000-00008BA80000}"/>
    <cellStyle name="Normal 4 2 8 2 2" xfId="30344" xr:uid="{00000000-0005-0000-0000-00008CA80000}"/>
    <cellStyle name="Normal 4 2 8 2 3" xfId="30345" xr:uid="{00000000-0005-0000-0000-00008DA80000}"/>
    <cellStyle name="Normal 4 2 8 2_AVA DVA EL" xfId="30346" xr:uid="{00000000-0005-0000-0000-00008EA80000}"/>
    <cellStyle name="Normal 4 2 8 3" xfId="30347" xr:uid="{00000000-0005-0000-0000-00008FA80000}"/>
    <cellStyle name="Normal 4 2 8_AVA DVA EL" xfId="30348" xr:uid="{00000000-0005-0000-0000-000090A80000}"/>
    <cellStyle name="Normal 4 2 9" xfId="8486" xr:uid="{00000000-0005-0000-0000-000091A80000}"/>
    <cellStyle name="Normal 4 2 9 2" xfId="30349" xr:uid="{00000000-0005-0000-0000-000092A80000}"/>
    <cellStyle name="Normal 4 2 9 2 2" xfId="30350" xr:uid="{00000000-0005-0000-0000-000093A80000}"/>
    <cellStyle name="Normal 4 2 9 2 3" xfId="30351" xr:uid="{00000000-0005-0000-0000-000094A80000}"/>
    <cellStyle name="Normal 4 2 9 2_AVA DVA EL" xfId="30352" xr:uid="{00000000-0005-0000-0000-000095A80000}"/>
    <cellStyle name="Normal 4 2 9 3" xfId="30353" xr:uid="{00000000-0005-0000-0000-000096A80000}"/>
    <cellStyle name="Normal 4 2 9_AVA DVA EL" xfId="30354" xr:uid="{00000000-0005-0000-0000-000097A80000}"/>
    <cellStyle name="Normal 4 2_11" xfId="8487" xr:uid="{00000000-0005-0000-0000-000098A80000}"/>
    <cellStyle name="Normal 4 20" xfId="35904" xr:uid="{00000000-0005-0000-0000-000099A80000}"/>
    <cellStyle name="Normal 4 21" xfId="36023" xr:uid="{00000000-0005-0000-0000-00009AA80000}"/>
    <cellStyle name="Normal 4 3" xfId="8488" xr:uid="{00000000-0005-0000-0000-00009BA80000}"/>
    <cellStyle name="Normal 4 3 2" xfId="8489" xr:uid="{00000000-0005-0000-0000-00009CA80000}"/>
    <cellStyle name="Normal 4 3 2 2" xfId="30355" xr:uid="{00000000-0005-0000-0000-00009DA80000}"/>
    <cellStyle name="Normal 4 3 2 2 2" xfId="30356" xr:uid="{00000000-0005-0000-0000-00009EA80000}"/>
    <cellStyle name="Normal 4 3 2 2 3" xfId="30357" xr:uid="{00000000-0005-0000-0000-00009FA80000}"/>
    <cellStyle name="Normal 4 3 2 2_AVA DVA EL" xfId="30358" xr:uid="{00000000-0005-0000-0000-0000A0A80000}"/>
    <cellStyle name="Normal 4 3 2 3" xfId="30359" xr:uid="{00000000-0005-0000-0000-0000A1A80000}"/>
    <cellStyle name="Normal 4 3 2 4" xfId="40046" xr:uid="{00000000-0005-0000-0000-0000A2A80000}"/>
    <cellStyle name="Normal 4 3 2_AVA DVA EL" xfId="30360" xr:uid="{00000000-0005-0000-0000-0000A3A80000}"/>
    <cellStyle name="Normal 4 3 3" xfId="8490" xr:uid="{00000000-0005-0000-0000-0000A4A80000}"/>
    <cellStyle name="Normal 4 3 3 2" xfId="8491" xr:uid="{00000000-0005-0000-0000-0000A5A80000}"/>
    <cellStyle name="Normal 4 3 3 3" xfId="40047" xr:uid="{00000000-0005-0000-0000-0000A6A80000}"/>
    <cellStyle name="Normal 4 3 3_A01" xfId="12542" xr:uid="{00000000-0005-0000-0000-0000A7A80000}"/>
    <cellStyle name="Normal 4 3 4" xfId="8492" xr:uid="{00000000-0005-0000-0000-0000A8A80000}"/>
    <cellStyle name="Normal 4 3 4 2" xfId="8493" xr:uid="{00000000-0005-0000-0000-0000A9A80000}"/>
    <cellStyle name="Normal 4 3 4_A01" xfId="12543" xr:uid="{00000000-0005-0000-0000-0000AAA80000}"/>
    <cellStyle name="Normal 4 3 5" xfId="8494" xr:uid="{00000000-0005-0000-0000-0000ABA80000}"/>
    <cellStyle name="Normal 4 3 5 2" xfId="30361" xr:uid="{00000000-0005-0000-0000-0000ACA80000}"/>
    <cellStyle name="Normal 4 3 5 3" xfId="30362" xr:uid="{00000000-0005-0000-0000-0000ADA80000}"/>
    <cellStyle name="Normal 4 3 5_AVA DVA EL" xfId="30363" xr:uid="{00000000-0005-0000-0000-0000AEA80000}"/>
    <cellStyle name="Normal 4 3 6" xfId="30364" xr:uid="{00000000-0005-0000-0000-0000AFA80000}"/>
    <cellStyle name="Normal 4 3 7" xfId="36799" xr:uid="{00000000-0005-0000-0000-0000B0A80000}"/>
    <cellStyle name="Normal 4 3_AVA DVA EL" xfId="30365" xr:uid="{00000000-0005-0000-0000-0000B1A80000}"/>
    <cellStyle name="Normal 4 4" xfId="8495" xr:uid="{00000000-0005-0000-0000-0000B2A80000}"/>
    <cellStyle name="Normal 4 4 2" xfId="30366" xr:uid="{00000000-0005-0000-0000-0000B3A80000}"/>
    <cellStyle name="Normal 4 4 2 2" xfId="30367" xr:uid="{00000000-0005-0000-0000-0000B4A80000}"/>
    <cellStyle name="Normal 4 4 2 3" xfId="30368" xr:uid="{00000000-0005-0000-0000-0000B5A80000}"/>
    <cellStyle name="Normal 4 4 2 4" xfId="36240" xr:uid="{00000000-0005-0000-0000-0000B6A80000}"/>
    <cellStyle name="Normal 4 4 2_AVA DVA EL" xfId="30369" xr:uid="{00000000-0005-0000-0000-0000B7A80000}"/>
    <cellStyle name="Normal 4 4 3" xfId="30370" xr:uid="{00000000-0005-0000-0000-0000B8A80000}"/>
    <cellStyle name="Normal 4 4 4" xfId="50542" xr:uid="{00000000-0005-0000-0000-0000B9A80000}"/>
    <cellStyle name="Normal 4 4_AVA DVA EL" xfId="30371" xr:uid="{00000000-0005-0000-0000-0000BAA80000}"/>
    <cellStyle name="Normal 4 5" xfId="8496" xr:uid="{00000000-0005-0000-0000-0000BBA80000}"/>
    <cellStyle name="Normal 4 5 2" xfId="30372" xr:uid="{00000000-0005-0000-0000-0000BCA80000}"/>
    <cellStyle name="Normal 4 5 2 2" xfId="30373" xr:uid="{00000000-0005-0000-0000-0000BDA80000}"/>
    <cellStyle name="Normal 4 5 2 3" xfId="30374" xr:uid="{00000000-0005-0000-0000-0000BEA80000}"/>
    <cellStyle name="Normal 4 5 2_AVA DVA EL" xfId="30375" xr:uid="{00000000-0005-0000-0000-0000BFA80000}"/>
    <cellStyle name="Normal 4 5 3" xfId="30376" xr:uid="{00000000-0005-0000-0000-0000C0A80000}"/>
    <cellStyle name="Normal 4 5 4" xfId="50543" xr:uid="{00000000-0005-0000-0000-0000C1A80000}"/>
    <cellStyle name="Normal 4 5_AVA DVA EL" xfId="30377" xr:uid="{00000000-0005-0000-0000-0000C2A80000}"/>
    <cellStyle name="Normal 4 6" xfId="8497" xr:uid="{00000000-0005-0000-0000-0000C3A80000}"/>
    <cellStyle name="Normal 4 6 2" xfId="30378" xr:uid="{00000000-0005-0000-0000-0000C4A80000}"/>
    <cellStyle name="Normal 4 6 2 2" xfId="30379" xr:uid="{00000000-0005-0000-0000-0000C5A80000}"/>
    <cellStyle name="Normal 4 6 2 3" xfId="30380" xr:uid="{00000000-0005-0000-0000-0000C6A80000}"/>
    <cellStyle name="Normal 4 6 2_AVA DVA EL" xfId="30381" xr:uid="{00000000-0005-0000-0000-0000C7A80000}"/>
    <cellStyle name="Normal 4 6 3" xfId="30382" xr:uid="{00000000-0005-0000-0000-0000C8A80000}"/>
    <cellStyle name="Normal 4 6 4" xfId="50544" xr:uid="{00000000-0005-0000-0000-0000C9A80000}"/>
    <cellStyle name="Normal 4 6_AVA DVA EL" xfId="30383" xr:uid="{00000000-0005-0000-0000-0000CAA80000}"/>
    <cellStyle name="Normal 4 7" xfId="8498" xr:uid="{00000000-0005-0000-0000-0000CBA80000}"/>
    <cellStyle name="Normal 4 7 2" xfId="30384" xr:uid="{00000000-0005-0000-0000-0000CCA80000}"/>
    <cellStyle name="Normal 4 7 2 2" xfId="30385" xr:uid="{00000000-0005-0000-0000-0000CDA80000}"/>
    <cellStyle name="Normal 4 7 2 3" xfId="30386" xr:uid="{00000000-0005-0000-0000-0000CEA80000}"/>
    <cellStyle name="Normal 4 7 2_AVA DVA EL" xfId="30387" xr:uid="{00000000-0005-0000-0000-0000CFA80000}"/>
    <cellStyle name="Normal 4 7 3" xfId="30388" xr:uid="{00000000-0005-0000-0000-0000D0A80000}"/>
    <cellStyle name="Normal 4 7 4" xfId="50545" xr:uid="{00000000-0005-0000-0000-0000D1A80000}"/>
    <cellStyle name="Normal 4 7_AVA DVA EL" xfId="30389" xr:uid="{00000000-0005-0000-0000-0000D2A80000}"/>
    <cellStyle name="Normal 4 8" xfId="8499" xr:uid="{00000000-0005-0000-0000-0000D3A80000}"/>
    <cellStyle name="Normal 4 8 2" xfId="30390" xr:uid="{00000000-0005-0000-0000-0000D4A80000}"/>
    <cellStyle name="Normal 4 8 2 2" xfId="30391" xr:uid="{00000000-0005-0000-0000-0000D5A80000}"/>
    <cellStyle name="Normal 4 8 2 3" xfId="30392" xr:uid="{00000000-0005-0000-0000-0000D6A80000}"/>
    <cellStyle name="Normal 4 8 2_AVA DVA EL" xfId="30393" xr:uid="{00000000-0005-0000-0000-0000D7A80000}"/>
    <cellStyle name="Normal 4 8 3" xfId="30394" xr:uid="{00000000-0005-0000-0000-0000D8A80000}"/>
    <cellStyle name="Normal 4 8 4" xfId="50546" xr:uid="{00000000-0005-0000-0000-0000D9A80000}"/>
    <cellStyle name="Normal 4 8_AVA DVA EL" xfId="30395" xr:uid="{00000000-0005-0000-0000-0000DAA80000}"/>
    <cellStyle name="Normal 4 9" xfId="8500" xr:uid="{00000000-0005-0000-0000-0000DBA80000}"/>
    <cellStyle name="Normal 4 9 2" xfId="30396" xr:uid="{00000000-0005-0000-0000-0000DCA80000}"/>
    <cellStyle name="Normal 4 9 2 2" xfId="30397" xr:uid="{00000000-0005-0000-0000-0000DDA80000}"/>
    <cellStyle name="Normal 4 9 2 3" xfId="30398" xr:uid="{00000000-0005-0000-0000-0000DEA80000}"/>
    <cellStyle name="Normal 4 9 2_AVA DVA EL" xfId="30399" xr:uid="{00000000-0005-0000-0000-0000DFA80000}"/>
    <cellStyle name="Normal 4 9 3" xfId="30400" xr:uid="{00000000-0005-0000-0000-0000E0A80000}"/>
    <cellStyle name="Normal 4 9 4" xfId="50547" xr:uid="{00000000-0005-0000-0000-0000E1A80000}"/>
    <cellStyle name="Normal 4 9_AVA DVA EL" xfId="30401" xr:uid="{00000000-0005-0000-0000-0000E2A80000}"/>
    <cellStyle name="Normal 4_11" xfId="8501" xr:uid="{00000000-0005-0000-0000-0000E3A80000}"/>
    <cellStyle name="Normal 40" xfId="8502" xr:uid="{00000000-0005-0000-0000-0000E4A80000}"/>
    <cellStyle name="Normal 40 2" xfId="8503" xr:uid="{00000000-0005-0000-0000-0000E5A80000}"/>
    <cellStyle name="Normal 40 2 2" xfId="30402" xr:uid="{00000000-0005-0000-0000-0000E6A80000}"/>
    <cellStyle name="Normal 40 2 2 2" xfId="30403" xr:uid="{00000000-0005-0000-0000-0000E7A80000}"/>
    <cellStyle name="Normal 40 2 2 3" xfId="30404" xr:uid="{00000000-0005-0000-0000-0000E8A80000}"/>
    <cellStyle name="Normal 40 2 2_AVA DVA EL" xfId="30405" xr:uid="{00000000-0005-0000-0000-0000E9A80000}"/>
    <cellStyle name="Normal 40 2_AVA DVA EL" xfId="50548" xr:uid="{00000000-0005-0000-0000-0000EAA80000}"/>
    <cellStyle name="Normal 40 3" xfId="30406" xr:uid="{00000000-0005-0000-0000-0000EBA80000}"/>
    <cellStyle name="Normal 40 3 2" xfId="30407" xr:uid="{00000000-0005-0000-0000-0000ECA80000}"/>
    <cellStyle name="Normal 40 3 3" xfId="30408" xr:uid="{00000000-0005-0000-0000-0000EDA80000}"/>
    <cellStyle name="Normal 40 3_AVA DVA EL" xfId="30409" xr:uid="{00000000-0005-0000-0000-0000EEA80000}"/>
    <cellStyle name="Normal 40 4" xfId="30410" xr:uid="{00000000-0005-0000-0000-0000EFA80000}"/>
    <cellStyle name="Normal 40 4 2" xfId="30411" xr:uid="{00000000-0005-0000-0000-0000F0A80000}"/>
    <cellStyle name="Normal 40 4 3" xfId="30412" xr:uid="{00000000-0005-0000-0000-0000F1A80000}"/>
    <cellStyle name="Normal 40 4_AVA DVA EL" xfId="30413" xr:uid="{00000000-0005-0000-0000-0000F2A80000}"/>
    <cellStyle name="Normal 40 5" xfId="30414" xr:uid="{00000000-0005-0000-0000-0000F3A80000}"/>
    <cellStyle name="Normal 40 5 2" xfId="30415" xr:uid="{00000000-0005-0000-0000-0000F4A80000}"/>
    <cellStyle name="Normal 40 5 3" xfId="30416" xr:uid="{00000000-0005-0000-0000-0000F5A80000}"/>
    <cellStyle name="Normal 40 5_AVA DVA EL" xfId="30417" xr:uid="{00000000-0005-0000-0000-0000F6A80000}"/>
    <cellStyle name="Normal 40 6" xfId="30418" xr:uid="{00000000-0005-0000-0000-0000F7A80000}"/>
    <cellStyle name="Normal 40 6 2" xfId="30419" xr:uid="{00000000-0005-0000-0000-0000F8A80000}"/>
    <cellStyle name="Normal 40 6 3" xfId="30420" xr:uid="{00000000-0005-0000-0000-0000F9A80000}"/>
    <cellStyle name="Normal 40 6_AVA DVA EL" xfId="30421" xr:uid="{00000000-0005-0000-0000-0000FAA80000}"/>
    <cellStyle name="Normal 40 7" xfId="50549" xr:uid="{00000000-0005-0000-0000-0000FBA80000}"/>
    <cellStyle name="Normal 40_AVA DVA EL" xfId="50550" xr:uid="{00000000-0005-0000-0000-0000FCA80000}"/>
    <cellStyle name="Normal 41" xfId="8504" xr:uid="{00000000-0005-0000-0000-0000FDA80000}"/>
    <cellStyle name="Normal 41 2" xfId="30422" xr:uid="{00000000-0005-0000-0000-0000FEA80000}"/>
    <cellStyle name="Normal 41 2 2" xfId="30423" xr:uid="{00000000-0005-0000-0000-0000FFA80000}"/>
    <cellStyle name="Normal 41 2 3" xfId="30424" xr:uid="{00000000-0005-0000-0000-000000A90000}"/>
    <cellStyle name="Normal 41 2_AVA DVA EL" xfId="30425" xr:uid="{00000000-0005-0000-0000-000001A90000}"/>
    <cellStyle name="Normal 41 3" xfId="30426" xr:uid="{00000000-0005-0000-0000-000002A90000}"/>
    <cellStyle name="Normal 41 3 2" xfId="30427" xr:uid="{00000000-0005-0000-0000-000003A90000}"/>
    <cellStyle name="Normal 41 3 3" xfId="30428" xr:uid="{00000000-0005-0000-0000-000004A90000}"/>
    <cellStyle name="Normal 41 3_AVA DVA EL" xfId="30429" xr:uid="{00000000-0005-0000-0000-000005A90000}"/>
    <cellStyle name="Normal 41 4" xfId="30430" xr:uid="{00000000-0005-0000-0000-000006A90000}"/>
    <cellStyle name="Normal 41 4 2" xfId="30431" xr:uid="{00000000-0005-0000-0000-000007A90000}"/>
    <cellStyle name="Normal 41 4 3" xfId="30432" xr:uid="{00000000-0005-0000-0000-000008A90000}"/>
    <cellStyle name="Normal 41 4_AVA DVA EL" xfId="30433" xr:uid="{00000000-0005-0000-0000-000009A90000}"/>
    <cellStyle name="Normal 41 5" xfId="30434" xr:uid="{00000000-0005-0000-0000-00000AA90000}"/>
    <cellStyle name="Normal 41 5 2" xfId="30435" xr:uid="{00000000-0005-0000-0000-00000BA90000}"/>
    <cellStyle name="Normal 41 5 3" xfId="30436" xr:uid="{00000000-0005-0000-0000-00000CA90000}"/>
    <cellStyle name="Normal 41 5_AVA DVA EL" xfId="30437" xr:uid="{00000000-0005-0000-0000-00000DA90000}"/>
    <cellStyle name="Normal 41 6" xfId="30438" xr:uid="{00000000-0005-0000-0000-00000EA90000}"/>
    <cellStyle name="Normal 41 7" xfId="50551" xr:uid="{00000000-0005-0000-0000-00000FA90000}"/>
    <cellStyle name="Normal 41_AVA DVA EL" xfId="30439" xr:uid="{00000000-0005-0000-0000-000010A90000}"/>
    <cellStyle name="Normal 42" xfId="8505" xr:uid="{00000000-0005-0000-0000-000011A90000}"/>
    <cellStyle name="Normal 42 2" xfId="30440" xr:uid="{00000000-0005-0000-0000-000012A90000}"/>
    <cellStyle name="Normal 42 2 2" xfId="30441" xr:uid="{00000000-0005-0000-0000-000013A90000}"/>
    <cellStyle name="Normal 42 2 3" xfId="30442" xr:uid="{00000000-0005-0000-0000-000014A90000}"/>
    <cellStyle name="Normal 42 2_AVA DVA EL" xfId="30443" xr:uid="{00000000-0005-0000-0000-000015A90000}"/>
    <cellStyle name="Normal 42 3" xfId="30444" xr:uid="{00000000-0005-0000-0000-000016A90000}"/>
    <cellStyle name="Normal 42 3 2" xfId="30445" xr:uid="{00000000-0005-0000-0000-000017A90000}"/>
    <cellStyle name="Normal 42 3 3" xfId="30446" xr:uid="{00000000-0005-0000-0000-000018A90000}"/>
    <cellStyle name="Normal 42 3_AVA DVA EL" xfId="30447" xr:uid="{00000000-0005-0000-0000-000019A90000}"/>
    <cellStyle name="Normal 42 4" xfId="30448" xr:uid="{00000000-0005-0000-0000-00001AA90000}"/>
    <cellStyle name="Normal 42 4 2" xfId="30449" xr:uid="{00000000-0005-0000-0000-00001BA90000}"/>
    <cellStyle name="Normal 42 4 3" xfId="30450" xr:uid="{00000000-0005-0000-0000-00001CA90000}"/>
    <cellStyle name="Normal 42 4_AVA DVA EL" xfId="30451" xr:uid="{00000000-0005-0000-0000-00001DA90000}"/>
    <cellStyle name="Normal 42 5" xfId="30452" xr:uid="{00000000-0005-0000-0000-00001EA90000}"/>
    <cellStyle name="Normal 42 5 2" xfId="30453" xr:uid="{00000000-0005-0000-0000-00001FA90000}"/>
    <cellStyle name="Normal 42 5 3" xfId="30454" xr:uid="{00000000-0005-0000-0000-000020A90000}"/>
    <cellStyle name="Normal 42 5_AVA DVA EL" xfId="30455" xr:uid="{00000000-0005-0000-0000-000021A90000}"/>
    <cellStyle name="Normal 42 6" xfId="30456" xr:uid="{00000000-0005-0000-0000-000022A90000}"/>
    <cellStyle name="Normal 42 6 2" xfId="30457" xr:uid="{00000000-0005-0000-0000-000023A90000}"/>
    <cellStyle name="Normal 42 6 3" xfId="30458" xr:uid="{00000000-0005-0000-0000-000024A90000}"/>
    <cellStyle name="Normal 42 6_AVA DVA EL" xfId="30459" xr:uid="{00000000-0005-0000-0000-000025A90000}"/>
    <cellStyle name="Normal 42 7" xfId="30460" xr:uid="{00000000-0005-0000-0000-000026A90000}"/>
    <cellStyle name="Normal 42_AVA DVA EL" xfId="30461" xr:uid="{00000000-0005-0000-0000-000027A90000}"/>
    <cellStyle name="Normal 43" xfId="8506" xr:uid="{00000000-0005-0000-0000-000028A90000}"/>
    <cellStyle name="Normal 43 2" xfId="30462" xr:uid="{00000000-0005-0000-0000-000029A90000}"/>
    <cellStyle name="Normal 43 2 2" xfId="30463" xr:uid="{00000000-0005-0000-0000-00002AA90000}"/>
    <cellStyle name="Normal 43 2 3" xfId="30464" xr:uid="{00000000-0005-0000-0000-00002BA90000}"/>
    <cellStyle name="Normal 43 2_AVA DVA EL" xfId="30465" xr:uid="{00000000-0005-0000-0000-00002CA90000}"/>
    <cellStyle name="Normal 43 3" xfId="30466" xr:uid="{00000000-0005-0000-0000-00002DA90000}"/>
    <cellStyle name="Normal 43_AVA DVA EL" xfId="30467" xr:uid="{00000000-0005-0000-0000-00002EA90000}"/>
    <cellStyle name="Normal 44" xfId="8507" xr:uid="{00000000-0005-0000-0000-00002FA90000}"/>
    <cellStyle name="Normal 44 2" xfId="30468" xr:uid="{00000000-0005-0000-0000-000030A90000}"/>
    <cellStyle name="Normal 44 2 2" xfId="30469" xr:uid="{00000000-0005-0000-0000-000031A90000}"/>
    <cellStyle name="Normal 44 2 3" xfId="30470" xr:uid="{00000000-0005-0000-0000-000032A90000}"/>
    <cellStyle name="Normal 44 2_AVA DVA EL" xfId="30471" xr:uid="{00000000-0005-0000-0000-000033A90000}"/>
    <cellStyle name="Normal 44 3" xfId="30472" xr:uid="{00000000-0005-0000-0000-000034A90000}"/>
    <cellStyle name="Normal 44_AVA DVA EL" xfId="30473" xr:uid="{00000000-0005-0000-0000-000035A90000}"/>
    <cellStyle name="Normal 45" xfId="8508" xr:uid="{00000000-0005-0000-0000-000036A90000}"/>
    <cellStyle name="Normal 45 2" xfId="30474" xr:uid="{00000000-0005-0000-0000-000037A90000}"/>
    <cellStyle name="Normal 45 2 2" xfId="30475" xr:uid="{00000000-0005-0000-0000-000038A90000}"/>
    <cellStyle name="Normal 45 2 3" xfId="30476" xr:uid="{00000000-0005-0000-0000-000039A90000}"/>
    <cellStyle name="Normal 45 2_AVA DVA EL" xfId="30477" xr:uid="{00000000-0005-0000-0000-00003AA90000}"/>
    <cellStyle name="Normal 45 3" xfId="30478" xr:uid="{00000000-0005-0000-0000-00003BA90000}"/>
    <cellStyle name="Normal 45_AVA DVA EL" xfId="30479" xr:uid="{00000000-0005-0000-0000-00003CA90000}"/>
    <cellStyle name="Normal 46" xfId="8509" xr:uid="{00000000-0005-0000-0000-00003DA90000}"/>
    <cellStyle name="Normal 46 2" xfId="30480" xr:uid="{00000000-0005-0000-0000-00003EA90000}"/>
    <cellStyle name="Normal 46 2 2" xfId="30481" xr:uid="{00000000-0005-0000-0000-00003FA90000}"/>
    <cellStyle name="Normal 46 2 3" xfId="30482" xr:uid="{00000000-0005-0000-0000-000040A90000}"/>
    <cellStyle name="Normal 46 2_AVA DVA EL" xfId="30483" xr:uid="{00000000-0005-0000-0000-000041A90000}"/>
    <cellStyle name="Normal 46 3" xfId="30484" xr:uid="{00000000-0005-0000-0000-000042A90000}"/>
    <cellStyle name="Normal 46 3 2" xfId="30485" xr:uid="{00000000-0005-0000-0000-000043A90000}"/>
    <cellStyle name="Normal 46 3 3" xfId="30486" xr:uid="{00000000-0005-0000-0000-000044A90000}"/>
    <cellStyle name="Normal 46 3_AVA DVA EL" xfId="30487" xr:uid="{00000000-0005-0000-0000-000045A90000}"/>
    <cellStyle name="Normal 46 4" xfId="30488" xr:uid="{00000000-0005-0000-0000-000046A90000}"/>
    <cellStyle name="Normal 46 4 2" xfId="30489" xr:uid="{00000000-0005-0000-0000-000047A90000}"/>
    <cellStyle name="Normal 46 4 3" xfId="30490" xr:uid="{00000000-0005-0000-0000-000048A90000}"/>
    <cellStyle name="Normal 46 4_AVA DVA EL" xfId="30491" xr:uid="{00000000-0005-0000-0000-000049A90000}"/>
    <cellStyle name="Normal 46 5" xfId="30492" xr:uid="{00000000-0005-0000-0000-00004AA90000}"/>
    <cellStyle name="Normal 46 5 2" xfId="30493" xr:uid="{00000000-0005-0000-0000-00004BA90000}"/>
    <cellStyle name="Normal 46 5 3" xfId="30494" xr:uid="{00000000-0005-0000-0000-00004CA90000}"/>
    <cellStyle name="Normal 46 5_AVA DVA EL" xfId="30495" xr:uid="{00000000-0005-0000-0000-00004DA90000}"/>
    <cellStyle name="Normal 46 6" xfId="30496" xr:uid="{00000000-0005-0000-0000-00004EA90000}"/>
    <cellStyle name="Normal 46 6 2" xfId="30497" xr:uid="{00000000-0005-0000-0000-00004FA90000}"/>
    <cellStyle name="Normal 46 6 3" xfId="30498" xr:uid="{00000000-0005-0000-0000-000050A90000}"/>
    <cellStyle name="Normal 46 6_AVA DVA EL" xfId="30499" xr:uid="{00000000-0005-0000-0000-000051A90000}"/>
    <cellStyle name="Normal 46 7" xfId="30500" xr:uid="{00000000-0005-0000-0000-000052A90000}"/>
    <cellStyle name="Normal 46_AVA DVA EL" xfId="30501" xr:uid="{00000000-0005-0000-0000-000053A90000}"/>
    <cellStyle name="Normal 47" xfId="8510" xr:uid="{00000000-0005-0000-0000-000054A90000}"/>
    <cellStyle name="Normal 47 2" xfId="30502" xr:uid="{00000000-0005-0000-0000-000055A90000}"/>
    <cellStyle name="Normal 47 2 2" xfId="30503" xr:uid="{00000000-0005-0000-0000-000056A90000}"/>
    <cellStyle name="Normal 47 2 3" xfId="30504" xr:uid="{00000000-0005-0000-0000-000057A90000}"/>
    <cellStyle name="Normal 47 2_AVA DVA EL" xfId="30505" xr:uid="{00000000-0005-0000-0000-000058A90000}"/>
    <cellStyle name="Normal 47 3" xfId="30506" xr:uid="{00000000-0005-0000-0000-000059A90000}"/>
    <cellStyle name="Normal 47 3 2" xfId="30507" xr:uid="{00000000-0005-0000-0000-00005AA90000}"/>
    <cellStyle name="Normal 47 3 3" xfId="30508" xr:uid="{00000000-0005-0000-0000-00005BA90000}"/>
    <cellStyle name="Normal 47 3_AVA DVA EL" xfId="30509" xr:uid="{00000000-0005-0000-0000-00005CA90000}"/>
    <cellStyle name="Normal 47 4" xfId="30510" xr:uid="{00000000-0005-0000-0000-00005DA90000}"/>
    <cellStyle name="Normal 47 4 2" xfId="30511" xr:uid="{00000000-0005-0000-0000-00005EA90000}"/>
    <cellStyle name="Normal 47 4 3" xfId="30512" xr:uid="{00000000-0005-0000-0000-00005FA90000}"/>
    <cellStyle name="Normal 47 4_AVA DVA EL" xfId="30513" xr:uid="{00000000-0005-0000-0000-000060A90000}"/>
    <cellStyle name="Normal 47 5" xfId="30514" xr:uid="{00000000-0005-0000-0000-000061A90000}"/>
    <cellStyle name="Normal 47 5 2" xfId="30515" xr:uid="{00000000-0005-0000-0000-000062A90000}"/>
    <cellStyle name="Normal 47 5 3" xfId="30516" xr:uid="{00000000-0005-0000-0000-000063A90000}"/>
    <cellStyle name="Normal 47 5_AVA DVA EL" xfId="30517" xr:uid="{00000000-0005-0000-0000-000064A90000}"/>
    <cellStyle name="Normal 47 6" xfId="30518" xr:uid="{00000000-0005-0000-0000-000065A90000}"/>
    <cellStyle name="Normal 47_AVA DVA EL" xfId="30519" xr:uid="{00000000-0005-0000-0000-000066A90000}"/>
    <cellStyle name="Normal 48" xfId="8511" xr:uid="{00000000-0005-0000-0000-000067A90000}"/>
    <cellStyle name="Normal 48 2" xfId="30520" xr:uid="{00000000-0005-0000-0000-000068A90000}"/>
    <cellStyle name="Normal 48 2 2" xfId="30521" xr:uid="{00000000-0005-0000-0000-000069A90000}"/>
    <cellStyle name="Normal 48 2 3" xfId="30522" xr:uid="{00000000-0005-0000-0000-00006AA90000}"/>
    <cellStyle name="Normal 48 2_AVA DVA EL" xfId="30523" xr:uid="{00000000-0005-0000-0000-00006BA90000}"/>
    <cellStyle name="Normal 48 3" xfId="30524" xr:uid="{00000000-0005-0000-0000-00006CA90000}"/>
    <cellStyle name="Normal 48 3 2" xfId="30525" xr:uid="{00000000-0005-0000-0000-00006DA90000}"/>
    <cellStyle name="Normal 48 3 3" xfId="30526" xr:uid="{00000000-0005-0000-0000-00006EA90000}"/>
    <cellStyle name="Normal 48 3_AVA DVA EL" xfId="30527" xr:uid="{00000000-0005-0000-0000-00006FA90000}"/>
    <cellStyle name="Normal 48 4" xfId="30528" xr:uid="{00000000-0005-0000-0000-000070A90000}"/>
    <cellStyle name="Normal 48 4 2" xfId="30529" xr:uid="{00000000-0005-0000-0000-000071A90000}"/>
    <cellStyle name="Normal 48 4 3" xfId="30530" xr:uid="{00000000-0005-0000-0000-000072A90000}"/>
    <cellStyle name="Normal 48 4_AVA DVA EL" xfId="30531" xr:uid="{00000000-0005-0000-0000-000073A90000}"/>
    <cellStyle name="Normal 48 5" xfId="30532" xr:uid="{00000000-0005-0000-0000-000074A90000}"/>
    <cellStyle name="Normal 48 5 2" xfId="30533" xr:uid="{00000000-0005-0000-0000-000075A90000}"/>
    <cellStyle name="Normal 48 5 3" xfId="30534" xr:uid="{00000000-0005-0000-0000-000076A90000}"/>
    <cellStyle name="Normal 48 5_AVA DVA EL" xfId="30535" xr:uid="{00000000-0005-0000-0000-000077A90000}"/>
    <cellStyle name="Normal 48 6" xfId="30536" xr:uid="{00000000-0005-0000-0000-000078A90000}"/>
    <cellStyle name="Normal 48_AVA DVA EL" xfId="30537" xr:uid="{00000000-0005-0000-0000-000079A90000}"/>
    <cellStyle name="Normal 49" xfId="8512" xr:uid="{00000000-0005-0000-0000-00007AA90000}"/>
    <cellStyle name="Normal 49 2" xfId="30538" xr:uid="{00000000-0005-0000-0000-00007BA90000}"/>
    <cellStyle name="Normal 49 2 2" xfId="30539" xr:uid="{00000000-0005-0000-0000-00007CA90000}"/>
    <cellStyle name="Normal 49 2 3" xfId="30540" xr:uid="{00000000-0005-0000-0000-00007DA90000}"/>
    <cellStyle name="Normal 49 2_AVA DVA EL" xfId="30541" xr:uid="{00000000-0005-0000-0000-00007EA90000}"/>
    <cellStyle name="Normal 49 3" xfId="30542" xr:uid="{00000000-0005-0000-0000-00007FA90000}"/>
    <cellStyle name="Normal 49 3 2" xfId="30543" xr:uid="{00000000-0005-0000-0000-000080A90000}"/>
    <cellStyle name="Normal 49 3 3" xfId="30544" xr:uid="{00000000-0005-0000-0000-000081A90000}"/>
    <cellStyle name="Normal 49 3_AVA DVA EL" xfId="30545" xr:uid="{00000000-0005-0000-0000-000082A90000}"/>
    <cellStyle name="Normal 49 4" xfId="30546" xr:uid="{00000000-0005-0000-0000-000083A90000}"/>
    <cellStyle name="Normal 49 4 2" xfId="30547" xr:uid="{00000000-0005-0000-0000-000084A90000}"/>
    <cellStyle name="Normal 49 4 3" xfId="30548" xr:uid="{00000000-0005-0000-0000-000085A90000}"/>
    <cellStyle name="Normal 49 4_AVA DVA EL" xfId="30549" xr:uid="{00000000-0005-0000-0000-000086A90000}"/>
    <cellStyle name="Normal 49 5" xfId="30550" xr:uid="{00000000-0005-0000-0000-000087A90000}"/>
    <cellStyle name="Normal 49 5 2" xfId="30551" xr:uid="{00000000-0005-0000-0000-000088A90000}"/>
    <cellStyle name="Normal 49 5 3" xfId="30552" xr:uid="{00000000-0005-0000-0000-000089A90000}"/>
    <cellStyle name="Normal 49 5_AVA DVA EL" xfId="30553" xr:uid="{00000000-0005-0000-0000-00008AA90000}"/>
    <cellStyle name="Normal 49 6" xfId="30554" xr:uid="{00000000-0005-0000-0000-00008BA90000}"/>
    <cellStyle name="Normal 49_AVA DVA EL" xfId="30555" xr:uid="{00000000-0005-0000-0000-00008CA90000}"/>
    <cellStyle name="Normal 5" xfId="8513" xr:uid="{00000000-0005-0000-0000-00008DA90000}"/>
    <cellStyle name="Normal 5 10" xfId="8514" xr:uid="{00000000-0005-0000-0000-00008EA90000}"/>
    <cellStyle name="Normal 5 10 2" xfId="30556" xr:uid="{00000000-0005-0000-0000-00008FA90000}"/>
    <cellStyle name="Normal 5 10 2 2" xfId="30557" xr:uid="{00000000-0005-0000-0000-000090A90000}"/>
    <cellStyle name="Normal 5 10 2 3" xfId="30558" xr:uid="{00000000-0005-0000-0000-000091A90000}"/>
    <cellStyle name="Normal 5 10 2_AVA DVA EL" xfId="30559" xr:uid="{00000000-0005-0000-0000-000092A90000}"/>
    <cellStyle name="Normal 5 10 3" xfId="30560" xr:uid="{00000000-0005-0000-0000-000093A90000}"/>
    <cellStyle name="Normal 5 10_AVA DVA EL" xfId="30561" xr:uid="{00000000-0005-0000-0000-000094A90000}"/>
    <cellStyle name="Normal 5 11" xfId="8515" xr:uid="{00000000-0005-0000-0000-000095A90000}"/>
    <cellStyle name="Normal 5 11 2" xfId="30562" xr:uid="{00000000-0005-0000-0000-000096A90000}"/>
    <cellStyle name="Normal 5 11 2 2" xfId="30563" xr:uid="{00000000-0005-0000-0000-000097A90000}"/>
    <cellStyle name="Normal 5 11 2 3" xfId="30564" xr:uid="{00000000-0005-0000-0000-000098A90000}"/>
    <cellStyle name="Normal 5 11 2_AVA DVA EL" xfId="30565" xr:uid="{00000000-0005-0000-0000-000099A90000}"/>
    <cellStyle name="Normal 5 11 3" xfId="30566" xr:uid="{00000000-0005-0000-0000-00009AA90000}"/>
    <cellStyle name="Normal 5 11_AVA DVA EL" xfId="30567" xr:uid="{00000000-0005-0000-0000-00009BA90000}"/>
    <cellStyle name="Normal 5 12" xfId="8516" xr:uid="{00000000-0005-0000-0000-00009CA90000}"/>
    <cellStyle name="Normal 5 12 2" xfId="30568" xr:uid="{00000000-0005-0000-0000-00009DA90000}"/>
    <cellStyle name="Normal 5 12 2 2" xfId="30569" xr:uid="{00000000-0005-0000-0000-00009EA90000}"/>
    <cellStyle name="Normal 5 12 2 3" xfId="30570" xr:uid="{00000000-0005-0000-0000-00009FA90000}"/>
    <cellStyle name="Normal 5 12 2_AVA DVA EL" xfId="30571" xr:uid="{00000000-0005-0000-0000-0000A0A90000}"/>
    <cellStyle name="Normal 5 12 3" xfId="30572" xr:uid="{00000000-0005-0000-0000-0000A1A90000}"/>
    <cellStyle name="Normal 5 12_AVA DVA EL" xfId="30573" xr:uid="{00000000-0005-0000-0000-0000A2A90000}"/>
    <cellStyle name="Normal 5 13" xfId="8517" xr:uid="{00000000-0005-0000-0000-0000A3A90000}"/>
    <cellStyle name="Normal 5 13 2" xfId="30574" xr:uid="{00000000-0005-0000-0000-0000A4A90000}"/>
    <cellStyle name="Normal 5 13 2 2" xfId="30575" xr:uid="{00000000-0005-0000-0000-0000A5A90000}"/>
    <cellStyle name="Normal 5 13 2 3" xfId="30576" xr:uid="{00000000-0005-0000-0000-0000A6A90000}"/>
    <cellStyle name="Normal 5 13 2_AVA DVA EL" xfId="30577" xr:uid="{00000000-0005-0000-0000-0000A7A90000}"/>
    <cellStyle name="Normal 5 13 3" xfId="30578" xr:uid="{00000000-0005-0000-0000-0000A8A90000}"/>
    <cellStyle name="Normal 5 13_AVA DVA EL" xfId="30579" xr:uid="{00000000-0005-0000-0000-0000A9A90000}"/>
    <cellStyle name="Normal 5 14" xfId="8518" xr:uid="{00000000-0005-0000-0000-0000AAA90000}"/>
    <cellStyle name="Normal 5 14 2" xfId="30580" xr:uid="{00000000-0005-0000-0000-0000ABA90000}"/>
    <cellStyle name="Normal 5 14 2 2" xfId="30581" xr:uid="{00000000-0005-0000-0000-0000ACA90000}"/>
    <cellStyle name="Normal 5 14 2 3" xfId="30582" xr:uid="{00000000-0005-0000-0000-0000ADA90000}"/>
    <cellStyle name="Normal 5 14 2_AVA DVA EL" xfId="30583" xr:uid="{00000000-0005-0000-0000-0000AEA90000}"/>
    <cellStyle name="Normal 5 14 3" xfId="30584" xr:uid="{00000000-0005-0000-0000-0000AFA90000}"/>
    <cellStyle name="Normal 5 14_AVA DVA EL" xfId="30585" xr:uid="{00000000-0005-0000-0000-0000B0A90000}"/>
    <cellStyle name="Normal 5 15" xfId="8519" xr:uid="{00000000-0005-0000-0000-0000B1A90000}"/>
    <cellStyle name="Normal 5 15 2" xfId="30586" xr:uid="{00000000-0005-0000-0000-0000B2A90000}"/>
    <cellStyle name="Normal 5 15 2 2" xfId="30587" xr:uid="{00000000-0005-0000-0000-0000B3A90000}"/>
    <cellStyle name="Normal 5 15 2 3" xfId="30588" xr:uid="{00000000-0005-0000-0000-0000B4A90000}"/>
    <cellStyle name="Normal 5 15 2_AVA DVA EL" xfId="30589" xr:uid="{00000000-0005-0000-0000-0000B5A90000}"/>
    <cellStyle name="Normal 5 15 3" xfId="30590" xr:uid="{00000000-0005-0000-0000-0000B6A90000}"/>
    <cellStyle name="Normal 5 15_AVA DVA EL" xfId="30591" xr:uid="{00000000-0005-0000-0000-0000B7A90000}"/>
    <cellStyle name="Normal 5 16" xfId="8520" xr:uid="{00000000-0005-0000-0000-0000B8A90000}"/>
    <cellStyle name="Normal 5 16 2" xfId="30592" xr:uid="{00000000-0005-0000-0000-0000B9A90000}"/>
    <cellStyle name="Normal 5 16_AVA DVA EL" xfId="30593" xr:uid="{00000000-0005-0000-0000-0000BAA90000}"/>
    <cellStyle name="Normal 5 17" xfId="8521" xr:uid="{00000000-0005-0000-0000-0000BBA90000}"/>
    <cellStyle name="Normal 5 17 2" xfId="8522" xr:uid="{00000000-0005-0000-0000-0000BCA90000}"/>
    <cellStyle name="Normal 5 17_A01" xfId="12544" xr:uid="{00000000-0005-0000-0000-0000BDA90000}"/>
    <cellStyle name="Normal 5 18" xfId="8523" xr:uid="{00000000-0005-0000-0000-0000BEA90000}"/>
    <cellStyle name="Normal 5 18 2" xfId="8524" xr:uid="{00000000-0005-0000-0000-0000BFA90000}"/>
    <cellStyle name="Normal 5 18_A01" xfId="12545" xr:uid="{00000000-0005-0000-0000-0000C0A90000}"/>
    <cellStyle name="Normal 5 19" xfId="8525" xr:uid="{00000000-0005-0000-0000-0000C1A90000}"/>
    <cellStyle name="Normal 5 19 2" xfId="8526" xr:uid="{00000000-0005-0000-0000-0000C2A90000}"/>
    <cellStyle name="Normal 5 19_A01" xfId="12546" xr:uid="{00000000-0005-0000-0000-0000C3A90000}"/>
    <cellStyle name="Normal 5 2" xfId="8527" xr:uid="{00000000-0005-0000-0000-0000C4A90000}"/>
    <cellStyle name="Normal 5 2 10" xfId="8528" xr:uid="{00000000-0005-0000-0000-0000C5A90000}"/>
    <cellStyle name="Normal 5 2 10 2" xfId="30594" xr:uid="{00000000-0005-0000-0000-0000C6A90000}"/>
    <cellStyle name="Normal 5 2 10 2 2" xfId="30595" xr:uid="{00000000-0005-0000-0000-0000C7A90000}"/>
    <cellStyle name="Normal 5 2 10 2 3" xfId="30596" xr:uid="{00000000-0005-0000-0000-0000C8A90000}"/>
    <cellStyle name="Normal 5 2 10 2_AVA DVA EL" xfId="30597" xr:uid="{00000000-0005-0000-0000-0000C9A90000}"/>
    <cellStyle name="Normal 5 2 10 3" xfId="30598" xr:uid="{00000000-0005-0000-0000-0000CAA90000}"/>
    <cellStyle name="Normal 5 2 10_AVA DVA EL" xfId="30599" xr:uid="{00000000-0005-0000-0000-0000CBA90000}"/>
    <cellStyle name="Normal 5 2 11" xfId="8529" xr:uid="{00000000-0005-0000-0000-0000CCA90000}"/>
    <cellStyle name="Normal 5 2 11 2" xfId="30600" xr:uid="{00000000-0005-0000-0000-0000CDA90000}"/>
    <cellStyle name="Normal 5 2 11 2 2" xfId="30601" xr:uid="{00000000-0005-0000-0000-0000CEA90000}"/>
    <cellStyle name="Normal 5 2 11 2 3" xfId="30602" xr:uid="{00000000-0005-0000-0000-0000CFA90000}"/>
    <cellStyle name="Normal 5 2 11 2_AVA DVA EL" xfId="30603" xr:uid="{00000000-0005-0000-0000-0000D0A90000}"/>
    <cellStyle name="Normal 5 2 11 3" xfId="30604" xr:uid="{00000000-0005-0000-0000-0000D1A90000}"/>
    <cellStyle name="Normal 5 2 11_A01" xfId="35884" xr:uid="{00000000-0005-0000-0000-0000D2A90000}"/>
    <cellStyle name="Normal 5 2 12" xfId="30605" xr:uid="{00000000-0005-0000-0000-0000D3A90000}"/>
    <cellStyle name="Normal 5 2 12 2" xfId="30606" xr:uid="{00000000-0005-0000-0000-0000D4A90000}"/>
    <cellStyle name="Normal 5 2 12 2 2" xfId="30607" xr:uid="{00000000-0005-0000-0000-0000D5A90000}"/>
    <cellStyle name="Normal 5 2 12 2 3" xfId="30608" xr:uid="{00000000-0005-0000-0000-0000D6A90000}"/>
    <cellStyle name="Normal 5 2 12 2_AVA DVA EL" xfId="30609" xr:uid="{00000000-0005-0000-0000-0000D7A90000}"/>
    <cellStyle name="Normal 5 2 12 3" xfId="30610" xr:uid="{00000000-0005-0000-0000-0000D8A90000}"/>
    <cellStyle name="Normal 5 2 12 4" xfId="30611" xr:uid="{00000000-0005-0000-0000-0000D9A90000}"/>
    <cellStyle name="Normal 5 2 12 5" xfId="36057" xr:uid="{00000000-0005-0000-0000-0000DAA90000}"/>
    <cellStyle name="Normal 5 2 12 6" xfId="35944" xr:uid="{00000000-0005-0000-0000-0000DBA90000}"/>
    <cellStyle name="Normal 5 2 12_AVA DVA EL" xfId="30612" xr:uid="{00000000-0005-0000-0000-0000DCA90000}"/>
    <cellStyle name="Normal 5 2 13" xfId="30613" xr:uid="{00000000-0005-0000-0000-0000DDA90000}"/>
    <cellStyle name="Normal 5 2 13 2" xfId="30614" xr:uid="{00000000-0005-0000-0000-0000DEA90000}"/>
    <cellStyle name="Normal 5 2 13 2 2" xfId="36525" xr:uid="{00000000-0005-0000-0000-0000DFA90000}"/>
    <cellStyle name="Normal 5 2 13 3" xfId="30615" xr:uid="{00000000-0005-0000-0000-0000E0A90000}"/>
    <cellStyle name="Normal 5 2 13 4" xfId="36235" xr:uid="{00000000-0005-0000-0000-0000E1A90000}"/>
    <cellStyle name="Normal 5 2 13_AVA DVA EL" xfId="30616" xr:uid="{00000000-0005-0000-0000-0000E2A90000}"/>
    <cellStyle name="Normal 5 2 14" xfId="30617" xr:uid="{00000000-0005-0000-0000-0000E3A90000}"/>
    <cellStyle name="Normal 5 2 14 2" xfId="30618" xr:uid="{00000000-0005-0000-0000-0000E4A90000}"/>
    <cellStyle name="Normal 5 2 14 3" xfId="30619" xr:uid="{00000000-0005-0000-0000-0000E5A90000}"/>
    <cellStyle name="Normal 5 2 14_AVA DVA EL" xfId="30620" xr:uid="{00000000-0005-0000-0000-0000E6A90000}"/>
    <cellStyle name="Normal 5 2 15" xfId="30621" xr:uid="{00000000-0005-0000-0000-0000E7A90000}"/>
    <cellStyle name="Normal 5 2 15 2" xfId="30622" xr:uid="{00000000-0005-0000-0000-0000E8A90000}"/>
    <cellStyle name="Normal 5 2 15 3" xfId="30623" xr:uid="{00000000-0005-0000-0000-0000E9A90000}"/>
    <cellStyle name="Normal 5 2 15_AVA DVA EL" xfId="30624" xr:uid="{00000000-0005-0000-0000-0000EAA90000}"/>
    <cellStyle name="Normal 5 2 16" xfId="30625" xr:uid="{00000000-0005-0000-0000-0000EBA90000}"/>
    <cellStyle name="Normal 5 2 16 2" xfId="30626" xr:uid="{00000000-0005-0000-0000-0000ECA90000}"/>
    <cellStyle name="Normal 5 2 16 3" xfId="30627" xr:uid="{00000000-0005-0000-0000-0000EDA90000}"/>
    <cellStyle name="Normal 5 2 16_AVA DVA EL" xfId="30628" xr:uid="{00000000-0005-0000-0000-0000EEA90000}"/>
    <cellStyle name="Normal 5 2 17" xfId="30629" xr:uid="{00000000-0005-0000-0000-0000EFA90000}"/>
    <cellStyle name="Normal 5 2 17 2" xfId="30630" xr:uid="{00000000-0005-0000-0000-0000F0A90000}"/>
    <cellStyle name="Normal 5 2 17 3" xfId="30631" xr:uid="{00000000-0005-0000-0000-0000F1A90000}"/>
    <cellStyle name="Normal 5 2 17_AVA DVA EL" xfId="30632" xr:uid="{00000000-0005-0000-0000-0000F2A90000}"/>
    <cellStyle name="Normal 5 2 18" xfId="30633" xr:uid="{00000000-0005-0000-0000-0000F3A90000}"/>
    <cellStyle name="Normal 5 2 18 2" xfId="30634" xr:uid="{00000000-0005-0000-0000-0000F4A90000}"/>
    <cellStyle name="Normal 5 2 18 3" xfId="30635" xr:uid="{00000000-0005-0000-0000-0000F5A90000}"/>
    <cellStyle name="Normal 5 2 18_AVA DVA EL" xfId="30636" xr:uid="{00000000-0005-0000-0000-0000F6A90000}"/>
    <cellStyle name="Normal 5 2 19" xfId="36801" xr:uid="{00000000-0005-0000-0000-0000F7A90000}"/>
    <cellStyle name="Normal 5 2 2" xfId="8530" xr:uid="{00000000-0005-0000-0000-0000F8A90000}"/>
    <cellStyle name="Normal 5 2 2 10" xfId="30637" xr:uid="{00000000-0005-0000-0000-0000F9A90000}"/>
    <cellStyle name="Normal 5 2 2 10 2" xfId="30638" xr:uid="{00000000-0005-0000-0000-0000FAA90000}"/>
    <cellStyle name="Normal 5 2 2 10 3" xfId="30639" xr:uid="{00000000-0005-0000-0000-0000FBA90000}"/>
    <cellStyle name="Normal 5 2 2 10_AVA DVA EL" xfId="30640" xr:uid="{00000000-0005-0000-0000-0000FCA90000}"/>
    <cellStyle name="Normal 5 2 2 11" xfId="30641" xr:uid="{00000000-0005-0000-0000-0000FDA90000}"/>
    <cellStyle name="Normal 5 2 2 11 2" xfId="30642" xr:uid="{00000000-0005-0000-0000-0000FEA90000}"/>
    <cellStyle name="Normal 5 2 2 11 3" xfId="30643" xr:uid="{00000000-0005-0000-0000-0000FFA90000}"/>
    <cellStyle name="Normal 5 2 2 11_AVA DVA EL" xfId="30644" xr:uid="{00000000-0005-0000-0000-000000AA0000}"/>
    <cellStyle name="Normal 5 2 2 12" xfId="30645" xr:uid="{00000000-0005-0000-0000-000001AA0000}"/>
    <cellStyle name="Normal 5 2 2 12 2" xfId="30646" xr:uid="{00000000-0005-0000-0000-000002AA0000}"/>
    <cellStyle name="Normal 5 2 2 12 3" xfId="30647" xr:uid="{00000000-0005-0000-0000-000003AA0000}"/>
    <cellStyle name="Normal 5 2 2 12_AVA DVA EL" xfId="30648" xr:uid="{00000000-0005-0000-0000-000004AA0000}"/>
    <cellStyle name="Normal 5 2 2 13" xfId="30649" xr:uid="{00000000-0005-0000-0000-000005AA0000}"/>
    <cellStyle name="Normal 5 2 2 14" xfId="50552" xr:uid="{00000000-0005-0000-0000-000006AA0000}"/>
    <cellStyle name="Normal 5 2 2 2" xfId="30650" xr:uid="{00000000-0005-0000-0000-000007AA0000}"/>
    <cellStyle name="Normal 5 2 2 2 10" xfId="30651" xr:uid="{00000000-0005-0000-0000-000008AA0000}"/>
    <cellStyle name="Normal 5 2 2 2 10 2" xfId="30652" xr:uid="{00000000-0005-0000-0000-000009AA0000}"/>
    <cellStyle name="Normal 5 2 2 2 10 3" xfId="30653" xr:uid="{00000000-0005-0000-0000-00000AAA0000}"/>
    <cellStyle name="Normal 5 2 2 2 10_AVA DVA EL" xfId="30654" xr:uid="{00000000-0005-0000-0000-00000BAA0000}"/>
    <cellStyle name="Normal 5 2 2 2 11" xfId="30655" xr:uid="{00000000-0005-0000-0000-00000CAA0000}"/>
    <cellStyle name="Normal 5 2 2 2 12" xfId="30656" xr:uid="{00000000-0005-0000-0000-00000DAA0000}"/>
    <cellStyle name="Normal 5 2 2 2 13" xfId="36266" xr:uid="{00000000-0005-0000-0000-00000EAA0000}"/>
    <cellStyle name="Normal 5 2 2 2 14" xfId="36352" xr:uid="{00000000-0005-0000-0000-00000FAA0000}"/>
    <cellStyle name="Normal 5 2 2 2 2" xfId="30657" xr:uid="{00000000-0005-0000-0000-000010AA0000}"/>
    <cellStyle name="Normal 5 2 2 2 2 10" xfId="30658" xr:uid="{00000000-0005-0000-0000-000011AA0000}"/>
    <cellStyle name="Normal 5 2 2 2 2 11" xfId="30659" xr:uid="{00000000-0005-0000-0000-000012AA0000}"/>
    <cellStyle name="Normal 5 2 2 2 2 2" xfId="30660" xr:uid="{00000000-0005-0000-0000-000013AA0000}"/>
    <cellStyle name="Normal 5 2 2 2 2 2 2" xfId="30661" xr:uid="{00000000-0005-0000-0000-000014AA0000}"/>
    <cellStyle name="Normal 5 2 2 2 2 2 2 2" xfId="30662" xr:uid="{00000000-0005-0000-0000-000015AA0000}"/>
    <cellStyle name="Normal 5 2 2 2 2 2 2 3" xfId="30663" xr:uid="{00000000-0005-0000-0000-000016AA0000}"/>
    <cellStyle name="Normal 5 2 2 2 2 2 2_AVA DVA EL" xfId="30664" xr:uid="{00000000-0005-0000-0000-000017AA0000}"/>
    <cellStyle name="Normal 5 2 2 2 2 2 3" xfId="30665" xr:uid="{00000000-0005-0000-0000-000018AA0000}"/>
    <cellStyle name="Normal 5 2 2 2 2 2 3 2" xfId="30666" xr:uid="{00000000-0005-0000-0000-000019AA0000}"/>
    <cellStyle name="Normal 5 2 2 2 2 2 3 3" xfId="30667" xr:uid="{00000000-0005-0000-0000-00001AAA0000}"/>
    <cellStyle name="Normal 5 2 2 2 2 2 3_AVA DVA EL" xfId="30668" xr:uid="{00000000-0005-0000-0000-00001BAA0000}"/>
    <cellStyle name="Normal 5 2 2 2 2 2 4" xfId="30669" xr:uid="{00000000-0005-0000-0000-00001CAA0000}"/>
    <cellStyle name="Normal 5 2 2 2 2 2 5" xfId="30670" xr:uid="{00000000-0005-0000-0000-00001DAA0000}"/>
    <cellStyle name="Normal 5 2 2 2 2 2_AVA DVA EL" xfId="30671" xr:uid="{00000000-0005-0000-0000-00001EAA0000}"/>
    <cellStyle name="Normal 5 2 2 2 2 3" xfId="30672" xr:uid="{00000000-0005-0000-0000-00001FAA0000}"/>
    <cellStyle name="Normal 5 2 2 2 2 3 2" xfId="30673" xr:uid="{00000000-0005-0000-0000-000020AA0000}"/>
    <cellStyle name="Normal 5 2 2 2 2 3 3" xfId="30674" xr:uid="{00000000-0005-0000-0000-000021AA0000}"/>
    <cellStyle name="Normal 5 2 2 2 2 3_AVA DVA EL" xfId="30675" xr:uid="{00000000-0005-0000-0000-000022AA0000}"/>
    <cellStyle name="Normal 5 2 2 2 2 4" xfId="30676" xr:uid="{00000000-0005-0000-0000-000023AA0000}"/>
    <cellStyle name="Normal 5 2 2 2 2 4 2" xfId="30677" xr:uid="{00000000-0005-0000-0000-000024AA0000}"/>
    <cellStyle name="Normal 5 2 2 2 2 4 3" xfId="30678" xr:uid="{00000000-0005-0000-0000-000025AA0000}"/>
    <cellStyle name="Normal 5 2 2 2 2 4_AVA DVA EL" xfId="30679" xr:uid="{00000000-0005-0000-0000-000026AA0000}"/>
    <cellStyle name="Normal 5 2 2 2 2 5" xfId="30680" xr:uid="{00000000-0005-0000-0000-000027AA0000}"/>
    <cellStyle name="Normal 5 2 2 2 2 5 2" xfId="30681" xr:uid="{00000000-0005-0000-0000-000028AA0000}"/>
    <cellStyle name="Normal 5 2 2 2 2 5 3" xfId="30682" xr:uid="{00000000-0005-0000-0000-000029AA0000}"/>
    <cellStyle name="Normal 5 2 2 2 2 5_AVA DVA EL" xfId="30683" xr:uid="{00000000-0005-0000-0000-00002AAA0000}"/>
    <cellStyle name="Normal 5 2 2 2 2 6" xfId="30684" xr:uid="{00000000-0005-0000-0000-00002BAA0000}"/>
    <cellStyle name="Normal 5 2 2 2 2 6 2" xfId="30685" xr:uid="{00000000-0005-0000-0000-00002CAA0000}"/>
    <cellStyle name="Normal 5 2 2 2 2 6 3" xfId="30686" xr:uid="{00000000-0005-0000-0000-00002DAA0000}"/>
    <cellStyle name="Normal 5 2 2 2 2 6_AVA DVA EL" xfId="30687" xr:uid="{00000000-0005-0000-0000-00002EAA0000}"/>
    <cellStyle name="Normal 5 2 2 2 2 7" xfId="30688" xr:uid="{00000000-0005-0000-0000-00002FAA0000}"/>
    <cellStyle name="Normal 5 2 2 2 2 7 2" xfId="30689" xr:uid="{00000000-0005-0000-0000-000030AA0000}"/>
    <cellStyle name="Normal 5 2 2 2 2 7 3" xfId="30690" xr:uid="{00000000-0005-0000-0000-000031AA0000}"/>
    <cellStyle name="Normal 5 2 2 2 2 7_AVA DVA EL" xfId="30691" xr:uid="{00000000-0005-0000-0000-000032AA0000}"/>
    <cellStyle name="Normal 5 2 2 2 2 8" xfId="30692" xr:uid="{00000000-0005-0000-0000-000033AA0000}"/>
    <cellStyle name="Normal 5 2 2 2 2 8 2" xfId="30693" xr:uid="{00000000-0005-0000-0000-000034AA0000}"/>
    <cellStyle name="Normal 5 2 2 2 2 8 3" xfId="30694" xr:uid="{00000000-0005-0000-0000-000035AA0000}"/>
    <cellStyle name="Normal 5 2 2 2 2 8_AVA DVA EL" xfId="30695" xr:uid="{00000000-0005-0000-0000-000036AA0000}"/>
    <cellStyle name="Normal 5 2 2 2 2 9" xfId="30696" xr:uid="{00000000-0005-0000-0000-000037AA0000}"/>
    <cellStyle name="Normal 5 2 2 2 2 9 2" xfId="30697" xr:uid="{00000000-0005-0000-0000-000038AA0000}"/>
    <cellStyle name="Normal 5 2 2 2 2 9 3" xfId="30698" xr:uid="{00000000-0005-0000-0000-000039AA0000}"/>
    <cellStyle name="Normal 5 2 2 2 2 9_AVA DVA EL" xfId="30699" xr:uid="{00000000-0005-0000-0000-00003AAA0000}"/>
    <cellStyle name="Normal 5 2 2 2 2_AVA DVA EL" xfId="30700" xr:uid="{00000000-0005-0000-0000-00003BAA0000}"/>
    <cellStyle name="Normal 5 2 2 2 3" xfId="30701" xr:uid="{00000000-0005-0000-0000-00003CAA0000}"/>
    <cellStyle name="Normal 5 2 2 2 3 2" xfId="30702" xr:uid="{00000000-0005-0000-0000-00003DAA0000}"/>
    <cellStyle name="Normal 5 2 2 2 3 2 2" xfId="30703" xr:uid="{00000000-0005-0000-0000-00003EAA0000}"/>
    <cellStyle name="Normal 5 2 2 2 3 2 3" xfId="30704" xr:uid="{00000000-0005-0000-0000-00003FAA0000}"/>
    <cellStyle name="Normal 5 2 2 2 3 2_AVA DVA EL" xfId="30705" xr:uid="{00000000-0005-0000-0000-000040AA0000}"/>
    <cellStyle name="Normal 5 2 2 2 3 3" xfId="30706" xr:uid="{00000000-0005-0000-0000-000041AA0000}"/>
    <cellStyle name="Normal 5 2 2 2 3 3 2" xfId="30707" xr:uid="{00000000-0005-0000-0000-000042AA0000}"/>
    <cellStyle name="Normal 5 2 2 2 3 3 3" xfId="30708" xr:uid="{00000000-0005-0000-0000-000043AA0000}"/>
    <cellStyle name="Normal 5 2 2 2 3 3_AVA DVA EL" xfId="30709" xr:uid="{00000000-0005-0000-0000-000044AA0000}"/>
    <cellStyle name="Normal 5 2 2 2 3 4" xfId="30710" xr:uid="{00000000-0005-0000-0000-000045AA0000}"/>
    <cellStyle name="Normal 5 2 2 2 3 5" xfId="30711" xr:uid="{00000000-0005-0000-0000-000046AA0000}"/>
    <cellStyle name="Normal 5 2 2 2 3_AVA DVA EL" xfId="30712" xr:uid="{00000000-0005-0000-0000-000047AA0000}"/>
    <cellStyle name="Normal 5 2 2 2 4" xfId="30713" xr:uid="{00000000-0005-0000-0000-000048AA0000}"/>
    <cellStyle name="Normal 5 2 2 2 4 2" xfId="30714" xr:uid="{00000000-0005-0000-0000-000049AA0000}"/>
    <cellStyle name="Normal 5 2 2 2 4 3" xfId="30715" xr:uid="{00000000-0005-0000-0000-00004AAA0000}"/>
    <cellStyle name="Normal 5 2 2 2 4_AVA DVA EL" xfId="30716" xr:uid="{00000000-0005-0000-0000-00004BAA0000}"/>
    <cellStyle name="Normal 5 2 2 2 5" xfId="30717" xr:uid="{00000000-0005-0000-0000-00004CAA0000}"/>
    <cellStyle name="Normal 5 2 2 2 5 2" xfId="30718" xr:uid="{00000000-0005-0000-0000-00004DAA0000}"/>
    <cellStyle name="Normal 5 2 2 2 5 3" xfId="30719" xr:uid="{00000000-0005-0000-0000-00004EAA0000}"/>
    <cellStyle name="Normal 5 2 2 2 5_AVA DVA EL" xfId="30720" xr:uid="{00000000-0005-0000-0000-00004FAA0000}"/>
    <cellStyle name="Normal 5 2 2 2 6" xfId="30721" xr:uid="{00000000-0005-0000-0000-000050AA0000}"/>
    <cellStyle name="Normal 5 2 2 2 6 2" xfId="30722" xr:uid="{00000000-0005-0000-0000-000051AA0000}"/>
    <cellStyle name="Normal 5 2 2 2 6 3" xfId="30723" xr:uid="{00000000-0005-0000-0000-000052AA0000}"/>
    <cellStyle name="Normal 5 2 2 2 6_AVA DVA EL" xfId="30724" xr:uid="{00000000-0005-0000-0000-000053AA0000}"/>
    <cellStyle name="Normal 5 2 2 2 7" xfId="30725" xr:uid="{00000000-0005-0000-0000-000054AA0000}"/>
    <cellStyle name="Normal 5 2 2 2 7 2" xfId="30726" xr:uid="{00000000-0005-0000-0000-000055AA0000}"/>
    <cellStyle name="Normal 5 2 2 2 7 3" xfId="30727" xr:uid="{00000000-0005-0000-0000-000056AA0000}"/>
    <cellStyle name="Normal 5 2 2 2 7_AVA DVA EL" xfId="30728" xr:uid="{00000000-0005-0000-0000-000057AA0000}"/>
    <cellStyle name="Normal 5 2 2 2 8" xfId="30729" xr:uid="{00000000-0005-0000-0000-000058AA0000}"/>
    <cellStyle name="Normal 5 2 2 2 8 2" xfId="30730" xr:uid="{00000000-0005-0000-0000-000059AA0000}"/>
    <cellStyle name="Normal 5 2 2 2 8 3" xfId="30731" xr:uid="{00000000-0005-0000-0000-00005AAA0000}"/>
    <cellStyle name="Normal 5 2 2 2 8_AVA DVA EL" xfId="30732" xr:uid="{00000000-0005-0000-0000-00005BAA0000}"/>
    <cellStyle name="Normal 5 2 2 2 9" xfId="30733" xr:uid="{00000000-0005-0000-0000-00005CAA0000}"/>
    <cellStyle name="Normal 5 2 2 2 9 2" xfId="30734" xr:uid="{00000000-0005-0000-0000-00005DAA0000}"/>
    <cellStyle name="Normal 5 2 2 2 9 3" xfId="30735" xr:uid="{00000000-0005-0000-0000-00005EAA0000}"/>
    <cellStyle name="Normal 5 2 2 2 9_AVA DVA EL" xfId="30736" xr:uid="{00000000-0005-0000-0000-00005FAA0000}"/>
    <cellStyle name="Normal 5 2 2 2_AVA DVA EL" xfId="30737" xr:uid="{00000000-0005-0000-0000-000060AA0000}"/>
    <cellStyle name="Normal 5 2 2 3" xfId="30738" xr:uid="{00000000-0005-0000-0000-000061AA0000}"/>
    <cellStyle name="Normal 5 2 2 3 10" xfId="30739" xr:uid="{00000000-0005-0000-0000-000062AA0000}"/>
    <cellStyle name="Normal 5 2 2 3 11" xfId="30740" xr:uid="{00000000-0005-0000-0000-000063AA0000}"/>
    <cellStyle name="Normal 5 2 2 3 2" xfId="30741" xr:uid="{00000000-0005-0000-0000-000064AA0000}"/>
    <cellStyle name="Normal 5 2 2 3 2 2" xfId="30742" xr:uid="{00000000-0005-0000-0000-000065AA0000}"/>
    <cellStyle name="Normal 5 2 2 3 2 2 2" xfId="30743" xr:uid="{00000000-0005-0000-0000-000066AA0000}"/>
    <cellStyle name="Normal 5 2 2 3 2 2 3" xfId="30744" xr:uid="{00000000-0005-0000-0000-000067AA0000}"/>
    <cellStyle name="Normal 5 2 2 3 2 2_AVA DVA EL" xfId="30745" xr:uid="{00000000-0005-0000-0000-000068AA0000}"/>
    <cellStyle name="Normal 5 2 2 3 2 3" xfId="30746" xr:uid="{00000000-0005-0000-0000-000069AA0000}"/>
    <cellStyle name="Normal 5 2 2 3 2 3 2" xfId="30747" xr:uid="{00000000-0005-0000-0000-00006AAA0000}"/>
    <cellStyle name="Normal 5 2 2 3 2 3 3" xfId="30748" xr:uid="{00000000-0005-0000-0000-00006BAA0000}"/>
    <cellStyle name="Normal 5 2 2 3 2 3_AVA DVA EL" xfId="30749" xr:uid="{00000000-0005-0000-0000-00006CAA0000}"/>
    <cellStyle name="Normal 5 2 2 3 2 4" xfId="30750" xr:uid="{00000000-0005-0000-0000-00006DAA0000}"/>
    <cellStyle name="Normal 5 2 2 3 2 5" xfId="30751" xr:uid="{00000000-0005-0000-0000-00006EAA0000}"/>
    <cellStyle name="Normal 5 2 2 3 2_AVA DVA EL" xfId="30752" xr:uid="{00000000-0005-0000-0000-00006FAA0000}"/>
    <cellStyle name="Normal 5 2 2 3 3" xfId="30753" xr:uid="{00000000-0005-0000-0000-000070AA0000}"/>
    <cellStyle name="Normal 5 2 2 3 3 2" xfId="30754" xr:uid="{00000000-0005-0000-0000-000071AA0000}"/>
    <cellStyle name="Normal 5 2 2 3 3 3" xfId="30755" xr:uid="{00000000-0005-0000-0000-000072AA0000}"/>
    <cellStyle name="Normal 5 2 2 3 3_AVA DVA EL" xfId="30756" xr:uid="{00000000-0005-0000-0000-000073AA0000}"/>
    <cellStyle name="Normal 5 2 2 3 4" xfId="30757" xr:uid="{00000000-0005-0000-0000-000074AA0000}"/>
    <cellStyle name="Normal 5 2 2 3 4 2" xfId="30758" xr:uid="{00000000-0005-0000-0000-000075AA0000}"/>
    <cellStyle name="Normal 5 2 2 3 4 3" xfId="30759" xr:uid="{00000000-0005-0000-0000-000076AA0000}"/>
    <cellStyle name="Normal 5 2 2 3 4_AVA DVA EL" xfId="30760" xr:uid="{00000000-0005-0000-0000-000077AA0000}"/>
    <cellStyle name="Normal 5 2 2 3 5" xfId="30761" xr:uid="{00000000-0005-0000-0000-000078AA0000}"/>
    <cellStyle name="Normal 5 2 2 3 5 2" xfId="30762" xr:uid="{00000000-0005-0000-0000-000079AA0000}"/>
    <cellStyle name="Normal 5 2 2 3 5 3" xfId="30763" xr:uid="{00000000-0005-0000-0000-00007AAA0000}"/>
    <cellStyle name="Normal 5 2 2 3 5_AVA DVA EL" xfId="30764" xr:uid="{00000000-0005-0000-0000-00007BAA0000}"/>
    <cellStyle name="Normal 5 2 2 3 6" xfId="30765" xr:uid="{00000000-0005-0000-0000-00007CAA0000}"/>
    <cellStyle name="Normal 5 2 2 3 6 2" xfId="30766" xr:uid="{00000000-0005-0000-0000-00007DAA0000}"/>
    <cellStyle name="Normal 5 2 2 3 6 3" xfId="30767" xr:uid="{00000000-0005-0000-0000-00007EAA0000}"/>
    <cellStyle name="Normal 5 2 2 3 6_AVA DVA EL" xfId="30768" xr:uid="{00000000-0005-0000-0000-00007FAA0000}"/>
    <cellStyle name="Normal 5 2 2 3 7" xfId="30769" xr:uid="{00000000-0005-0000-0000-000080AA0000}"/>
    <cellStyle name="Normal 5 2 2 3 7 2" xfId="30770" xr:uid="{00000000-0005-0000-0000-000081AA0000}"/>
    <cellStyle name="Normal 5 2 2 3 7 3" xfId="30771" xr:uid="{00000000-0005-0000-0000-000082AA0000}"/>
    <cellStyle name="Normal 5 2 2 3 7_AVA DVA EL" xfId="30772" xr:uid="{00000000-0005-0000-0000-000083AA0000}"/>
    <cellStyle name="Normal 5 2 2 3 8" xfId="30773" xr:uid="{00000000-0005-0000-0000-000084AA0000}"/>
    <cellStyle name="Normal 5 2 2 3 8 2" xfId="30774" xr:uid="{00000000-0005-0000-0000-000085AA0000}"/>
    <cellStyle name="Normal 5 2 2 3 8 3" xfId="30775" xr:uid="{00000000-0005-0000-0000-000086AA0000}"/>
    <cellStyle name="Normal 5 2 2 3 8_AVA DVA EL" xfId="30776" xr:uid="{00000000-0005-0000-0000-000087AA0000}"/>
    <cellStyle name="Normal 5 2 2 3 9" xfId="30777" xr:uid="{00000000-0005-0000-0000-000088AA0000}"/>
    <cellStyle name="Normal 5 2 2 3 9 2" xfId="30778" xr:uid="{00000000-0005-0000-0000-000089AA0000}"/>
    <cellStyle name="Normal 5 2 2 3 9 3" xfId="30779" xr:uid="{00000000-0005-0000-0000-00008AAA0000}"/>
    <cellStyle name="Normal 5 2 2 3 9_AVA DVA EL" xfId="30780" xr:uid="{00000000-0005-0000-0000-00008BAA0000}"/>
    <cellStyle name="Normal 5 2 2 3_AVA DVA EL" xfId="30781" xr:uid="{00000000-0005-0000-0000-00008CAA0000}"/>
    <cellStyle name="Normal 5 2 2 4" xfId="30782" xr:uid="{00000000-0005-0000-0000-00008DAA0000}"/>
    <cellStyle name="Normal 5 2 2 4 2" xfId="30783" xr:uid="{00000000-0005-0000-0000-00008EAA0000}"/>
    <cellStyle name="Normal 5 2 2 4 2 2" xfId="30784" xr:uid="{00000000-0005-0000-0000-00008FAA0000}"/>
    <cellStyle name="Normal 5 2 2 4 2 3" xfId="30785" xr:uid="{00000000-0005-0000-0000-000090AA0000}"/>
    <cellStyle name="Normal 5 2 2 4 2_AVA DVA EL" xfId="30786" xr:uid="{00000000-0005-0000-0000-000091AA0000}"/>
    <cellStyle name="Normal 5 2 2 4 3" xfId="30787" xr:uid="{00000000-0005-0000-0000-000092AA0000}"/>
    <cellStyle name="Normal 5 2 2 4 3 2" xfId="30788" xr:uid="{00000000-0005-0000-0000-000093AA0000}"/>
    <cellStyle name="Normal 5 2 2 4 3 3" xfId="30789" xr:uid="{00000000-0005-0000-0000-000094AA0000}"/>
    <cellStyle name="Normal 5 2 2 4 3_AVA DVA EL" xfId="30790" xr:uid="{00000000-0005-0000-0000-000095AA0000}"/>
    <cellStyle name="Normal 5 2 2 4 4" xfId="30791" xr:uid="{00000000-0005-0000-0000-000096AA0000}"/>
    <cellStyle name="Normal 5 2 2 4 5" xfId="30792" xr:uid="{00000000-0005-0000-0000-000097AA0000}"/>
    <cellStyle name="Normal 5 2 2 4_AVA DVA EL" xfId="30793" xr:uid="{00000000-0005-0000-0000-000098AA0000}"/>
    <cellStyle name="Normal 5 2 2 5" xfId="30794" xr:uid="{00000000-0005-0000-0000-000099AA0000}"/>
    <cellStyle name="Normal 5 2 2 5 2" xfId="30795" xr:uid="{00000000-0005-0000-0000-00009AAA0000}"/>
    <cellStyle name="Normal 5 2 2 5 3" xfId="30796" xr:uid="{00000000-0005-0000-0000-00009BAA0000}"/>
    <cellStyle name="Normal 5 2 2 5_AVA DVA EL" xfId="30797" xr:uid="{00000000-0005-0000-0000-00009CAA0000}"/>
    <cellStyle name="Normal 5 2 2 6" xfId="30798" xr:uid="{00000000-0005-0000-0000-00009DAA0000}"/>
    <cellStyle name="Normal 5 2 2 6 2" xfId="30799" xr:uid="{00000000-0005-0000-0000-00009EAA0000}"/>
    <cellStyle name="Normal 5 2 2 6 3" xfId="30800" xr:uid="{00000000-0005-0000-0000-00009FAA0000}"/>
    <cellStyle name="Normal 5 2 2 6_AVA DVA EL" xfId="30801" xr:uid="{00000000-0005-0000-0000-0000A0AA0000}"/>
    <cellStyle name="Normal 5 2 2 7" xfId="30802" xr:uid="{00000000-0005-0000-0000-0000A1AA0000}"/>
    <cellStyle name="Normal 5 2 2 7 2" xfId="30803" xr:uid="{00000000-0005-0000-0000-0000A2AA0000}"/>
    <cellStyle name="Normal 5 2 2 7 3" xfId="30804" xr:uid="{00000000-0005-0000-0000-0000A3AA0000}"/>
    <cellStyle name="Normal 5 2 2 7_AVA DVA EL" xfId="30805" xr:uid="{00000000-0005-0000-0000-0000A4AA0000}"/>
    <cellStyle name="Normal 5 2 2 8" xfId="30806" xr:uid="{00000000-0005-0000-0000-0000A5AA0000}"/>
    <cellStyle name="Normal 5 2 2 8 2" xfId="30807" xr:uid="{00000000-0005-0000-0000-0000A6AA0000}"/>
    <cellStyle name="Normal 5 2 2 8 3" xfId="30808" xr:uid="{00000000-0005-0000-0000-0000A7AA0000}"/>
    <cellStyle name="Normal 5 2 2 8_AVA DVA EL" xfId="30809" xr:uid="{00000000-0005-0000-0000-0000A8AA0000}"/>
    <cellStyle name="Normal 5 2 2 9" xfId="30810" xr:uid="{00000000-0005-0000-0000-0000A9AA0000}"/>
    <cellStyle name="Normal 5 2 2 9 2" xfId="30811" xr:uid="{00000000-0005-0000-0000-0000AAAA0000}"/>
    <cellStyle name="Normal 5 2 2 9 3" xfId="30812" xr:uid="{00000000-0005-0000-0000-0000ABAA0000}"/>
    <cellStyle name="Normal 5 2 2 9_AVA DVA EL" xfId="30813" xr:uid="{00000000-0005-0000-0000-0000ACAA0000}"/>
    <cellStyle name="Normal 5 2 2_A01" xfId="35885" xr:uid="{00000000-0005-0000-0000-0000ADAA0000}"/>
    <cellStyle name="Normal 5 2 20" xfId="50553" xr:uid="{00000000-0005-0000-0000-0000AEAA0000}"/>
    <cellStyle name="Normal 5 2 21" xfId="50554" xr:uid="{00000000-0005-0000-0000-0000AFAA0000}"/>
    <cellStyle name="Normal 5 2 3" xfId="8531" xr:uid="{00000000-0005-0000-0000-0000B0AA0000}"/>
    <cellStyle name="Normal 5 2 3 10" xfId="30814" xr:uid="{00000000-0005-0000-0000-0000B1AA0000}"/>
    <cellStyle name="Normal 5 2 3 10 2" xfId="30815" xr:uid="{00000000-0005-0000-0000-0000B2AA0000}"/>
    <cellStyle name="Normal 5 2 3 10 3" xfId="30816" xr:uid="{00000000-0005-0000-0000-0000B3AA0000}"/>
    <cellStyle name="Normal 5 2 3 10_AVA DVA EL" xfId="30817" xr:uid="{00000000-0005-0000-0000-0000B4AA0000}"/>
    <cellStyle name="Normal 5 2 3 11" xfId="30818" xr:uid="{00000000-0005-0000-0000-0000B5AA0000}"/>
    <cellStyle name="Normal 5 2 3 11 2" xfId="30819" xr:uid="{00000000-0005-0000-0000-0000B6AA0000}"/>
    <cellStyle name="Normal 5 2 3 11 3" xfId="30820" xr:uid="{00000000-0005-0000-0000-0000B7AA0000}"/>
    <cellStyle name="Normal 5 2 3 11_AVA DVA EL" xfId="30821" xr:uid="{00000000-0005-0000-0000-0000B8AA0000}"/>
    <cellStyle name="Normal 5 2 3 12" xfId="30822" xr:uid="{00000000-0005-0000-0000-0000B9AA0000}"/>
    <cellStyle name="Normal 5 2 3 12 2" xfId="30823" xr:uid="{00000000-0005-0000-0000-0000BAAA0000}"/>
    <cellStyle name="Normal 5 2 3 12 3" xfId="30824" xr:uid="{00000000-0005-0000-0000-0000BBAA0000}"/>
    <cellStyle name="Normal 5 2 3 12_AVA DVA EL" xfId="30825" xr:uid="{00000000-0005-0000-0000-0000BCAA0000}"/>
    <cellStyle name="Normal 5 2 3 13" xfId="30826" xr:uid="{00000000-0005-0000-0000-0000BDAA0000}"/>
    <cellStyle name="Normal 5 2 3 14" xfId="50555" xr:uid="{00000000-0005-0000-0000-0000BEAA0000}"/>
    <cellStyle name="Normal 5 2 3 2" xfId="30827" xr:uid="{00000000-0005-0000-0000-0000BFAA0000}"/>
    <cellStyle name="Normal 5 2 3 2 10" xfId="30828" xr:uid="{00000000-0005-0000-0000-0000C0AA0000}"/>
    <cellStyle name="Normal 5 2 3 2 10 2" xfId="30829" xr:uid="{00000000-0005-0000-0000-0000C1AA0000}"/>
    <cellStyle name="Normal 5 2 3 2 10 3" xfId="30830" xr:uid="{00000000-0005-0000-0000-0000C2AA0000}"/>
    <cellStyle name="Normal 5 2 3 2 10_AVA DVA EL" xfId="30831" xr:uid="{00000000-0005-0000-0000-0000C3AA0000}"/>
    <cellStyle name="Normal 5 2 3 2 11" xfId="30832" xr:uid="{00000000-0005-0000-0000-0000C4AA0000}"/>
    <cellStyle name="Normal 5 2 3 2 12" xfId="30833" xr:uid="{00000000-0005-0000-0000-0000C5AA0000}"/>
    <cellStyle name="Normal 5 2 3 2 2" xfId="30834" xr:uid="{00000000-0005-0000-0000-0000C6AA0000}"/>
    <cellStyle name="Normal 5 2 3 2 2 10" xfId="30835" xr:uid="{00000000-0005-0000-0000-0000C7AA0000}"/>
    <cellStyle name="Normal 5 2 3 2 2 11" xfId="30836" xr:uid="{00000000-0005-0000-0000-0000C8AA0000}"/>
    <cellStyle name="Normal 5 2 3 2 2 2" xfId="30837" xr:uid="{00000000-0005-0000-0000-0000C9AA0000}"/>
    <cellStyle name="Normal 5 2 3 2 2 2 2" xfId="30838" xr:uid="{00000000-0005-0000-0000-0000CAAA0000}"/>
    <cellStyle name="Normal 5 2 3 2 2 2 2 2" xfId="30839" xr:uid="{00000000-0005-0000-0000-0000CBAA0000}"/>
    <cellStyle name="Normal 5 2 3 2 2 2 2 3" xfId="30840" xr:uid="{00000000-0005-0000-0000-0000CCAA0000}"/>
    <cellStyle name="Normal 5 2 3 2 2 2 2_AVA DVA EL" xfId="30841" xr:uid="{00000000-0005-0000-0000-0000CDAA0000}"/>
    <cellStyle name="Normal 5 2 3 2 2 2 3" xfId="30842" xr:uid="{00000000-0005-0000-0000-0000CEAA0000}"/>
    <cellStyle name="Normal 5 2 3 2 2 2 3 2" xfId="30843" xr:uid="{00000000-0005-0000-0000-0000CFAA0000}"/>
    <cellStyle name="Normal 5 2 3 2 2 2 3 3" xfId="30844" xr:uid="{00000000-0005-0000-0000-0000D0AA0000}"/>
    <cellStyle name="Normal 5 2 3 2 2 2 3_AVA DVA EL" xfId="30845" xr:uid="{00000000-0005-0000-0000-0000D1AA0000}"/>
    <cellStyle name="Normal 5 2 3 2 2 2 4" xfId="30846" xr:uid="{00000000-0005-0000-0000-0000D2AA0000}"/>
    <cellStyle name="Normal 5 2 3 2 2 2 5" xfId="30847" xr:uid="{00000000-0005-0000-0000-0000D3AA0000}"/>
    <cellStyle name="Normal 5 2 3 2 2 2_AVA DVA EL" xfId="30848" xr:uid="{00000000-0005-0000-0000-0000D4AA0000}"/>
    <cellStyle name="Normal 5 2 3 2 2 3" xfId="30849" xr:uid="{00000000-0005-0000-0000-0000D5AA0000}"/>
    <cellStyle name="Normal 5 2 3 2 2 3 2" xfId="30850" xr:uid="{00000000-0005-0000-0000-0000D6AA0000}"/>
    <cellStyle name="Normal 5 2 3 2 2 3 3" xfId="30851" xr:uid="{00000000-0005-0000-0000-0000D7AA0000}"/>
    <cellStyle name="Normal 5 2 3 2 2 3_AVA DVA EL" xfId="30852" xr:uid="{00000000-0005-0000-0000-0000D8AA0000}"/>
    <cellStyle name="Normal 5 2 3 2 2 4" xfId="30853" xr:uid="{00000000-0005-0000-0000-0000D9AA0000}"/>
    <cellStyle name="Normal 5 2 3 2 2 4 2" xfId="30854" xr:uid="{00000000-0005-0000-0000-0000DAAA0000}"/>
    <cellStyle name="Normal 5 2 3 2 2 4 3" xfId="30855" xr:uid="{00000000-0005-0000-0000-0000DBAA0000}"/>
    <cellStyle name="Normal 5 2 3 2 2 4_AVA DVA EL" xfId="30856" xr:uid="{00000000-0005-0000-0000-0000DCAA0000}"/>
    <cellStyle name="Normal 5 2 3 2 2 5" xfId="30857" xr:uid="{00000000-0005-0000-0000-0000DDAA0000}"/>
    <cellStyle name="Normal 5 2 3 2 2 5 2" xfId="30858" xr:uid="{00000000-0005-0000-0000-0000DEAA0000}"/>
    <cellStyle name="Normal 5 2 3 2 2 5 3" xfId="30859" xr:uid="{00000000-0005-0000-0000-0000DFAA0000}"/>
    <cellStyle name="Normal 5 2 3 2 2 5_AVA DVA EL" xfId="30860" xr:uid="{00000000-0005-0000-0000-0000E0AA0000}"/>
    <cellStyle name="Normal 5 2 3 2 2 6" xfId="30861" xr:uid="{00000000-0005-0000-0000-0000E1AA0000}"/>
    <cellStyle name="Normal 5 2 3 2 2 6 2" xfId="30862" xr:uid="{00000000-0005-0000-0000-0000E2AA0000}"/>
    <cellStyle name="Normal 5 2 3 2 2 6 3" xfId="30863" xr:uid="{00000000-0005-0000-0000-0000E3AA0000}"/>
    <cellStyle name="Normal 5 2 3 2 2 6_AVA DVA EL" xfId="30864" xr:uid="{00000000-0005-0000-0000-0000E4AA0000}"/>
    <cellStyle name="Normal 5 2 3 2 2 7" xfId="30865" xr:uid="{00000000-0005-0000-0000-0000E5AA0000}"/>
    <cellStyle name="Normal 5 2 3 2 2 7 2" xfId="30866" xr:uid="{00000000-0005-0000-0000-0000E6AA0000}"/>
    <cellStyle name="Normal 5 2 3 2 2 7 3" xfId="30867" xr:uid="{00000000-0005-0000-0000-0000E7AA0000}"/>
    <cellStyle name="Normal 5 2 3 2 2 7_AVA DVA EL" xfId="30868" xr:uid="{00000000-0005-0000-0000-0000E8AA0000}"/>
    <cellStyle name="Normal 5 2 3 2 2 8" xfId="30869" xr:uid="{00000000-0005-0000-0000-0000E9AA0000}"/>
    <cellStyle name="Normal 5 2 3 2 2 8 2" xfId="30870" xr:uid="{00000000-0005-0000-0000-0000EAAA0000}"/>
    <cellStyle name="Normal 5 2 3 2 2 8 3" xfId="30871" xr:uid="{00000000-0005-0000-0000-0000EBAA0000}"/>
    <cellStyle name="Normal 5 2 3 2 2 8_AVA DVA EL" xfId="30872" xr:uid="{00000000-0005-0000-0000-0000ECAA0000}"/>
    <cellStyle name="Normal 5 2 3 2 2 9" xfId="30873" xr:uid="{00000000-0005-0000-0000-0000EDAA0000}"/>
    <cellStyle name="Normal 5 2 3 2 2 9 2" xfId="30874" xr:uid="{00000000-0005-0000-0000-0000EEAA0000}"/>
    <cellStyle name="Normal 5 2 3 2 2 9 3" xfId="30875" xr:uid="{00000000-0005-0000-0000-0000EFAA0000}"/>
    <cellStyle name="Normal 5 2 3 2 2 9_AVA DVA EL" xfId="30876" xr:uid="{00000000-0005-0000-0000-0000F0AA0000}"/>
    <cellStyle name="Normal 5 2 3 2 2_AVA DVA EL" xfId="30877" xr:uid="{00000000-0005-0000-0000-0000F1AA0000}"/>
    <cellStyle name="Normal 5 2 3 2 3" xfId="30878" xr:uid="{00000000-0005-0000-0000-0000F2AA0000}"/>
    <cellStyle name="Normal 5 2 3 2 3 2" xfId="30879" xr:uid="{00000000-0005-0000-0000-0000F3AA0000}"/>
    <cellStyle name="Normal 5 2 3 2 3 2 2" xfId="30880" xr:uid="{00000000-0005-0000-0000-0000F4AA0000}"/>
    <cellStyle name="Normal 5 2 3 2 3 2 3" xfId="30881" xr:uid="{00000000-0005-0000-0000-0000F5AA0000}"/>
    <cellStyle name="Normal 5 2 3 2 3 2_AVA DVA EL" xfId="30882" xr:uid="{00000000-0005-0000-0000-0000F6AA0000}"/>
    <cellStyle name="Normal 5 2 3 2 3 3" xfId="30883" xr:uid="{00000000-0005-0000-0000-0000F7AA0000}"/>
    <cellStyle name="Normal 5 2 3 2 3 3 2" xfId="30884" xr:uid="{00000000-0005-0000-0000-0000F8AA0000}"/>
    <cellStyle name="Normal 5 2 3 2 3 3 3" xfId="30885" xr:uid="{00000000-0005-0000-0000-0000F9AA0000}"/>
    <cellStyle name="Normal 5 2 3 2 3 3_AVA DVA EL" xfId="30886" xr:uid="{00000000-0005-0000-0000-0000FAAA0000}"/>
    <cellStyle name="Normal 5 2 3 2 3 4" xfId="30887" xr:uid="{00000000-0005-0000-0000-0000FBAA0000}"/>
    <cellStyle name="Normal 5 2 3 2 3 5" xfId="30888" xr:uid="{00000000-0005-0000-0000-0000FCAA0000}"/>
    <cellStyle name="Normal 5 2 3 2 3_AVA DVA EL" xfId="30889" xr:uid="{00000000-0005-0000-0000-0000FDAA0000}"/>
    <cellStyle name="Normal 5 2 3 2 4" xfId="30890" xr:uid="{00000000-0005-0000-0000-0000FEAA0000}"/>
    <cellStyle name="Normal 5 2 3 2 4 2" xfId="30891" xr:uid="{00000000-0005-0000-0000-0000FFAA0000}"/>
    <cellStyle name="Normal 5 2 3 2 4 3" xfId="30892" xr:uid="{00000000-0005-0000-0000-000000AB0000}"/>
    <cellStyle name="Normal 5 2 3 2 4_AVA DVA EL" xfId="30893" xr:uid="{00000000-0005-0000-0000-000001AB0000}"/>
    <cellStyle name="Normal 5 2 3 2 5" xfId="30894" xr:uid="{00000000-0005-0000-0000-000002AB0000}"/>
    <cellStyle name="Normal 5 2 3 2 5 2" xfId="30895" xr:uid="{00000000-0005-0000-0000-000003AB0000}"/>
    <cellStyle name="Normal 5 2 3 2 5 3" xfId="30896" xr:uid="{00000000-0005-0000-0000-000004AB0000}"/>
    <cellStyle name="Normal 5 2 3 2 5_AVA DVA EL" xfId="30897" xr:uid="{00000000-0005-0000-0000-000005AB0000}"/>
    <cellStyle name="Normal 5 2 3 2 6" xfId="30898" xr:uid="{00000000-0005-0000-0000-000006AB0000}"/>
    <cellStyle name="Normal 5 2 3 2 6 2" xfId="30899" xr:uid="{00000000-0005-0000-0000-000007AB0000}"/>
    <cellStyle name="Normal 5 2 3 2 6 3" xfId="30900" xr:uid="{00000000-0005-0000-0000-000008AB0000}"/>
    <cellStyle name="Normal 5 2 3 2 6_AVA DVA EL" xfId="30901" xr:uid="{00000000-0005-0000-0000-000009AB0000}"/>
    <cellStyle name="Normal 5 2 3 2 7" xfId="30902" xr:uid="{00000000-0005-0000-0000-00000AAB0000}"/>
    <cellStyle name="Normal 5 2 3 2 7 2" xfId="30903" xr:uid="{00000000-0005-0000-0000-00000BAB0000}"/>
    <cellStyle name="Normal 5 2 3 2 7 3" xfId="30904" xr:uid="{00000000-0005-0000-0000-00000CAB0000}"/>
    <cellStyle name="Normal 5 2 3 2 7_AVA DVA EL" xfId="30905" xr:uid="{00000000-0005-0000-0000-00000DAB0000}"/>
    <cellStyle name="Normal 5 2 3 2 8" xfId="30906" xr:uid="{00000000-0005-0000-0000-00000EAB0000}"/>
    <cellStyle name="Normal 5 2 3 2 8 2" xfId="30907" xr:uid="{00000000-0005-0000-0000-00000FAB0000}"/>
    <cellStyle name="Normal 5 2 3 2 8 3" xfId="30908" xr:uid="{00000000-0005-0000-0000-000010AB0000}"/>
    <cellStyle name="Normal 5 2 3 2 8_AVA DVA EL" xfId="30909" xr:uid="{00000000-0005-0000-0000-000011AB0000}"/>
    <cellStyle name="Normal 5 2 3 2 9" xfId="30910" xr:uid="{00000000-0005-0000-0000-000012AB0000}"/>
    <cellStyle name="Normal 5 2 3 2 9 2" xfId="30911" xr:uid="{00000000-0005-0000-0000-000013AB0000}"/>
    <cellStyle name="Normal 5 2 3 2 9 3" xfId="30912" xr:uid="{00000000-0005-0000-0000-000014AB0000}"/>
    <cellStyle name="Normal 5 2 3 2 9_AVA DVA EL" xfId="30913" xr:uid="{00000000-0005-0000-0000-000015AB0000}"/>
    <cellStyle name="Normal 5 2 3 2_AVA DVA EL" xfId="30914" xr:uid="{00000000-0005-0000-0000-000016AB0000}"/>
    <cellStyle name="Normal 5 2 3 3" xfId="30915" xr:uid="{00000000-0005-0000-0000-000017AB0000}"/>
    <cellStyle name="Normal 5 2 3 3 10" xfId="30916" xr:uid="{00000000-0005-0000-0000-000018AB0000}"/>
    <cellStyle name="Normal 5 2 3 3 11" xfId="30917" xr:uid="{00000000-0005-0000-0000-000019AB0000}"/>
    <cellStyle name="Normal 5 2 3 3 2" xfId="30918" xr:uid="{00000000-0005-0000-0000-00001AAB0000}"/>
    <cellStyle name="Normal 5 2 3 3 2 2" xfId="30919" xr:uid="{00000000-0005-0000-0000-00001BAB0000}"/>
    <cellStyle name="Normal 5 2 3 3 2 2 2" xfId="30920" xr:uid="{00000000-0005-0000-0000-00001CAB0000}"/>
    <cellStyle name="Normal 5 2 3 3 2 2 3" xfId="30921" xr:uid="{00000000-0005-0000-0000-00001DAB0000}"/>
    <cellStyle name="Normal 5 2 3 3 2 2_AVA DVA EL" xfId="30922" xr:uid="{00000000-0005-0000-0000-00001EAB0000}"/>
    <cellStyle name="Normal 5 2 3 3 2 3" xfId="30923" xr:uid="{00000000-0005-0000-0000-00001FAB0000}"/>
    <cellStyle name="Normal 5 2 3 3 2 3 2" xfId="30924" xr:uid="{00000000-0005-0000-0000-000020AB0000}"/>
    <cellStyle name="Normal 5 2 3 3 2 3 3" xfId="30925" xr:uid="{00000000-0005-0000-0000-000021AB0000}"/>
    <cellStyle name="Normal 5 2 3 3 2 3_AVA DVA EL" xfId="30926" xr:uid="{00000000-0005-0000-0000-000022AB0000}"/>
    <cellStyle name="Normal 5 2 3 3 2 4" xfId="30927" xr:uid="{00000000-0005-0000-0000-000023AB0000}"/>
    <cellStyle name="Normal 5 2 3 3 2 5" xfId="30928" xr:uid="{00000000-0005-0000-0000-000024AB0000}"/>
    <cellStyle name="Normal 5 2 3 3 2_AVA DVA EL" xfId="30929" xr:uid="{00000000-0005-0000-0000-000025AB0000}"/>
    <cellStyle name="Normal 5 2 3 3 3" xfId="30930" xr:uid="{00000000-0005-0000-0000-000026AB0000}"/>
    <cellStyle name="Normal 5 2 3 3 3 2" xfId="30931" xr:uid="{00000000-0005-0000-0000-000027AB0000}"/>
    <cellStyle name="Normal 5 2 3 3 3 3" xfId="30932" xr:uid="{00000000-0005-0000-0000-000028AB0000}"/>
    <cellStyle name="Normal 5 2 3 3 3_AVA DVA EL" xfId="30933" xr:uid="{00000000-0005-0000-0000-000029AB0000}"/>
    <cellStyle name="Normal 5 2 3 3 4" xfId="30934" xr:uid="{00000000-0005-0000-0000-00002AAB0000}"/>
    <cellStyle name="Normal 5 2 3 3 4 2" xfId="30935" xr:uid="{00000000-0005-0000-0000-00002BAB0000}"/>
    <cellStyle name="Normal 5 2 3 3 4 3" xfId="30936" xr:uid="{00000000-0005-0000-0000-00002CAB0000}"/>
    <cellStyle name="Normal 5 2 3 3 4_AVA DVA EL" xfId="30937" xr:uid="{00000000-0005-0000-0000-00002DAB0000}"/>
    <cellStyle name="Normal 5 2 3 3 5" xfId="30938" xr:uid="{00000000-0005-0000-0000-00002EAB0000}"/>
    <cellStyle name="Normal 5 2 3 3 5 2" xfId="30939" xr:uid="{00000000-0005-0000-0000-00002FAB0000}"/>
    <cellStyle name="Normal 5 2 3 3 5 3" xfId="30940" xr:uid="{00000000-0005-0000-0000-000030AB0000}"/>
    <cellStyle name="Normal 5 2 3 3 5_AVA DVA EL" xfId="30941" xr:uid="{00000000-0005-0000-0000-000031AB0000}"/>
    <cellStyle name="Normal 5 2 3 3 6" xfId="30942" xr:uid="{00000000-0005-0000-0000-000032AB0000}"/>
    <cellStyle name="Normal 5 2 3 3 6 2" xfId="30943" xr:uid="{00000000-0005-0000-0000-000033AB0000}"/>
    <cellStyle name="Normal 5 2 3 3 6 3" xfId="30944" xr:uid="{00000000-0005-0000-0000-000034AB0000}"/>
    <cellStyle name="Normal 5 2 3 3 6_AVA DVA EL" xfId="30945" xr:uid="{00000000-0005-0000-0000-000035AB0000}"/>
    <cellStyle name="Normal 5 2 3 3 7" xfId="30946" xr:uid="{00000000-0005-0000-0000-000036AB0000}"/>
    <cellStyle name="Normal 5 2 3 3 7 2" xfId="30947" xr:uid="{00000000-0005-0000-0000-000037AB0000}"/>
    <cellStyle name="Normal 5 2 3 3 7 3" xfId="30948" xr:uid="{00000000-0005-0000-0000-000038AB0000}"/>
    <cellStyle name="Normal 5 2 3 3 7_AVA DVA EL" xfId="30949" xr:uid="{00000000-0005-0000-0000-000039AB0000}"/>
    <cellStyle name="Normal 5 2 3 3 8" xfId="30950" xr:uid="{00000000-0005-0000-0000-00003AAB0000}"/>
    <cellStyle name="Normal 5 2 3 3 8 2" xfId="30951" xr:uid="{00000000-0005-0000-0000-00003BAB0000}"/>
    <cellStyle name="Normal 5 2 3 3 8 3" xfId="30952" xr:uid="{00000000-0005-0000-0000-00003CAB0000}"/>
    <cellStyle name="Normal 5 2 3 3 8_AVA DVA EL" xfId="30953" xr:uid="{00000000-0005-0000-0000-00003DAB0000}"/>
    <cellStyle name="Normal 5 2 3 3 9" xfId="30954" xr:uid="{00000000-0005-0000-0000-00003EAB0000}"/>
    <cellStyle name="Normal 5 2 3 3 9 2" xfId="30955" xr:uid="{00000000-0005-0000-0000-00003FAB0000}"/>
    <cellStyle name="Normal 5 2 3 3 9 3" xfId="30956" xr:uid="{00000000-0005-0000-0000-000040AB0000}"/>
    <cellStyle name="Normal 5 2 3 3 9_AVA DVA EL" xfId="30957" xr:uid="{00000000-0005-0000-0000-000041AB0000}"/>
    <cellStyle name="Normal 5 2 3 3_AVA DVA EL" xfId="30958" xr:uid="{00000000-0005-0000-0000-000042AB0000}"/>
    <cellStyle name="Normal 5 2 3 4" xfId="30959" xr:uid="{00000000-0005-0000-0000-000043AB0000}"/>
    <cellStyle name="Normal 5 2 3 4 2" xfId="30960" xr:uid="{00000000-0005-0000-0000-000044AB0000}"/>
    <cellStyle name="Normal 5 2 3 4 2 2" xfId="30961" xr:uid="{00000000-0005-0000-0000-000045AB0000}"/>
    <cellStyle name="Normal 5 2 3 4 2 3" xfId="30962" xr:uid="{00000000-0005-0000-0000-000046AB0000}"/>
    <cellStyle name="Normal 5 2 3 4 2_AVA DVA EL" xfId="30963" xr:uid="{00000000-0005-0000-0000-000047AB0000}"/>
    <cellStyle name="Normal 5 2 3 4 3" xfId="30964" xr:uid="{00000000-0005-0000-0000-000048AB0000}"/>
    <cellStyle name="Normal 5 2 3 4 3 2" xfId="30965" xr:uid="{00000000-0005-0000-0000-000049AB0000}"/>
    <cellStyle name="Normal 5 2 3 4 3 3" xfId="30966" xr:uid="{00000000-0005-0000-0000-00004AAB0000}"/>
    <cellStyle name="Normal 5 2 3 4 3_AVA DVA EL" xfId="30967" xr:uid="{00000000-0005-0000-0000-00004BAB0000}"/>
    <cellStyle name="Normal 5 2 3 4 4" xfId="30968" xr:uid="{00000000-0005-0000-0000-00004CAB0000}"/>
    <cellStyle name="Normal 5 2 3 4 5" xfId="30969" xr:uid="{00000000-0005-0000-0000-00004DAB0000}"/>
    <cellStyle name="Normal 5 2 3 4_AVA DVA EL" xfId="30970" xr:uid="{00000000-0005-0000-0000-00004EAB0000}"/>
    <cellStyle name="Normal 5 2 3 5" xfId="30971" xr:uid="{00000000-0005-0000-0000-00004FAB0000}"/>
    <cellStyle name="Normal 5 2 3 5 2" xfId="30972" xr:uid="{00000000-0005-0000-0000-000050AB0000}"/>
    <cellStyle name="Normal 5 2 3 5 3" xfId="30973" xr:uid="{00000000-0005-0000-0000-000051AB0000}"/>
    <cellStyle name="Normal 5 2 3 5_AVA DVA EL" xfId="30974" xr:uid="{00000000-0005-0000-0000-000052AB0000}"/>
    <cellStyle name="Normal 5 2 3 6" xfId="30975" xr:uid="{00000000-0005-0000-0000-000053AB0000}"/>
    <cellStyle name="Normal 5 2 3 6 2" xfId="30976" xr:uid="{00000000-0005-0000-0000-000054AB0000}"/>
    <cellStyle name="Normal 5 2 3 6 3" xfId="30977" xr:uid="{00000000-0005-0000-0000-000055AB0000}"/>
    <cellStyle name="Normal 5 2 3 6_AVA DVA EL" xfId="30978" xr:uid="{00000000-0005-0000-0000-000056AB0000}"/>
    <cellStyle name="Normal 5 2 3 7" xfId="30979" xr:uid="{00000000-0005-0000-0000-000057AB0000}"/>
    <cellStyle name="Normal 5 2 3 7 2" xfId="30980" xr:uid="{00000000-0005-0000-0000-000058AB0000}"/>
    <cellStyle name="Normal 5 2 3 7 3" xfId="30981" xr:uid="{00000000-0005-0000-0000-000059AB0000}"/>
    <cellStyle name="Normal 5 2 3 7_AVA DVA EL" xfId="30982" xr:uid="{00000000-0005-0000-0000-00005AAB0000}"/>
    <cellStyle name="Normal 5 2 3 8" xfId="30983" xr:uid="{00000000-0005-0000-0000-00005BAB0000}"/>
    <cellStyle name="Normal 5 2 3 8 2" xfId="30984" xr:uid="{00000000-0005-0000-0000-00005CAB0000}"/>
    <cellStyle name="Normal 5 2 3 8 3" xfId="30985" xr:uid="{00000000-0005-0000-0000-00005DAB0000}"/>
    <cellStyle name="Normal 5 2 3 8_AVA DVA EL" xfId="30986" xr:uid="{00000000-0005-0000-0000-00005EAB0000}"/>
    <cellStyle name="Normal 5 2 3 9" xfId="30987" xr:uid="{00000000-0005-0000-0000-00005FAB0000}"/>
    <cellStyle name="Normal 5 2 3 9 2" xfId="30988" xr:uid="{00000000-0005-0000-0000-000060AB0000}"/>
    <cellStyle name="Normal 5 2 3 9 3" xfId="30989" xr:uid="{00000000-0005-0000-0000-000061AB0000}"/>
    <cellStyle name="Normal 5 2 3 9_AVA DVA EL" xfId="30990" xr:uid="{00000000-0005-0000-0000-000062AB0000}"/>
    <cellStyle name="Normal 5 2 3_A01" xfId="35886" xr:uid="{00000000-0005-0000-0000-000063AB0000}"/>
    <cellStyle name="Normal 5 2 4" xfId="8532" xr:uid="{00000000-0005-0000-0000-000064AB0000}"/>
    <cellStyle name="Normal 5 2 4 10" xfId="30991" xr:uid="{00000000-0005-0000-0000-000065AB0000}"/>
    <cellStyle name="Normal 5 2 4 10 2" xfId="30992" xr:uid="{00000000-0005-0000-0000-000066AB0000}"/>
    <cellStyle name="Normal 5 2 4 10 3" xfId="30993" xr:uid="{00000000-0005-0000-0000-000067AB0000}"/>
    <cellStyle name="Normal 5 2 4 10_AVA DVA EL" xfId="30994" xr:uid="{00000000-0005-0000-0000-000068AB0000}"/>
    <cellStyle name="Normal 5 2 4 11" xfId="30995" xr:uid="{00000000-0005-0000-0000-000069AB0000}"/>
    <cellStyle name="Normal 5 2 4 11 2" xfId="30996" xr:uid="{00000000-0005-0000-0000-00006AAB0000}"/>
    <cellStyle name="Normal 5 2 4 11 3" xfId="30997" xr:uid="{00000000-0005-0000-0000-00006BAB0000}"/>
    <cellStyle name="Normal 5 2 4 11_AVA DVA EL" xfId="30998" xr:uid="{00000000-0005-0000-0000-00006CAB0000}"/>
    <cellStyle name="Normal 5 2 4 12" xfId="30999" xr:uid="{00000000-0005-0000-0000-00006DAB0000}"/>
    <cellStyle name="Normal 5 2 4 2" xfId="31000" xr:uid="{00000000-0005-0000-0000-00006EAB0000}"/>
    <cellStyle name="Normal 5 2 4 2 10" xfId="31001" xr:uid="{00000000-0005-0000-0000-00006FAB0000}"/>
    <cellStyle name="Normal 5 2 4 2 11" xfId="31002" xr:uid="{00000000-0005-0000-0000-000070AB0000}"/>
    <cellStyle name="Normal 5 2 4 2 2" xfId="31003" xr:uid="{00000000-0005-0000-0000-000071AB0000}"/>
    <cellStyle name="Normal 5 2 4 2 2 2" xfId="31004" xr:uid="{00000000-0005-0000-0000-000072AB0000}"/>
    <cellStyle name="Normal 5 2 4 2 2 2 2" xfId="31005" xr:uid="{00000000-0005-0000-0000-000073AB0000}"/>
    <cellStyle name="Normal 5 2 4 2 2 2 3" xfId="31006" xr:uid="{00000000-0005-0000-0000-000074AB0000}"/>
    <cellStyle name="Normal 5 2 4 2 2 2_AVA DVA EL" xfId="31007" xr:uid="{00000000-0005-0000-0000-000075AB0000}"/>
    <cellStyle name="Normal 5 2 4 2 2 3" xfId="31008" xr:uid="{00000000-0005-0000-0000-000076AB0000}"/>
    <cellStyle name="Normal 5 2 4 2 2 3 2" xfId="31009" xr:uid="{00000000-0005-0000-0000-000077AB0000}"/>
    <cellStyle name="Normal 5 2 4 2 2 3 3" xfId="31010" xr:uid="{00000000-0005-0000-0000-000078AB0000}"/>
    <cellStyle name="Normal 5 2 4 2 2 3_AVA DVA EL" xfId="31011" xr:uid="{00000000-0005-0000-0000-000079AB0000}"/>
    <cellStyle name="Normal 5 2 4 2 2 4" xfId="31012" xr:uid="{00000000-0005-0000-0000-00007AAB0000}"/>
    <cellStyle name="Normal 5 2 4 2 2 5" xfId="31013" xr:uid="{00000000-0005-0000-0000-00007BAB0000}"/>
    <cellStyle name="Normal 5 2 4 2 2_AVA DVA EL" xfId="31014" xr:uid="{00000000-0005-0000-0000-00007CAB0000}"/>
    <cellStyle name="Normal 5 2 4 2 3" xfId="31015" xr:uid="{00000000-0005-0000-0000-00007DAB0000}"/>
    <cellStyle name="Normal 5 2 4 2 3 2" xfId="31016" xr:uid="{00000000-0005-0000-0000-00007EAB0000}"/>
    <cellStyle name="Normal 5 2 4 2 3 3" xfId="31017" xr:uid="{00000000-0005-0000-0000-00007FAB0000}"/>
    <cellStyle name="Normal 5 2 4 2 3_AVA DVA EL" xfId="31018" xr:uid="{00000000-0005-0000-0000-000080AB0000}"/>
    <cellStyle name="Normal 5 2 4 2 4" xfId="31019" xr:uid="{00000000-0005-0000-0000-000081AB0000}"/>
    <cellStyle name="Normal 5 2 4 2 4 2" xfId="31020" xr:uid="{00000000-0005-0000-0000-000082AB0000}"/>
    <cellStyle name="Normal 5 2 4 2 4 3" xfId="31021" xr:uid="{00000000-0005-0000-0000-000083AB0000}"/>
    <cellStyle name="Normal 5 2 4 2 4_AVA DVA EL" xfId="31022" xr:uid="{00000000-0005-0000-0000-000084AB0000}"/>
    <cellStyle name="Normal 5 2 4 2 5" xfId="31023" xr:uid="{00000000-0005-0000-0000-000085AB0000}"/>
    <cellStyle name="Normal 5 2 4 2 5 2" xfId="31024" xr:uid="{00000000-0005-0000-0000-000086AB0000}"/>
    <cellStyle name="Normal 5 2 4 2 5 3" xfId="31025" xr:uid="{00000000-0005-0000-0000-000087AB0000}"/>
    <cellStyle name="Normal 5 2 4 2 5_AVA DVA EL" xfId="31026" xr:uid="{00000000-0005-0000-0000-000088AB0000}"/>
    <cellStyle name="Normal 5 2 4 2 6" xfId="31027" xr:uid="{00000000-0005-0000-0000-000089AB0000}"/>
    <cellStyle name="Normal 5 2 4 2 6 2" xfId="31028" xr:uid="{00000000-0005-0000-0000-00008AAB0000}"/>
    <cellStyle name="Normal 5 2 4 2 6 3" xfId="31029" xr:uid="{00000000-0005-0000-0000-00008BAB0000}"/>
    <cellStyle name="Normal 5 2 4 2 6_AVA DVA EL" xfId="31030" xr:uid="{00000000-0005-0000-0000-00008CAB0000}"/>
    <cellStyle name="Normal 5 2 4 2 7" xfId="31031" xr:uid="{00000000-0005-0000-0000-00008DAB0000}"/>
    <cellStyle name="Normal 5 2 4 2 7 2" xfId="31032" xr:uid="{00000000-0005-0000-0000-00008EAB0000}"/>
    <cellStyle name="Normal 5 2 4 2 7 3" xfId="31033" xr:uid="{00000000-0005-0000-0000-00008FAB0000}"/>
    <cellStyle name="Normal 5 2 4 2 7_AVA DVA EL" xfId="31034" xr:uid="{00000000-0005-0000-0000-000090AB0000}"/>
    <cellStyle name="Normal 5 2 4 2 8" xfId="31035" xr:uid="{00000000-0005-0000-0000-000091AB0000}"/>
    <cellStyle name="Normal 5 2 4 2 8 2" xfId="31036" xr:uid="{00000000-0005-0000-0000-000092AB0000}"/>
    <cellStyle name="Normal 5 2 4 2 8 3" xfId="31037" xr:uid="{00000000-0005-0000-0000-000093AB0000}"/>
    <cellStyle name="Normal 5 2 4 2 8_AVA DVA EL" xfId="31038" xr:uid="{00000000-0005-0000-0000-000094AB0000}"/>
    <cellStyle name="Normal 5 2 4 2 9" xfId="31039" xr:uid="{00000000-0005-0000-0000-000095AB0000}"/>
    <cellStyle name="Normal 5 2 4 2 9 2" xfId="31040" xr:uid="{00000000-0005-0000-0000-000096AB0000}"/>
    <cellStyle name="Normal 5 2 4 2 9 3" xfId="31041" xr:uid="{00000000-0005-0000-0000-000097AB0000}"/>
    <cellStyle name="Normal 5 2 4 2 9_AVA DVA EL" xfId="31042" xr:uid="{00000000-0005-0000-0000-000098AB0000}"/>
    <cellStyle name="Normal 5 2 4 2_AVA DVA EL" xfId="31043" xr:uid="{00000000-0005-0000-0000-000099AB0000}"/>
    <cellStyle name="Normal 5 2 4 3" xfId="31044" xr:uid="{00000000-0005-0000-0000-00009AAB0000}"/>
    <cellStyle name="Normal 5 2 4 3 2" xfId="31045" xr:uid="{00000000-0005-0000-0000-00009BAB0000}"/>
    <cellStyle name="Normal 5 2 4 3 2 2" xfId="31046" xr:uid="{00000000-0005-0000-0000-00009CAB0000}"/>
    <cellStyle name="Normal 5 2 4 3 2 3" xfId="31047" xr:uid="{00000000-0005-0000-0000-00009DAB0000}"/>
    <cellStyle name="Normal 5 2 4 3 2_AVA DVA EL" xfId="31048" xr:uid="{00000000-0005-0000-0000-00009EAB0000}"/>
    <cellStyle name="Normal 5 2 4 3 3" xfId="31049" xr:uid="{00000000-0005-0000-0000-00009FAB0000}"/>
    <cellStyle name="Normal 5 2 4 3 3 2" xfId="31050" xr:uid="{00000000-0005-0000-0000-0000A0AB0000}"/>
    <cellStyle name="Normal 5 2 4 3 3 3" xfId="31051" xr:uid="{00000000-0005-0000-0000-0000A1AB0000}"/>
    <cellStyle name="Normal 5 2 4 3 3_AVA DVA EL" xfId="31052" xr:uid="{00000000-0005-0000-0000-0000A2AB0000}"/>
    <cellStyle name="Normal 5 2 4 3 4" xfId="31053" xr:uid="{00000000-0005-0000-0000-0000A3AB0000}"/>
    <cellStyle name="Normal 5 2 4 3 5" xfId="31054" xr:uid="{00000000-0005-0000-0000-0000A4AB0000}"/>
    <cellStyle name="Normal 5 2 4 3_AVA DVA EL" xfId="31055" xr:uid="{00000000-0005-0000-0000-0000A5AB0000}"/>
    <cellStyle name="Normal 5 2 4 4" xfId="31056" xr:uid="{00000000-0005-0000-0000-0000A6AB0000}"/>
    <cellStyle name="Normal 5 2 4 4 2" xfId="31057" xr:uid="{00000000-0005-0000-0000-0000A7AB0000}"/>
    <cellStyle name="Normal 5 2 4 4 3" xfId="31058" xr:uid="{00000000-0005-0000-0000-0000A8AB0000}"/>
    <cellStyle name="Normal 5 2 4 4_AVA DVA EL" xfId="31059" xr:uid="{00000000-0005-0000-0000-0000A9AB0000}"/>
    <cellStyle name="Normal 5 2 4 5" xfId="31060" xr:uid="{00000000-0005-0000-0000-0000AAAB0000}"/>
    <cellStyle name="Normal 5 2 4 5 2" xfId="31061" xr:uid="{00000000-0005-0000-0000-0000ABAB0000}"/>
    <cellStyle name="Normal 5 2 4 5 3" xfId="31062" xr:uid="{00000000-0005-0000-0000-0000ACAB0000}"/>
    <cellStyle name="Normal 5 2 4 5_AVA DVA EL" xfId="31063" xr:uid="{00000000-0005-0000-0000-0000ADAB0000}"/>
    <cellStyle name="Normal 5 2 4 6" xfId="31064" xr:uid="{00000000-0005-0000-0000-0000AEAB0000}"/>
    <cellStyle name="Normal 5 2 4 6 2" xfId="31065" xr:uid="{00000000-0005-0000-0000-0000AFAB0000}"/>
    <cellStyle name="Normal 5 2 4 6 3" xfId="31066" xr:uid="{00000000-0005-0000-0000-0000B0AB0000}"/>
    <cellStyle name="Normal 5 2 4 6_AVA DVA EL" xfId="31067" xr:uid="{00000000-0005-0000-0000-0000B1AB0000}"/>
    <cellStyle name="Normal 5 2 4 7" xfId="31068" xr:uid="{00000000-0005-0000-0000-0000B2AB0000}"/>
    <cellStyle name="Normal 5 2 4 7 2" xfId="31069" xr:uid="{00000000-0005-0000-0000-0000B3AB0000}"/>
    <cellStyle name="Normal 5 2 4 7 3" xfId="31070" xr:uid="{00000000-0005-0000-0000-0000B4AB0000}"/>
    <cellStyle name="Normal 5 2 4 7_AVA DVA EL" xfId="31071" xr:uid="{00000000-0005-0000-0000-0000B5AB0000}"/>
    <cellStyle name="Normal 5 2 4 8" xfId="31072" xr:uid="{00000000-0005-0000-0000-0000B6AB0000}"/>
    <cellStyle name="Normal 5 2 4 8 2" xfId="31073" xr:uid="{00000000-0005-0000-0000-0000B7AB0000}"/>
    <cellStyle name="Normal 5 2 4 8 3" xfId="31074" xr:uid="{00000000-0005-0000-0000-0000B8AB0000}"/>
    <cellStyle name="Normal 5 2 4 8_AVA DVA EL" xfId="31075" xr:uid="{00000000-0005-0000-0000-0000B9AB0000}"/>
    <cellStyle name="Normal 5 2 4 9" xfId="31076" xr:uid="{00000000-0005-0000-0000-0000BAAB0000}"/>
    <cellStyle name="Normal 5 2 4 9 2" xfId="31077" xr:uid="{00000000-0005-0000-0000-0000BBAB0000}"/>
    <cellStyle name="Normal 5 2 4 9 3" xfId="31078" xr:uid="{00000000-0005-0000-0000-0000BCAB0000}"/>
    <cellStyle name="Normal 5 2 4 9_AVA DVA EL" xfId="31079" xr:uid="{00000000-0005-0000-0000-0000BDAB0000}"/>
    <cellStyle name="Normal 5 2 4_AVA DVA EL" xfId="31080" xr:uid="{00000000-0005-0000-0000-0000BEAB0000}"/>
    <cellStyle name="Normal 5 2 5" xfId="8533" xr:uid="{00000000-0005-0000-0000-0000BFAB0000}"/>
    <cellStyle name="Normal 5 2 5 10" xfId="31081" xr:uid="{00000000-0005-0000-0000-0000C0AB0000}"/>
    <cellStyle name="Normal 5 2 5 10 2" xfId="31082" xr:uid="{00000000-0005-0000-0000-0000C1AB0000}"/>
    <cellStyle name="Normal 5 2 5 10 3" xfId="31083" xr:uid="{00000000-0005-0000-0000-0000C2AB0000}"/>
    <cellStyle name="Normal 5 2 5 10_AVA DVA EL" xfId="31084" xr:uid="{00000000-0005-0000-0000-0000C3AB0000}"/>
    <cellStyle name="Normal 5 2 5 11" xfId="31085" xr:uid="{00000000-0005-0000-0000-0000C4AB0000}"/>
    <cellStyle name="Normal 5 2 5 11 2" xfId="31086" xr:uid="{00000000-0005-0000-0000-0000C5AB0000}"/>
    <cellStyle name="Normal 5 2 5 11 3" xfId="31087" xr:uid="{00000000-0005-0000-0000-0000C6AB0000}"/>
    <cellStyle name="Normal 5 2 5 11_AVA DVA EL" xfId="31088" xr:uid="{00000000-0005-0000-0000-0000C7AB0000}"/>
    <cellStyle name="Normal 5 2 5 12" xfId="31089" xr:uid="{00000000-0005-0000-0000-0000C8AB0000}"/>
    <cellStyle name="Normal 5 2 5 2" xfId="31090" xr:uid="{00000000-0005-0000-0000-0000C9AB0000}"/>
    <cellStyle name="Normal 5 2 5 2 10" xfId="31091" xr:uid="{00000000-0005-0000-0000-0000CAAB0000}"/>
    <cellStyle name="Normal 5 2 5 2 11" xfId="31092" xr:uid="{00000000-0005-0000-0000-0000CBAB0000}"/>
    <cellStyle name="Normal 5 2 5 2 2" xfId="31093" xr:uid="{00000000-0005-0000-0000-0000CCAB0000}"/>
    <cellStyle name="Normal 5 2 5 2 2 2" xfId="31094" xr:uid="{00000000-0005-0000-0000-0000CDAB0000}"/>
    <cellStyle name="Normal 5 2 5 2 2 2 2" xfId="31095" xr:uid="{00000000-0005-0000-0000-0000CEAB0000}"/>
    <cellStyle name="Normal 5 2 5 2 2 2 3" xfId="31096" xr:uid="{00000000-0005-0000-0000-0000CFAB0000}"/>
    <cellStyle name="Normal 5 2 5 2 2 2_AVA DVA EL" xfId="31097" xr:uid="{00000000-0005-0000-0000-0000D0AB0000}"/>
    <cellStyle name="Normal 5 2 5 2 2 3" xfId="31098" xr:uid="{00000000-0005-0000-0000-0000D1AB0000}"/>
    <cellStyle name="Normal 5 2 5 2 2 3 2" xfId="31099" xr:uid="{00000000-0005-0000-0000-0000D2AB0000}"/>
    <cellStyle name="Normal 5 2 5 2 2 3 3" xfId="31100" xr:uid="{00000000-0005-0000-0000-0000D3AB0000}"/>
    <cellStyle name="Normal 5 2 5 2 2 3_AVA DVA EL" xfId="31101" xr:uid="{00000000-0005-0000-0000-0000D4AB0000}"/>
    <cellStyle name="Normal 5 2 5 2 2 4" xfId="31102" xr:uid="{00000000-0005-0000-0000-0000D5AB0000}"/>
    <cellStyle name="Normal 5 2 5 2 2 5" xfId="31103" xr:uid="{00000000-0005-0000-0000-0000D6AB0000}"/>
    <cellStyle name="Normal 5 2 5 2 2_AVA DVA EL" xfId="31104" xr:uid="{00000000-0005-0000-0000-0000D7AB0000}"/>
    <cellStyle name="Normal 5 2 5 2 3" xfId="31105" xr:uid="{00000000-0005-0000-0000-0000D8AB0000}"/>
    <cellStyle name="Normal 5 2 5 2 3 2" xfId="31106" xr:uid="{00000000-0005-0000-0000-0000D9AB0000}"/>
    <cellStyle name="Normal 5 2 5 2 3 3" xfId="31107" xr:uid="{00000000-0005-0000-0000-0000DAAB0000}"/>
    <cellStyle name="Normal 5 2 5 2 3_AVA DVA EL" xfId="31108" xr:uid="{00000000-0005-0000-0000-0000DBAB0000}"/>
    <cellStyle name="Normal 5 2 5 2 4" xfId="31109" xr:uid="{00000000-0005-0000-0000-0000DCAB0000}"/>
    <cellStyle name="Normal 5 2 5 2 4 2" xfId="31110" xr:uid="{00000000-0005-0000-0000-0000DDAB0000}"/>
    <cellStyle name="Normal 5 2 5 2 4 3" xfId="31111" xr:uid="{00000000-0005-0000-0000-0000DEAB0000}"/>
    <cellStyle name="Normal 5 2 5 2 4_AVA DVA EL" xfId="31112" xr:uid="{00000000-0005-0000-0000-0000DFAB0000}"/>
    <cellStyle name="Normal 5 2 5 2 5" xfId="31113" xr:uid="{00000000-0005-0000-0000-0000E0AB0000}"/>
    <cellStyle name="Normal 5 2 5 2 5 2" xfId="31114" xr:uid="{00000000-0005-0000-0000-0000E1AB0000}"/>
    <cellStyle name="Normal 5 2 5 2 5 3" xfId="31115" xr:uid="{00000000-0005-0000-0000-0000E2AB0000}"/>
    <cellStyle name="Normal 5 2 5 2 5_AVA DVA EL" xfId="31116" xr:uid="{00000000-0005-0000-0000-0000E3AB0000}"/>
    <cellStyle name="Normal 5 2 5 2 6" xfId="31117" xr:uid="{00000000-0005-0000-0000-0000E4AB0000}"/>
    <cellStyle name="Normal 5 2 5 2 6 2" xfId="31118" xr:uid="{00000000-0005-0000-0000-0000E5AB0000}"/>
    <cellStyle name="Normal 5 2 5 2 6 3" xfId="31119" xr:uid="{00000000-0005-0000-0000-0000E6AB0000}"/>
    <cellStyle name="Normal 5 2 5 2 6_AVA DVA EL" xfId="31120" xr:uid="{00000000-0005-0000-0000-0000E7AB0000}"/>
    <cellStyle name="Normal 5 2 5 2 7" xfId="31121" xr:uid="{00000000-0005-0000-0000-0000E8AB0000}"/>
    <cellStyle name="Normal 5 2 5 2 7 2" xfId="31122" xr:uid="{00000000-0005-0000-0000-0000E9AB0000}"/>
    <cellStyle name="Normal 5 2 5 2 7 3" xfId="31123" xr:uid="{00000000-0005-0000-0000-0000EAAB0000}"/>
    <cellStyle name="Normal 5 2 5 2 7_AVA DVA EL" xfId="31124" xr:uid="{00000000-0005-0000-0000-0000EBAB0000}"/>
    <cellStyle name="Normal 5 2 5 2 8" xfId="31125" xr:uid="{00000000-0005-0000-0000-0000ECAB0000}"/>
    <cellStyle name="Normal 5 2 5 2 8 2" xfId="31126" xr:uid="{00000000-0005-0000-0000-0000EDAB0000}"/>
    <cellStyle name="Normal 5 2 5 2 8 3" xfId="31127" xr:uid="{00000000-0005-0000-0000-0000EEAB0000}"/>
    <cellStyle name="Normal 5 2 5 2 8_AVA DVA EL" xfId="31128" xr:uid="{00000000-0005-0000-0000-0000EFAB0000}"/>
    <cellStyle name="Normal 5 2 5 2 9" xfId="31129" xr:uid="{00000000-0005-0000-0000-0000F0AB0000}"/>
    <cellStyle name="Normal 5 2 5 2 9 2" xfId="31130" xr:uid="{00000000-0005-0000-0000-0000F1AB0000}"/>
    <cellStyle name="Normal 5 2 5 2 9 3" xfId="31131" xr:uid="{00000000-0005-0000-0000-0000F2AB0000}"/>
    <cellStyle name="Normal 5 2 5 2 9_AVA DVA EL" xfId="31132" xr:uid="{00000000-0005-0000-0000-0000F3AB0000}"/>
    <cellStyle name="Normal 5 2 5 2_AVA DVA EL" xfId="31133" xr:uid="{00000000-0005-0000-0000-0000F4AB0000}"/>
    <cellStyle name="Normal 5 2 5 3" xfId="31134" xr:uid="{00000000-0005-0000-0000-0000F5AB0000}"/>
    <cellStyle name="Normal 5 2 5 3 2" xfId="31135" xr:uid="{00000000-0005-0000-0000-0000F6AB0000}"/>
    <cellStyle name="Normal 5 2 5 3 2 2" xfId="31136" xr:uid="{00000000-0005-0000-0000-0000F7AB0000}"/>
    <cellStyle name="Normal 5 2 5 3 2 3" xfId="31137" xr:uid="{00000000-0005-0000-0000-0000F8AB0000}"/>
    <cellStyle name="Normal 5 2 5 3 2_AVA DVA EL" xfId="31138" xr:uid="{00000000-0005-0000-0000-0000F9AB0000}"/>
    <cellStyle name="Normal 5 2 5 3 3" xfId="31139" xr:uid="{00000000-0005-0000-0000-0000FAAB0000}"/>
    <cellStyle name="Normal 5 2 5 3 3 2" xfId="31140" xr:uid="{00000000-0005-0000-0000-0000FBAB0000}"/>
    <cellStyle name="Normal 5 2 5 3 3 3" xfId="31141" xr:uid="{00000000-0005-0000-0000-0000FCAB0000}"/>
    <cellStyle name="Normal 5 2 5 3 3_AVA DVA EL" xfId="31142" xr:uid="{00000000-0005-0000-0000-0000FDAB0000}"/>
    <cellStyle name="Normal 5 2 5 3 4" xfId="31143" xr:uid="{00000000-0005-0000-0000-0000FEAB0000}"/>
    <cellStyle name="Normal 5 2 5 3 5" xfId="31144" xr:uid="{00000000-0005-0000-0000-0000FFAB0000}"/>
    <cellStyle name="Normal 5 2 5 3_AVA DVA EL" xfId="31145" xr:uid="{00000000-0005-0000-0000-000000AC0000}"/>
    <cellStyle name="Normal 5 2 5 4" xfId="31146" xr:uid="{00000000-0005-0000-0000-000001AC0000}"/>
    <cellStyle name="Normal 5 2 5 4 2" xfId="31147" xr:uid="{00000000-0005-0000-0000-000002AC0000}"/>
    <cellStyle name="Normal 5 2 5 4 3" xfId="31148" xr:uid="{00000000-0005-0000-0000-000003AC0000}"/>
    <cellStyle name="Normal 5 2 5 4_AVA DVA EL" xfId="31149" xr:uid="{00000000-0005-0000-0000-000004AC0000}"/>
    <cellStyle name="Normal 5 2 5 5" xfId="31150" xr:uid="{00000000-0005-0000-0000-000005AC0000}"/>
    <cellStyle name="Normal 5 2 5 5 2" xfId="31151" xr:uid="{00000000-0005-0000-0000-000006AC0000}"/>
    <cellStyle name="Normal 5 2 5 5 3" xfId="31152" xr:uid="{00000000-0005-0000-0000-000007AC0000}"/>
    <cellStyle name="Normal 5 2 5 5_AVA DVA EL" xfId="31153" xr:uid="{00000000-0005-0000-0000-000008AC0000}"/>
    <cellStyle name="Normal 5 2 5 6" xfId="31154" xr:uid="{00000000-0005-0000-0000-000009AC0000}"/>
    <cellStyle name="Normal 5 2 5 6 2" xfId="31155" xr:uid="{00000000-0005-0000-0000-00000AAC0000}"/>
    <cellStyle name="Normal 5 2 5 6 3" xfId="31156" xr:uid="{00000000-0005-0000-0000-00000BAC0000}"/>
    <cellStyle name="Normal 5 2 5 6_AVA DVA EL" xfId="31157" xr:uid="{00000000-0005-0000-0000-00000CAC0000}"/>
    <cellStyle name="Normal 5 2 5 7" xfId="31158" xr:uid="{00000000-0005-0000-0000-00000DAC0000}"/>
    <cellStyle name="Normal 5 2 5 7 2" xfId="31159" xr:uid="{00000000-0005-0000-0000-00000EAC0000}"/>
    <cellStyle name="Normal 5 2 5 7 3" xfId="31160" xr:uid="{00000000-0005-0000-0000-00000FAC0000}"/>
    <cellStyle name="Normal 5 2 5 7_AVA DVA EL" xfId="31161" xr:uid="{00000000-0005-0000-0000-000010AC0000}"/>
    <cellStyle name="Normal 5 2 5 8" xfId="31162" xr:uid="{00000000-0005-0000-0000-000011AC0000}"/>
    <cellStyle name="Normal 5 2 5 8 2" xfId="31163" xr:uid="{00000000-0005-0000-0000-000012AC0000}"/>
    <cellStyle name="Normal 5 2 5 8 3" xfId="31164" xr:uid="{00000000-0005-0000-0000-000013AC0000}"/>
    <cellStyle name="Normal 5 2 5 8_AVA DVA EL" xfId="31165" xr:uid="{00000000-0005-0000-0000-000014AC0000}"/>
    <cellStyle name="Normal 5 2 5 9" xfId="31166" xr:uid="{00000000-0005-0000-0000-000015AC0000}"/>
    <cellStyle name="Normal 5 2 5 9 2" xfId="31167" xr:uid="{00000000-0005-0000-0000-000016AC0000}"/>
    <cellStyle name="Normal 5 2 5 9 3" xfId="31168" xr:uid="{00000000-0005-0000-0000-000017AC0000}"/>
    <cellStyle name="Normal 5 2 5 9_AVA DVA EL" xfId="31169" xr:uid="{00000000-0005-0000-0000-000018AC0000}"/>
    <cellStyle name="Normal 5 2 5_AVA DVA EL" xfId="31170" xr:uid="{00000000-0005-0000-0000-000019AC0000}"/>
    <cellStyle name="Normal 5 2 6" xfId="8534" xr:uid="{00000000-0005-0000-0000-00001AAC0000}"/>
    <cellStyle name="Normal 5 2 6 10" xfId="31171" xr:uid="{00000000-0005-0000-0000-00001BAC0000}"/>
    <cellStyle name="Normal 5 2 6 10 2" xfId="31172" xr:uid="{00000000-0005-0000-0000-00001CAC0000}"/>
    <cellStyle name="Normal 5 2 6 10 3" xfId="31173" xr:uid="{00000000-0005-0000-0000-00001DAC0000}"/>
    <cellStyle name="Normal 5 2 6 10_AVA DVA EL" xfId="31174" xr:uid="{00000000-0005-0000-0000-00001EAC0000}"/>
    <cellStyle name="Normal 5 2 6 11" xfId="31175" xr:uid="{00000000-0005-0000-0000-00001FAC0000}"/>
    <cellStyle name="Normal 5 2 6 2" xfId="31176" xr:uid="{00000000-0005-0000-0000-000020AC0000}"/>
    <cellStyle name="Normal 5 2 6 2 2" xfId="31177" xr:uid="{00000000-0005-0000-0000-000021AC0000}"/>
    <cellStyle name="Normal 5 2 6 2 2 2" xfId="31178" xr:uid="{00000000-0005-0000-0000-000022AC0000}"/>
    <cellStyle name="Normal 5 2 6 2 2 3" xfId="31179" xr:uid="{00000000-0005-0000-0000-000023AC0000}"/>
    <cellStyle name="Normal 5 2 6 2 2_AVA DVA EL" xfId="31180" xr:uid="{00000000-0005-0000-0000-000024AC0000}"/>
    <cellStyle name="Normal 5 2 6 2 3" xfId="31181" xr:uid="{00000000-0005-0000-0000-000025AC0000}"/>
    <cellStyle name="Normal 5 2 6 2 3 2" xfId="31182" xr:uid="{00000000-0005-0000-0000-000026AC0000}"/>
    <cellStyle name="Normal 5 2 6 2 3 3" xfId="31183" xr:uid="{00000000-0005-0000-0000-000027AC0000}"/>
    <cellStyle name="Normal 5 2 6 2 3_AVA DVA EL" xfId="31184" xr:uid="{00000000-0005-0000-0000-000028AC0000}"/>
    <cellStyle name="Normal 5 2 6 2 4" xfId="31185" xr:uid="{00000000-0005-0000-0000-000029AC0000}"/>
    <cellStyle name="Normal 5 2 6 2 5" xfId="31186" xr:uid="{00000000-0005-0000-0000-00002AAC0000}"/>
    <cellStyle name="Normal 5 2 6 2_AVA DVA EL" xfId="31187" xr:uid="{00000000-0005-0000-0000-00002BAC0000}"/>
    <cellStyle name="Normal 5 2 6 3" xfId="31188" xr:uid="{00000000-0005-0000-0000-00002CAC0000}"/>
    <cellStyle name="Normal 5 2 6 3 2" xfId="31189" xr:uid="{00000000-0005-0000-0000-00002DAC0000}"/>
    <cellStyle name="Normal 5 2 6 3 3" xfId="31190" xr:uid="{00000000-0005-0000-0000-00002EAC0000}"/>
    <cellStyle name="Normal 5 2 6 3_AVA DVA EL" xfId="31191" xr:uid="{00000000-0005-0000-0000-00002FAC0000}"/>
    <cellStyle name="Normal 5 2 6 4" xfId="31192" xr:uid="{00000000-0005-0000-0000-000030AC0000}"/>
    <cellStyle name="Normal 5 2 6 4 2" xfId="31193" xr:uid="{00000000-0005-0000-0000-000031AC0000}"/>
    <cellStyle name="Normal 5 2 6 4 3" xfId="31194" xr:uid="{00000000-0005-0000-0000-000032AC0000}"/>
    <cellStyle name="Normal 5 2 6 4_AVA DVA EL" xfId="31195" xr:uid="{00000000-0005-0000-0000-000033AC0000}"/>
    <cellStyle name="Normal 5 2 6 5" xfId="31196" xr:uid="{00000000-0005-0000-0000-000034AC0000}"/>
    <cellStyle name="Normal 5 2 6 5 2" xfId="31197" xr:uid="{00000000-0005-0000-0000-000035AC0000}"/>
    <cellStyle name="Normal 5 2 6 5 3" xfId="31198" xr:uid="{00000000-0005-0000-0000-000036AC0000}"/>
    <cellStyle name="Normal 5 2 6 5_AVA DVA EL" xfId="31199" xr:uid="{00000000-0005-0000-0000-000037AC0000}"/>
    <cellStyle name="Normal 5 2 6 6" xfId="31200" xr:uid="{00000000-0005-0000-0000-000038AC0000}"/>
    <cellStyle name="Normal 5 2 6 6 2" xfId="31201" xr:uid="{00000000-0005-0000-0000-000039AC0000}"/>
    <cellStyle name="Normal 5 2 6 6 3" xfId="31202" xr:uid="{00000000-0005-0000-0000-00003AAC0000}"/>
    <cellStyle name="Normal 5 2 6 6_AVA DVA EL" xfId="31203" xr:uid="{00000000-0005-0000-0000-00003BAC0000}"/>
    <cellStyle name="Normal 5 2 6 7" xfId="31204" xr:uid="{00000000-0005-0000-0000-00003CAC0000}"/>
    <cellStyle name="Normal 5 2 6 7 2" xfId="31205" xr:uid="{00000000-0005-0000-0000-00003DAC0000}"/>
    <cellStyle name="Normal 5 2 6 7 3" xfId="31206" xr:uid="{00000000-0005-0000-0000-00003EAC0000}"/>
    <cellStyle name="Normal 5 2 6 7_AVA DVA EL" xfId="31207" xr:uid="{00000000-0005-0000-0000-00003FAC0000}"/>
    <cellStyle name="Normal 5 2 6 8" xfId="31208" xr:uid="{00000000-0005-0000-0000-000040AC0000}"/>
    <cellStyle name="Normal 5 2 6 8 2" xfId="31209" xr:uid="{00000000-0005-0000-0000-000041AC0000}"/>
    <cellStyle name="Normal 5 2 6 8 3" xfId="31210" xr:uid="{00000000-0005-0000-0000-000042AC0000}"/>
    <cellStyle name="Normal 5 2 6 8_AVA DVA EL" xfId="31211" xr:uid="{00000000-0005-0000-0000-000043AC0000}"/>
    <cellStyle name="Normal 5 2 6 9" xfId="31212" xr:uid="{00000000-0005-0000-0000-000044AC0000}"/>
    <cellStyle name="Normal 5 2 6 9 2" xfId="31213" xr:uid="{00000000-0005-0000-0000-000045AC0000}"/>
    <cellStyle name="Normal 5 2 6 9 3" xfId="31214" xr:uid="{00000000-0005-0000-0000-000046AC0000}"/>
    <cellStyle name="Normal 5 2 6 9_AVA DVA EL" xfId="31215" xr:uid="{00000000-0005-0000-0000-000047AC0000}"/>
    <cellStyle name="Normal 5 2 6_AVA DVA EL" xfId="31216" xr:uid="{00000000-0005-0000-0000-000048AC0000}"/>
    <cellStyle name="Normal 5 2 7" xfId="8535" xr:uid="{00000000-0005-0000-0000-000049AC0000}"/>
    <cellStyle name="Normal 5 2 7 2" xfId="31217" xr:uid="{00000000-0005-0000-0000-00004AAC0000}"/>
    <cellStyle name="Normal 5 2 7 2 2" xfId="31218" xr:uid="{00000000-0005-0000-0000-00004BAC0000}"/>
    <cellStyle name="Normal 5 2 7 2 3" xfId="31219" xr:uid="{00000000-0005-0000-0000-00004CAC0000}"/>
    <cellStyle name="Normal 5 2 7 2_AVA DVA EL" xfId="31220" xr:uid="{00000000-0005-0000-0000-00004DAC0000}"/>
    <cellStyle name="Normal 5 2 7 3" xfId="31221" xr:uid="{00000000-0005-0000-0000-00004EAC0000}"/>
    <cellStyle name="Normal 5 2 7 3 2" xfId="31222" xr:uid="{00000000-0005-0000-0000-00004FAC0000}"/>
    <cellStyle name="Normal 5 2 7 3 3" xfId="31223" xr:uid="{00000000-0005-0000-0000-000050AC0000}"/>
    <cellStyle name="Normal 5 2 7 3_AVA DVA EL" xfId="31224" xr:uid="{00000000-0005-0000-0000-000051AC0000}"/>
    <cellStyle name="Normal 5 2 7 4" xfId="31225" xr:uid="{00000000-0005-0000-0000-000052AC0000}"/>
    <cellStyle name="Normal 5 2 7 4 2" xfId="31226" xr:uid="{00000000-0005-0000-0000-000053AC0000}"/>
    <cellStyle name="Normal 5 2 7 4 3" xfId="31227" xr:uid="{00000000-0005-0000-0000-000054AC0000}"/>
    <cellStyle name="Normal 5 2 7 4_AVA DVA EL" xfId="31228" xr:uid="{00000000-0005-0000-0000-000055AC0000}"/>
    <cellStyle name="Normal 5 2 7 5" xfId="31229" xr:uid="{00000000-0005-0000-0000-000056AC0000}"/>
    <cellStyle name="Normal 5 2 7_AVA DVA EL" xfId="31230" xr:uid="{00000000-0005-0000-0000-000057AC0000}"/>
    <cellStyle name="Normal 5 2 8" xfId="8536" xr:uid="{00000000-0005-0000-0000-000058AC0000}"/>
    <cellStyle name="Normal 5 2 8 2" xfId="31231" xr:uid="{00000000-0005-0000-0000-000059AC0000}"/>
    <cellStyle name="Normal 5 2 8 2 2" xfId="31232" xr:uid="{00000000-0005-0000-0000-00005AAC0000}"/>
    <cellStyle name="Normal 5 2 8 2 3" xfId="31233" xr:uid="{00000000-0005-0000-0000-00005BAC0000}"/>
    <cellStyle name="Normal 5 2 8 2_AVA DVA EL" xfId="31234" xr:uid="{00000000-0005-0000-0000-00005CAC0000}"/>
    <cellStyle name="Normal 5 2 8 3" xfId="31235" xr:uid="{00000000-0005-0000-0000-00005DAC0000}"/>
    <cellStyle name="Normal 5 2 8 3 2" xfId="31236" xr:uid="{00000000-0005-0000-0000-00005EAC0000}"/>
    <cellStyle name="Normal 5 2 8 3 3" xfId="31237" xr:uid="{00000000-0005-0000-0000-00005FAC0000}"/>
    <cellStyle name="Normal 5 2 8 3_AVA DVA EL" xfId="31238" xr:uid="{00000000-0005-0000-0000-000060AC0000}"/>
    <cellStyle name="Normal 5 2 8 4" xfId="31239" xr:uid="{00000000-0005-0000-0000-000061AC0000}"/>
    <cellStyle name="Normal 5 2 8 4 2" xfId="31240" xr:uid="{00000000-0005-0000-0000-000062AC0000}"/>
    <cellStyle name="Normal 5 2 8 4 3" xfId="31241" xr:uid="{00000000-0005-0000-0000-000063AC0000}"/>
    <cellStyle name="Normal 5 2 8 4_AVA DVA EL" xfId="31242" xr:uid="{00000000-0005-0000-0000-000064AC0000}"/>
    <cellStyle name="Normal 5 2 8 5" xfId="31243" xr:uid="{00000000-0005-0000-0000-000065AC0000}"/>
    <cellStyle name="Normal 5 2 8_AVA DVA EL" xfId="31244" xr:uid="{00000000-0005-0000-0000-000066AC0000}"/>
    <cellStyle name="Normal 5 2 9" xfId="8537" xr:uid="{00000000-0005-0000-0000-000067AC0000}"/>
    <cellStyle name="Normal 5 2 9 2" xfId="31245" xr:uid="{00000000-0005-0000-0000-000068AC0000}"/>
    <cellStyle name="Normal 5 2 9 2 2" xfId="31246" xr:uid="{00000000-0005-0000-0000-000069AC0000}"/>
    <cellStyle name="Normal 5 2 9 2 3" xfId="31247" xr:uid="{00000000-0005-0000-0000-00006AAC0000}"/>
    <cellStyle name="Normal 5 2 9 2_AVA DVA EL" xfId="31248" xr:uid="{00000000-0005-0000-0000-00006BAC0000}"/>
    <cellStyle name="Normal 5 2 9 3" xfId="31249" xr:uid="{00000000-0005-0000-0000-00006CAC0000}"/>
    <cellStyle name="Normal 5 2 9_AVA DVA EL" xfId="31250" xr:uid="{00000000-0005-0000-0000-00006DAC0000}"/>
    <cellStyle name="Normal 5 2_4Q16" xfId="31251" xr:uid="{00000000-0005-0000-0000-00006EAC0000}"/>
    <cellStyle name="Normal 5 20" xfId="31252" xr:uid="{00000000-0005-0000-0000-00006FAC0000}"/>
    <cellStyle name="Normal 5 20 2" xfId="31253" xr:uid="{00000000-0005-0000-0000-000070AC0000}"/>
    <cellStyle name="Normal 5 20 3" xfId="31254" xr:uid="{00000000-0005-0000-0000-000071AC0000}"/>
    <cellStyle name="Normal 5 20 4" xfId="35995" xr:uid="{00000000-0005-0000-0000-000072AC0000}"/>
    <cellStyle name="Normal 5 20_AVA DVA EL" xfId="31255" xr:uid="{00000000-0005-0000-0000-000073AC0000}"/>
    <cellStyle name="Normal 5 21" xfId="31256" xr:uid="{00000000-0005-0000-0000-000074AC0000}"/>
    <cellStyle name="Normal 5 21 2" xfId="31257" xr:uid="{00000000-0005-0000-0000-000075AC0000}"/>
    <cellStyle name="Normal 5 21 3" xfId="31258" xr:uid="{00000000-0005-0000-0000-000076AC0000}"/>
    <cellStyle name="Normal 5 21 4" xfId="36336" xr:uid="{00000000-0005-0000-0000-000077AC0000}"/>
    <cellStyle name="Normal 5 21_AVA DVA EL" xfId="31259" xr:uid="{00000000-0005-0000-0000-000078AC0000}"/>
    <cellStyle name="Normal 5 22" xfId="31260" xr:uid="{00000000-0005-0000-0000-000079AC0000}"/>
    <cellStyle name="Normal 5 22 2" xfId="31261" xr:uid="{00000000-0005-0000-0000-00007AAC0000}"/>
    <cellStyle name="Normal 5 22 3" xfId="31262" xr:uid="{00000000-0005-0000-0000-00007BAC0000}"/>
    <cellStyle name="Normal 5 22_AVA DVA EL" xfId="31263" xr:uid="{00000000-0005-0000-0000-00007CAC0000}"/>
    <cellStyle name="Normal 5 23" xfId="31264" xr:uid="{00000000-0005-0000-0000-00007DAC0000}"/>
    <cellStyle name="Normal 5 23 2" xfId="31265" xr:uid="{00000000-0005-0000-0000-00007EAC0000}"/>
    <cellStyle name="Normal 5 23 3" xfId="31266" xr:uid="{00000000-0005-0000-0000-00007FAC0000}"/>
    <cellStyle name="Normal 5 23_AVA DVA EL" xfId="31267" xr:uid="{00000000-0005-0000-0000-000080AC0000}"/>
    <cellStyle name="Normal 5 24" xfId="31268" xr:uid="{00000000-0005-0000-0000-000081AC0000}"/>
    <cellStyle name="Normal 5 24 2" xfId="31269" xr:uid="{00000000-0005-0000-0000-000082AC0000}"/>
    <cellStyle name="Normal 5 24 3" xfId="31270" xr:uid="{00000000-0005-0000-0000-000083AC0000}"/>
    <cellStyle name="Normal 5 24_AVA DVA EL" xfId="31271" xr:uid="{00000000-0005-0000-0000-000084AC0000}"/>
    <cellStyle name="Normal 5 25" xfId="31272" xr:uid="{00000000-0005-0000-0000-000085AC0000}"/>
    <cellStyle name="Normal 5 25 2" xfId="31273" xr:uid="{00000000-0005-0000-0000-000086AC0000}"/>
    <cellStyle name="Normal 5 25 3" xfId="31274" xr:uid="{00000000-0005-0000-0000-000087AC0000}"/>
    <cellStyle name="Normal 5 25_AVA DVA EL" xfId="31275" xr:uid="{00000000-0005-0000-0000-000088AC0000}"/>
    <cellStyle name="Normal 5 26" xfId="31276" xr:uid="{00000000-0005-0000-0000-000089AC0000}"/>
    <cellStyle name="Normal 5 26 2" xfId="31277" xr:uid="{00000000-0005-0000-0000-00008AAC0000}"/>
    <cellStyle name="Normal 5 26 3" xfId="31278" xr:uid="{00000000-0005-0000-0000-00008BAC0000}"/>
    <cellStyle name="Normal 5 26_AVA DVA EL" xfId="31279" xr:uid="{00000000-0005-0000-0000-00008CAC0000}"/>
    <cellStyle name="Normal 5 27" xfId="31280" xr:uid="{00000000-0005-0000-0000-00008DAC0000}"/>
    <cellStyle name="Normal 5 27 2" xfId="31281" xr:uid="{00000000-0005-0000-0000-00008EAC0000}"/>
    <cellStyle name="Normal 5 27 3" xfId="31282" xr:uid="{00000000-0005-0000-0000-00008FAC0000}"/>
    <cellStyle name="Normal 5 27_AVA DVA EL" xfId="31283" xr:uid="{00000000-0005-0000-0000-000090AC0000}"/>
    <cellStyle name="Normal 5 28" xfId="31284" xr:uid="{00000000-0005-0000-0000-000091AC0000}"/>
    <cellStyle name="Normal 5 28 2" xfId="31285" xr:uid="{00000000-0005-0000-0000-000092AC0000}"/>
    <cellStyle name="Normal 5 28 3" xfId="31286" xr:uid="{00000000-0005-0000-0000-000093AC0000}"/>
    <cellStyle name="Normal 5 28_AVA DVA EL" xfId="31287" xr:uid="{00000000-0005-0000-0000-000094AC0000}"/>
    <cellStyle name="Normal 5 29" xfId="31288" xr:uid="{00000000-0005-0000-0000-000095AC0000}"/>
    <cellStyle name="Normal 5 3" xfId="8538" xr:uid="{00000000-0005-0000-0000-000096AC0000}"/>
    <cellStyle name="Normal 5 3 10" xfId="31289" xr:uid="{00000000-0005-0000-0000-000097AC0000}"/>
    <cellStyle name="Normal 5 3 10 2" xfId="31290" xr:uid="{00000000-0005-0000-0000-000098AC0000}"/>
    <cellStyle name="Normal 5 3 10 3" xfId="31291" xr:uid="{00000000-0005-0000-0000-000099AC0000}"/>
    <cellStyle name="Normal 5 3 10_AVA DVA EL" xfId="31292" xr:uid="{00000000-0005-0000-0000-00009AAC0000}"/>
    <cellStyle name="Normal 5 3 11" xfId="31293" xr:uid="{00000000-0005-0000-0000-00009BAC0000}"/>
    <cellStyle name="Normal 5 3 11 2" xfId="31294" xr:uid="{00000000-0005-0000-0000-00009CAC0000}"/>
    <cellStyle name="Normal 5 3 11 3" xfId="31295" xr:uid="{00000000-0005-0000-0000-00009DAC0000}"/>
    <cellStyle name="Normal 5 3 11_AVA DVA EL" xfId="31296" xr:uid="{00000000-0005-0000-0000-00009EAC0000}"/>
    <cellStyle name="Normal 5 3 12" xfId="31297" xr:uid="{00000000-0005-0000-0000-00009FAC0000}"/>
    <cellStyle name="Normal 5 3 12 2" xfId="31298" xr:uid="{00000000-0005-0000-0000-0000A0AC0000}"/>
    <cellStyle name="Normal 5 3 12 3" xfId="31299" xr:uid="{00000000-0005-0000-0000-0000A1AC0000}"/>
    <cellStyle name="Normal 5 3 12_AVA DVA EL" xfId="31300" xr:uid="{00000000-0005-0000-0000-0000A2AC0000}"/>
    <cellStyle name="Normal 5 3 13" xfId="31301" xr:uid="{00000000-0005-0000-0000-0000A3AC0000}"/>
    <cellStyle name="Normal 5 3 14" xfId="50556" xr:uid="{00000000-0005-0000-0000-0000A4AC0000}"/>
    <cellStyle name="Normal 5 3 2" xfId="8539" xr:uid="{00000000-0005-0000-0000-0000A5AC0000}"/>
    <cellStyle name="Normal 5 3 2 10" xfId="31302" xr:uid="{00000000-0005-0000-0000-0000A6AC0000}"/>
    <cellStyle name="Normal 5 3 2 10 2" xfId="31303" xr:uid="{00000000-0005-0000-0000-0000A7AC0000}"/>
    <cellStyle name="Normal 5 3 2 10 3" xfId="31304" xr:uid="{00000000-0005-0000-0000-0000A8AC0000}"/>
    <cellStyle name="Normal 5 3 2 10_AVA DVA EL" xfId="31305" xr:uid="{00000000-0005-0000-0000-0000A9AC0000}"/>
    <cellStyle name="Normal 5 3 2 11" xfId="31306" xr:uid="{00000000-0005-0000-0000-0000AAAC0000}"/>
    <cellStyle name="Normal 5 3 2 11 2" xfId="31307" xr:uid="{00000000-0005-0000-0000-0000ABAC0000}"/>
    <cellStyle name="Normal 5 3 2 11 3" xfId="31308" xr:uid="{00000000-0005-0000-0000-0000ACAC0000}"/>
    <cellStyle name="Normal 5 3 2 11_AVA DVA EL" xfId="31309" xr:uid="{00000000-0005-0000-0000-0000ADAC0000}"/>
    <cellStyle name="Normal 5 3 2 12" xfId="31310" xr:uid="{00000000-0005-0000-0000-0000AEAC0000}"/>
    <cellStyle name="Normal 5 3 2 2" xfId="8540" xr:uid="{00000000-0005-0000-0000-0000AFAC0000}"/>
    <cellStyle name="Normal 5 3 2 2 10" xfId="31311" xr:uid="{00000000-0005-0000-0000-0000B0AC0000}"/>
    <cellStyle name="Normal 5 3 2 2 11" xfId="31312" xr:uid="{00000000-0005-0000-0000-0000B1AC0000}"/>
    <cellStyle name="Normal 5 3 2 2 2" xfId="31313" xr:uid="{00000000-0005-0000-0000-0000B2AC0000}"/>
    <cellStyle name="Normal 5 3 2 2 2 2" xfId="31314" xr:uid="{00000000-0005-0000-0000-0000B3AC0000}"/>
    <cellStyle name="Normal 5 3 2 2 2 2 2" xfId="31315" xr:uid="{00000000-0005-0000-0000-0000B4AC0000}"/>
    <cellStyle name="Normal 5 3 2 2 2 2 3" xfId="31316" xr:uid="{00000000-0005-0000-0000-0000B5AC0000}"/>
    <cellStyle name="Normal 5 3 2 2 2 2_AVA DVA EL" xfId="31317" xr:uid="{00000000-0005-0000-0000-0000B6AC0000}"/>
    <cellStyle name="Normal 5 3 2 2 2 3" xfId="31318" xr:uid="{00000000-0005-0000-0000-0000B7AC0000}"/>
    <cellStyle name="Normal 5 3 2 2 2 3 2" xfId="31319" xr:uid="{00000000-0005-0000-0000-0000B8AC0000}"/>
    <cellStyle name="Normal 5 3 2 2 2 3 3" xfId="31320" xr:uid="{00000000-0005-0000-0000-0000B9AC0000}"/>
    <cellStyle name="Normal 5 3 2 2 2 3_AVA DVA EL" xfId="31321" xr:uid="{00000000-0005-0000-0000-0000BAAC0000}"/>
    <cellStyle name="Normal 5 3 2 2 2 4" xfId="31322" xr:uid="{00000000-0005-0000-0000-0000BBAC0000}"/>
    <cellStyle name="Normal 5 3 2 2 2 5" xfId="31323" xr:uid="{00000000-0005-0000-0000-0000BCAC0000}"/>
    <cellStyle name="Normal 5 3 2 2 2_AVA DVA EL" xfId="31324" xr:uid="{00000000-0005-0000-0000-0000BDAC0000}"/>
    <cellStyle name="Normal 5 3 2 2 3" xfId="31325" xr:uid="{00000000-0005-0000-0000-0000BEAC0000}"/>
    <cellStyle name="Normal 5 3 2 2 3 2" xfId="31326" xr:uid="{00000000-0005-0000-0000-0000BFAC0000}"/>
    <cellStyle name="Normal 5 3 2 2 3 3" xfId="31327" xr:uid="{00000000-0005-0000-0000-0000C0AC0000}"/>
    <cellStyle name="Normal 5 3 2 2 3_AVA DVA EL" xfId="31328" xr:uid="{00000000-0005-0000-0000-0000C1AC0000}"/>
    <cellStyle name="Normal 5 3 2 2 4" xfId="31329" xr:uid="{00000000-0005-0000-0000-0000C2AC0000}"/>
    <cellStyle name="Normal 5 3 2 2 4 2" xfId="31330" xr:uid="{00000000-0005-0000-0000-0000C3AC0000}"/>
    <cellStyle name="Normal 5 3 2 2 4 3" xfId="31331" xr:uid="{00000000-0005-0000-0000-0000C4AC0000}"/>
    <cellStyle name="Normal 5 3 2 2 4_AVA DVA EL" xfId="31332" xr:uid="{00000000-0005-0000-0000-0000C5AC0000}"/>
    <cellStyle name="Normal 5 3 2 2 5" xfId="31333" xr:uid="{00000000-0005-0000-0000-0000C6AC0000}"/>
    <cellStyle name="Normal 5 3 2 2 5 2" xfId="31334" xr:uid="{00000000-0005-0000-0000-0000C7AC0000}"/>
    <cellStyle name="Normal 5 3 2 2 5 3" xfId="31335" xr:uid="{00000000-0005-0000-0000-0000C8AC0000}"/>
    <cellStyle name="Normal 5 3 2 2 5_AVA DVA EL" xfId="31336" xr:uid="{00000000-0005-0000-0000-0000C9AC0000}"/>
    <cellStyle name="Normal 5 3 2 2 6" xfId="31337" xr:uid="{00000000-0005-0000-0000-0000CAAC0000}"/>
    <cellStyle name="Normal 5 3 2 2 6 2" xfId="31338" xr:uid="{00000000-0005-0000-0000-0000CBAC0000}"/>
    <cellStyle name="Normal 5 3 2 2 6 3" xfId="31339" xr:uid="{00000000-0005-0000-0000-0000CCAC0000}"/>
    <cellStyle name="Normal 5 3 2 2 6_AVA DVA EL" xfId="31340" xr:uid="{00000000-0005-0000-0000-0000CDAC0000}"/>
    <cellStyle name="Normal 5 3 2 2 7" xfId="31341" xr:uid="{00000000-0005-0000-0000-0000CEAC0000}"/>
    <cellStyle name="Normal 5 3 2 2 7 2" xfId="31342" xr:uid="{00000000-0005-0000-0000-0000CFAC0000}"/>
    <cellStyle name="Normal 5 3 2 2 7 3" xfId="31343" xr:uid="{00000000-0005-0000-0000-0000D0AC0000}"/>
    <cellStyle name="Normal 5 3 2 2 7_AVA DVA EL" xfId="31344" xr:uid="{00000000-0005-0000-0000-0000D1AC0000}"/>
    <cellStyle name="Normal 5 3 2 2 8" xfId="31345" xr:uid="{00000000-0005-0000-0000-0000D2AC0000}"/>
    <cellStyle name="Normal 5 3 2 2 8 2" xfId="31346" xr:uid="{00000000-0005-0000-0000-0000D3AC0000}"/>
    <cellStyle name="Normal 5 3 2 2 8 3" xfId="31347" xr:uid="{00000000-0005-0000-0000-0000D4AC0000}"/>
    <cellStyle name="Normal 5 3 2 2 8_AVA DVA EL" xfId="31348" xr:uid="{00000000-0005-0000-0000-0000D5AC0000}"/>
    <cellStyle name="Normal 5 3 2 2 9" xfId="31349" xr:uid="{00000000-0005-0000-0000-0000D6AC0000}"/>
    <cellStyle name="Normal 5 3 2 2 9 2" xfId="31350" xr:uid="{00000000-0005-0000-0000-0000D7AC0000}"/>
    <cellStyle name="Normal 5 3 2 2 9 3" xfId="31351" xr:uid="{00000000-0005-0000-0000-0000D8AC0000}"/>
    <cellStyle name="Normal 5 3 2 2 9_AVA DVA EL" xfId="31352" xr:uid="{00000000-0005-0000-0000-0000D9AC0000}"/>
    <cellStyle name="Normal 5 3 2 2_AVA DVA EL" xfId="31353" xr:uid="{00000000-0005-0000-0000-0000DAAC0000}"/>
    <cellStyle name="Normal 5 3 2 3" xfId="31354" xr:uid="{00000000-0005-0000-0000-0000DBAC0000}"/>
    <cellStyle name="Normal 5 3 2 3 2" xfId="31355" xr:uid="{00000000-0005-0000-0000-0000DCAC0000}"/>
    <cellStyle name="Normal 5 3 2 3 2 2" xfId="31356" xr:uid="{00000000-0005-0000-0000-0000DDAC0000}"/>
    <cellStyle name="Normal 5 3 2 3 2 3" xfId="31357" xr:uid="{00000000-0005-0000-0000-0000DEAC0000}"/>
    <cellStyle name="Normal 5 3 2 3 2_AVA DVA EL" xfId="31358" xr:uid="{00000000-0005-0000-0000-0000DFAC0000}"/>
    <cellStyle name="Normal 5 3 2 3 3" xfId="31359" xr:uid="{00000000-0005-0000-0000-0000E0AC0000}"/>
    <cellStyle name="Normal 5 3 2 3 3 2" xfId="31360" xr:uid="{00000000-0005-0000-0000-0000E1AC0000}"/>
    <cellStyle name="Normal 5 3 2 3 3 3" xfId="31361" xr:uid="{00000000-0005-0000-0000-0000E2AC0000}"/>
    <cellStyle name="Normal 5 3 2 3 3_AVA DVA EL" xfId="31362" xr:uid="{00000000-0005-0000-0000-0000E3AC0000}"/>
    <cellStyle name="Normal 5 3 2 3 4" xfId="31363" xr:uid="{00000000-0005-0000-0000-0000E4AC0000}"/>
    <cellStyle name="Normal 5 3 2 3 5" xfId="31364" xr:uid="{00000000-0005-0000-0000-0000E5AC0000}"/>
    <cellStyle name="Normal 5 3 2 3_AVA DVA EL" xfId="31365" xr:uid="{00000000-0005-0000-0000-0000E6AC0000}"/>
    <cellStyle name="Normal 5 3 2 4" xfId="31366" xr:uid="{00000000-0005-0000-0000-0000E7AC0000}"/>
    <cellStyle name="Normal 5 3 2 4 2" xfId="31367" xr:uid="{00000000-0005-0000-0000-0000E8AC0000}"/>
    <cellStyle name="Normal 5 3 2 4 3" xfId="31368" xr:uid="{00000000-0005-0000-0000-0000E9AC0000}"/>
    <cellStyle name="Normal 5 3 2 4_AVA DVA EL" xfId="31369" xr:uid="{00000000-0005-0000-0000-0000EAAC0000}"/>
    <cellStyle name="Normal 5 3 2 5" xfId="31370" xr:uid="{00000000-0005-0000-0000-0000EBAC0000}"/>
    <cellStyle name="Normal 5 3 2 5 2" xfId="31371" xr:uid="{00000000-0005-0000-0000-0000ECAC0000}"/>
    <cellStyle name="Normal 5 3 2 5 3" xfId="31372" xr:uid="{00000000-0005-0000-0000-0000EDAC0000}"/>
    <cellStyle name="Normal 5 3 2 5_AVA DVA EL" xfId="31373" xr:uid="{00000000-0005-0000-0000-0000EEAC0000}"/>
    <cellStyle name="Normal 5 3 2 6" xfId="31374" xr:uid="{00000000-0005-0000-0000-0000EFAC0000}"/>
    <cellStyle name="Normal 5 3 2 6 2" xfId="31375" xr:uid="{00000000-0005-0000-0000-0000F0AC0000}"/>
    <cellStyle name="Normal 5 3 2 6 3" xfId="31376" xr:uid="{00000000-0005-0000-0000-0000F1AC0000}"/>
    <cellStyle name="Normal 5 3 2 6_AVA DVA EL" xfId="31377" xr:uid="{00000000-0005-0000-0000-0000F2AC0000}"/>
    <cellStyle name="Normal 5 3 2 7" xfId="31378" xr:uid="{00000000-0005-0000-0000-0000F3AC0000}"/>
    <cellStyle name="Normal 5 3 2 7 2" xfId="31379" xr:uid="{00000000-0005-0000-0000-0000F4AC0000}"/>
    <cellStyle name="Normal 5 3 2 7 3" xfId="31380" xr:uid="{00000000-0005-0000-0000-0000F5AC0000}"/>
    <cellStyle name="Normal 5 3 2 7_AVA DVA EL" xfId="31381" xr:uid="{00000000-0005-0000-0000-0000F6AC0000}"/>
    <cellStyle name="Normal 5 3 2 8" xfId="31382" xr:uid="{00000000-0005-0000-0000-0000F7AC0000}"/>
    <cellStyle name="Normal 5 3 2 8 2" xfId="31383" xr:uid="{00000000-0005-0000-0000-0000F8AC0000}"/>
    <cellStyle name="Normal 5 3 2 8 3" xfId="31384" xr:uid="{00000000-0005-0000-0000-0000F9AC0000}"/>
    <cellStyle name="Normal 5 3 2 8_AVA DVA EL" xfId="31385" xr:uid="{00000000-0005-0000-0000-0000FAAC0000}"/>
    <cellStyle name="Normal 5 3 2 9" xfId="31386" xr:uid="{00000000-0005-0000-0000-0000FBAC0000}"/>
    <cellStyle name="Normal 5 3 2 9 2" xfId="31387" xr:uid="{00000000-0005-0000-0000-0000FCAC0000}"/>
    <cellStyle name="Normal 5 3 2 9 3" xfId="31388" xr:uid="{00000000-0005-0000-0000-0000FDAC0000}"/>
    <cellStyle name="Normal 5 3 2 9_AVA DVA EL" xfId="31389" xr:uid="{00000000-0005-0000-0000-0000FEAC0000}"/>
    <cellStyle name="Normal 5 3 2_A01" xfId="8541" xr:uid="{00000000-0005-0000-0000-0000FFAC0000}"/>
    <cellStyle name="Normal 5 3 3" xfId="31390" xr:uid="{00000000-0005-0000-0000-000000AD0000}"/>
    <cellStyle name="Normal 5 3 3 10" xfId="31391" xr:uid="{00000000-0005-0000-0000-000001AD0000}"/>
    <cellStyle name="Normal 5 3 3 11" xfId="31392" xr:uid="{00000000-0005-0000-0000-000002AD0000}"/>
    <cellStyle name="Normal 5 3 3 12" xfId="36086" xr:uid="{00000000-0005-0000-0000-000003AD0000}"/>
    <cellStyle name="Normal 5 3 3 2" xfId="31393" xr:uid="{00000000-0005-0000-0000-000004AD0000}"/>
    <cellStyle name="Normal 5 3 3 2 2" xfId="31394" xr:uid="{00000000-0005-0000-0000-000005AD0000}"/>
    <cellStyle name="Normal 5 3 3 2 2 2" xfId="31395" xr:uid="{00000000-0005-0000-0000-000006AD0000}"/>
    <cellStyle name="Normal 5 3 3 2 2 3" xfId="31396" xr:uid="{00000000-0005-0000-0000-000007AD0000}"/>
    <cellStyle name="Normal 5 3 3 2 2_AVA DVA EL" xfId="31397" xr:uid="{00000000-0005-0000-0000-000008AD0000}"/>
    <cellStyle name="Normal 5 3 3 2 3" xfId="31398" xr:uid="{00000000-0005-0000-0000-000009AD0000}"/>
    <cellStyle name="Normal 5 3 3 2 3 2" xfId="31399" xr:uid="{00000000-0005-0000-0000-00000AAD0000}"/>
    <cellStyle name="Normal 5 3 3 2 3 3" xfId="31400" xr:uid="{00000000-0005-0000-0000-00000BAD0000}"/>
    <cellStyle name="Normal 5 3 3 2 3_AVA DVA EL" xfId="31401" xr:uid="{00000000-0005-0000-0000-00000CAD0000}"/>
    <cellStyle name="Normal 5 3 3 2 4" xfId="31402" xr:uid="{00000000-0005-0000-0000-00000DAD0000}"/>
    <cellStyle name="Normal 5 3 3 2 5" xfId="31403" xr:uid="{00000000-0005-0000-0000-00000EAD0000}"/>
    <cellStyle name="Normal 5 3 3 2_AVA DVA EL" xfId="31404" xr:uid="{00000000-0005-0000-0000-00000FAD0000}"/>
    <cellStyle name="Normal 5 3 3 3" xfId="31405" xr:uid="{00000000-0005-0000-0000-000010AD0000}"/>
    <cellStyle name="Normal 5 3 3 3 2" xfId="31406" xr:uid="{00000000-0005-0000-0000-000011AD0000}"/>
    <cellStyle name="Normal 5 3 3 3 3" xfId="31407" xr:uid="{00000000-0005-0000-0000-000012AD0000}"/>
    <cellStyle name="Normal 5 3 3 3_AVA DVA EL" xfId="31408" xr:uid="{00000000-0005-0000-0000-000013AD0000}"/>
    <cellStyle name="Normal 5 3 3 4" xfId="31409" xr:uid="{00000000-0005-0000-0000-000014AD0000}"/>
    <cellStyle name="Normal 5 3 3 4 2" xfId="31410" xr:uid="{00000000-0005-0000-0000-000015AD0000}"/>
    <cellStyle name="Normal 5 3 3 4 3" xfId="31411" xr:uid="{00000000-0005-0000-0000-000016AD0000}"/>
    <cellStyle name="Normal 5 3 3 4_AVA DVA EL" xfId="31412" xr:uid="{00000000-0005-0000-0000-000017AD0000}"/>
    <cellStyle name="Normal 5 3 3 5" xfId="31413" xr:uid="{00000000-0005-0000-0000-000018AD0000}"/>
    <cellStyle name="Normal 5 3 3 5 2" xfId="31414" xr:uid="{00000000-0005-0000-0000-000019AD0000}"/>
    <cellStyle name="Normal 5 3 3 5 3" xfId="31415" xr:uid="{00000000-0005-0000-0000-00001AAD0000}"/>
    <cellStyle name="Normal 5 3 3 5_AVA DVA EL" xfId="31416" xr:uid="{00000000-0005-0000-0000-00001BAD0000}"/>
    <cellStyle name="Normal 5 3 3 6" xfId="31417" xr:uid="{00000000-0005-0000-0000-00001CAD0000}"/>
    <cellStyle name="Normal 5 3 3 6 2" xfId="31418" xr:uid="{00000000-0005-0000-0000-00001DAD0000}"/>
    <cellStyle name="Normal 5 3 3 6 3" xfId="31419" xr:uid="{00000000-0005-0000-0000-00001EAD0000}"/>
    <cellStyle name="Normal 5 3 3 6_AVA DVA EL" xfId="31420" xr:uid="{00000000-0005-0000-0000-00001FAD0000}"/>
    <cellStyle name="Normal 5 3 3 7" xfId="31421" xr:uid="{00000000-0005-0000-0000-000020AD0000}"/>
    <cellStyle name="Normal 5 3 3 7 2" xfId="31422" xr:uid="{00000000-0005-0000-0000-000021AD0000}"/>
    <cellStyle name="Normal 5 3 3 7 3" xfId="31423" xr:uid="{00000000-0005-0000-0000-000022AD0000}"/>
    <cellStyle name="Normal 5 3 3 7_AVA DVA EL" xfId="31424" xr:uid="{00000000-0005-0000-0000-000023AD0000}"/>
    <cellStyle name="Normal 5 3 3 8" xfId="31425" xr:uid="{00000000-0005-0000-0000-000024AD0000}"/>
    <cellStyle name="Normal 5 3 3 8 2" xfId="31426" xr:uid="{00000000-0005-0000-0000-000025AD0000}"/>
    <cellStyle name="Normal 5 3 3 8 3" xfId="31427" xr:uid="{00000000-0005-0000-0000-000026AD0000}"/>
    <cellStyle name="Normal 5 3 3 8_AVA DVA EL" xfId="31428" xr:uid="{00000000-0005-0000-0000-000027AD0000}"/>
    <cellStyle name="Normal 5 3 3 9" xfId="31429" xr:uid="{00000000-0005-0000-0000-000028AD0000}"/>
    <cellStyle name="Normal 5 3 3 9 2" xfId="31430" xr:uid="{00000000-0005-0000-0000-000029AD0000}"/>
    <cellStyle name="Normal 5 3 3 9 3" xfId="31431" xr:uid="{00000000-0005-0000-0000-00002AAD0000}"/>
    <cellStyle name="Normal 5 3 3 9_AVA DVA EL" xfId="31432" xr:uid="{00000000-0005-0000-0000-00002BAD0000}"/>
    <cellStyle name="Normal 5 3 3_AVA DVA EL" xfId="31433" xr:uid="{00000000-0005-0000-0000-00002CAD0000}"/>
    <cellStyle name="Normal 5 3 4" xfId="31434" xr:uid="{00000000-0005-0000-0000-00002DAD0000}"/>
    <cellStyle name="Normal 5 3 4 2" xfId="31435" xr:uid="{00000000-0005-0000-0000-00002EAD0000}"/>
    <cellStyle name="Normal 5 3 4 2 2" xfId="31436" xr:uid="{00000000-0005-0000-0000-00002FAD0000}"/>
    <cellStyle name="Normal 5 3 4 2 3" xfId="31437" xr:uid="{00000000-0005-0000-0000-000030AD0000}"/>
    <cellStyle name="Normal 5 3 4 2_AVA DVA EL" xfId="31438" xr:uid="{00000000-0005-0000-0000-000031AD0000}"/>
    <cellStyle name="Normal 5 3 4 3" xfId="31439" xr:uid="{00000000-0005-0000-0000-000032AD0000}"/>
    <cellStyle name="Normal 5 3 4 3 2" xfId="31440" xr:uid="{00000000-0005-0000-0000-000033AD0000}"/>
    <cellStyle name="Normal 5 3 4 3 3" xfId="31441" xr:uid="{00000000-0005-0000-0000-000034AD0000}"/>
    <cellStyle name="Normal 5 3 4 3_AVA DVA EL" xfId="31442" xr:uid="{00000000-0005-0000-0000-000035AD0000}"/>
    <cellStyle name="Normal 5 3 4 4" xfId="31443" xr:uid="{00000000-0005-0000-0000-000036AD0000}"/>
    <cellStyle name="Normal 5 3 4 5" xfId="31444" xr:uid="{00000000-0005-0000-0000-000037AD0000}"/>
    <cellStyle name="Normal 5 3 4_AVA DVA EL" xfId="31445" xr:uid="{00000000-0005-0000-0000-000038AD0000}"/>
    <cellStyle name="Normal 5 3 5" xfId="31446" xr:uid="{00000000-0005-0000-0000-000039AD0000}"/>
    <cellStyle name="Normal 5 3 5 2" xfId="31447" xr:uid="{00000000-0005-0000-0000-00003AAD0000}"/>
    <cellStyle name="Normal 5 3 5 3" xfId="31448" xr:uid="{00000000-0005-0000-0000-00003BAD0000}"/>
    <cellStyle name="Normal 5 3 5_AVA DVA EL" xfId="31449" xr:uid="{00000000-0005-0000-0000-00003CAD0000}"/>
    <cellStyle name="Normal 5 3 6" xfId="31450" xr:uid="{00000000-0005-0000-0000-00003DAD0000}"/>
    <cellStyle name="Normal 5 3 6 2" xfId="31451" xr:uid="{00000000-0005-0000-0000-00003EAD0000}"/>
    <cellStyle name="Normal 5 3 6 3" xfId="31452" xr:uid="{00000000-0005-0000-0000-00003FAD0000}"/>
    <cellStyle name="Normal 5 3 6_AVA DVA EL" xfId="31453" xr:uid="{00000000-0005-0000-0000-000040AD0000}"/>
    <cellStyle name="Normal 5 3 7" xfId="31454" xr:uid="{00000000-0005-0000-0000-000041AD0000}"/>
    <cellStyle name="Normal 5 3 7 2" xfId="31455" xr:uid="{00000000-0005-0000-0000-000042AD0000}"/>
    <cellStyle name="Normal 5 3 7 3" xfId="31456" xr:uid="{00000000-0005-0000-0000-000043AD0000}"/>
    <cellStyle name="Normal 5 3 7_AVA DVA EL" xfId="31457" xr:uid="{00000000-0005-0000-0000-000044AD0000}"/>
    <cellStyle name="Normal 5 3 8" xfId="31458" xr:uid="{00000000-0005-0000-0000-000045AD0000}"/>
    <cellStyle name="Normal 5 3 8 2" xfId="31459" xr:uid="{00000000-0005-0000-0000-000046AD0000}"/>
    <cellStyle name="Normal 5 3 8 3" xfId="31460" xr:uid="{00000000-0005-0000-0000-000047AD0000}"/>
    <cellStyle name="Normal 5 3 8_AVA DVA EL" xfId="31461" xr:uid="{00000000-0005-0000-0000-000048AD0000}"/>
    <cellStyle name="Normal 5 3 9" xfId="31462" xr:uid="{00000000-0005-0000-0000-000049AD0000}"/>
    <cellStyle name="Normal 5 3 9 2" xfId="31463" xr:uid="{00000000-0005-0000-0000-00004AAD0000}"/>
    <cellStyle name="Normal 5 3 9 3" xfId="31464" xr:uid="{00000000-0005-0000-0000-00004BAD0000}"/>
    <cellStyle name="Normal 5 3 9_AVA DVA EL" xfId="31465" xr:uid="{00000000-0005-0000-0000-00004CAD0000}"/>
    <cellStyle name="Normal 5 3_4Q16" xfId="31466" xr:uid="{00000000-0005-0000-0000-00004DAD0000}"/>
    <cellStyle name="Normal 5 30" xfId="31467" xr:uid="{00000000-0005-0000-0000-00004EAD0000}"/>
    <cellStyle name="Normal 5 31" xfId="35905" xr:uid="{00000000-0005-0000-0000-00004FAD0000}"/>
    <cellStyle name="Normal 5 32" xfId="36022" xr:uid="{00000000-0005-0000-0000-000050AD0000}"/>
    <cellStyle name="Normal 5 33" xfId="36800" xr:uid="{00000000-0005-0000-0000-000051AD0000}"/>
    <cellStyle name="Normal 5 4" xfId="8542" xr:uid="{00000000-0005-0000-0000-000052AD0000}"/>
    <cellStyle name="Normal 5 4 10" xfId="31468" xr:uid="{00000000-0005-0000-0000-000053AD0000}"/>
    <cellStyle name="Normal 5 4 10 2" xfId="31469" xr:uid="{00000000-0005-0000-0000-000054AD0000}"/>
    <cellStyle name="Normal 5 4 10 3" xfId="31470" xr:uid="{00000000-0005-0000-0000-000055AD0000}"/>
    <cellStyle name="Normal 5 4 10_AVA DVA EL" xfId="31471" xr:uid="{00000000-0005-0000-0000-000056AD0000}"/>
    <cellStyle name="Normal 5 4 11" xfId="31472" xr:uid="{00000000-0005-0000-0000-000057AD0000}"/>
    <cellStyle name="Normal 5 4 11 2" xfId="31473" xr:uid="{00000000-0005-0000-0000-000058AD0000}"/>
    <cellStyle name="Normal 5 4 11 3" xfId="31474" xr:uid="{00000000-0005-0000-0000-000059AD0000}"/>
    <cellStyle name="Normal 5 4 11_AVA DVA EL" xfId="31475" xr:uid="{00000000-0005-0000-0000-00005AAD0000}"/>
    <cellStyle name="Normal 5 4 12" xfId="31476" xr:uid="{00000000-0005-0000-0000-00005BAD0000}"/>
    <cellStyle name="Normal 5 4 12 2" xfId="31477" xr:uid="{00000000-0005-0000-0000-00005CAD0000}"/>
    <cellStyle name="Normal 5 4 12 3" xfId="31478" xr:uid="{00000000-0005-0000-0000-00005DAD0000}"/>
    <cellStyle name="Normal 5 4 12_AVA DVA EL" xfId="31479" xr:uid="{00000000-0005-0000-0000-00005EAD0000}"/>
    <cellStyle name="Normal 5 4 13" xfId="31480" xr:uid="{00000000-0005-0000-0000-00005FAD0000}"/>
    <cellStyle name="Normal 5 4 14" xfId="50557" xr:uid="{00000000-0005-0000-0000-000060AD0000}"/>
    <cellStyle name="Normal 5 4 2" xfId="31481" xr:uid="{00000000-0005-0000-0000-000061AD0000}"/>
    <cellStyle name="Normal 5 4 2 10" xfId="31482" xr:uid="{00000000-0005-0000-0000-000062AD0000}"/>
    <cellStyle name="Normal 5 4 2 10 2" xfId="31483" xr:uid="{00000000-0005-0000-0000-000063AD0000}"/>
    <cellStyle name="Normal 5 4 2 10 3" xfId="31484" xr:uid="{00000000-0005-0000-0000-000064AD0000}"/>
    <cellStyle name="Normal 5 4 2 10_AVA DVA EL" xfId="31485" xr:uid="{00000000-0005-0000-0000-000065AD0000}"/>
    <cellStyle name="Normal 5 4 2 11" xfId="31486" xr:uid="{00000000-0005-0000-0000-000066AD0000}"/>
    <cellStyle name="Normal 5 4 2 12" xfId="31487" xr:uid="{00000000-0005-0000-0000-000067AD0000}"/>
    <cellStyle name="Normal 5 4 2 13" xfId="36243" xr:uid="{00000000-0005-0000-0000-000068AD0000}"/>
    <cellStyle name="Normal 5 4 2 14" xfId="35934" xr:uid="{00000000-0005-0000-0000-000069AD0000}"/>
    <cellStyle name="Normal 5 4 2 2" xfId="31488" xr:uid="{00000000-0005-0000-0000-00006AAD0000}"/>
    <cellStyle name="Normal 5 4 2 2 10" xfId="31489" xr:uid="{00000000-0005-0000-0000-00006BAD0000}"/>
    <cellStyle name="Normal 5 4 2 2 11" xfId="31490" xr:uid="{00000000-0005-0000-0000-00006CAD0000}"/>
    <cellStyle name="Normal 5 4 2 2 2" xfId="31491" xr:uid="{00000000-0005-0000-0000-00006DAD0000}"/>
    <cellStyle name="Normal 5 4 2 2 2 2" xfId="31492" xr:uid="{00000000-0005-0000-0000-00006EAD0000}"/>
    <cellStyle name="Normal 5 4 2 2 2 2 2" xfId="31493" xr:uid="{00000000-0005-0000-0000-00006FAD0000}"/>
    <cellStyle name="Normal 5 4 2 2 2 2 3" xfId="31494" xr:uid="{00000000-0005-0000-0000-000070AD0000}"/>
    <cellStyle name="Normal 5 4 2 2 2 2_AVA DVA EL" xfId="31495" xr:uid="{00000000-0005-0000-0000-000071AD0000}"/>
    <cellStyle name="Normal 5 4 2 2 2 3" xfId="31496" xr:uid="{00000000-0005-0000-0000-000072AD0000}"/>
    <cellStyle name="Normal 5 4 2 2 2 3 2" xfId="31497" xr:uid="{00000000-0005-0000-0000-000073AD0000}"/>
    <cellStyle name="Normal 5 4 2 2 2 3 3" xfId="31498" xr:uid="{00000000-0005-0000-0000-000074AD0000}"/>
    <cellStyle name="Normal 5 4 2 2 2 3_AVA DVA EL" xfId="31499" xr:uid="{00000000-0005-0000-0000-000075AD0000}"/>
    <cellStyle name="Normal 5 4 2 2 2 4" xfId="31500" xr:uid="{00000000-0005-0000-0000-000076AD0000}"/>
    <cellStyle name="Normal 5 4 2 2 2 5" xfId="31501" xr:uid="{00000000-0005-0000-0000-000077AD0000}"/>
    <cellStyle name="Normal 5 4 2 2 2_AVA DVA EL" xfId="31502" xr:uid="{00000000-0005-0000-0000-000078AD0000}"/>
    <cellStyle name="Normal 5 4 2 2 3" xfId="31503" xr:uid="{00000000-0005-0000-0000-000079AD0000}"/>
    <cellStyle name="Normal 5 4 2 2 3 2" xfId="31504" xr:uid="{00000000-0005-0000-0000-00007AAD0000}"/>
    <cellStyle name="Normal 5 4 2 2 3 3" xfId="31505" xr:uid="{00000000-0005-0000-0000-00007BAD0000}"/>
    <cellStyle name="Normal 5 4 2 2 3_AVA DVA EL" xfId="31506" xr:uid="{00000000-0005-0000-0000-00007CAD0000}"/>
    <cellStyle name="Normal 5 4 2 2 4" xfId="31507" xr:uid="{00000000-0005-0000-0000-00007DAD0000}"/>
    <cellStyle name="Normal 5 4 2 2 4 2" xfId="31508" xr:uid="{00000000-0005-0000-0000-00007EAD0000}"/>
    <cellStyle name="Normal 5 4 2 2 4 3" xfId="31509" xr:uid="{00000000-0005-0000-0000-00007FAD0000}"/>
    <cellStyle name="Normal 5 4 2 2 4_AVA DVA EL" xfId="31510" xr:uid="{00000000-0005-0000-0000-000080AD0000}"/>
    <cellStyle name="Normal 5 4 2 2 5" xfId="31511" xr:uid="{00000000-0005-0000-0000-000081AD0000}"/>
    <cellStyle name="Normal 5 4 2 2 5 2" xfId="31512" xr:uid="{00000000-0005-0000-0000-000082AD0000}"/>
    <cellStyle name="Normal 5 4 2 2 5 3" xfId="31513" xr:uid="{00000000-0005-0000-0000-000083AD0000}"/>
    <cellStyle name="Normal 5 4 2 2 5_AVA DVA EL" xfId="31514" xr:uid="{00000000-0005-0000-0000-000084AD0000}"/>
    <cellStyle name="Normal 5 4 2 2 6" xfId="31515" xr:uid="{00000000-0005-0000-0000-000085AD0000}"/>
    <cellStyle name="Normal 5 4 2 2 6 2" xfId="31516" xr:uid="{00000000-0005-0000-0000-000086AD0000}"/>
    <cellStyle name="Normal 5 4 2 2 6 3" xfId="31517" xr:uid="{00000000-0005-0000-0000-000087AD0000}"/>
    <cellStyle name="Normal 5 4 2 2 6_AVA DVA EL" xfId="31518" xr:uid="{00000000-0005-0000-0000-000088AD0000}"/>
    <cellStyle name="Normal 5 4 2 2 7" xfId="31519" xr:uid="{00000000-0005-0000-0000-000089AD0000}"/>
    <cellStyle name="Normal 5 4 2 2 7 2" xfId="31520" xr:uid="{00000000-0005-0000-0000-00008AAD0000}"/>
    <cellStyle name="Normal 5 4 2 2 7 3" xfId="31521" xr:uid="{00000000-0005-0000-0000-00008BAD0000}"/>
    <cellStyle name="Normal 5 4 2 2 7_AVA DVA EL" xfId="31522" xr:uid="{00000000-0005-0000-0000-00008CAD0000}"/>
    <cellStyle name="Normal 5 4 2 2 8" xfId="31523" xr:uid="{00000000-0005-0000-0000-00008DAD0000}"/>
    <cellStyle name="Normal 5 4 2 2 8 2" xfId="31524" xr:uid="{00000000-0005-0000-0000-00008EAD0000}"/>
    <cellStyle name="Normal 5 4 2 2 8 3" xfId="31525" xr:uid="{00000000-0005-0000-0000-00008FAD0000}"/>
    <cellStyle name="Normal 5 4 2 2 8_AVA DVA EL" xfId="31526" xr:uid="{00000000-0005-0000-0000-000090AD0000}"/>
    <cellStyle name="Normal 5 4 2 2 9" xfId="31527" xr:uid="{00000000-0005-0000-0000-000091AD0000}"/>
    <cellStyle name="Normal 5 4 2 2 9 2" xfId="31528" xr:uid="{00000000-0005-0000-0000-000092AD0000}"/>
    <cellStyle name="Normal 5 4 2 2 9 3" xfId="31529" xr:uid="{00000000-0005-0000-0000-000093AD0000}"/>
    <cellStyle name="Normal 5 4 2 2 9_AVA DVA EL" xfId="31530" xr:uid="{00000000-0005-0000-0000-000094AD0000}"/>
    <cellStyle name="Normal 5 4 2 2_AVA DVA EL" xfId="31531" xr:uid="{00000000-0005-0000-0000-000095AD0000}"/>
    <cellStyle name="Normal 5 4 2 3" xfId="31532" xr:uid="{00000000-0005-0000-0000-000096AD0000}"/>
    <cellStyle name="Normal 5 4 2 3 2" xfId="31533" xr:uid="{00000000-0005-0000-0000-000097AD0000}"/>
    <cellStyle name="Normal 5 4 2 3 2 2" xfId="31534" xr:uid="{00000000-0005-0000-0000-000098AD0000}"/>
    <cellStyle name="Normal 5 4 2 3 2 3" xfId="31535" xr:uid="{00000000-0005-0000-0000-000099AD0000}"/>
    <cellStyle name="Normal 5 4 2 3 2_AVA DVA EL" xfId="31536" xr:uid="{00000000-0005-0000-0000-00009AAD0000}"/>
    <cellStyle name="Normal 5 4 2 3 3" xfId="31537" xr:uid="{00000000-0005-0000-0000-00009BAD0000}"/>
    <cellStyle name="Normal 5 4 2 3 3 2" xfId="31538" xr:uid="{00000000-0005-0000-0000-00009CAD0000}"/>
    <cellStyle name="Normal 5 4 2 3 3 3" xfId="31539" xr:uid="{00000000-0005-0000-0000-00009DAD0000}"/>
    <cellStyle name="Normal 5 4 2 3 3_AVA DVA EL" xfId="31540" xr:uid="{00000000-0005-0000-0000-00009EAD0000}"/>
    <cellStyle name="Normal 5 4 2 3 4" xfId="31541" xr:uid="{00000000-0005-0000-0000-00009FAD0000}"/>
    <cellStyle name="Normal 5 4 2 3 5" xfId="31542" xr:uid="{00000000-0005-0000-0000-0000A0AD0000}"/>
    <cellStyle name="Normal 5 4 2 3_AVA DVA EL" xfId="31543" xr:uid="{00000000-0005-0000-0000-0000A1AD0000}"/>
    <cellStyle name="Normal 5 4 2 4" xfId="31544" xr:uid="{00000000-0005-0000-0000-0000A2AD0000}"/>
    <cellStyle name="Normal 5 4 2 4 2" xfId="31545" xr:uid="{00000000-0005-0000-0000-0000A3AD0000}"/>
    <cellStyle name="Normal 5 4 2 4 3" xfId="31546" xr:uid="{00000000-0005-0000-0000-0000A4AD0000}"/>
    <cellStyle name="Normal 5 4 2 4_AVA DVA EL" xfId="31547" xr:uid="{00000000-0005-0000-0000-0000A5AD0000}"/>
    <cellStyle name="Normal 5 4 2 5" xfId="31548" xr:uid="{00000000-0005-0000-0000-0000A6AD0000}"/>
    <cellStyle name="Normal 5 4 2 5 2" xfId="31549" xr:uid="{00000000-0005-0000-0000-0000A7AD0000}"/>
    <cellStyle name="Normal 5 4 2 5 3" xfId="31550" xr:uid="{00000000-0005-0000-0000-0000A8AD0000}"/>
    <cellStyle name="Normal 5 4 2 5_AVA DVA EL" xfId="31551" xr:uid="{00000000-0005-0000-0000-0000A9AD0000}"/>
    <cellStyle name="Normal 5 4 2 6" xfId="31552" xr:uid="{00000000-0005-0000-0000-0000AAAD0000}"/>
    <cellStyle name="Normal 5 4 2 6 2" xfId="31553" xr:uid="{00000000-0005-0000-0000-0000ABAD0000}"/>
    <cellStyle name="Normal 5 4 2 6 3" xfId="31554" xr:uid="{00000000-0005-0000-0000-0000ACAD0000}"/>
    <cellStyle name="Normal 5 4 2 6_AVA DVA EL" xfId="31555" xr:uid="{00000000-0005-0000-0000-0000ADAD0000}"/>
    <cellStyle name="Normal 5 4 2 7" xfId="31556" xr:uid="{00000000-0005-0000-0000-0000AEAD0000}"/>
    <cellStyle name="Normal 5 4 2 7 2" xfId="31557" xr:uid="{00000000-0005-0000-0000-0000AFAD0000}"/>
    <cellStyle name="Normal 5 4 2 7 3" xfId="31558" xr:uid="{00000000-0005-0000-0000-0000B0AD0000}"/>
    <cellStyle name="Normal 5 4 2 7_AVA DVA EL" xfId="31559" xr:uid="{00000000-0005-0000-0000-0000B1AD0000}"/>
    <cellStyle name="Normal 5 4 2 8" xfId="31560" xr:uid="{00000000-0005-0000-0000-0000B2AD0000}"/>
    <cellStyle name="Normal 5 4 2 8 2" xfId="31561" xr:uid="{00000000-0005-0000-0000-0000B3AD0000}"/>
    <cellStyle name="Normal 5 4 2 8 3" xfId="31562" xr:uid="{00000000-0005-0000-0000-0000B4AD0000}"/>
    <cellStyle name="Normal 5 4 2 8_AVA DVA EL" xfId="31563" xr:uid="{00000000-0005-0000-0000-0000B5AD0000}"/>
    <cellStyle name="Normal 5 4 2 9" xfId="31564" xr:uid="{00000000-0005-0000-0000-0000B6AD0000}"/>
    <cellStyle name="Normal 5 4 2 9 2" xfId="31565" xr:uid="{00000000-0005-0000-0000-0000B7AD0000}"/>
    <cellStyle name="Normal 5 4 2 9 3" xfId="31566" xr:uid="{00000000-0005-0000-0000-0000B8AD0000}"/>
    <cellStyle name="Normal 5 4 2 9_AVA DVA EL" xfId="31567" xr:uid="{00000000-0005-0000-0000-0000B9AD0000}"/>
    <cellStyle name="Normal 5 4 2_AVA DVA EL" xfId="31568" xr:uid="{00000000-0005-0000-0000-0000BAAD0000}"/>
    <cellStyle name="Normal 5 4 3" xfId="31569" xr:uid="{00000000-0005-0000-0000-0000BBAD0000}"/>
    <cellStyle name="Normal 5 4 3 10" xfId="31570" xr:uid="{00000000-0005-0000-0000-0000BCAD0000}"/>
    <cellStyle name="Normal 5 4 3 11" xfId="31571" xr:uid="{00000000-0005-0000-0000-0000BDAD0000}"/>
    <cellStyle name="Normal 5 4 3 2" xfId="31572" xr:uid="{00000000-0005-0000-0000-0000BEAD0000}"/>
    <cellStyle name="Normal 5 4 3 2 2" xfId="31573" xr:uid="{00000000-0005-0000-0000-0000BFAD0000}"/>
    <cellStyle name="Normal 5 4 3 2 2 2" xfId="31574" xr:uid="{00000000-0005-0000-0000-0000C0AD0000}"/>
    <cellStyle name="Normal 5 4 3 2 2 3" xfId="31575" xr:uid="{00000000-0005-0000-0000-0000C1AD0000}"/>
    <cellStyle name="Normal 5 4 3 2 2_AVA DVA EL" xfId="31576" xr:uid="{00000000-0005-0000-0000-0000C2AD0000}"/>
    <cellStyle name="Normal 5 4 3 2 3" xfId="31577" xr:uid="{00000000-0005-0000-0000-0000C3AD0000}"/>
    <cellStyle name="Normal 5 4 3 2 3 2" xfId="31578" xr:uid="{00000000-0005-0000-0000-0000C4AD0000}"/>
    <cellStyle name="Normal 5 4 3 2 3 3" xfId="31579" xr:uid="{00000000-0005-0000-0000-0000C5AD0000}"/>
    <cellStyle name="Normal 5 4 3 2 3_AVA DVA EL" xfId="31580" xr:uid="{00000000-0005-0000-0000-0000C6AD0000}"/>
    <cellStyle name="Normal 5 4 3 2 4" xfId="31581" xr:uid="{00000000-0005-0000-0000-0000C7AD0000}"/>
    <cellStyle name="Normal 5 4 3 2 5" xfId="31582" xr:uid="{00000000-0005-0000-0000-0000C8AD0000}"/>
    <cellStyle name="Normal 5 4 3 2_AVA DVA EL" xfId="31583" xr:uid="{00000000-0005-0000-0000-0000C9AD0000}"/>
    <cellStyle name="Normal 5 4 3 3" xfId="31584" xr:uid="{00000000-0005-0000-0000-0000CAAD0000}"/>
    <cellStyle name="Normal 5 4 3 3 2" xfId="31585" xr:uid="{00000000-0005-0000-0000-0000CBAD0000}"/>
    <cellStyle name="Normal 5 4 3 3 3" xfId="31586" xr:uid="{00000000-0005-0000-0000-0000CCAD0000}"/>
    <cellStyle name="Normal 5 4 3 3_AVA DVA EL" xfId="31587" xr:uid="{00000000-0005-0000-0000-0000CDAD0000}"/>
    <cellStyle name="Normal 5 4 3 4" xfId="31588" xr:uid="{00000000-0005-0000-0000-0000CEAD0000}"/>
    <cellStyle name="Normal 5 4 3 4 2" xfId="31589" xr:uid="{00000000-0005-0000-0000-0000CFAD0000}"/>
    <cellStyle name="Normal 5 4 3 4 3" xfId="31590" xr:uid="{00000000-0005-0000-0000-0000D0AD0000}"/>
    <cellStyle name="Normal 5 4 3 4_AVA DVA EL" xfId="31591" xr:uid="{00000000-0005-0000-0000-0000D1AD0000}"/>
    <cellStyle name="Normal 5 4 3 5" xfId="31592" xr:uid="{00000000-0005-0000-0000-0000D2AD0000}"/>
    <cellStyle name="Normal 5 4 3 5 2" xfId="31593" xr:uid="{00000000-0005-0000-0000-0000D3AD0000}"/>
    <cellStyle name="Normal 5 4 3 5 3" xfId="31594" xr:uid="{00000000-0005-0000-0000-0000D4AD0000}"/>
    <cellStyle name="Normal 5 4 3 5_AVA DVA EL" xfId="31595" xr:uid="{00000000-0005-0000-0000-0000D5AD0000}"/>
    <cellStyle name="Normal 5 4 3 6" xfId="31596" xr:uid="{00000000-0005-0000-0000-0000D6AD0000}"/>
    <cellStyle name="Normal 5 4 3 6 2" xfId="31597" xr:uid="{00000000-0005-0000-0000-0000D7AD0000}"/>
    <cellStyle name="Normal 5 4 3 6 3" xfId="31598" xr:uid="{00000000-0005-0000-0000-0000D8AD0000}"/>
    <cellStyle name="Normal 5 4 3 6_AVA DVA EL" xfId="31599" xr:uid="{00000000-0005-0000-0000-0000D9AD0000}"/>
    <cellStyle name="Normal 5 4 3 7" xfId="31600" xr:uid="{00000000-0005-0000-0000-0000DAAD0000}"/>
    <cellStyle name="Normal 5 4 3 7 2" xfId="31601" xr:uid="{00000000-0005-0000-0000-0000DBAD0000}"/>
    <cellStyle name="Normal 5 4 3 7 3" xfId="31602" xr:uid="{00000000-0005-0000-0000-0000DCAD0000}"/>
    <cellStyle name="Normal 5 4 3 7_AVA DVA EL" xfId="31603" xr:uid="{00000000-0005-0000-0000-0000DDAD0000}"/>
    <cellStyle name="Normal 5 4 3 8" xfId="31604" xr:uid="{00000000-0005-0000-0000-0000DEAD0000}"/>
    <cellStyle name="Normal 5 4 3 8 2" xfId="31605" xr:uid="{00000000-0005-0000-0000-0000DFAD0000}"/>
    <cellStyle name="Normal 5 4 3 8 3" xfId="31606" xr:uid="{00000000-0005-0000-0000-0000E0AD0000}"/>
    <cellStyle name="Normal 5 4 3 8_AVA DVA EL" xfId="31607" xr:uid="{00000000-0005-0000-0000-0000E1AD0000}"/>
    <cellStyle name="Normal 5 4 3 9" xfId="31608" xr:uid="{00000000-0005-0000-0000-0000E2AD0000}"/>
    <cellStyle name="Normal 5 4 3 9 2" xfId="31609" xr:uid="{00000000-0005-0000-0000-0000E3AD0000}"/>
    <cellStyle name="Normal 5 4 3 9 3" xfId="31610" xr:uid="{00000000-0005-0000-0000-0000E4AD0000}"/>
    <cellStyle name="Normal 5 4 3 9_AVA DVA EL" xfId="31611" xr:uid="{00000000-0005-0000-0000-0000E5AD0000}"/>
    <cellStyle name="Normal 5 4 3_AVA DVA EL" xfId="31612" xr:uid="{00000000-0005-0000-0000-0000E6AD0000}"/>
    <cellStyle name="Normal 5 4 4" xfId="31613" xr:uid="{00000000-0005-0000-0000-0000E7AD0000}"/>
    <cellStyle name="Normal 5 4 4 2" xfId="31614" xr:uid="{00000000-0005-0000-0000-0000E8AD0000}"/>
    <cellStyle name="Normal 5 4 4 2 2" xfId="31615" xr:uid="{00000000-0005-0000-0000-0000E9AD0000}"/>
    <cellStyle name="Normal 5 4 4 2 3" xfId="31616" xr:uid="{00000000-0005-0000-0000-0000EAAD0000}"/>
    <cellStyle name="Normal 5 4 4 2_AVA DVA EL" xfId="31617" xr:uid="{00000000-0005-0000-0000-0000EBAD0000}"/>
    <cellStyle name="Normal 5 4 4 3" xfId="31618" xr:uid="{00000000-0005-0000-0000-0000ECAD0000}"/>
    <cellStyle name="Normal 5 4 4 3 2" xfId="31619" xr:uid="{00000000-0005-0000-0000-0000EDAD0000}"/>
    <cellStyle name="Normal 5 4 4 3 3" xfId="31620" xr:uid="{00000000-0005-0000-0000-0000EEAD0000}"/>
    <cellStyle name="Normal 5 4 4 3_AVA DVA EL" xfId="31621" xr:uid="{00000000-0005-0000-0000-0000EFAD0000}"/>
    <cellStyle name="Normal 5 4 4 4" xfId="31622" xr:uid="{00000000-0005-0000-0000-0000F0AD0000}"/>
    <cellStyle name="Normal 5 4 4 5" xfId="31623" xr:uid="{00000000-0005-0000-0000-0000F1AD0000}"/>
    <cellStyle name="Normal 5 4 4_AVA DVA EL" xfId="31624" xr:uid="{00000000-0005-0000-0000-0000F2AD0000}"/>
    <cellStyle name="Normal 5 4 5" xfId="31625" xr:uid="{00000000-0005-0000-0000-0000F3AD0000}"/>
    <cellStyle name="Normal 5 4 5 2" xfId="31626" xr:uid="{00000000-0005-0000-0000-0000F4AD0000}"/>
    <cellStyle name="Normal 5 4 5 3" xfId="31627" xr:uid="{00000000-0005-0000-0000-0000F5AD0000}"/>
    <cellStyle name="Normal 5 4 5_AVA DVA EL" xfId="31628" xr:uid="{00000000-0005-0000-0000-0000F6AD0000}"/>
    <cellStyle name="Normal 5 4 6" xfId="31629" xr:uid="{00000000-0005-0000-0000-0000F7AD0000}"/>
    <cellStyle name="Normal 5 4 6 2" xfId="31630" xr:uid="{00000000-0005-0000-0000-0000F8AD0000}"/>
    <cellStyle name="Normal 5 4 6 3" xfId="31631" xr:uid="{00000000-0005-0000-0000-0000F9AD0000}"/>
    <cellStyle name="Normal 5 4 6_AVA DVA EL" xfId="31632" xr:uid="{00000000-0005-0000-0000-0000FAAD0000}"/>
    <cellStyle name="Normal 5 4 7" xfId="31633" xr:uid="{00000000-0005-0000-0000-0000FBAD0000}"/>
    <cellStyle name="Normal 5 4 7 2" xfId="31634" xr:uid="{00000000-0005-0000-0000-0000FCAD0000}"/>
    <cellStyle name="Normal 5 4 7 3" xfId="31635" xr:uid="{00000000-0005-0000-0000-0000FDAD0000}"/>
    <cellStyle name="Normal 5 4 7_AVA DVA EL" xfId="31636" xr:uid="{00000000-0005-0000-0000-0000FEAD0000}"/>
    <cellStyle name="Normal 5 4 8" xfId="31637" xr:uid="{00000000-0005-0000-0000-0000FFAD0000}"/>
    <cellStyle name="Normal 5 4 8 2" xfId="31638" xr:uid="{00000000-0005-0000-0000-000000AE0000}"/>
    <cellStyle name="Normal 5 4 8 3" xfId="31639" xr:uid="{00000000-0005-0000-0000-000001AE0000}"/>
    <cellStyle name="Normal 5 4 8_AVA DVA EL" xfId="31640" xr:uid="{00000000-0005-0000-0000-000002AE0000}"/>
    <cellStyle name="Normal 5 4 9" xfId="31641" xr:uid="{00000000-0005-0000-0000-000003AE0000}"/>
    <cellStyle name="Normal 5 4 9 2" xfId="31642" xr:uid="{00000000-0005-0000-0000-000004AE0000}"/>
    <cellStyle name="Normal 5 4 9 3" xfId="31643" xr:uid="{00000000-0005-0000-0000-000005AE0000}"/>
    <cellStyle name="Normal 5 4 9_AVA DVA EL" xfId="31644" xr:uid="{00000000-0005-0000-0000-000006AE0000}"/>
    <cellStyle name="Normal 5 4_A01" xfId="35887" xr:uid="{00000000-0005-0000-0000-000007AE0000}"/>
    <cellStyle name="Normal 5 5" xfId="8543" xr:uid="{00000000-0005-0000-0000-000008AE0000}"/>
    <cellStyle name="Normal 5 5 10" xfId="31645" xr:uid="{00000000-0005-0000-0000-000009AE0000}"/>
    <cellStyle name="Normal 5 5 10 2" xfId="31646" xr:uid="{00000000-0005-0000-0000-00000AAE0000}"/>
    <cellStyle name="Normal 5 5 10 3" xfId="31647" xr:uid="{00000000-0005-0000-0000-00000BAE0000}"/>
    <cellStyle name="Normal 5 5 10_AVA DVA EL" xfId="31648" xr:uid="{00000000-0005-0000-0000-00000CAE0000}"/>
    <cellStyle name="Normal 5 5 11" xfId="31649" xr:uid="{00000000-0005-0000-0000-00000DAE0000}"/>
    <cellStyle name="Normal 5 5 11 2" xfId="31650" xr:uid="{00000000-0005-0000-0000-00000EAE0000}"/>
    <cellStyle name="Normal 5 5 11 3" xfId="31651" xr:uid="{00000000-0005-0000-0000-00000FAE0000}"/>
    <cellStyle name="Normal 5 5 11_AVA DVA EL" xfId="31652" xr:uid="{00000000-0005-0000-0000-000010AE0000}"/>
    <cellStyle name="Normal 5 5 12" xfId="31653" xr:uid="{00000000-0005-0000-0000-000011AE0000}"/>
    <cellStyle name="Normal 5 5 2" xfId="31654" xr:uid="{00000000-0005-0000-0000-000012AE0000}"/>
    <cellStyle name="Normal 5 5 2 10" xfId="31655" xr:uid="{00000000-0005-0000-0000-000013AE0000}"/>
    <cellStyle name="Normal 5 5 2 11" xfId="31656" xr:uid="{00000000-0005-0000-0000-000014AE0000}"/>
    <cellStyle name="Normal 5 5 2 2" xfId="31657" xr:uid="{00000000-0005-0000-0000-000015AE0000}"/>
    <cellStyle name="Normal 5 5 2 2 2" xfId="31658" xr:uid="{00000000-0005-0000-0000-000016AE0000}"/>
    <cellStyle name="Normal 5 5 2 2 2 2" xfId="31659" xr:uid="{00000000-0005-0000-0000-000017AE0000}"/>
    <cellStyle name="Normal 5 5 2 2 2 3" xfId="31660" xr:uid="{00000000-0005-0000-0000-000018AE0000}"/>
    <cellStyle name="Normal 5 5 2 2 2_AVA DVA EL" xfId="31661" xr:uid="{00000000-0005-0000-0000-000019AE0000}"/>
    <cellStyle name="Normal 5 5 2 2 3" xfId="31662" xr:uid="{00000000-0005-0000-0000-00001AAE0000}"/>
    <cellStyle name="Normal 5 5 2 2 3 2" xfId="31663" xr:uid="{00000000-0005-0000-0000-00001BAE0000}"/>
    <cellStyle name="Normal 5 5 2 2 3 3" xfId="31664" xr:uid="{00000000-0005-0000-0000-00001CAE0000}"/>
    <cellStyle name="Normal 5 5 2 2 3_AVA DVA EL" xfId="31665" xr:uid="{00000000-0005-0000-0000-00001DAE0000}"/>
    <cellStyle name="Normal 5 5 2 2 4" xfId="31666" xr:uid="{00000000-0005-0000-0000-00001EAE0000}"/>
    <cellStyle name="Normal 5 5 2 2 5" xfId="31667" xr:uid="{00000000-0005-0000-0000-00001FAE0000}"/>
    <cellStyle name="Normal 5 5 2 2_AVA DVA EL" xfId="31668" xr:uid="{00000000-0005-0000-0000-000020AE0000}"/>
    <cellStyle name="Normal 5 5 2 3" xfId="31669" xr:uid="{00000000-0005-0000-0000-000021AE0000}"/>
    <cellStyle name="Normal 5 5 2 3 2" xfId="31670" xr:uid="{00000000-0005-0000-0000-000022AE0000}"/>
    <cellStyle name="Normal 5 5 2 3 3" xfId="31671" xr:uid="{00000000-0005-0000-0000-000023AE0000}"/>
    <cellStyle name="Normal 5 5 2 3_AVA DVA EL" xfId="31672" xr:uid="{00000000-0005-0000-0000-000024AE0000}"/>
    <cellStyle name="Normal 5 5 2 4" xfId="31673" xr:uid="{00000000-0005-0000-0000-000025AE0000}"/>
    <cellStyle name="Normal 5 5 2 4 2" xfId="31674" xr:uid="{00000000-0005-0000-0000-000026AE0000}"/>
    <cellStyle name="Normal 5 5 2 4 3" xfId="31675" xr:uid="{00000000-0005-0000-0000-000027AE0000}"/>
    <cellStyle name="Normal 5 5 2 4_AVA DVA EL" xfId="31676" xr:uid="{00000000-0005-0000-0000-000028AE0000}"/>
    <cellStyle name="Normal 5 5 2 5" xfId="31677" xr:uid="{00000000-0005-0000-0000-000029AE0000}"/>
    <cellStyle name="Normal 5 5 2 5 2" xfId="31678" xr:uid="{00000000-0005-0000-0000-00002AAE0000}"/>
    <cellStyle name="Normal 5 5 2 5 3" xfId="31679" xr:uid="{00000000-0005-0000-0000-00002BAE0000}"/>
    <cellStyle name="Normal 5 5 2 5_AVA DVA EL" xfId="31680" xr:uid="{00000000-0005-0000-0000-00002CAE0000}"/>
    <cellStyle name="Normal 5 5 2 6" xfId="31681" xr:uid="{00000000-0005-0000-0000-00002DAE0000}"/>
    <cellStyle name="Normal 5 5 2 6 2" xfId="31682" xr:uid="{00000000-0005-0000-0000-00002EAE0000}"/>
    <cellStyle name="Normal 5 5 2 6 3" xfId="31683" xr:uid="{00000000-0005-0000-0000-00002FAE0000}"/>
    <cellStyle name="Normal 5 5 2 6_AVA DVA EL" xfId="31684" xr:uid="{00000000-0005-0000-0000-000030AE0000}"/>
    <cellStyle name="Normal 5 5 2 7" xfId="31685" xr:uid="{00000000-0005-0000-0000-000031AE0000}"/>
    <cellStyle name="Normal 5 5 2 7 2" xfId="31686" xr:uid="{00000000-0005-0000-0000-000032AE0000}"/>
    <cellStyle name="Normal 5 5 2 7 3" xfId="31687" xr:uid="{00000000-0005-0000-0000-000033AE0000}"/>
    <cellStyle name="Normal 5 5 2 7_AVA DVA EL" xfId="31688" xr:uid="{00000000-0005-0000-0000-000034AE0000}"/>
    <cellStyle name="Normal 5 5 2 8" xfId="31689" xr:uid="{00000000-0005-0000-0000-000035AE0000}"/>
    <cellStyle name="Normal 5 5 2 8 2" xfId="31690" xr:uid="{00000000-0005-0000-0000-000036AE0000}"/>
    <cellStyle name="Normal 5 5 2 8 3" xfId="31691" xr:uid="{00000000-0005-0000-0000-000037AE0000}"/>
    <cellStyle name="Normal 5 5 2 8_AVA DVA EL" xfId="31692" xr:uid="{00000000-0005-0000-0000-000038AE0000}"/>
    <cellStyle name="Normal 5 5 2 9" xfId="31693" xr:uid="{00000000-0005-0000-0000-000039AE0000}"/>
    <cellStyle name="Normal 5 5 2 9 2" xfId="31694" xr:uid="{00000000-0005-0000-0000-00003AAE0000}"/>
    <cellStyle name="Normal 5 5 2 9 3" xfId="31695" xr:uid="{00000000-0005-0000-0000-00003BAE0000}"/>
    <cellStyle name="Normal 5 5 2 9_AVA DVA EL" xfId="31696" xr:uid="{00000000-0005-0000-0000-00003CAE0000}"/>
    <cellStyle name="Normal 5 5 2_AVA DVA EL" xfId="31697" xr:uid="{00000000-0005-0000-0000-00003DAE0000}"/>
    <cellStyle name="Normal 5 5 3" xfId="31698" xr:uid="{00000000-0005-0000-0000-00003EAE0000}"/>
    <cellStyle name="Normal 5 5 3 2" xfId="31699" xr:uid="{00000000-0005-0000-0000-00003FAE0000}"/>
    <cellStyle name="Normal 5 5 3 2 2" xfId="31700" xr:uid="{00000000-0005-0000-0000-000040AE0000}"/>
    <cellStyle name="Normal 5 5 3 2 3" xfId="31701" xr:uid="{00000000-0005-0000-0000-000041AE0000}"/>
    <cellStyle name="Normal 5 5 3 2_AVA DVA EL" xfId="31702" xr:uid="{00000000-0005-0000-0000-000042AE0000}"/>
    <cellStyle name="Normal 5 5 3 3" xfId="31703" xr:uid="{00000000-0005-0000-0000-000043AE0000}"/>
    <cellStyle name="Normal 5 5 3 3 2" xfId="31704" xr:uid="{00000000-0005-0000-0000-000044AE0000}"/>
    <cellStyle name="Normal 5 5 3 3 3" xfId="31705" xr:uid="{00000000-0005-0000-0000-000045AE0000}"/>
    <cellStyle name="Normal 5 5 3 3_AVA DVA EL" xfId="31706" xr:uid="{00000000-0005-0000-0000-000046AE0000}"/>
    <cellStyle name="Normal 5 5 3 4" xfId="31707" xr:uid="{00000000-0005-0000-0000-000047AE0000}"/>
    <cellStyle name="Normal 5 5 3 5" xfId="31708" xr:uid="{00000000-0005-0000-0000-000048AE0000}"/>
    <cellStyle name="Normal 5 5 3_AVA DVA EL" xfId="31709" xr:uid="{00000000-0005-0000-0000-000049AE0000}"/>
    <cellStyle name="Normal 5 5 4" xfId="31710" xr:uid="{00000000-0005-0000-0000-00004AAE0000}"/>
    <cellStyle name="Normal 5 5 4 2" xfId="31711" xr:uid="{00000000-0005-0000-0000-00004BAE0000}"/>
    <cellStyle name="Normal 5 5 4 3" xfId="31712" xr:uid="{00000000-0005-0000-0000-00004CAE0000}"/>
    <cellStyle name="Normal 5 5 4_AVA DVA EL" xfId="31713" xr:uid="{00000000-0005-0000-0000-00004DAE0000}"/>
    <cellStyle name="Normal 5 5 5" xfId="31714" xr:uid="{00000000-0005-0000-0000-00004EAE0000}"/>
    <cellStyle name="Normal 5 5 5 2" xfId="31715" xr:uid="{00000000-0005-0000-0000-00004FAE0000}"/>
    <cellStyle name="Normal 5 5 5 3" xfId="31716" xr:uid="{00000000-0005-0000-0000-000050AE0000}"/>
    <cellStyle name="Normal 5 5 5_AVA DVA EL" xfId="31717" xr:uid="{00000000-0005-0000-0000-000051AE0000}"/>
    <cellStyle name="Normal 5 5 6" xfId="31718" xr:uid="{00000000-0005-0000-0000-000052AE0000}"/>
    <cellStyle name="Normal 5 5 6 2" xfId="31719" xr:uid="{00000000-0005-0000-0000-000053AE0000}"/>
    <cellStyle name="Normal 5 5 6 3" xfId="31720" xr:uid="{00000000-0005-0000-0000-000054AE0000}"/>
    <cellStyle name="Normal 5 5 6_AVA DVA EL" xfId="31721" xr:uid="{00000000-0005-0000-0000-000055AE0000}"/>
    <cellStyle name="Normal 5 5 7" xfId="31722" xr:uid="{00000000-0005-0000-0000-000056AE0000}"/>
    <cellStyle name="Normal 5 5 7 2" xfId="31723" xr:uid="{00000000-0005-0000-0000-000057AE0000}"/>
    <cellStyle name="Normal 5 5 7 3" xfId="31724" xr:uid="{00000000-0005-0000-0000-000058AE0000}"/>
    <cellStyle name="Normal 5 5 7_AVA DVA EL" xfId="31725" xr:uid="{00000000-0005-0000-0000-000059AE0000}"/>
    <cellStyle name="Normal 5 5 8" xfId="31726" xr:uid="{00000000-0005-0000-0000-00005AAE0000}"/>
    <cellStyle name="Normal 5 5 8 2" xfId="31727" xr:uid="{00000000-0005-0000-0000-00005BAE0000}"/>
    <cellStyle name="Normal 5 5 8 3" xfId="31728" xr:uid="{00000000-0005-0000-0000-00005CAE0000}"/>
    <cellStyle name="Normal 5 5 8_AVA DVA EL" xfId="31729" xr:uid="{00000000-0005-0000-0000-00005DAE0000}"/>
    <cellStyle name="Normal 5 5 9" xfId="31730" xr:uid="{00000000-0005-0000-0000-00005EAE0000}"/>
    <cellStyle name="Normal 5 5 9 2" xfId="31731" xr:uid="{00000000-0005-0000-0000-00005FAE0000}"/>
    <cellStyle name="Normal 5 5 9 3" xfId="31732" xr:uid="{00000000-0005-0000-0000-000060AE0000}"/>
    <cellStyle name="Normal 5 5 9_AVA DVA EL" xfId="31733" xr:uid="{00000000-0005-0000-0000-000061AE0000}"/>
    <cellStyle name="Normal 5 5_AVA DVA EL" xfId="31734" xr:uid="{00000000-0005-0000-0000-000062AE0000}"/>
    <cellStyle name="Normal 5 6" xfId="8544" xr:uid="{00000000-0005-0000-0000-000063AE0000}"/>
    <cellStyle name="Normal 5 6 10" xfId="31735" xr:uid="{00000000-0005-0000-0000-000064AE0000}"/>
    <cellStyle name="Normal 5 6 10 2" xfId="31736" xr:uid="{00000000-0005-0000-0000-000065AE0000}"/>
    <cellStyle name="Normal 5 6 10 3" xfId="31737" xr:uid="{00000000-0005-0000-0000-000066AE0000}"/>
    <cellStyle name="Normal 5 6 10_AVA DVA EL" xfId="31738" xr:uid="{00000000-0005-0000-0000-000067AE0000}"/>
    <cellStyle name="Normal 5 6 11" xfId="31739" xr:uid="{00000000-0005-0000-0000-000068AE0000}"/>
    <cellStyle name="Normal 5 6 11 2" xfId="31740" xr:uid="{00000000-0005-0000-0000-000069AE0000}"/>
    <cellStyle name="Normal 5 6 11 3" xfId="31741" xr:uid="{00000000-0005-0000-0000-00006AAE0000}"/>
    <cellStyle name="Normal 5 6 11_AVA DVA EL" xfId="31742" xr:uid="{00000000-0005-0000-0000-00006BAE0000}"/>
    <cellStyle name="Normal 5 6 12" xfId="31743" xr:uid="{00000000-0005-0000-0000-00006CAE0000}"/>
    <cellStyle name="Normal 5 6 2" xfId="31744" xr:uid="{00000000-0005-0000-0000-00006DAE0000}"/>
    <cellStyle name="Normal 5 6 2 10" xfId="31745" xr:uid="{00000000-0005-0000-0000-00006EAE0000}"/>
    <cellStyle name="Normal 5 6 2 11" xfId="31746" xr:uid="{00000000-0005-0000-0000-00006FAE0000}"/>
    <cellStyle name="Normal 5 6 2 2" xfId="31747" xr:uid="{00000000-0005-0000-0000-000070AE0000}"/>
    <cellStyle name="Normal 5 6 2 2 2" xfId="31748" xr:uid="{00000000-0005-0000-0000-000071AE0000}"/>
    <cellStyle name="Normal 5 6 2 2 2 2" xfId="31749" xr:uid="{00000000-0005-0000-0000-000072AE0000}"/>
    <cellStyle name="Normal 5 6 2 2 2 3" xfId="31750" xr:uid="{00000000-0005-0000-0000-000073AE0000}"/>
    <cellStyle name="Normal 5 6 2 2 2_AVA DVA EL" xfId="31751" xr:uid="{00000000-0005-0000-0000-000074AE0000}"/>
    <cellStyle name="Normal 5 6 2 2 3" xfId="31752" xr:uid="{00000000-0005-0000-0000-000075AE0000}"/>
    <cellStyle name="Normal 5 6 2 2 3 2" xfId="31753" xr:uid="{00000000-0005-0000-0000-000076AE0000}"/>
    <cellStyle name="Normal 5 6 2 2 3 3" xfId="31754" xr:uid="{00000000-0005-0000-0000-000077AE0000}"/>
    <cellStyle name="Normal 5 6 2 2 3_AVA DVA EL" xfId="31755" xr:uid="{00000000-0005-0000-0000-000078AE0000}"/>
    <cellStyle name="Normal 5 6 2 2 4" xfId="31756" xr:uid="{00000000-0005-0000-0000-000079AE0000}"/>
    <cellStyle name="Normal 5 6 2 2 5" xfId="31757" xr:uid="{00000000-0005-0000-0000-00007AAE0000}"/>
    <cellStyle name="Normal 5 6 2 2_AVA DVA EL" xfId="31758" xr:uid="{00000000-0005-0000-0000-00007BAE0000}"/>
    <cellStyle name="Normal 5 6 2 3" xfId="31759" xr:uid="{00000000-0005-0000-0000-00007CAE0000}"/>
    <cellStyle name="Normal 5 6 2 3 2" xfId="31760" xr:uid="{00000000-0005-0000-0000-00007DAE0000}"/>
    <cellStyle name="Normal 5 6 2 3 3" xfId="31761" xr:uid="{00000000-0005-0000-0000-00007EAE0000}"/>
    <cellStyle name="Normal 5 6 2 3_AVA DVA EL" xfId="31762" xr:uid="{00000000-0005-0000-0000-00007FAE0000}"/>
    <cellStyle name="Normal 5 6 2 4" xfId="31763" xr:uid="{00000000-0005-0000-0000-000080AE0000}"/>
    <cellStyle name="Normal 5 6 2 4 2" xfId="31764" xr:uid="{00000000-0005-0000-0000-000081AE0000}"/>
    <cellStyle name="Normal 5 6 2 4 3" xfId="31765" xr:uid="{00000000-0005-0000-0000-000082AE0000}"/>
    <cellStyle name="Normal 5 6 2 4_AVA DVA EL" xfId="31766" xr:uid="{00000000-0005-0000-0000-000083AE0000}"/>
    <cellStyle name="Normal 5 6 2 5" xfId="31767" xr:uid="{00000000-0005-0000-0000-000084AE0000}"/>
    <cellStyle name="Normal 5 6 2 5 2" xfId="31768" xr:uid="{00000000-0005-0000-0000-000085AE0000}"/>
    <cellStyle name="Normal 5 6 2 5 3" xfId="31769" xr:uid="{00000000-0005-0000-0000-000086AE0000}"/>
    <cellStyle name="Normal 5 6 2 5_AVA DVA EL" xfId="31770" xr:uid="{00000000-0005-0000-0000-000087AE0000}"/>
    <cellStyle name="Normal 5 6 2 6" xfId="31771" xr:uid="{00000000-0005-0000-0000-000088AE0000}"/>
    <cellStyle name="Normal 5 6 2 6 2" xfId="31772" xr:uid="{00000000-0005-0000-0000-000089AE0000}"/>
    <cellStyle name="Normal 5 6 2 6 3" xfId="31773" xr:uid="{00000000-0005-0000-0000-00008AAE0000}"/>
    <cellStyle name="Normal 5 6 2 6_AVA DVA EL" xfId="31774" xr:uid="{00000000-0005-0000-0000-00008BAE0000}"/>
    <cellStyle name="Normal 5 6 2 7" xfId="31775" xr:uid="{00000000-0005-0000-0000-00008CAE0000}"/>
    <cellStyle name="Normal 5 6 2 7 2" xfId="31776" xr:uid="{00000000-0005-0000-0000-00008DAE0000}"/>
    <cellStyle name="Normal 5 6 2 7 3" xfId="31777" xr:uid="{00000000-0005-0000-0000-00008EAE0000}"/>
    <cellStyle name="Normal 5 6 2 7_AVA DVA EL" xfId="31778" xr:uid="{00000000-0005-0000-0000-00008FAE0000}"/>
    <cellStyle name="Normal 5 6 2 8" xfId="31779" xr:uid="{00000000-0005-0000-0000-000090AE0000}"/>
    <cellStyle name="Normal 5 6 2 8 2" xfId="31780" xr:uid="{00000000-0005-0000-0000-000091AE0000}"/>
    <cellStyle name="Normal 5 6 2 8 3" xfId="31781" xr:uid="{00000000-0005-0000-0000-000092AE0000}"/>
    <cellStyle name="Normal 5 6 2 8_AVA DVA EL" xfId="31782" xr:uid="{00000000-0005-0000-0000-000093AE0000}"/>
    <cellStyle name="Normal 5 6 2 9" xfId="31783" xr:uid="{00000000-0005-0000-0000-000094AE0000}"/>
    <cellStyle name="Normal 5 6 2 9 2" xfId="31784" xr:uid="{00000000-0005-0000-0000-000095AE0000}"/>
    <cellStyle name="Normal 5 6 2 9 3" xfId="31785" xr:uid="{00000000-0005-0000-0000-000096AE0000}"/>
    <cellStyle name="Normal 5 6 2 9_AVA DVA EL" xfId="31786" xr:uid="{00000000-0005-0000-0000-000097AE0000}"/>
    <cellStyle name="Normal 5 6 2_AVA DVA EL" xfId="31787" xr:uid="{00000000-0005-0000-0000-000098AE0000}"/>
    <cellStyle name="Normal 5 6 3" xfId="31788" xr:uid="{00000000-0005-0000-0000-000099AE0000}"/>
    <cellStyle name="Normal 5 6 3 2" xfId="31789" xr:uid="{00000000-0005-0000-0000-00009AAE0000}"/>
    <cellStyle name="Normal 5 6 3 2 2" xfId="31790" xr:uid="{00000000-0005-0000-0000-00009BAE0000}"/>
    <cellStyle name="Normal 5 6 3 2 3" xfId="31791" xr:uid="{00000000-0005-0000-0000-00009CAE0000}"/>
    <cellStyle name="Normal 5 6 3 2_AVA DVA EL" xfId="31792" xr:uid="{00000000-0005-0000-0000-00009DAE0000}"/>
    <cellStyle name="Normal 5 6 3 3" xfId="31793" xr:uid="{00000000-0005-0000-0000-00009EAE0000}"/>
    <cellStyle name="Normal 5 6 3 3 2" xfId="31794" xr:uid="{00000000-0005-0000-0000-00009FAE0000}"/>
    <cellStyle name="Normal 5 6 3 3 3" xfId="31795" xr:uid="{00000000-0005-0000-0000-0000A0AE0000}"/>
    <cellStyle name="Normal 5 6 3 3_AVA DVA EL" xfId="31796" xr:uid="{00000000-0005-0000-0000-0000A1AE0000}"/>
    <cellStyle name="Normal 5 6 3 4" xfId="31797" xr:uid="{00000000-0005-0000-0000-0000A2AE0000}"/>
    <cellStyle name="Normal 5 6 3 5" xfId="31798" xr:uid="{00000000-0005-0000-0000-0000A3AE0000}"/>
    <cellStyle name="Normal 5 6 3_AVA DVA EL" xfId="31799" xr:uid="{00000000-0005-0000-0000-0000A4AE0000}"/>
    <cellStyle name="Normal 5 6 4" xfId="31800" xr:uid="{00000000-0005-0000-0000-0000A5AE0000}"/>
    <cellStyle name="Normal 5 6 4 2" xfId="31801" xr:uid="{00000000-0005-0000-0000-0000A6AE0000}"/>
    <cellStyle name="Normal 5 6 4 3" xfId="31802" xr:uid="{00000000-0005-0000-0000-0000A7AE0000}"/>
    <cellStyle name="Normal 5 6 4_AVA DVA EL" xfId="31803" xr:uid="{00000000-0005-0000-0000-0000A8AE0000}"/>
    <cellStyle name="Normal 5 6 5" xfId="31804" xr:uid="{00000000-0005-0000-0000-0000A9AE0000}"/>
    <cellStyle name="Normal 5 6 5 2" xfId="31805" xr:uid="{00000000-0005-0000-0000-0000AAAE0000}"/>
    <cellStyle name="Normal 5 6 5 3" xfId="31806" xr:uid="{00000000-0005-0000-0000-0000ABAE0000}"/>
    <cellStyle name="Normal 5 6 5_AVA DVA EL" xfId="31807" xr:uid="{00000000-0005-0000-0000-0000ACAE0000}"/>
    <cellStyle name="Normal 5 6 6" xfId="31808" xr:uid="{00000000-0005-0000-0000-0000ADAE0000}"/>
    <cellStyle name="Normal 5 6 6 2" xfId="31809" xr:uid="{00000000-0005-0000-0000-0000AEAE0000}"/>
    <cellStyle name="Normal 5 6 6 3" xfId="31810" xr:uid="{00000000-0005-0000-0000-0000AFAE0000}"/>
    <cellStyle name="Normal 5 6 6_AVA DVA EL" xfId="31811" xr:uid="{00000000-0005-0000-0000-0000B0AE0000}"/>
    <cellStyle name="Normal 5 6 7" xfId="31812" xr:uid="{00000000-0005-0000-0000-0000B1AE0000}"/>
    <cellStyle name="Normal 5 6 7 2" xfId="31813" xr:uid="{00000000-0005-0000-0000-0000B2AE0000}"/>
    <cellStyle name="Normal 5 6 7 3" xfId="31814" xr:uid="{00000000-0005-0000-0000-0000B3AE0000}"/>
    <cellStyle name="Normal 5 6 7_AVA DVA EL" xfId="31815" xr:uid="{00000000-0005-0000-0000-0000B4AE0000}"/>
    <cellStyle name="Normal 5 6 8" xfId="31816" xr:uid="{00000000-0005-0000-0000-0000B5AE0000}"/>
    <cellStyle name="Normal 5 6 8 2" xfId="31817" xr:uid="{00000000-0005-0000-0000-0000B6AE0000}"/>
    <cellStyle name="Normal 5 6 8 3" xfId="31818" xr:uid="{00000000-0005-0000-0000-0000B7AE0000}"/>
    <cellStyle name="Normal 5 6 8_AVA DVA EL" xfId="31819" xr:uid="{00000000-0005-0000-0000-0000B8AE0000}"/>
    <cellStyle name="Normal 5 6 9" xfId="31820" xr:uid="{00000000-0005-0000-0000-0000B9AE0000}"/>
    <cellStyle name="Normal 5 6 9 2" xfId="31821" xr:uid="{00000000-0005-0000-0000-0000BAAE0000}"/>
    <cellStyle name="Normal 5 6 9 3" xfId="31822" xr:uid="{00000000-0005-0000-0000-0000BBAE0000}"/>
    <cellStyle name="Normal 5 6 9_AVA DVA EL" xfId="31823" xr:uid="{00000000-0005-0000-0000-0000BCAE0000}"/>
    <cellStyle name="Normal 5 6_AVA DVA EL" xfId="31824" xr:uid="{00000000-0005-0000-0000-0000BDAE0000}"/>
    <cellStyle name="Normal 5 7" xfId="8545" xr:uid="{00000000-0005-0000-0000-0000BEAE0000}"/>
    <cellStyle name="Normal 5 7 10" xfId="31825" xr:uid="{00000000-0005-0000-0000-0000BFAE0000}"/>
    <cellStyle name="Normal 5 7 10 2" xfId="31826" xr:uid="{00000000-0005-0000-0000-0000C0AE0000}"/>
    <cellStyle name="Normal 5 7 10 3" xfId="31827" xr:uid="{00000000-0005-0000-0000-0000C1AE0000}"/>
    <cellStyle name="Normal 5 7 10_AVA DVA EL" xfId="31828" xr:uid="{00000000-0005-0000-0000-0000C2AE0000}"/>
    <cellStyle name="Normal 5 7 11" xfId="31829" xr:uid="{00000000-0005-0000-0000-0000C3AE0000}"/>
    <cellStyle name="Normal 5 7 2" xfId="31830" xr:uid="{00000000-0005-0000-0000-0000C4AE0000}"/>
    <cellStyle name="Normal 5 7 2 2" xfId="31831" xr:uid="{00000000-0005-0000-0000-0000C5AE0000}"/>
    <cellStyle name="Normal 5 7 2 2 2" xfId="31832" xr:uid="{00000000-0005-0000-0000-0000C6AE0000}"/>
    <cellStyle name="Normal 5 7 2 2 3" xfId="31833" xr:uid="{00000000-0005-0000-0000-0000C7AE0000}"/>
    <cellStyle name="Normal 5 7 2 2_AVA DVA EL" xfId="31834" xr:uid="{00000000-0005-0000-0000-0000C8AE0000}"/>
    <cellStyle name="Normal 5 7 2 3" xfId="31835" xr:uid="{00000000-0005-0000-0000-0000C9AE0000}"/>
    <cellStyle name="Normal 5 7 2 3 2" xfId="31836" xr:uid="{00000000-0005-0000-0000-0000CAAE0000}"/>
    <cellStyle name="Normal 5 7 2 3 3" xfId="31837" xr:uid="{00000000-0005-0000-0000-0000CBAE0000}"/>
    <cellStyle name="Normal 5 7 2 3_AVA DVA EL" xfId="31838" xr:uid="{00000000-0005-0000-0000-0000CCAE0000}"/>
    <cellStyle name="Normal 5 7 2 4" xfId="31839" xr:uid="{00000000-0005-0000-0000-0000CDAE0000}"/>
    <cellStyle name="Normal 5 7 2 5" xfId="31840" xr:uid="{00000000-0005-0000-0000-0000CEAE0000}"/>
    <cellStyle name="Normal 5 7 2_AVA DVA EL" xfId="31841" xr:uid="{00000000-0005-0000-0000-0000CFAE0000}"/>
    <cellStyle name="Normal 5 7 3" xfId="31842" xr:uid="{00000000-0005-0000-0000-0000D0AE0000}"/>
    <cellStyle name="Normal 5 7 3 2" xfId="31843" xr:uid="{00000000-0005-0000-0000-0000D1AE0000}"/>
    <cellStyle name="Normal 5 7 3 3" xfId="31844" xr:uid="{00000000-0005-0000-0000-0000D2AE0000}"/>
    <cellStyle name="Normal 5 7 3_AVA DVA EL" xfId="31845" xr:uid="{00000000-0005-0000-0000-0000D3AE0000}"/>
    <cellStyle name="Normal 5 7 4" xfId="31846" xr:uid="{00000000-0005-0000-0000-0000D4AE0000}"/>
    <cellStyle name="Normal 5 7 4 2" xfId="31847" xr:uid="{00000000-0005-0000-0000-0000D5AE0000}"/>
    <cellStyle name="Normal 5 7 4 3" xfId="31848" xr:uid="{00000000-0005-0000-0000-0000D6AE0000}"/>
    <cellStyle name="Normal 5 7 4_AVA DVA EL" xfId="31849" xr:uid="{00000000-0005-0000-0000-0000D7AE0000}"/>
    <cellStyle name="Normal 5 7 5" xfId="31850" xr:uid="{00000000-0005-0000-0000-0000D8AE0000}"/>
    <cellStyle name="Normal 5 7 5 2" xfId="31851" xr:uid="{00000000-0005-0000-0000-0000D9AE0000}"/>
    <cellStyle name="Normal 5 7 5 3" xfId="31852" xr:uid="{00000000-0005-0000-0000-0000DAAE0000}"/>
    <cellStyle name="Normal 5 7 5_AVA DVA EL" xfId="31853" xr:uid="{00000000-0005-0000-0000-0000DBAE0000}"/>
    <cellStyle name="Normal 5 7 6" xfId="31854" xr:uid="{00000000-0005-0000-0000-0000DCAE0000}"/>
    <cellStyle name="Normal 5 7 6 2" xfId="31855" xr:uid="{00000000-0005-0000-0000-0000DDAE0000}"/>
    <cellStyle name="Normal 5 7 6 3" xfId="31856" xr:uid="{00000000-0005-0000-0000-0000DEAE0000}"/>
    <cellStyle name="Normal 5 7 6_AVA DVA EL" xfId="31857" xr:uid="{00000000-0005-0000-0000-0000DFAE0000}"/>
    <cellStyle name="Normal 5 7 7" xfId="31858" xr:uid="{00000000-0005-0000-0000-0000E0AE0000}"/>
    <cellStyle name="Normal 5 7 7 2" xfId="31859" xr:uid="{00000000-0005-0000-0000-0000E1AE0000}"/>
    <cellStyle name="Normal 5 7 7 3" xfId="31860" xr:uid="{00000000-0005-0000-0000-0000E2AE0000}"/>
    <cellStyle name="Normal 5 7 7_AVA DVA EL" xfId="31861" xr:uid="{00000000-0005-0000-0000-0000E3AE0000}"/>
    <cellStyle name="Normal 5 7 8" xfId="31862" xr:uid="{00000000-0005-0000-0000-0000E4AE0000}"/>
    <cellStyle name="Normal 5 7 8 2" xfId="31863" xr:uid="{00000000-0005-0000-0000-0000E5AE0000}"/>
    <cellStyle name="Normal 5 7 8 3" xfId="31864" xr:uid="{00000000-0005-0000-0000-0000E6AE0000}"/>
    <cellStyle name="Normal 5 7 8_AVA DVA EL" xfId="31865" xr:uid="{00000000-0005-0000-0000-0000E7AE0000}"/>
    <cellStyle name="Normal 5 7 9" xfId="31866" xr:uid="{00000000-0005-0000-0000-0000E8AE0000}"/>
    <cellStyle name="Normal 5 7 9 2" xfId="31867" xr:uid="{00000000-0005-0000-0000-0000E9AE0000}"/>
    <cellStyle name="Normal 5 7 9 3" xfId="31868" xr:uid="{00000000-0005-0000-0000-0000EAAE0000}"/>
    <cellStyle name="Normal 5 7 9_AVA DVA EL" xfId="31869" xr:uid="{00000000-0005-0000-0000-0000EBAE0000}"/>
    <cellStyle name="Normal 5 7_AVA DVA EL" xfId="31870" xr:uid="{00000000-0005-0000-0000-0000ECAE0000}"/>
    <cellStyle name="Normal 5 8" xfId="8546" xr:uid="{00000000-0005-0000-0000-0000EDAE0000}"/>
    <cellStyle name="Normal 5 8 10" xfId="31871" xr:uid="{00000000-0005-0000-0000-0000EEAE0000}"/>
    <cellStyle name="Normal 5 8 10 2" xfId="31872" xr:uid="{00000000-0005-0000-0000-0000EFAE0000}"/>
    <cellStyle name="Normal 5 8 10 3" xfId="31873" xr:uid="{00000000-0005-0000-0000-0000F0AE0000}"/>
    <cellStyle name="Normal 5 8 10_AVA DVA EL" xfId="31874" xr:uid="{00000000-0005-0000-0000-0000F1AE0000}"/>
    <cellStyle name="Normal 5 8 11" xfId="31875" xr:uid="{00000000-0005-0000-0000-0000F2AE0000}"/>
    <cellStyle name="Normal 5 8 2" xfId="31876" xr:uid="{00000000-0005-0000-0000-0000F3AE0000}"/>
    <cellStyle name="Normal 5 8 2 2" xfId="31877" xr:uid="{00000000-0005-0000-0000-0000F4AE0000}"/>
    <cellStyle name="Normal 5 8 2 2 2" xfId="31878" xr:uid="{00000000-0005-0000-0000-0000F5AE0000}"/>
    <cellStyle name="Normal 5 8 2 2 3" xfId="31879" xr:uid="{00000000-0005-0000-0000-0000F6AE0000}"/>
    <cellStyle name="Normal 5 8 2 2_AVA DVA EL" xfId="31880" xr:uid="{00000000-0005-0000-0000-0000F7AE0000}"/>
    <cellStyle name="Normal 5 8 2 3" xfId="31881" xr:uid="{00000000-0005-0000-0000-0000F8AE0000}"/>
    <cellStyle name="Normal 5 8 2 3 2" xfId="31882" xr:uid="{00000000-0005-0000-0000-0000F9AE0000}"/>
    <cellStyle name="Normal 5 8 2 3 3" xfId="31883" xr:uid="{00000000-0005-0000-0000-0000FAAE0000}"/>
    <cellStyle name="Normal 5 8 2 3_AVA DVA EL" xfId="31884" xr:uid="{00000000-0005-0000-0000-0000FBAE0000}"/>
    <cellStyle name="Normal 5 8 2 4" xfId="31885" xr:uid="{00000000-0005-0000-0000-0000FCAE0000}"/>
    <cellStyle name="Normal 5 8 2 5" xfId="31886" xr:uid="{00000000-0005-0000-0000-0000FDAE0000}"/>
    <cellStyle name="Normal 5 8 2_AVA DVA EL" xfId="31887" xr:uid="{00000000-0005-0000-0000-0000FEAE0000}"/>
    <cellStyle name="Normal 5 8 3" xfId="31888" xr:uid="{00000000-0005-0000-0000-0000FFAE0000}"/>
    <cellStyle name="Normal 5 8 3 2" xfId="31889" xr:uid="{00000000-0005-0000-0000-000000AF0000}"/>
    <cellStyle name="Normal 5 8 3 3" xfId="31890" xr:uid="{00000000-0005-0000-0000-000001AF0000}"/>
    <cellStyle name="Normal 5 8 3_AVA DVA EL" xfId="31891" xr:uid="{00000000-0005-0000-0000-000002AF0000}"/>
    <cellStyle name="Normal 5 8 4" xfId="31892" xr:uid="{00000000-0005-0000-0000-000003AF0000}"/>
    <cellStyle name="Normal 5 8 4 2" xfId="31893" xr:uid="{00000000-0005-0000-0000-000004AF0000}"/>
    <cellStyle name="Normal 5 8 4 3" xfId="31894" xr:uid="{00000000-0005-0000-0000-000005AF0000}"/>
    <cellStyle name="Normal 5 8 4_AVA DVA EL" xfId="31895" xr:uid="{00000000-0005-0000-0000-000006AF0000}"/>
    <cellStyle name="Normal 5 8 5" xfId="31896" xr:uid="{00000000-0005-0000-0000-000007AF0000}"/>
    <cellStyle name="Normal 5 8 5 2" xfId="31897" xr:uid="{00000000-0005-0000-0000-000008AF0000}"/>
    <cellStyle name="Normal 5 8 5 3" xfId="31898" xr:uid="{00000000-0005-0000-0000-000009AF0000}"/>
    <cellStyle name="Normal 5 8 5_AVA DVA EL" xfId="31899" xr:uid="{00000000-0005-0000-0000-00000AAF0000}"/>
    <cellStyle name="Normal 5 8 6" xfId="31900" xr:uid="{00000000-0005-0000-0000-00000BAF0000}"/>
    <cellStyle name="Normal 5 8 6 2" xfId="31901" xr:uid="{00000000-0005-0000-0000-00000CAF0000}"/>
    <cellStyle name="Normal 5 8 6 3" xfId="31902" xr:uid="{00000000-0005-0000-0000-00000DAF0000}"/>
    <cellStyle name="Normal 5 8 6_AVA DVA EL" xfId="31903" xr:uid="{00000000-0005-0000-0000-00000EAF0000}"/>
    <cellStyle name="Normal 5 8 7" xfId="31904" xr:uid="{00000000-0005-0000-0000-00000FAF0000}"/>
    <cellStyle name="Normal 5 8 7 2" xfId="31905" xr:uid="{00000000-0005-0000-0000-000010AF0000}"/>
    <cellStyle name="Normal 5 8 7 3" xfId="31906" xr:uid="{00000000-0005-0000-0000-000011AF0000}"/>
    <cellStyle name="Normal 5 8 7_AVA DVA EL" xfId="31907" xr:uid="{00000000-0005-0000-0000-000012AF0000}"/>
    <cellStyle name="Normal 5 8 8" xfId="31908" xr:uid="{00000000-0005-0000-0000-000013AF0000}"/>
    <cellStyle name="Normal 5 8 8 2" xfId="31909" xr:uid="{00000000-0005-0000-0000-000014AF0000}"/>
    <cellStyle name="Normal 5 8 8 3" xfId="31910" xr:uid="{00000000-0005-0000-0000-000015AF0000}"/>
    <cellStyle name="Normal 5 8 8_AVA DVA EL" xfId="31911" xr:uid="{00000000-0005-0000-0000-000016AF0000}"/>
    <cellStyle name="Normal 5 8 9" xfId="31912" xr:uid="{00000000-0005-0000-0000-000017AF0000}"/>
    <cellStyle name="Normal 5 8 9 2" xfId="31913" xr:uid="{00000000-0005-0000-0000-000018AF0000}"/>
    <cellStyle name="Normal 5 8 9 3" xfId="31914" xr:uid="{00000000-0005-0000-0000-000019AF0000}"/>
    <cellStyle name="Normal 5 8 9_AVA DVA EL" xfId="31915" xr:uid="{00000000-0005-0000-0000-00001AAF0000}"/>
    <cellStyle name="Normal 5 8_AVA DVA EL" xfId="31916" xr:uid="{00000000-0005-0000-0000-00001BAF0000}"/>
    <cellStyle name="Normal 5 9" xfId="8547" xr:uid="{00000000-0005-0000-0000-00001CAF0000}"/>
    <cellStyle name="Normal 5 9 2" xfId="31917" xr:uid="{00000000-0005-0000-0000-00001DAF0000}"/>
    <cellStyle name="Normal 5 9 2 2" xfId="31918" xr:uid="{00000000-0005-0000-0000-00001EAF0000}"/>
    <cellStyle name="Normal 5 9 2 3" xfId="31919" xr:uid="{00000000-0005-0000-0000-00001FAF0000}"/>
    <cellStyle name="Normal 5 9 2_AVA DVA EL" xfId="31920" xr:uid="{00000000-0005-0000-0000-000020AF0000}"/>
    <cellStyle name="Normal 5 9 3" xfId="31921" xr:uid="{00000000-0005-0000-0000-000021AF0000}"/>
    <cellStyle name="Normal 5 9_AVA DVA EL" xfId="31922" xr:uid="{00000000-0005-0000-0000-000022AF0000}"/>
    <cellStyle name="Normal 5_11" xfId="8548" xr:uid="{00000000-0005-0000-0000-000023AF0000}"/>
    <cellStyle name="Normal 50" xfId="8549" xr:uid="{00000000-0005-0000-0000-000024AF0000}"/>
    <cellStyle name="Normal 50 2" xfId="31923" xr:uid="{00000000-0005-0000-0000-000025AF0000}"/>
    <cellStyle name="Normal 50 2 2" xfId="31924" xr:uid="{00000000-0005-0000-0000-000026AF0000}"/>
    <cellStyle name="Normal 50 2 3" xfId="31925" xr:uid="{00000000-0005-0000-0000-000027AF0000}"/>
    <cellStyle name="Normal 50 2_AVA DVA EL" xfId="31926" xr:uid="{00000000-0005-0000-0000-000028AF0000}"/>
    <cellStyle name="Normal 50 3" xfId="31927" xr:uid="{00000000-0005-0000-0000-000029AF0000}"/>
    <cellStyle name="Normal 50 3 2" xfId="31928" xr:uid="{00000000-0005-0000-0000-00002AAF0000}"/>
    <cellStyle name="Normal 50 3 3" xfId="31929" xr:uid="{00000000-0005-0000-0000-00002BAF0000}"/>
    <cellStyle name="Normal 50 3_AVA DVA EL" xfId="31930" xr:uid="{00000000-0005-0000-0000-00002CAF0000}"/>
    <cellStyle name="Normal 50 4" xfId="31931" xr:uid="{00000000-0005-0000-0000-00002DAF0000}"/>
    <cellStyle name="Normal 50 4 2" xfId="31932" xr:uid="{00000000-0005-0000-0000-00002EAF0000}"/>
    <cellStyle name="Normal 50 4 3" xfId="31933" xr:uid="{00000000-0005-0000-0000-00002FAF0000}"/>
    <cellStyle name="Normal 50 4_AVA DVA EL" xfId="31934" xr:uid="{00000000-0005-0000-0000-000030AF0000}"/>
    <cellStyle name="Normal 50 5" xfId="31935" xr:uid="{00000000-0005-0000-0000-000031AF0000}"/>
    <cellStyle name="Normal 50 5 2" xfId="31936" xr:uid="{00000000-0005-0000-0000-000032AF0000}"/>
    <cellStyle name="Normal 50 5 3" xfId="31937" xr:uid="{00000000-0005-0000-0000-000033AF0000}"/>
    <cellStyle name="Normal 50 5_AVA DVA EL" xfId="31938" xr:uid="{00000000-0005-0000-0000-000034AF0000}"/>
    <cellStyle name="Normal 50 6" xfId="31939" xr:uid="{00000000-0005-0000-0000-000035AF0000}"/>
    <cellStyle name="Normal 50_AVA DVA EL" xfId="31940" xr:uid="{00000000-0005-0000-0000-000036AF0000}"/>
    <cellStyle name="Normal 51" xfId="8550" xr:uid="{00000000-0005-0000-0000-000037AF0000}"/>
    <cellStyle name="Normal 51 2" xfId="31941" xr:uid="{00000000-0005-0000-0000-000038AF0000}"/>
    <cellStyle name="Normal 51 2 2" xfId="31942" xr:uid="{00000000-0005-0000-0000-000039AF0000}"/>
    <cellStyle name="Normal 51 2 3" xfId="31943" xr:uid="{00000000-0005-0000-0000-00003AAF0000}"/>
    <cellStyle name="Normal 51 2_AVA DVA EL" xfId="31944" xr:uid="{00000000-0005-0000-0000-00003BAF0000}"/>
    <cellStyle name="Normal 51 3" xfId="31945" xr:uid="{00000000-0005-0000-0000-00003CAF0000}"/>
    <cellStyle name="Normal 51 3 2" xfId="31946" xr:uid="{00000000-0005-0000-0000-00003DAF0000}"/>
    <cellStyle name="Normal 51 3 3" xfId="31947" xr:uid="{00000000-0005-0000-0000-00003EAF0000}"/>
    <cellStyle name="Normal 51 3_AVA DVA EL" xfId="31948" xr:uid="{00000000-0005-0000-0000-00003FAF0000}"/>
    <cellStyle name="Normal 51 4" xfId="31949" xr:uid="{00000000-0005-0000-0000-000040AF0000}"/>
    <cellStyle name="Normal 51 4 2" xfId="31950" xr:uid="{00000000-0005-0000-0000-000041AF0000}"/>
    <cellStyle name="Normal 51 4 3" xfId="31951" xr:uid="{00000000-0005-0000-0000-000042AF0000}"/>
    <cellStyle name="Normal 51 4_AVA DVA EL" xfId="31952" xr:uid="{00000000-0005-0000-0000-000043AF0000}"/>
    <cellStyle name="Normal 51 5" xfId="31953" xr:uid="{00000000-0005-0000-0000-000044AF0000}"/>
    <cellStyle name="Normal 51 5 2" xfId="31954" xr:uid="{00000000-0005-0000-0000-000045AF0000}"/>
    <cellStyle name="Normal 51 5 3" xfId="31955" xr:uid="{00000000-0005-0000-0000-000046AF0000}"/>
    <cellStyle name="Normal 51 5_AVA DVA EL" xfId="31956" xr:uid="{00000000-0005-0000-0000-000047AF0000}"/>
    <cellStyle name="Normal 51 6" xfId="31957" xr:uid="{00000000-0005-0000-0000-000048AF0000}"/>
    <cellStyle name="Normal 51_AVA DVA EL" xfId="31958" xr:uid="{00000000-0005-0000-0000-000049AF0000}"/>
    <cellStyle name="Normal 52" xfId="8551" xr:uid="{00000000-0005-0000-0000-00004AAF0000}"/>
    <cellStyle name="Normal 52 2" xfId="8552" xr:uid="{00000000-0005-0000-0000-00004BAF0000}"/>
    <cellStyle name="Normal 52 2 2" xfId="31959" xr:uid="{00000000-0005-0000-0000-00004CAF0000}"/>
    <cellStyle name="Normal 52 2_AVA DVA EL" xfId="31960" xr:uid="{00000000-0005-0000-0000-00004DAF0000}"/>
    <cellStyle name="Normal 52 3" xfId="31961" xr:uid="{00000000-0005-0000-0000-00004EAF0000}"/>
    <cellStyle name="Normal 52 3 2" xfId="31962" xr:uid="{00000000-0005-0000-0000-00004FAF0000}"/>
    <cellStyle name="Normal 52 3 3" xfId="31963" xr:uid="{00000000-0005-0000-0000-000050AF0000}"/>
    <cellStyle name="Normal 52 3_AVA DVA EL" xfId="31964" xr:uid="{00000000-0005-0000-0000-000051AF0000}"/>
    <cellStyle name="Normal 52 4" xfId="31965" xr:uid="{00000000-0005-0000-0000-000052AF0000}"/>
    <cellStyle name="Normal 52 4 2" xfId="31966" xr:uid="{00000000-0005-0000-0000-000053AF0000}"/>
    <cellStyle name="Normal 52 4 3" xfId="31967" xr:uid="{00000000-0005-0000-0000-000054AF0000}"/>
    <cellStyle name="Normal 52 4_AVA DVA EL" xfId="31968" xr:uid="{00000000-0005-0000-0000-000055AF0000}"/>
    <cellStyle name="Normal 52 5" xfId="31969" xr:uid="{00000000-0005-0000-0000-000056AF0000}"/>
    <cellStyle name="Normal 52 5 2" xfId="31970" xr:uid="{00000000-0005-0000-0000-000057AF0000}"/>
    <cellStyle name="Normal 52 5 3" xfId="31971" xr:uid="{00000000-0005-0000-0000-000058AF0000}"/>
    <cellStyle name="Normal 52 5_AVA DVA EL" xfId="31972" xr:uid="{00000000-0005-0000-0000-000059AF0000}"/>
    <cellStyle name="Normal 52 6" xfId="31973" xr:uid="{00000000-0005-0000-0000-00005AAF0000}"/>
    <cellStyle name="Normal 52_AVA DVA EL" xfId="31974" xr:uid="{00000000-0005-0000-0000-00005BAF0000}"/>
    <cellStyle name="Normal 53" xfId="8553" xr:uid="{00000000-0005-0000-0000-00005CAF0000}"/>
    <cellStyle name="Normal 53 2" xfId="31975" xr:uid="{00000000-0005-0000-0000-00005DAF0000}"/>
    <cellStyle name="Normal 53 2 2" xfId="31976" xr:uid="{00000000-0005-0000-0000-00005EAF0000}"/>
    <cellStyle name="Normal 53 2 3" xfId="31977" xr:uid="{00000000-0005-0000-0000-00005FAF0000}"/>
    <cellStyle name="Normal 53 2_AVA DVA EL" xfId="31978" xr:uid="{00000000-0005-0000-0000-000060AF0000}"/>
    <cellStyle name="Normal 53 3" xfId="31979" xr:uid="{00000000-0005-0000-0000-000061AF0000}"/>
    <cellStyle name="Normal 53 3 2" xfId="31980" xr:uid="{00000000-0005-0000-0000-000062AF0000}"/>
    <cellStyle name="Normal 53 3 3" xfId="31981" xr:uid="{00000000-0005-0000-0000-000063AF0000}"/>
    <cellStyle name="Normal 53 3_AVA DVA EL" xfId="31982" xr:uid="{00000000-0005-0000-0000-000064AF0000}"/>
    <cellStyle name="Normal 53 4" xfId="31983" xr:uid="{00000000-0005-0000-0000-000065AF0000}"/>
    <cellStyle name="Normal 53 4 2" xfId="31984" xr:uid="{00000000-0005-0000-0000-000066AF0000}"/>
    <cellStyle name="Normal 53 4 3" xfId="31985" xr:uid="{00000000-0005-0000-0000-000067AF0000}"/>
    <cellStyle name="Normal 53 4_AVA DVA EL" xfId="31986" xr:uid="{00000000-0005-0000-0000-000068AF0000}"/>
    <cellStyle name="Normal 53 5" xfId="31987" xr:uid="{00000000-0005-0000-0000-000069AF0000}"/>
    <cellStyle name="Normal 53 5 2" xfId="31988" xr:uid="{00000000-0005-0000-0000-00006AAF0000}"/>
    <cellStyle name="Normal 53 5 3" xfId="31989" xr:uid="{00000000-0005-0000-0000-00006BAF0000}"/>
    <cellStyle name="Normal 53 5_AVA DVA EL" xfId="31990" xr:uid="{00000000-0005-0000-0000-00006CAF0000}"/>
    <cellStyle name="Normal 53 6" xfId="31991" xr:uid="{00000000-0005-0000-0000-00006DAF0000}"/>
    <cellStyle name="Normal 53_AVA DVA EL" xfId="31992" xr:uid="{00000000-0005-0000-0000-00006EAF0000}"/>
    <cellStyle name="Normal 54" xfId="8554" xr:uid="{00000000-0005-0000-0000-00006FAF0000}"/>
    <cellStyle name="Normal 54 2" xfId="31993" xr:uid="{00000000-0005-0000-0000-000070AF0000}"/>
    <cellStyle name="Normal 54 2 2" xfId="31994" xr:uid="{00000000-0005-0000-0000-000071AF0000}"/>
    <cellStyle name="Normal 54 2 3" xfId="31995" xr:uid="{00000000-0005-0000-0000-000072AF0000}"/>
    <cellStyle name="Normal 54 2_AVA DVA EL" xfId="31996" xr:uid="{00000000-0005-0000-0000-000073AF0000}"/>
    <cellStyle name="Normal 54 3" xfId="31997" xr:uid="{00000000-0005-0000-0000-000074AF0000}"/>
    <cellStyle name="Normal 54 3 2" xfId="31998" xr:uid="{00000000-0005-0000-0000-000075AF0000}"/>
    <cellStyle name="Normal 54 3 3" xfId="31999" xr:uid="{00000000-0005-0000-0000-000076AF0000}"/>
    <cellStyle name="Normal 54 3_AVA DVA EL" xfId="32000" xr:uid="{00000000-0005-0000-0000-000077AF0000}"/>
    <cellStyle name="Normal 54 4" xfId="32001" xr:uid="{00000000-0005-0000-0000-000078AF0000}"/>
    <cellStyle name="Normal 54 4 2" xfId="32002" xr:uid="{00000000-0005-0000-0000-000079AF0000}"/>
    <cellStyle name="Normal 54 4 3" xfId="32003" xr:uid="{00000000-0005-0000-0000-00007AAF0000}"/>
    <cellStyle name="Normal 54 4_AVA DVA EL" xfId="32004" xr:uid="{00000000-0005-0000-0000-00007BAF0000}"/>
    <cellStyle name="Normal 54 5" xfId="32005" xr:uid="{00000000-0005-0000-0000-00007CAF0000}"/>
    <cellStyle name="Normal 54 5 2" xfId="32006" xr:uid="{00000000-0005-0000-0000-00007DAF0000}"/>
    <cellStyle name="Normal 54 5 3" xfId="32007" xr:uid="{00000000-0005-0000-0000-00007EAF0000}"/>
    <cellStyle name="Normal 54 5_AVA DVA EL" xfId="32008" xr:uid="{00000000-0005-0000-0000-00007FAF0000}"/>
    <cellStyle name="Normal 54 6" xfId="32009" xr:uid="{00000000-0005-0000-0000-000080AF0000}"/>
    <cellStyle name="Normal 54_AVA DVA EL" xfId="32010" xr:uid="{00000000-0005-0000-0000-000081AF0000}"/>
    <cellStyle name="Normal 55" xfId="8555" xr:uid="{00000000-0005-0000-0000-000082AF0000}"/>
    <cellStyle name="Normal 55 2" xfId="32011" xr:uid="{00000000-0005-0000-0000-000083AF0000}"/>
    <cellStyle name="Normal 55 2 2" xfId="32012" xr:uid="{00000000-0005-0000-0000-000084AF0000}"/>
    <cellStyle name="Normal 55 2 3" xfId="32013" xr:uid="{00000000-0005-0000-0000-000085AF0000}"/>
    <cellStyle name="Normal 55 2_AVA DVA EL" xfId="32014" xr:uid="{00000000-0005-0000-0000-000086AF0000}"/>
    <cellStyle name="Normal 55 3" xfId="32015" xr:uid="{00000000-0005-0000-0000-000087AF0000}"/>
    <cellStyle name="Normal 55 3 2" xfId="32016" xr:uid="{00000000-0005-0000-0000-000088AF0000}"/>
    <cellStyle name="Normal 55 3 3" xfId="32017" xr:uid="{00000000-0005-0000-0000-000089AF0000}"/>
    <cellStyle name="Normal 55 3_AVA DVA EL" xfId="32018" xr:uid="{00000000-0005-0000-0000-00008AAF0000}"/>
    <cellStyle name="Normal 55 4" xfId="32019" xr:uid="{00000000-0005-0000-0000-00008BAF0000}"/>
    <cellStyle name="Normal 55 4 2" xfId="32020" xr:uid="{00000000-0005-0000-0000-00008CAF0000}"/>
    <cellStyle name="Normal 55 4 3" xfId="32021" xr:uid="{00000000-0005-0000-0000-00008DAF0000}"/>
    <cellStyle name="Normal 55 4_AVA DVA EL" xfId="32022" xr:uid="{00000000-0005-0000-0000-00008EAF0000}"/>
    <cellStyle name="Normal 55 5" xfId="32023" xr:uid="{00000000-0005-0000-0000-00008FAF0000}"/>
    <cellStyle name="Normal 55 5 2" xfId="32024" xr:uid="{00000000-0005-0000-0000-000090AF0000}"/>
    <cellStyle name="Normal 55 5 3" xfId="32025" xr:uid="{00000000-0005-0000-0000-000091AF0000}"/>
    <cellStyle name="Normal 55 5_AVA DVA EL" xfId="32026" xr:uid="{00000000-0005-0000-0000-000092AF0000}"/>
    <cellStyle name="Normal 55 6" xfId="32027" xr:uid="{00000000-0005-0000-0000-000093AF0000}"/>
    <cellStyle name="Normal 55_AVA DVA EL" xfId="32028" xr:uid="{00000000-0005-0000-0000-000094AF0000}"/>
    <cellStyle name="Normal 56" xfId="8556" xr:uid="{00000000-0005-0000-0000-000095AF0000}"/>
    <cellStyle name="Normal 56 2" xfId="8557" xr:uid="{00000000-0005-0000-0000-000096AF0000}"/>
    <cellStyle name="Normal 56 2 2" xfId="32029" xr:uid="{00000000-0005-0000-0000-000097AF0000}"/>
    <cellStyle name="Normal 56 2_AVA DVA EL" xfId="32030" xr:uid="{00000000-0005-0000-0000-000098AF0000}"/>
    <cellStyle name="Normal 56 3" xfId="32031" xr:uid="{00000000-0005-0000-0000-000099AF0000}"/>
    <cellStyle name="Normal 56 3 2" xfId="32032" xr:uid="{00000000-0005-0000-0000-00009AAF0000}"/>
    <cellStyle name="Normal 56 3 3" xfId="32033" xr:uid="{00000000-0005-0000-0000-00009BAF0000}"/>
    <cellStyle name="Normal 56 3_AVA DVA EL" xfId="32034" xr:uid="{00000000-0005-0000-0000-00009CAF0000}"/>
    <cellStyle name="Normal 56 4" xfId="32035" xr:uid="{00000000-0005-0000-0000-00009DAF0000}"/>
    <cellStyle name="Normal 56 4 2" xfId="32036" xr:uid="{00000000-0005-0000-0000-00009EAF0000}"/>
    <cellStyle name="Normal 56 4 3" xfId="32037" xr:uid="{00000000-0005-0000-0000-00009FAF0000}"/>
    <cellStyle name="Normal 56 4_AVA DVA EL" xfId="32038" xr:uid="{00000000-0005-0000-0000-0000A0AF0000}"/>
    <cellStyle name="Normal 56 5" xfId="32039" xr:uid="{00000000-0005-0000-0000-0000A1AF0000}"/>
    <cellStyle name="Normal 56 5 2" xfId="32040" xr:uid="{00000000-0005-0000-0000-0000A2AF0000}"/>
    <cellStyle name="Normal 56 5 3" xfId="32041" xr:uid="{00000000-0005-0000-0000-0000A3AF0000}"/>
    <cellStyle name="Normal 56 5_AVA DVA EL" xfId="32042" xr:uid="{00000000-0005-0000-0000-0000A4AF0000}"/>
    <cellStyle name="Normal 56 6" xfId="32043" xr:uid="{00000000-0005-0000-0000-0000A5AF0000}"/>
    <cellStyle name="Normal 56_11" xfId="8558" xr:uid="{00000000-0005-0000-0000-0000A6AF0000}"/>
    <cellStyle name="Normal 57" xfId="8559" xr:uid="{00000000-0005-0000-0000-0000A7AF0000}"/>
    <cellStyle name="Normal 57 2" xfId="8560" xr:uid="{00000000-0005-0000-0000-0000A8AF0000}"/>
    <cellStyle name="Normal 57 2 2" xfId="32044" xr:uid="{00000000-0005-0000-0000-0000A9AF0000}"/>
    <cellStyle name="Normal 57 2_AVA DVA EL" xfId="32045" xr:uid="{00000000-0005-0000-0000-0000AAAF0000}"/>
    <cellStyle name="Normal 57 3" xfId="8561" xr:uid="{00000000-0005-0000-0000-0000ABAF0000}"/>
    <cellStyle name="Normal 57 3 2" xfId="32046" xr:uid="{00000000-0005-0000-0000-0000ACAF0000}"/>
    <cellStyle name="Normal 57 3_AVA DVA EL" xfId="32047" xr:uid="{00000000-0005-0000-0000-0000ADAF0000}"/>
    <cellStyle name="Normal 57 4" xfId="32048" xr:uid="{00000000-0005-0000-0000-0000AEAF0000}"/>
    <cellStyle name="Normal 57 4 2" xfId="32049" xr:uid="{00000000-0005-0000-0000-0000AFAF0000}"/>
    <cellStyle name="Normal 57 4 3" xfId="32050" xr:uid="{00000000-0005-0000-0000-0000B0AF0000}"/>
    <cellStyle name="Normal 57 4_AVA DVA EL" xfId="32051" xr:uid="{00000000-0005-0000-0000-0000B1AF0000}"/>
    <cellStyle name="Normal 57 5" xfId="32052" xr:uid="{00000000-0005-0000-0000-0000B2AF0000}"/>
    <cellStyle name="Normal 57 5 2" xfId="32053" xr:uid="{00000000-0005-0000-0000-0000B3AF0000}"/>
    <cellStyle name="Normal 57 5 3" xfId="32054" xr:uid="{00000000-0005-0000-0000-0000B4AF0000}"/>
    <cellStyle name="Normal 57 5_AVA DVA EL" xfId="32055" xr:uid="{00000000-0005-0000-0000-0000B5AF0000}"/>
    <cellStyle name="Normal 57 6" xfId="32056" xr:uid="{00000000-0005-0000-0000-0000B6AF0000}"/>
    <cellStyle name="Normal 57_11" xfId="8562" xr:uid="{00000000-0005-0000-0000-0000B7AF0000}"/>
    <cellStyle name="Normal 58" xfId="8563" xr:uid="{00000000-0005-0000-0000-0000B8AF0000}"/>
    <cellStyle name="Normal 58 2" xfId="8564" xr:uid="{00000000-0005-0000-0000-0000B9AF0000}"/>
    <cellStyle name="Normal 58 2 2" xfId="32057" xr:uid="{00000000-0005-0000-0000-0000BAAF0000}"/>
    <cellStyle name="Normal 58 2_AVA DVA EL" xfId="32058" xr:uid="{00000000-0005-0000-0000-0000BBAF0000}"/>
    <cellStyle name="Normal 58 3" xfId="32059" xr:uid="{00000000-0005-0000-0000-0000BCAF0000}"/>
    <cellStyle name="Normal 58 3 2" xfId="32060" xr:uid="{00000000-0005-0000-0000-0000BDAF0000}"/>
    <cellStyle name="Normal 58 3 3" xfId="32061" xr:uid="{00000000-0005-0000-0000-0000BEAF0000}"/>
    <cellStyle name="Normal 58 3_AVA DVA EL" xfId="32062" xr:uid="{00000000-0005-0000-0000-0000BFAF0000}"/>
    <cellStyle name="Normal 58 4" xfId="32063" xr:uid="{00000000-0005-0000-0000-0000C0AF0000}"/>
    <cellStyle name="Normal 58 4 2" xfId="32064" xr:uid="{00000000-0005-0000-0000-0000C1AF0000}"/>
    <cellStyle name="Normal 58 4 3" xfId="32065" xr:uid="{00000000-0005-0000-0000-0000C2AF0000}"/>
    <cellStyle name="Normal 58 4_AVA DVA EL" xfId="32066" xr:uid="{00000000-0005-0000-0000-0000C3AF0000}"/>
    <cellStyle name="Normal 58 5" xfId="32067" xr:uid="{00000000-0005-0000-0000-0000C4AF0000}"/>
    <cellStyle name="Normal 58 5 2" xfId="32068" xr:uid="{00000000-0005-0000-0000-0000C5AF0000}"/>
    <cellStyle name="Normal 58 5 3" xfId="32069" xr:uid="{00000000-0005-0000-0000-0000C6AF0000}"/>
    <cellStyle name="Normal 58 5_AVA DVA EL" xfId="32070" xr:uid="{00000000-0005-0000-0000-0000C7AF0000}"/>
    <cellStyle name="Normal 58 6" xfId="32071" xr:uid="{00000000-0005-0000-0000-0000C8AF0000}"/>
    <cellStyle name="Normal 58_11" xfId="8565" xr:uid="{00000000-0005-0000-0000-0000C9AF0000}"/>
    <cellStyle name="Normal 59" xfId="8566" xr:uid="{00000000-0005-0000-0000-0000CAAF0000}"/>
    <cellStyle name="Normal 59 2" xfId="8567" xr:uid="{00000000-0005-0000-0000-0000CBAF0000}"/>
    <cellStyle name="Normal 59 2 2" xfId="32072" xr:uid="{00000000-0005-0000-0000-0000CCAF0000}"/>
    <cellStyle name="Normal 59 2 2 2" xfId="32073" xr:uid="{00000000-0005-0000-0000-0000CDAF0000}"/>
    <cellStyle name="Normal 59 2 2 3" xfId="32074" xr:uid="{00000000-0005-0000-0000-0000CEAF0000}"/>
    <cellStyle name="Normal 59 2 2_AVA DVA EL" xfId="32075" xr:uid="{00000000-0005-0000-0000-0000CFAF0000}"/>
    <cellStyle name="Normal 59 2 3" xfId="32076" xr:uid="{00000000-0005-0000-0000-0000D0AF0000}"/>
    <cellStyle name="Normal 59 2_A01" xfId="35888" xr:uid="{00000000-0005-0000-0000-0000D1AF0000}"/>
    <cellStyle name="Normal 59 3" xfId="8568" xr:uid="{00000000-0005-0000-0000-0000D2AF0000}"/>
    <cellStyle name="Normal 59 3 2" xfId="8569" xr:uid="{00000000-0005-0000-0000-0000D3AF0000}"/>
    <cellStyle name="Normal 59 3 3" xfId="32077" xr:uid="{00000000-0005-0000-0000-0000D4AF0000}"/>
    <cellStyle name="Normal 59 3_AVA DVA EL" xfId="32078" xr:uid="{00000000-0005-0000-0000-0000D5AF0000}"/>
    <cellStyle name="Normal 59 4" xfId="32079" xr:uid="{00000000-0005-0000-0000-0000D6AF0000}"/>
    <cellStyle name="Normal 59 4 2" xfId="32080" xr:uid="{00000000-0005-0000-0000-0000D7AF0000}"/>
    <cellStyle name="Normal 59 4 3" xfId="32081" xr:uid="{00000000-0005-0000-0000-0000D8AF0000}"/>
    <cellStyle name="Normal 59 4_AVA DVA EL" xfId="32082" xr:uid="{00000000-0005-0000-0000-0000D9AF0000}"/>
    <cellStyle name="Normal 59 5" xfId="32083" xr:uid="{00000000-0005-0000-0000-0000DAAF0000}"/>
    <cellStyle name="Normal 59 5 2" xfId="32084" xr:uid="{00000000-0005-0000-0000-0000DBAF0000}"/>
    <cellStyle name="Normal 59 5 3" xfId="32085" xr:uid="{00000000-0005-0000-0000-0000DCAF0000}"/>
    <cellStyle name="Normal 59 5_AVA DVA EL" xfId="32086" xr:uid="{00000000-0005-0000-0000-0000DDAF0000}"/>
    <cellStyle name="Normal 59 6" xfId="32087" xr:uid="{00000000-0005-0000-0000-0000DEAF0000}"/>
    <cellStyle name="Normal 59 6 2" xfId="32088" xr:uid="{00000000-0005-0000-0000-0000DFAF0000}"/>
    <cellStyle name="Normal 59 6 3" xfId="32089" xr:uid="{00000000-0005-0000-0000-0000E0AF0000}"/>
    <cellStyle name="Normal 59 6_AVA DVA EL" xfId="32090" xr:uid="{00000000-0005-0000-0000-0000E1AF0000}"/>
    <cellStyle name="Normal 59 7" xfId="32091" xr:uid="{00000000-0005-0000-0000-0000E2AF0000}"/>
    <cellStyle name="Normal 59 8" xfId="36802" xr:uid="{00000000-0005-0000-0000-0000E3AF0000}"/>
    <cellStyle name="Normal 59_4Q16" xfId="32092" xr:uid="{00000000-0005-0000-0000-0000E4AF0000}"/>
    <cellStyle name="Normal 6" xfId="8570" xr:uid="{00000000-0005-0000-0000-0000E5AF0000}"/>
    <cellStyle name="Normal 6 10" xfId="8571" xr:uid="{00000000-0005-0000-0000-0000E6AF0000}"/>
    <cellStyle name="Normal 6 10 2" xfId="8572" xr:uid="{00000000-0005-0000-0000-0000E7AF0000}"/>
    <cellStyle name="Normal 6 10 2 2" xfId="32093" xr:uid="{00000000-0005-0000-0000-0000E8AF0000}"/>
    <cellStyle name="Normal 6 10 2_A01" xfId="35889" xr:uid="{00000000-0005-0000-0000-0000E9AF0000}"/>
    <cellStyle name="Normal 6 10 3" xfId="32094" xr:uid="{00000000-0005-0000-0000-0000EAAF0000}"/>
    <cellStyle name="Normal 6 10 3 2" xfId="32095" xr:uid="{00000000-0005-0000-0000-0000EBAF0000}"/>
    <cellStyle name="Normal 6 10 3 3" xfId="32096" xr:uid="{00000000-0005-0000-0000-0000ECAF0000}"/>
    <cellStyle name="Normal 6 10 3_AVA DVA EL" xfId="32097" xr:uid="{00000000-0005-0000-0000-0000EDAF0000}"/>
    <cellStyle name="Normal 6 10 4" xfId="32098" xr:uid="{00000000-0005-0000-0000-0000EEAF0000}"/>
    <cellStyle name="Normal 6 10 5" xfId="36804" xr:uid="{00000000-0005-0000-0000-0000EFAF0000}"/>
    <cellStyle name="Normal 6 10_4Q16" xfId="32099" xr:uid="{00000000-0005-0000-0000-0000F0AF0000}"/>
    <cellStyle name="Normal 6 11" xfId="8573" xr:uid="{00000000-0005-0000-0000-0000F1AF0000}"/>
    <cellStyle name="Normal 6 11 2" xfId="32100" xr:uid="{00000000-0005-0000-0000-0000F2AF0000}"/>
    <cellStyle name="Normal 6 11_A01" xfId="35890" xr:uid="{00000000-0005-0000-0000-0000F3AF0000}"/>
    <cellStyle name="Normal 6 12" xfId="8574" xr:uid="{00000000-0005-0000-0000-0000F4AF0000}"/>
    <cellStyle name="Normal 6 12 2" xfId="32101" xr:uid="{00000000-0005-0000-0000-0000F5AF0000}"/>
    <cellStyle name="Normal 6 12_A01" xfId="35891" xr:uid="{00000000-0005-0000-0000-0000F6AF0000}"/>
    <cellStyle name="Normal 6 13" xfId="32102" xr:uid="{00000000-0005-0000-0000-0000F7AF0000}"/>
    <cellStyle name="Normal 6 13 2" xfId="32103" xr:uid="{00000000-0005-0000-0000-0000F8AF0000}"/>
    <cellStyle name="Normal 6 13 3" xfId="32104" xr:uid="{00000000-0005-0000-0000-0000F9AF0000}"/>
    <cellStyle name="Normal 6 13_AVA DVA EL" xfId="32105" xr:uid="{00000000-0005-0000-0000-0000FAAF0000}"/>
    <cellStyle name="Normal 6 14" xfId="32106" xr:uid="{00000000-0005-0000-0000-0000FBAF0000}"/>
    <cellStyle name="Normal 6 14 2" xfId="32107" xr:uid="{00000000-0005-0000-0000-0000FCAF0000}"/>
    <cellStyle name="Normal 6 14 3" xfId="32108" xr:uid="{00000000-0005-0000-0000-0000FDAF0000}"/>
    <cellStyle name="Normal 6 14 4" xfId="36031" xr:uid="{00000000-0005-0000-0000-0000FEAF0000}"/>
    <cellStyle name="Normal 6 14_AVA DVA EL" xfId="32109" xr:uid="{00000000-0005-0000-0000-0000FFAF0000}"/>
    <cellStyle name="Normal 6 15" xfId="32110" xr:uid="{00000000-0005-0000-0000-000000B00000}"/>
    <cellStyle name="Normal 6 15 2" xfId="32111" xr:uid="{00000000-0005-0000-0000-000001B00000}"/>
    <cellStyle name="Normal 6 15 3" xfId="32112" xr:uid="{00000000-0005-0000-0000-000002B00000}"/>
    <cellStyle name="Normal 6 15 4" xfId="36339" xr:uid="{00000000-0005-0000-0000-000003B00000}"/>
    <cellStyle name="Normal 6 15_AVA DVA EL" xfId="32113" xr:uid="{00000000-0005-0000-0000-000004B00000}"/>
    <cellStyle name="Normal 6 16" xfId="32114" xr:uid="{00000000-0005-0000-0000-000005B00000}"/>
    <cellStyle name="Normal 6 16 2" xfId="32115" xr:uid="{00000000-0005-0000-0000-000006B00000}"/>
    <cellStyle name="Normal 6 16_AVA DVA EL" xfId="32116" xr:uid="{00000000-0005-0000-0000-000007B00000}"/>
    <cellStyle name="Normal 6 17" xfId="32117" xr:uid="{00000000-0005-0000-0000-000008B00000}"/>
    <cellStyle name="Normal 6 18" xfId="32118" xr:uid="{00000000-0005-0000-0000-000009B00000}"/>
    <cellStyle name="Normal 6 19" xfId="32119" xr:uid="{00000000-0005-0000-0000-00000AB00000}"/>
    <cellStyle name="Normal 6 2" xfId="8575" xr:uid="{00000000-0005-0000-0000-00000BB00000}"/>
    <cellStyle name="Normal 6 2 10" xfId="32120" xr:uid="{00000000-0005-0000-0000-00000CB00000}"/>
    <cellStyle name="Normal 6 2 10 2" xfId="32121" xr:uid="{00000000-0005-0000-0000-00000DB00000}"/>
    <cellStyle name="Normal 6 2 10 3" xfId="32122" xr:uid="{00000000-0005-0000-0000-00000EB00000}"/>
    <cellStyle name="Normal 6 2 10 4" xfId="36059" xr:uid="{00000000-0005-0000-0000-00000FB00000}"/>
    <cellStyle name="Normal 6 2 10_AVA DVA EL" xfId="32123" xr:uid="{00000000-0005-0000-0000-000010B00000}"/>
    <cellStyle name="Normal 6 2 11" xfId="32124" xr:uid="{00000000-0005-0000-0000-000011B00000}"/>
    <cellStyle name="Normal 6 2 11 2" xfId="32125" xr:uid="{00000000-0005-0000-0000-000012B00000}"/>
    <cellStyle name="Normal 6 2 11 3" xfId="32126" xr:uid="{00000000-0005-0000-0000-000013B00000}"/>
    <cellStyle name="Normal 6 2 11_AVA DVA EL" xfId="32127" xr:uid="{00000000-0005-0000-0000-000014B00000}"/>
    <cellStyle name="Normal 6 2 12" xfId="32128" xr:uid="{00000000-0005-0000-0000-000015B00000}"/>
    <cellStyle name="Normal 6 2 12 2" xfId="32129" xr:uid="{00000000-0005-0000-0000-000016B00000}"/>
    <cellStyle name="Normal 6 2 12 3" xfId="32130" xr:uid="{00000000-0005-0000-0000-000017B00000}"/>
    <cellStyle name="Normal 6 2 12_AVA DVA EL" xfId="32131" xr:uid="{00000000-0005-0000-0000-000018B00000}"/>
    <cellStyle name="Normal 6 2 13" xfId="32132" xr:uid="{00000000-0005-0000-0000-000019B00000}"/>
    <cellStyle name="Normal 6 2 13 2" xfId="32133" xr:uid="{00000000-0005-0000-0000-00001AB00000}"/>
    <cellStyle name="Normal 6 2 13_AVA DVA EL" xfId="32134" xr:uid="{00000000-0005-0000-0000-00001BB00000}"/>
    <cellStyle name="Normal 6 2 14" xfId="32135" xr:uid="{00000000-0005-0000-0000-00001CB00000}"/>
    <cellStyle name="Normal 6 2 15" xfId="32136" xr:uid="{00000000-0005-0000-0000-00001DB00000}"/>
    <cellStyle name="Normal 6 2 16" xfId="36805" xr:uid="{00000000-0005-0000-0000-00001EB00000}"/>
    <cellStyle name="Normal 6 2 17" xfId="50558" xr:uid="{00000000-0005-0000-0000-00001FB00000}"/>
    <cellStyle name="Normal 6 2 18" xfId="50559" xr:uid="{00000000-0005-0000-0000-000020B00000}"/>
    <cellStyle name="Normal 6 2 2" xfId="8576" xr:uid="{00000000-0005-0000-0000-000021B00000}"/>
    <cellStyle name="Normal 6 2 2 10" xfId="32137" xr:uid="{00000000-0005-0000-0000-000022B00000}"/>
    <cellStyle name="Normal 6 2 2 10 2" xfId="32138" xr:uid="{00000000-0005-0000-0000-000023B00000}"/>
    <cellStyle name="Normal 6 2 2 10_AVA DVA EL" xfId="32139" xr:uid="{00000000-0005-0000-0000-000024B00000}"/>
    <cellStyle name="Normal 6 2 2 11" xfId="32140" xr:uid="{00000000-0005-0000-0000-000025B00000}"/>
    <cellStyle name="Normal 6 2 2 12" xfId="50560" xr:uid="{00000000-0005-0000-0000-000026B00000}"/>
    <cellStyle name="Normal 6 2 2 13" xfId="50561" xr:uid="{00000000-0005-0000-0000-000027B00000}"/>
    <cellStyle name="Normal 6 2 2 14" xfId="50562" xr:uid="{00000000-0005-0000-0000-000028B00000}"/>
    <cellStyle name="Normal 6 2 2 2" xfId="8577" xr:uid="{00000000-0005-0000-0000-000029B00000}"/>
    <cellStyle name="Normal 6 2 2 2 10" xfId="50563" xr:uid="{00000000-0005-0000-0000-00002AB00000}"/>
    <cellStyle name="Normal 6 2 2 2 2" xfId="8578" xr:uid="{00000000-0005-0000-0000-00002BB00000}"/>
    <cellStyle name="Normal 6 2 2 2 2 2" xfId="32141" xr:uid="{00000000-0005-0000-0000-00002CB00000}"/>
    <cellStyle name="Normal 6 2 2 2 2 2 2" xfId="32142" xr:uid="{00000000-0005-0000-0000-00002DB00000}"/>
    <cellStyle name="Normal 6 2 2 2 2 2 3" xfId="50564" xr:uid="{00000000-0005-0000-0000-00002EB00000}"/>
    <cellStyle name="Normal 6 2 2 2 2 2_AVA DVA EL" xfId="32143" xr:uid="{00000000-0005-0000-0000-00002FB00000}"/>
    <cellStyle name="Normal 6 2 2 2 2 3" xfId="32144" xr:uid="{00000000-0005-0000-0000-000030B00000}"/>
    <cellStyle name="Normal 6 2 2 2 2 4" xfId="50565" xr:uid="{00000000-0005-0000-0000-000031B00000}"/>
    <cellStyle name="Normal 6 2 2 2 2 5" xfId="50566" xr:uid="{00000000-0005-0000-0000-000032B00000}"/>
    <cellStyle name="Normal 6 2 2 2 2 6" xfId="50567" xr:uid="{00000000-0005-0000-0000-000033B00000}"/>
    <cellStyle name="Normal 6 2 2 2 2 7" xfId="50568" xr:uid="{00000000-0005-0000-0000-000034B00000}"/>
    <cellStyle name="Normal 6 2 2 2 2_3. Chng in credit spreads" xfId="50569" xr:uid="{00000000-0005-0000-0000-000035B00000}"/>
    <cellStyle name="Normal 6 2 2 2 3" xfId="8579" xr:uid="{00000000-0005-0000-0000-000036B00000}"/>
    <cellStyle name="Normal 6 2 2 2 3 2" xfId="32145" xr:uid="{00000000-0005-0000-0000-000037B00000}"/>
    <cellStyle name="Normal 6 2 2 2 3 2 2" xfId="32146" xr:uid="{00000000-0005-0000-0000-000038B00000}"/>
    <cellStyle name="Normal 6 2 2 2 3 2 3" xfId="50570" xr:uid="{00000000-0005-0000-0000-000039B00000}"/>
    <cellStyle name="Normal 6 2 2 2 3 2_AVA DVA EL" xfId="32147" xr:uid="{00000000-0005-0000-0000-00003AB00000}"/>
    <cellStyle name="Normal 6 2 2 2 3 3" xfId="32148" xr:uid="{00000000-0005-0000-0000-00003BB00000}"/>
    <cellStyle name="Normal 6 2 2 2 3 4" xfId="50571" xr:uid="{00000000-0005-0000-0000-00003CB00000}"/>
    <cellStyle name="Normal 6 2 2 2 3 5" xfId="50572" xr:uid="{00000000-0005-0000-0000-00003DB00000}"/>
    <cellStyle name="Normal 6 2 2 2 3 6" xfId="50573" xr:uid="{00000000-0005-0000-0000-00003EB00000}"/>
    <cellStyle name="Normal 6 2 2 2 3 7" xfId="50574" xr:uid="{00000000-0005-0000-0000-00003FB00000}"/>
    <cellStyle name="Normal 6 2 2 2 3_3. Chng in credit spreads" xfId="50575" xr:uid="{00000000-0005-0000-0000-000040B00000}"/>
    <cellStyle name="Normal 6 2 2 2 4" xfId="32149" xr:uid="{00000000-0005-0000-0000-000041B00000}"/>
    <cellStyle name="Normal 6 2 2 2 4 2" xfId="32150" xr:uid="{00000000-0005-0000-0000-000042B00000}"/>
    <cellStyle name="Normal 6 2 2 2 4 2 2" xfId="32151" xr:uid="{00000000-0005-0000-0000-000043B00000}"/>
    <cellStyle name="Normal 6 2 2 2 4 2_AVA DVA EL" xfId="32152" xr:uid="{00000000-0005-0000-0000-000044B00000}"/>
    <cellStyle name="Normal 6 2 2 2 4 3" xfId="32153" xr:uid="{00000000-0005-0000-0000-000045B00000}"/>
    <cellStyle name="Normal 6 2 2 2 4 4" xfId="32154" xr:uid="{00000000-0005-0000-0000-000046B00000}"/>
    <cellStyle name="Normal 6 2 2 2 4 5" xfId="50576" xr:uid="{00000000-0005-0000-0000-000047B00000}"/>
    <cellStyle name="Normal 6 2 2 2 4 6" xfId="50577" xr:uid="{00000000-0005-0000-0000-000048B00000}"/>
    <cellStyle name="Normal 6 2 2 2 4_AVA DVA EL" xfId="32155" xr:uid="{00000000-0005-0000-0000-000049B00000}"/>
    <cellStyle name="Normal 6 2 2 2 5" xfId="32156" xr:uid="{00000000-0005-0000-0000-00004AB00000}"/>
    <cellStyle name="Normal 6 2 2 2 5 2" xfId="32157" xr:uid="{00000000-0005-0000-0000-00004BB00000}"/>
    <cellStyle name="Normal 6 2 2 2 5 3" xfId="32158" xr:uid="{00000000-0005-0000-0000-00004CB00000}"/>
    <cellStyle name="Normal 6 2 2 2 5 4" xfId="50578" xr:uid="{00000000-0005-0000-0000-00004DB00000}"/>
    <cellStyle name="Normal 6 2 2 2 5_AVA DVA EL" xfId="32159" xr:uid="{00000000-0005-0000-0000-00004EB00000}"/>
    <cellStyle name="Normal 6 2 2 2 6" xfId="32160" xr:uid="{00000000-0005-0000-0000-00004FB00000}"/>
    <cellStyle name="Normal 6 2 2 2 6 2" xfId="32161" xr:uid="{00000000-0005-0000-0000-000050B00000}"/>
    <cellStyle name="Normal 6 2 2 2 6_AVA DVA EL" xfId="32162" xr:uid="{00000000-0005-0000-0000-000051B00000}"/>
    <cellStyle name="Normal 6 2 2 2 7" xfId="32163" xr:uid="{00000000-0005-0000-0000-000052B00000}"/>
    <cellStyle name="Normal 6 2 2 2 8" xfId="50579" xr:uid="{00000000-0005-0000-0000-000053B00000}"/>
    <cellStyle name="Normal 6 2 2 2 9" xfId="50580" xr:uid="{00000000-0005-0000-0000-000054B00000}"/>
    <cellStyle name="Normal 6 2 2 2_3. Chng in credit spreads" xfId="50581" xr:uid="{00000000-0005-0000-0000-000055B00000}"/>
    <cellStyle name="Normal 6 2 2 3" xfId="8580" xr:uid="{00000000-0005-0000-0000-000056B00000}"/>
    <cellStyle name="Normal 6 2 2 3 2" xfId="8581" xr:uid="{00000000-0005-0000-0000-000057B00000}"/>
    <cellStyle name="Normal 6 2 2 3 2 2" xfId="50582" xr:uid="{00000000-0005-0000-0000-000058B00000}"/>
    <cellStyle name="Normal 6 2 2 3 3" xfId="8582" xr:uid="{00000000-0005-0000-0000-000059B00000}"/>
    <cellStyle name="Normal 6 2 2 3 4" xfId="32164" xr:uid="{00000000-0005-0000-0000-00005AB00000}"/>
    <cellStyle name="Normal 6 2 2 3 4 2" xfId="32165" xr:uid="{00000000-0005-0000-0000-00005BB00000}"/>
    <cellStyle name="Normal 6 2 2 3 4 3" xfId="32166" xr:uid="{00000000-0005-0000-0000-00005CB00000}"/>
    <cellStyle name="Normal 6 2 2 3 4_AVA DVA EL" xfId="32167" xr:uid="{00000000-0005-0000-0000-00005DB00000}"/>
    <cellStyle name="Normal 6 2 2 3 5" xfId="32168" xr:uid="{00000000-0005-0000-0000-00005EB00000}"/>
    <cellStyle name="Normal 6 2 2 3 5 2" xfId="32169" xr:uid="{00000000-0005-0000-0000-00005FB00000}"/>
    <cellStyle name="Normal 6 2 2 3 5_AVA DVA EL" xfId="32170" xr:uid="{00000000-0005-0000-0000-000060B00000}"/>
    <cellStyle name="Normal 6 2 2 3 6" xfId="32171" xr:uid="{00000000-0005-0000-0000-000061B00000}"/>
    <cellStyle name="Normal 6 2 2 3 7" xfId="32172" xr:uid="{00000000-0005-0000-0000-000062B00000}"/>
    <cellStyle name="Normal 6 2 2 3 8" xfId="50583" xr:uid="{00000000-0005-0000-0000-000063B00000}"/>
    <cellStyle name="Normal 6 2 2 3 9" xfId="50584" xr:uid="{00000000-0005-0000-0000-000064B00000}"/>
    <cellStyle name="Normal 6 2 2 3_3. Chng in credit spreads" xfId="50585" xr:uid="{00000000-0005-0000-0000-000065B00000}"/>
    <cellStyle name="Normal 6 2 2 4" xfId="8583" xr:uid="{00000000-0005-0000-0000-000066B00000}"/>
    <cellStyle name="Normal 6 2 2 4 2" xfId="8584" xr:uid="{00000000-0005-0000-0000-000067B00000}"/>
    <cellStyle name="Normal 6 2 2 4 2 2" xfId="50586" xr:uid="{00000000-0005-0000-0000-000068B00000}"/>
    <cellStyle name="Normal 6 2 2 4 3" xfId="8585" xr:uid="{00000000-0005-0000-0000-000069B00000}"/>
    <cellStyle name="Normal 6 2 2 4 4" xfId="32173" xr:uid="{00000000-0005-0000-0000-00006AB00000}"/>
    <cellStyle name="Normal 6 2 2 4 4 2" xfId="32174" xr:uid="{00000000-0005-0000-0000-00006BB00000}"/>
    <cellStyle name="Normal 6 2 2 4 4 3" xfId="32175" xr:uid="{00000000-0005-0000-0000-00006CB00000}"/>
    <cellStyle name="Normal 6 2 2 4 4_AVA DVA EL" xfId="32176" xr:uid="{00000000-0005-0000-0000-00006DB00000}"/>
    <cellStyle name="Normal 6 2 2 4 5" xfId="32177" xr:uid="{00000000-0005-0000-0000-00006EB00000}"/>
    <cellStyle name="Normal 6 2 2 4 5 2" xfId="32178" xr:uid="{00000000-0005-0000-0000-00006FB00000}"/>
    <cellStyle name="Normal 6 2 2 4 5_AVA DVA EL" xfId="32179" xr:uid="{00000000-0005-0000-0000-000070B00000}"/>
    <cellStyle name="Normal 6 2 2 4 6" xfId="32180" xr:uid="{00000000-0005-0000-0000-000071B00000}"/>
    <cellStyle name="Normal 6 2 2 4 7" xfId="32181" xr:uid="{00000000-0005-0000-0000-000072B00000}"/>
    <cellStyle name="Normal 6 2 2 4 8" xfId="50587" xr:uid="{00000000-0005-0000-0000-000073B00000}"/>
    <cellStyle name="Normal 6 2 2 4 9" xfId="50588" xr:uid="{00000000-0005-0000-0000-000074B00000}"/>
    <cellStyle name="Normal 6 2 2 4_3. Chng in credit spreads" xfId="50589" xr:uid="{00000000-0005-0000-0000-000075B00000}"/>
    <cellStyle name="Normal 6 2 2 5" xfId="8586" xr:uid="{00000000-0005-0000-0000-000076B00000}"/>
    <cellStyle name="Normal 6 2 2 5 2" xfId="32182" xr:uid="{00000000-0005-0000-0000-000077B00000}"/>
    <cellStyle name="Normal 6 2 2 5 2 2" xfId="32183" xr:uid="{00000000-0005-0000-0000-000078B00000}"/>
    <cellStyle name="Normal 6 2 2 5 2 3" xfId="32184" xr:uid="{00000000-0005-0000-0000-000079B00000}"/>
    <cellStyle name="Normal 6 2 2 5 2_AVA DVA EL" xfId="32185" xr:uid="{00000000-0005-0000-0000-00007AB00000}"/>
    <cellStyle name="Normal 6 2 2 5 3" xfId="32186" xr:uid="{00000000-0005-0000-0000-00007BB00000}"/>
    <cellStyle name="Normal 6 2 2 5 3 2" xfId="32187" xr:uid="{00000000-0005-0000-0000-00007CB00000}"/>
    <cellStyle name="Normal 6 2 2 5 3_AVA DVA EL" xfId="32188" xr:uid="{00000000-0005-0000-0000-00007DB00000}"/>
    <cellStyle name="Normal 6 2 2 5 4" xfId="32189" xr:uid="{00000000-0005-0000-0000-00007EB00000}"/>
    <cellStyle name="Normal 6 2 2 5 5" xfId="32190" xr:uid="{00000000-0005-0000-0000-00007FB00000}"/>
    <cellStyle name="Normal 6 2 2 5 6" xfId="50590" xr:uid="{00000000-0005-0000-0000-000080B00000}"/>
    <cellStyle name="Normal 6 2 2 5 7" xfId="50591" xr:uid="{00000000-0005-0000-0000-000081B00000}"/>
    <cellStyle name="Normal 6 2 2 5_AVA DVA EL" xfId="50592" xr:uid="{00000000-0005-0000-0000-000082B00000}"/>
    <cellStyle name="Normal 6 2 2 6" xfId="8587" xr:uid="{00000000-0005-0000-0000-000083B00000}"/>
    <cellStyle name="Normal 6 2 2 6 2" xfId="32191" xr:uid="{00000000-0005-0000-0000-000084B00000}"/>
    <cellStyle name="Normal 6 2 2 6 2 2" xfId="32192" xr:uid="{00000000-0005-0000-0000-000085B00000}"/>
    <cellStyle name="Normal 6 2 2 6 2 3" xfId="32193" xr:uid="{00000000-0005-0000-0000-000086B00000}"/>
    <cellStyle name="Normal 6 2 2 6 2_AVA DVA EL" xfId="32194" xr:uid="{00000000-0005-0000-0000-000087B00000}"/>
    <cellStyle name="Normal 6 2 2 6 3" xfId="32195" xr:uid="{00000000-0005-0000-0000-000088B00000}"/>
    <cellStyle name="Normal 6 2 2 6 3 2" xfId="32196" xr:uid="{00000000-0005-0000-0000-000089B00000}"/>
    <cellStyle name="Normal 6 2 2 6 3_AVA DVA EL" xfId="32197" xr:uid="{00000000-0005-0000-0000-00008AB00000}"/>
    <cellStyle name="Normal 6 2 2 6 4" xfId="32198" xr:uid="{00000000-0005-0000-0000-00008BB00000}"/>
    <cellStyle name="Normal 6 2 2 6 5" xfId="32199" xr:uid="{00000000-0005-0000-0000-00008CB00000}"/>
    <cellStyle name="Normal 6 2 2 6 6" xfId="50593" xr:uid="{00000000-0005-0000-0000-00008DB00000}"/>
    <cellStyle name="Normal 6 2 2 6_AVA DVA EL" xfId="50594" xr:uid="{00000000-0005-0000-0000-00008EB00000}"/>
    <cellStyle name="Normal 6 2 2 7" xfId="32200" xr:uid="{00000000-0005-0000-0000-00008FB00000}"/>
    <cellStyle name="Normal 6 2 2 7 2" xfId="32201" xr:uid="{00000000-0005-0000-0000-000090B00000}"/>
    <cellStyle name="Normal 6 2 2 7 3" xfId="32202" xr:uid="{00000000-0005-0000-0000-000091B00000}"/>
    <cellStyle name="Normal 6 2 2 7_AVA DVA EL" xfId="32203" xr:uid="{00000000-0005-0000-0000-000092B00000}"/>
    <cellStyle name="Normal 6 2 2 8" xfId="32204" xr:uid="{00000000-0005-0000-0000-000093B00000}"/>
    <cellStyle name="Normal 6 2 2 8 2" xfId="32205" xr:uid="{00000000-0005-0000-0000-000094B00000}"/>
    <cellStyle name="Normal 6 2 2 8 3" xfId="32206" xr:uid="{00000000-0005-0000-0000-000095B00000}"/>
    <cellStyle name="Normal 6 2 2 8_AVA DVA EL" xfId="32207" xr:uid="{00000000-0005-0000-0000-000096B00000}"/>
    <cellStyle name="Normal 6 2 2 9" xfId="32208" xr:uid="{00000000-0005-0000-0000-000097B00000}"/>
    <cellStyle name="Normal 6 2 2 9 2" xfId="32209" xr:uid="{00000000-0005-0000-0000-000098B00000}"/>
    <cellStyle name="Normal 6 2 2 9 3" xfId="32210" xr:uid="{00000000-0005-0000-0000-000099B00000}"/>
    <cellStyle name="Normal 6 2 2 9_AVA DVA EL" xfId="32211" xr:uid="{00000000-0005-0000-0000-00009AB00000}"/>
    <cellStyle name="Normal 6 2 2_3. Chng in credit spreads" xfId="50595" xr:uid="{00000000-0005-0000-0000-00009BB00000}"/>
    <cellStyle name="Normal 6 2 3" xfId="8588" xr:uid="{00000000-0005-0000-0000-00009CB00000}"/>
    <cellStyle name="Normal 6 2 3 10" xfId="50596" xr:uid="{00000000-0005-0000-0000-00009DB00000}"/>
    <cellStyle name="Normal 6 2 3 11" xfId="50597" xr:uid="{00000000-0005-0000-0000-00009EB00000}"/>
    <cellStyle name="Normal 6 2 3 12" xfId="50598" xr:uid="{00000000-0005-0000-0000-00009FB00000}"/>
    <cellStyle name="Normal 6 2 3 2" xfId="8589" xr:uid="{00000000-0005-0000-0000-0000A0B00000}"/>
    <cellStyle name="Normal 6 2 3 2 2" xfId="8590" xr:uid="{00000000-0005-0000-0000-0000A1B00000}"/>
    <cellStyle name="Normal 6 2 3 2 2 2" xfId="50599" xr:uid="{00000000-0005-0000-0000-0000A2B00000}"/>
    <cellStyle name="Normal 6 2 3 2 2 2 2" xfId="50600" xr:uid="{00000000-0005-0000-0000-0000A3B00000}"/>
    <cellStyle name="Normal 6 2 3 2 2 3" xfId="50601" xr:uid="{00000000-0005-0000-0000-0000A4B00000}"/>
    <cellStyle name="Normal 6 2 3 2 2_3. Chng in credit spreads" xfId="50602" xr:uid="{00000000-0005-0000-0000-0000A5B00000}"/>
    <cellStyle name="Normal 6 2 3 2 3" xfId="8591" xr:uid="{00000000-0005-0000-0000-0000A6B00000}"/>
    <cellStyle name="Normal 6 2 3 2 3 2" xfId="50603" xr:uid="{00000000-0005-0000-0000-0000A7B00000}"/>
    <cellStyle name="Normal 6 2 3 2 3 2 2" xfId="50604" xr:uid="{00000000-0005-0000-0000-0000A8B00000}"/>
    <cellStyle name="Normal 6 2 3 2 3 3" xfId="50605" xr:uid="{00000000-0005-0000-0000-0000A9B00000}"/>
    <cellStyle name="Normal 6 2 3 2 3_3. Chng in credit spreads" xfId="50606" xr:uid="{00000000-0005-0000-0000-0000AAB00000}"/>
    <cellStyle name="Normal 6 2 3 2 4" xfId="32212" xr:uid="{00000000-0005-0000-0000-0000ABB00000}"/>
    <cellStyle name="Normal 6 2 3 2 4 2" xfId="32213" xr:uid="{00000000-0005-0000-0000-0000ACB00000}"/>
    <cellStyle name="Normal 6 2 3 2 4 3" xfId="50607" xr:uid="{00000000-0005-0000-0000-0000ADB00000}"/>
    <cellStyle name="Normal 6 2 3 2 4_AVA DVA EL" xfId="32214" xr:uid="{00000000-0005-0000-0000-0000AEB00000}"/>
    <cellStyle name="Normal 6 2 3 2 5" xfId="32215" xr:uid="{00000000-0005-0000-0000-0000AFB00000}"/>
    <cellStyle name="Normal 6 2 3 2 6" xfId="50608" xr:uid="{00000000-0005-0000-0000-0000B0B00000}"/>
    <cellStyle name="Normal 6 2 3 2 7" xfId="50609" xr:uid="{00000000-0005-0000-0000-0000B1B00000}"/>
    <cellStyle name="Normal 6 2 3 2 8" xfId="50610" xr:uid="{00000000-0005-0000-0000-0000B2B00000}"/>
    <cellStyle name="Normal 6 2 3 2 9" xfId="50611" xr:uid="{00000000-0005-0000-0000-0000B3B00000}"/>
    <cellStyle name="Normal 6 2 3 2_3. Chng in credit spreads" xfId="50612" xr:uid="{00000000-0005-0000-0000-0000B4B00000}"/>
    <cellStyle name="Normal 6 2 3 3" xfId="8592" xr:uid="{00000000-0005-0000-0000-0000B5B00000}"/>
    <cellStyle name="Normal 6 2 3 3 2" xfId="8593" xr:uid="{00000000-0005-0000-0000-0000B6B00000}"/>
    <cellStyle name="Normal 6 2 3 3 2 2" xfId="50613" xr:uid="{00000000-0005-0000-0000-0000B7B00000}"/>
    <cellStyle name="Normal 6 2 3 3 3" xfId="8594" xr:uid="{00000000-0005-0000-0000-0000B8B00000}"/>
    <cellStyle name="Normal 6 2 3 3 4" xfId="32216" xr:uid="{00000000-0005-0000-0000-0000B9B00000}"/>
    <cellStyle name="Normal 6 2 3 3 4 2" xfId="32217" xr:uid="{00000000-0005-0000-0000-0000BAB00000}"/>
    <cellStyle name="Normal 6 2 3 3 4_AVA DVA EL" xfId="32218" xr:uid="{00000000-0005-0000-0000-0000BBB00000}"/>
    <cellStyle name="Normal 6 2 3 3 5" xfId="32219" xr:uid="{00000000-0005-0000-0000-0000BCB00000}"/>
    <cellStyle name="Normal 6 2 3 3 6" xfId="50614" xr:uid="{00000000-0005-0000-0000-0000BDB00000}"/>
    <cellStyle name="Normal 6 2 3 3 7" xfId="50615" xr:uid="{00000000-0005-0000-0000-0000BEB00000}"/>
    <cellStyle name="Normal 6 2 3 3 8" xfId="50616" xr:uid="{00000000-0005-0000-0000-0000BFB00000}"/>
    <cellStyle name="Normal 6 2 3 3 9" xfId="50617" xr:uid="{00000000-0005-0000-0000-0000C0B00000}"/>
    <cellStyle name="Normal 6 2 3 3_3. Chng in credit spreads" xfId="50618" xr:uid="{00000000-0005-0000-0000-0000C1B00000}"/>
    <cellStyle name="Normal 6 2 3 4" xfId="8595" xr:uid="{00000000-0005-0000-0000-0000C2B00000}"/>
    <cellStyle name="Normal 6 2 3 4 2" xfId="8596" xr:uid="{00000000-0005-0000-0000-0000C3B00000}"/>
    <cellStyle name="Normal 6 2 3 4 2 2" xfId="50619" xr:uid="{00000000-0005-0000-0000-0000C4B00000}"/>
    <cellStyle name="Normal 6 2 3 4 3" xfId="8597" xr:uid="{00000000-0005-0000-0000-0000C5B00000}"/>
    <cellStyle name="Normal 6 2 3 4 4" xfId="32220" xr:uid="{00000000-0005-0000-0000-0000C6B00000}"/>
    <cellStyle name="Normal 6 2 3 4 4 2" xfId="32221" xr:uid="{00000000-0005-0000-0000-0000C7B00000}"/>
    <cellStyle name="Normal 6 2 3 4 4_AVA DVA EL" xfId="32222" xr:uid="{00000000-0005-0000-0000-0000C8B00000}"/>
    <cellStyle name="Normal 6 2 3 4 5" xfId="32223" xr:uid="{00000000-0005-0000-0000-0000C9B00000}"/>
    <cellStyle name="Normal 6 2 3 4 6" xfId="50620" xr:uid="{00000000-0005-0000-0000-0000CAB00000}"/>
    <cellStyle name="Normal 6 2 3 4 7" xfId="50621" xr:uid="{00000000-0005-0000-0000-0000CBB00000}"/>
    <cellStyle name="Normal 6 2 3 4 8" xfId="50622" xr:uid="{00000000-0005-0000-0000-0000CCB00000}"/>
    <cellStyle name="Normal 6 2 3 4_3. Chng in credit spreads" xfId="50623" xr:uid="{00000000-0005-0000-0000-0000CDB00000}"/>
    <cellStyle name="Normal 6 2 3 5" xfId="8598" xr:uid="{00000000-0005-0000-0000-0000CEB00000}"/>
    <cellStyle name="Normal 6 2 3 5 2" xfId="32224" xr:uid="{00000000-0005-0000-0000-0000CFB00000}"/>
    <cellStyle name="Normal 6 2 3 5 2 2" xfId="32225" xr:uid="{00000000-0005-0000-0000-0000D0B00000}"/>
    <cellStyle name="Normal 6 2 3 5 2_AVA DVA EL" xfId="32226" xr:uid="{00000000-0005-0000-0000-0000D1B00000}"/>
    <cellStyle name="Normal 6 2 3 5 3" xfId="32227" xr:uid="{00000000-0005-0000-0000-0000D2B00000}"/>
    <cellStyle name="Normal 6 2 3 5 4" xfId="50624" xr:uid="{00000000-0005-0000-0000-0000D3B00000}"/>
    <cellStyle name="Normal 6 2 3 5 5" xfId="50625" xr:uid="{00000000-0005-0000-0000-0000D4B00000}"/>
    <cellStyle name="Normal 6 2 3 5 6" xfId="50626" xr:uid="{00000000-0005-0000-0000-0000D5B00000}"/>
    <cellStyle name="Normal 6 2 3 5_AVA DVA EL" xfId="50627" xr:uid="{00000000-0005-0000-0000-0000D6B00000}"/>
    <cellStyle name="Normal 6 2 3 6" xfId="8599" xr:uid="{00000000-0005-0000-0000-0000D7B00000}"/>
    <cellStyle name="Normal 6 2 3 7" xfId="32228" xr:uid="{00000000-0005-0000-0000-0000D8B00000}"/>
    <cellStyle name="Normal 6 2 3 7 2" xfId="32229" xr:uid="{00000000-0005-0000-0000-0000D9B00000}"/>
    <cellStyle name="Normal 6 2 3 7 3" xfId="32230" xr:uid="{00000000-0005-0000-0000-0000DAB00000}"/>
    <cellStyle name="Normal 6 2 3 7_AVA DVA EL" xfId="32231" xr:uid="{00000000-0005-0000-0000-0000DBB00000}"/>
    <cellStyle name="Normal 6 2 3 8" xfId="32232" xr:uid="{00000000-0005-0000-0000-0000DCB00000}"/>
    <cellStyle name="Normal 6 2 3 8 2" xfId="32233" xr:uid="{00000000-0005-0000-0000-0000DDB00000}"/>
    <cellStyle name="Normal 6 2 3 8_AVA DVA EL" xfId="32234" xr:uid="{00000000-0005-0000-0000-0000DEB00000}"/>
    <cellStyle name="Normal 6 2 3 9" xfId="32235" xr:uid="{00000000-0005-0000-0000-0000DFB00000}"/>
    <cellStyle name="Normal 6 2 3_3. Chng in credit spreads" xfId="50628" xr:uid="{00000000-0005-0000-0000-0000E0B00000}"/>
    <cellStyle name="Normal 6 2 4" xfId="8600" xr:uid="{00000000-0005-0000-0000-0000E1B00000}"/>
    <cellStyle name="Normal 6 2 4 2" xfId="8601" xr:uid="{00000000-0005-0000-0000-0000E2B00000}"/>
    <cellStyle name="Normal 6 2 4 2 2" xfId="50629" xr:uid="{00000000-0005-0000-0000-0000E3B00000}"/>
    <cellStyle name="Normal 6 2 4 2 2 2" xfId="50630" xr:uid="{00000000-0005-0000-0000-0000E4B00000}"/>
    <cellStyle name="Normal 6 2 4 2 3" xfId="50631" xr:uid="{00000000-0005-0000-0000-0000E5B00000}"/>
    <cellStyle name="Normal 6 2 4 2_3. Chng in credit spreads" xfId="50632" xr:uid="{00000000-0005-0000-0000-0000E6B00000}"/>
    <cellStyle name="Normal 6 2 4 3" xfId="8602" xr:uid="{00000000-0005-0000-0000-0000E7B00000}"/>
    <cellStyle name="Normal 6 2 4 3 2" xfId="50633" xr:uid="{00000000-0005-0000-0000-0000E8B00000}"/>
    <cellStyle name="Normal 6 2 4 3 2 2" xfId="50634" xr:uid="{00000000-0005-0000-0000-0000E9B00000}"/>
    <cellStyle name="Normal 6 2 4 3 3" xfId="50635" xr:uid="{00000000-0005-0000-0000-0000EAB00000}"/>
    <cellStyle name="Normal 6 2 4 3_3. Chng in credit spreads" xfId="50636" xr:uid="{00000000-0005-0000-0000-0000EBB00000}"/>
    <cellStyle name="Normal 6 2 4 4" xfId="32236" xr:uid="{00000000-0005-0000-0000-0000ECB00000}"/>
    <cellStyle name="Normal 6 2 4 4 2" xfId="32237" xr:uid="{00000000-0005-0000-0000-0000EDB00000}"/>
    <cellStyle name="Normal 6 2 4 4 3" xfId="32238" xr:uid="{00000000-0005-0000-0000-0000EEB00000}"/>
    <cellStyle name="Normal 6 2 4 4 4" xfId="50637" xr:uid="{00000000-0005-0000-0000-0000EFB00000}"/>
    <cellStyle name="Normal 6 2 4 4_AVA DVA EL" xfId="32239" xr:uid="{00000000-0005-0000-0000-0000F0B00000}"/>
    <cellStyle name="Normal 6 2 4 5" xfId="32240" xr:uid="{00000000-0005-0000-0000-0000F1B00000}"/>
    <cellStyle name="Normal 6 2 4 5 2" xfId="32241" xr:uid="{00000000-0005-0000-0000-0000F2B00000}"/>
    <cellStyle name="Normal 6 2 4 5_AVA DVA EL" xfId="32242" xr:uid="{00000000-0005-0000-0000-0000F3B00000}"/>
    <cellStyle name="Normal 6 2 4 6" xfId="32243" xr:uid="{00000000-0005-0000-0000-0000F4B00000}"/>
    <cellStyle name="Normal 6 2 4 7" xfId="32244" xr:uid="{00000000-0005-0000-0000-0000F5B00000}"/>
    <cellStyle name="Normal 6 2 4 8" xfId="50638" xr:uid="{00000000-0005-0000-0000-0000F6B00000}"/>
    <cellStyle name="Normal 6 2 4 9" xfId="50639" xr:uid="{00000000-0005-0000-0000-0000F7B00000}"/>
    <cellStyle name="Normal 6 2 4_3. Chng in credit spreads" xfId="50640" xr:uid="{00000000-0005-0000-0000-0000F8B00000}"/>
    <cellStyle name="Normal 6 2 5" xfId="8603" xr:uid="{00000000-0005-0000-0000-0000F9B00000}"/>
    <cellStyle name="Normal 6 2 5 2" xfId="8604" xr:uid="{00000000-0005-0000-0000-0000FAB00000}"/>
    <cellStyle name="Normal 6 2 5 2 2" xfId="50641" xr:uid="{00000000-0005-0000-0000-0000FBB00000}"/>
    <cellStyle name="Normal 6 2 5 3" xfId="8605" xr:uid="{00000000-0005-0000-0000-0000FCB00000}"/>
    <cellStyle name="Normal 6 2 5 4" xfId="32245" xr:uid="{00000000-0005-0000-0000-0000FDB00000}"/>
    <cellStyle name="Normal 6 2 5 4 2" xfId="32246" xr:uid="{00000000-0005-0000-0000-0000FEB00000}"/>
    <cellStyle name="Normal 6 2 5 4 3" xfId="32247" xr:uid="{00000000-0005-0000-0000-0000FFB00000}"/>
    <cellStyle name="Normal 6 2 5 4_AVA DVA EL" xfId="32248" xr:uid="{00000000-0005-0000-0000-000000B10000}"/>
    <cellStyle name="Normal 6 2 5 5" xfId="32249" xr:uid="{00000000-0005-0000-0000-000001B10000}"/>
    <cellStyle name="Normal 6 2 5 5 2" xfId="32250" xr:uid="{00000000-0005-0000-0000-000002B10000}"/>
    <cellStyle name="Normal 6 2 5 5_AVA DVA EL" xfId="32251" xr:uid="{00000000-0005-0000-0000-000003B10000}"/>
    <cellStyle name="Normal 6 2 5 6" xfId="32252" xr:uid="{00000000-0005-0000-0000-000004B10000}"/>
    <cellStyle name="Normal 6 2 5 7" xfId="32253" xr:uid="{00000000-0005-0000-0000-000005B10000}"/>
    <cellStyle name="Normal 6 2 5 8" xfId="50642" xr:uid="{00000000-0005-0000-0000-000006B10000}"/>
    <cellStyle name="Normal 6 2 5 9" xfId="50643" xr:uid="{00000000-0005-0000-0000-000007B10000}"/>
    <cellStyle name="Normal 6 2 5_3. Chng in credit spreads" xfId="50644" xr:uid="{00000000-0005-0000-0000-000008B10000}"/>
    <cellStyle name="Normal 6 2 6" xfId="8606" xr:uid="{00000000-0005-0000-0000-000009B10000}"/>
    <cellStyle name="Normal 6 2 6 2" xfId="8607" xr:uid="{00000000-0005-0000-0000-00000AB10000}"/>
    <cellStyle name="Normal 6 2 6 2 2" xfId="50645" xr:uid="{00000000-0005-0000-0000-00000BB10000}"/>
    <cellStyle name="Normal 6 2 6 3" xfId="8608" xr:uid="{00000000-0005-0000-0000-00000CB10000}"/>
    <cellStyle name="Normal 6 2 6 4" xfId="32254" xr:uid="{00000000-0005-0000-0000-00000DB10000}"/>
    <cellStyle name="Normal 6 2 6 4 2" xfId="32255" xr:uid="{00000000-0005-0000-0000-00000EB10000}"/>
    <cellStyle name="Normal 6 2 6 4 3" xfId="32256" xr:uid="{00000000-0005-0000-0000-00000FB10000}"/>
    <cellStyle name="Normal 6 2 6 4_AVA DVA EL" xfId="32257" xr:uid="{00000000-0005-0000-0000-000010B10000}"/>
    <cellStyle name="Normal 6 2 6 5" xfId="32258" xr:uid="{00000000-0005-0000-0000-000011B10000}"/>
    <cellStyle name="Normal 6 2 6 5 2" xfId="32259" xr:uid="{00000000-0005-0000-0000-000012B10000}"/>
    <cellStyle name="Normal 6 2 6 5_AVA DVA EL" xfId="32260" xr:uid="{00000000-0005-0000-0000-000013B10000}"/>
    <cellStyle name="Normal 6 2 6 6" xfId="32261" xr:uid="{00000000-0005-0000-0000-000014B10000}"/>
    <cellStyle name="Normal 6 2 6 7" xfId="32262" xr:uid="{00000000-0005-0000-0000-000015B10000}"/>
    <cellStyle name="Normal 6 2 6 8" xfId="50646" xr:uid="{00000000-0005-0000-0000-000016B10000}"/>
    <cellStyle name="Normal 6 2 6 9" xfId="50647" xr:uid="{00000000-0005-0000-0000-000017B10000}"/>
    <cellStyle name="Normal 6 2 6_3. Chng in credit spreads" xfId="50648" xr:uid="{00000000-0005-0000-0000-000018B10000}"/>
    <cellStyle name="Normal 6 2 7" xfId="8609" xr:uid="{00000000-0005-0000-0000-000019B10000}"/>
    <cellStyle name="Normal 6 2 7 2" xfId="32263" xr:uid="{00000000-0005-0000-0000-00001AB10000}"/>
    <cellStyle name="Normal 6 2 7 2 2" xfId="32264" xr:uid="{00000000-0005-0000-0000-00001BB10000}"/>
    <cellStyle name="Normal 6 2 7 2 3" xfId="32265" xr:uid="{00000000-0005-0000-0000-00001CB10000}"/>
    <cellStyle name="Normal 6 2 7 2_AVA DVA EL" xfId="32266" xr:uid="{00000000-0005-0000-0000-00001DB10000}"/>
    <cellStyle name="Normal 6 2 7 3" xfId="32267" xr:uid="{00000000-0005-0000-0000-00001EB10000}"/>
    <cellStyle name="Normal 6 2 7 3 2" xfId="32268" xr:uid="{00000000-0005-0000-0000-00001FB10000}"/>
    <cellStyle name="Normal 6 2 7 3_AVA DVA EL" xfId="32269" xr:uid="{00000000-0005-0000-0000-000020B10000}"/>
    <cellStyle name="Normal 6 2 7 4" xfId="32270" xr:uid="{00000000-0005-0000-0000-000021B10000}"/>
    <cellStyle name="Normal 6 2 7 5" xfId="32271" xr:uid="{00000000-0005-0000-0000-000022B10000}"/>
    <cellStyle name="Normal 6 2 7 6" xfId="50649" xr:uid="{00000000-0005-0000-0000-000023B10000}"/>
    <cellStyle name="Normal 6 2 7_AVA DVA EL" xfId="50650" xr:uid="{00000000-0005-0000-0000-000024B10000}"/>
    <cellStyle name="Normal 6 2 8" xfId="8610" xr:uid="{00000000-0005-0000-0000-000025B10000}"/>
    <cellStyle name="Normal 6 2 8 2" xfId="32272" xr:uid="{00000000-0005-0000-0000-000026B10000}"/>
    <cellStyle name="Normal 6 2 8 2 2" xfId="32273" xr:uid="{00000000-0005-0000-0000-000027B10000}"/>
    <cellStyle name="Normal 6 2 8 2 3" xfId="32274" xr:uid="{00000000-0005-0000-0000-000028B10000}"/>
    <cellStyle name="Normal 6 2 8 2_AVA DVA EL" xfId="32275" xr:uid="{00000000-0005-0000-0000-000029B10000}"/>
    <cellStyle name="Normal 6 2 8_AVA DVA EL" xfId="50651" xr:uid="{00000000-0005-0000-0000-00002AB10000}"/>
    <cellStyle name="Normal 6 2 9" xfId="8611" xr:uid="{00000000-0005-0000-0000-00002BB10000}"/>
    <cellStyle name="Normal 6 2 9 2" xfId="32276" xr:uid="{00000000-0005-0000-0000-00002CB10000}"/>
    <cellStyle name="Normal 6 2 9_AVA DVA EL" xfId="32277" xr:uid="{00000000-0005-0000-0000-00002DB10000}"/>
    <cellStyle name="Normal 6 2_3. Chng in credit spreads" xfId="50652" xr:uid="{00000000-0005-0000-0000-00002EB10000}"/>
    <cellStyle name="Normal 6 20" xfId="32278" xr:uid="{00000000-0005-0000-0000-00002FB10000}"/>
    <cellStyle name="Normal 6 21" xfId="35910" xr:uid="{00000000-0005-0000-0000-000030B10000}"/>
    <cellStyle name="Normal 6 22" xfId="36019" xr:uid="{00000000-0005-0000-0000-000031B10000}"/>
    <cellStyle name="Normal 6 23" xfId="36803" xr:uid="{00000000-0005-0000-0000-000032B10000}"/>
    <cellStyle name="Normal 6 3" xfId="8612" xr:uid="{00000000-0005-0000-0000-000033B10000}"/>
    <cellStyle name="Normal 6 3 10" xfId="32279" xr:uid="{00000000-0005-0000-0000-000034B10000}"/>
    <cellStyle name="Normal 6 3 10 2" xfId="32280" xr:uid="{00000000-0005-0000-0000-000035B10000}"/>
    <cellStyle name="Normal 6 3 10 3" xfId="32281" xr:uid="{00000000-0005-0000-0000-000036B10000}"/>
    <cellStyle name="Normal 6 3 10 4" xfId="36279" xr:uid="{00000000-0005-0000-0000-000037B10000}"/>
    <cellStyle name="Normal 6 3 10_AVA DVA EL" xfId="32282" xr:uid="{00000000-0005-0000-0000-000038B10000}"/>
    <cellStyle name="Normal 6 3 11" xfId="32283" xr:uid="{00000000-0005-0000-0000-000039B10000}"/>
    <cellStyle name="Normal 6 3 11 2" xfId="32284" xr:uid="{00000000-0005-0000-0000-00003AB10000}"/>
    <cellStyle name="Normal 6 3 11 3" xfId="32285" xr:uid="{00000000-0005-0000-0000-00003BB10000}"/>
    <cellStyle name="Normal 6 3 11_AVA DVA EL" xfId="32286" xr:uid="{00000000-0005-0000-0000-00003CB10000}"/>
    <cellStyle name="Normal 6 3 12" xfId="32287" xr:uid="{00000000-0005-0000-0000-00003DB10000}"/>
    <cellStyle name="Normal 6 3 12 2" xfId="32288" xr:uid="{00000000-0005-0000-0000-00003EB10000}"/>
    <cellStyle name="Normal 6 3 12_AVA DVA EL" xfId="32289" xr:uid="{00000000-0005-0000-0000-00003FB10000}"/>
    <cellStyle name="Normal 6 3 13" xfId="32290" xr:uid="{00000000-0005-0000-0000-000040B10000}"/>
    <cellStyle name="Normal 6 3 14" xfId="32291" xr:uid="{00000000-0005-0000-0000-000041B10000}"/>
    <cellStyle name="Normal 6 3 15" xfId="50653" xr:uid="{00000000-0005-0000-0000-000042B10000}"/>
    <cellStyle name="Normal 6 3 16" xfId="50654" xr:uid="{00000000-0005-0000-0000-000043B10000}"/>
    <cellStyle name="Normal 6 3 2" xfId="8613" xr:uid="{00000000-0005-0000-0000-000044B10000}"/>
    <cellStyle name="Normal 6 3 2 10" xfId="50655" xr:uid="{00000000-0005-0000-0000-000045B10000}"/>
    <cellStyle name="Normal 6 3 2 2" xfId="8614" xr:uid="{00000000-0005-0000-0000-000046B10000}"/>
    <cellStyle name="Normal 6 3 2 2 2" xfId="32292" xr:uid="{00000000-0005-0000-0000-000047B10000}"/>
    <cellStyle name="Normal 6 3 2 2 2 2" xfId="32293" xr:uid="{00000000-0005-0000-0000-000048B10000}"/>
    <cellStyle name="Normal 6 3 2 2 2 2 2" xfId="50656" xr:uid="{00000000-0005-0000-0000-000049B10000}"/>
    <cellStyle name="Normal 6 3 2 2 2 3" xfId="50657" xr:uid="{00000000-0005-0000-0000-00004AB10000}"/>
    <cellStyle name="Normal 6 3 2 2 2_3. Chng in credit spreads" xfId="50658" xr:uid="{00000000-0005-0000-0000-00004BB10000}"/>
    <cellStyle name="Normal 6 3 2 2 3" xfId="32294" xr:uid="{00000000-0005-0000-0000-00004CB10000}"/>
    <cellStyle name="Normal 6 3 2 2 3 2" xfId="50659" xr:uid="{00000000-0005-0000-0000-00004DB10000}"/>
    <cellStyle name="Normal 6 3 2 2 3 2 2" xfId="50660" xr:uid="{00000000-0005-0000-0000-00004EB10000}"/>
    <cellStyle name="Normal 6 3 2 2 3 3" xfId="50661" xr:uid="{00000000-0005-0000-0000-00004FB10000}"/>
    <cellStyle name="Normal 6 3 2 2 3_3. Chng in credit spreads" xfId="50662" xr:uid="{00000000-0005-0000-0000-000050B10000}"/>
    <cellStyle name="Normal 6 3 2 2 4" xfId="50663" xr:uid="{00000000-0005-0000-0000-000051B10000}"/>
    <cellStyle name="Normal 6 3 2 2 4 2" xfId="50664" xr:uid="{00000000-0005-0000-0000-000052B10000}"/>
    <cellStyle name="Normal 6 3 2 2 5" xfId="50665" xr:uid="{00000000-0005-0000-0000-000053B10000}"/>
    <cellStyle name="Normal 6 3 2 2 6" xfId="50666" xr:uid="{00000000-0005-0000-0000-000054B10000}"/>
    <cellStyle name="Normal 6 3 2 2 7" xfId="50667" xr:uid="{00000000-0005-0000-0000-000055B10000}"/>
    <cellStyle name="Normal 6 3 2 2_3. Chng in credit spreads" xfId="50668" xr:uid="{00000000-0005-0000-0000-000056B10000}"/>
    <cellStyle name="Normal 6 3 2 3" xfId="8615" xr:uid="{00000000-0005-0000-0000-000057B10000}"/>
    <cellStyle name="Normal 6 3 2 3 2" xfId="32295" xr:uid="{00000000-0005-0000-0000-000058B10000}"/>
    <cellStyle name="Normal 6 3 2 3 2 2" xfId="32296" xr:uid="{00000000-0005-0000-0000-000059B10000}"/>
    <cellStyle name="Normal 6 3 2 3 2 3" xfId="50669" xr:uid="{00000000-0005-0000-0000-00005AB10000}"/>
    <cellStyle name="Normal 6 3 2 3 2_AVA DVA EL" xfId="32297" xr:uid="{00000000-0005-0000-0000-00005BB10000}"/>
    <cellStyle name="Normal 6 3 2 3 3" xfId="32298" xr:uid="{00000000-0005-0000-0000-00005CB10000}"/>
    <cellStyle name="Normal 6 3 2 3 4" xfId="50670" xr:uid="{00000000-0005-0000-0000-00005DB10000}"/>
    <cellStyle name="Normal 6 3 2 3 5" xfId="50671" xr:uid="{00000000-0005-0000-0000-00005EB10000}"/>
    <cellStyle name="Normal 6 3 2 3 6" xfId="50672" xr:uid="{00000000-0005-0000-0000-00005FB10000}"/>
    <cellStyle name="Normal 6 3 2 3 7" xfId="50673" xr:uid="{00000000-0005-0000-0000-000060B10000}"/>
    <cellStyle name="Normal 6 3 2 3_3. Chng in credit spreads" xfId="50674" xr:uid="{00000000-0005-0000-0000-000061B10000}"/>
    <cellStyle name="Normal 6 3 2 4" xfId="32299" xr:uid="{00000000-0005-0000-0000-000062B10000}"/>
    <cellStyle name="Normal 6 3 2 4 2" xfId="32300" xr:uid="{00000000-0005-0000-0000-000063B10000}"/>
    <cellStyle name="Normal 6 3 2 4 2 2" xfId="32301" xr:uid="{00000000-0005-0000-0000-000064B10000}"/>
    <cellStyle name="Normal 6 3 2 4 2 3" xfId="50675" xr:uid="{00000000-0005-0000-0000-000065B10000}"/>
    <cellStyle name="Normal 6 3 2 4 2_AVA DVA EL" xfId="32302" xr:uid="{00000000-0005-0000-0000-000066B10000}"/>
    <cellStyle name="Normal 6 3 2 4 3" xfId="32303" xr:uid="{00000000-0005-0000-0000-000067B10000}"/>
    <cellStyle name="Normal 6 3 2 4 4" xfId="32304" xr:uid="{00000000-0005-0000-0000-000068B10000}"/>
    <cellStyle name="Normal 6 3 2 4 5" xfId="50676" xr:uid="{00000000-0005-0000-0000-000069B10000}"/>
    <cellStyle name="Normal 6 3 2 4 6" xfId="50677" xr:uid="{00000000-0005-0000-0000-00006AB10000}"/>
    <cellStyle name="Normal 6 3 2 4_3. Chng in credit spreads" xfId="50678" xr:uid="{00000000-0005-0000-0000-00006BB10000}"/>
    <cellStyle name="Normal 6 3 2 5" xfId="32305" xr:uid="{00000000-0005-0000-0000-00006CB10000}"/>
    <cellStyle name="Normal 6 3 2 5 2" xfId="32306" xr:uid="{00000000-0005-0000-0000-00006DB10000}"/>
    <cellStyle name="Normal 6 3 2 5 3" xfId="32307" xr:uid="{00000000-0005-0000-0000-00006EB10000}"/>
    <cellStyle name="Normal 6 3 2 5 4" xfId="50679" xr:uid="{00000000-0005-0000-0000-00006FB10000}"/>
    <cellStyle name="Normal 6 3 2 5 5" xfId="50680" xr:uid="{00000000-0005-0000-0000-000070B10000}"/>
    <cellStyle name="Normal 6 3 2 5_AVA DVA EL" xfId="32308" xr:uid="{00000000-0005-0000-0000-000071B10000}"/>
    <cellStyle name="Normal 6 3 2 6" xfId="32309" xr:uid="{00000000-0005-0000-0000-000072B10000}"/>
    <cellStyle name="Normal 6 3 2 6 2" xfId="32310" xr:uid="{00000000-0005-0000-0000-000073B10000}"/>
    <cellStyle name="Normal 6 3 2 6_AVA DVA EL" xfId="32311" xr:uid="{00000000-0005-0000-0000-000074B10000}"/>
    <cellStyle name="Normal 6 3 2 7" xfId="32312" xr:uid="{00000000-0005-0000-0000-000075B10000}"/>
    <cellStyle name="Normal 6 3 2 8" xfId="50681" xr:uid="{00000000-0005-0000-0000-000076B10000}"/>
    <cellStyle name="Normal 6 3 2 9" xfId="50682" xr:uid="{00000000-0005-0000-0000-000077B10000}"/>
    <cellStyle name="Normal 6 3 2_3. Chng in credit spreads" xfId="50683" xr:uid="{00000000-0005-0000-0000-000078B10000}"/>
    <cellStyle name="Normal 6 3 3" xfId="8616" xr:uid="{00000000-0005-0000-0000-000079B10000}"/>
    <cellStyle name="Normal 6 3 3 2" xfId="8617" xr:uid="{00000000-0005-0000-0000-00007AB10000}"/>
    <cellStyle name="Normal 6 3 3 2 2" xfId="50684" xr:uid="{00000000-0005-0000-0000-00007BB10000}"/>
    <cellStyle name="Normal 6 3 3 2 2 2" xfId="50685" xr:uid="{00000000-0005-0000-0000-00007CB10000}"/>
    <cellStyle name="Normal 6 3 3 2 2 2 2" xfId="50686" xr:uid="{00000000-0005-0000-0000-00007DB10000}"/>
    <cellStyle name="Normal 6 3 3 2 2 3" xfId="50687" xr:uid="{00000000-0005-0000-0000-00007EB10000}"/>
    <cellStyle name="Normal 6 3 3 2 2_3. Chng in credit spreads" xfId="50688" xr:uid="{00000000-0005-0000-0000-00007FB10000}"/>
    <cellStyle name="Normal 6 3 3 2 3" xfId="50689" xr:uid="{00000000-0005-0000-0000-000080B10000}"/>
    <cellStyle name="Normal 6 3 3 2 3 2" xfId="50690" xr:uid="{00000000-0005-0000-0000-000081B10000}"/>
    <cellStyle name="Normal 6 3 3 2 3 2 2" xfId="50691" xr:uid="{00000000-0005-0000-0000-000082B10000}"/>
    <cellStyle name="Normal 6 3 3 2 3 3" xfId="50692" xr:uid="{00000000-0005-0000-0000-000083B10000}"/>
    <cellStyle name="Normal 6 3 3 2 3_3. Chng in credit spreads" xfId="50693" xr:uid="{00000000-0005-0000-0000-000084B10000}"/>
    <cellStyle name="Normal 6 3 3 2 4" xfId="50694" xr:uid="{00000000-0005-0000-0000-000085B10000}"/>
    <cellStyle name="Normal 6 3 3 2 4 2" xfId="50695" xr:uid="{00000000-0005-0000-0000-000086B10000}"/>
    <cellStyle name="Normal 6 3 3 2 5" xfId="50696" xr:uid="{00000000-0005-0000-0000-000087B10000}"/>
    <cellStyle name="Normal 6 3 3 2_3. Chng in credit spreads" xfId="50697" xr:uid="{00000000-0005-0000-0000-000088B10000}"/>
    <cellStyle name="Normal 6 3 3 3" xfId="8618" xr:uid="{00000000-0005-0000-0000-000089B10000}"/>
    <cellStyle name="Normal 6 3 3 3 2" xfId="50698" xr:uid="{00000000-0005-0000-0000-00008AB10000}"/>
    <cellStyle name="Normal 6 3 3 3 2 2" xfId="50699" xr:uid="{00000000-0005-0000-0000-00008BB10000}"/>
    <cellStyle name="Normal 6 3 3 3 3" xfId="50700" xr:uid="{00000000-0005-0000-0000-00008CB10000}"/>
    <cellStyle name="Normal 6 3 3 3_3. Chng in credit spreads" xfId="50701" xr:uid="{00000000-0005-0000-0000-00008DB10000}"/>
    <cellStyle name="Normal 6 3 3 4" xfId="32313" xr:uid="{00000000-0005-0000-0000-00008EB10000}"/>
    <cellStyle name="Normal 6 3 3 4 2" xfId="32314" xr:uid="{00000000-0005-0000-0000-00008FB10000}"/>
    <cellStyle name="Normal 6 3 3 4 2 2" xfId="50702" xr:uid="{00000000-0005-0000-0000-000090B10000}"/>
    <cellStyle name="Normal 6 3 3 4 3" xfId="50703" xr:uid="{00000000-0005-0000-0000-000091B10000}"/>
    <cellStyle name="Normal 6 3 3 4_3. Chng in credit spreads" xfId="50704" xr:uid="{00000000-0005-0000-0000-000092B10000}"/>
    <cellStyle name="Normal 6 3 3 5" xfId="32315" xr:uid="{00000000-0005-0000-0000-000093B10000}"/>
    <cellStyle name="Normal 6 3 3 5 2" xfId="50705" xr:uid="{00000000-0005-0000-0000-000094B10000}"/>
    <cellStyle name="Normal 6 3 3 6" xfId="50706" xr:uid="{00000000-0005-0000-0000-000095B10000}"/>
    <cellStyle name="Normal 6 3 3 7" xfId="50707" xr:uid="{00000000-0005-0000-0000-000096B10000}"/>
    <cellStyle name="Normal 6 3 3 8" xfId="50708" xr:uid="{00000000-0005-0000-0000-000097B10000}"/>
    <cellStyle name="Normal 6 3 3 9" xfId="50709" xr:uid="{00000000-0005-0000-0000-000098B10000}"/>
    <cellStyle name="Normal 6 3 3_3. Chng in credit spreads" xfId="50710" xr:uid="{00000000-0005-0000-0000-000099B10000}"/>
    <cellStyle name="Normal 6 3 4" xfId="8619" xr:uid="{00000000-0005-0000-0000-00009AB10000}"/>
    <cellStyle name="Normal 6 3 4 2" xfId="8620" xr:uid="{00000000-0005-0000-0000-00009BB10000}"/>
    <cellStyle name="Normal 6 3 4 2 2" xfId="50711" xr:uid="{00000000-0005-0000-0000-00009CB10000}"/>
    <cellStyle name="Normal 6 3 4 2 2 2" xfId="50712" xr:uid="{00000000-0005-0000-0000-00009DB10000}"/>
    <cellStyle name="Normal 6 3 4 2 3" xfId="50713" xr:uid="{00000000-0005-0000-0000-00009EB10000}"/>
    <cellStyle name="Normal 6 3 4 2_3. Chng in credit spreads" xfId="50714" xr:uid="{00000000-0005-0000-0000-00009FB10000}"/>
    <cellStyle name="Normal 6 3 4 3" xfId="8621" xr:uid="{00000000-0005-0000-0000-0000A0B10000}"/>
    <cellStyle name="Normal 6 3 4 3 2" xfId="50715" xr:uid="{00000000-0005-0000-0000-0000A1B10000}"/>
    <cellStyle name="Normal 6 3 4 3 2 2" xfId="50716" xr:uid="{00000000-0005-0000-0000-0000A2B10000}"/>
    <cellStyle name="Normal 6 3 4 3 3" xfId="50717" xr:uid="{00000000-0005-0000-0000-0000A3B10000}"/>
    <cellStyle name="Normal 6 3 4 3_3. Chng in credit spreads" xfId="50718" xr:uid="{00000000-0005-0000-0000-0000A4B10000}"/>
    <cellStyle name="Normal 6 3 4 4" xfId="32316" xr:uid="{00000000-0005-0000-0000-0000A5B10000}"/>
    <cellStyle name="Normal 6 3 4 4 2" xfId="32317" xr:uid="{00000000-0005-0000-0000-0000A6B10000}"/>
    <cellStyle name="Normal 6 3 4 4 3" xfId="50719" xr:uid="{00000000-0005-0000-0000-0000A7B10000}"/>
    <cellStyle name="Normal 6 3 4 4_AVA DVA EL" xfId="32318" xr:uid="{00000000-0005-0000-0000-0000A8B10000}"/>
    <cellStyle name="Normal 6 3 4 5" xfId="32319" xr:uid="{00000000-0005-0000-0000-0000A9B10000}"/>
    <cellStyle name="Normal 6 3 4 6" xfId="50720" xr:uid="{00000000-0005-0000-0000-0000AAB10000}"/>
    <cellStyle name="Normal 6 3 4 7" xfId="50721" xr:uid="{00000000-0005-0000-0000-0000ABB10000}"/>
    <cellStyle name="Normal 6 3 4 8" xfId="50722" xr:uid="{00000000-0005-0000-0000-0000ACB10000}"/>
    <cellStyle name="Normal 6 3 4 9" xfId="50723" xr:uid="{00000000-0005-0000-0000-0000ADB10000}"/>
    <cellStyle name="Normal 6 3 4_3. Chng in credit spreads" xfId="50724" xr:uid="{00000000-0005-0000-0000-0000AEB10000}"/>
    <cellStyle name="Normal 6 3 5" xfId="8622" xr:uid="{00000000-0005-0000-0000-0000AFB10000}"/>
    <cellStyle name="Normal 6 3 5 2" xfId="32320" xr:uid="{00000000-0005-0000-0000-0000B0B10000}"/>
    <cellStyle name="Normal 6 3 5 2 2" xfId="32321" xr:uid="{00000000-0005-0000-0000-0000B1B10000}"/>
    <cellStyle name="Normal 6 3 5 2 3" xfId="50725" xr:uid="{00000000-0005-0000-0000-0000B2B10000}"/>
    <cellStyle name="Normal 6 3 5 2_AVA DVA EL" xfId="32322" xr:uid="{00000000-0005-0000-0000-0000B3B10000}"/>
    <cellStyle name="Normal 6 3 5 3" xfId="32323" xr:uid="{00000000-0005-0000-0000-0000B4B10000}"/>
    <cellStyle name="Normal 6 3 5 4" xfId="50726" xr:uid="{00000000-0005-0000-0000-0000B5B10000}"/>
    <cellStyle name="Normal 6 3 5 5" xfId="50727" xr:uid="{00000000-0005-0000-0000-0000B6B10000}"/>
    <cellStyle name="Normal 6 3 5 6" xfId="50728" xr:uid="{00000000-0005-0000-0000-0000B7B10000}"/>
    <cellStyle name="Normal 6 3 5_3. Chng in credit spreads" xfId="50729" xr:uid="{00000000-0005-0000-0000-0000B8B10000}"/>
    <cellStyle name="Normal 6 3 6" xfId="8623" xr:uid="{00000000-0005-0000-0000-0000B9B10000}"/>
    <cellStyle name="Normal 6 3 6 2" xfId="32324" xr:uid="{00000000-0005-0000-0000-0000BAB10000}"/>
    <cellStyle name="Normal 6 3 6 2 2" xfId="32325" xr:uid="{00000000-0005-0000-0000-0000BBB10000}"/>
    <cellStyle name="Normal 6 3 6 2 3" xfId="50730" xr:uid="{00000000-0005-0000-0000-0000BCB10000}"/>
    <cellStyle name="Normal 6 3 6 2_AVA DVA EL" xfId="32326" xr:uid="{00000000-0005-0000-0000-0000BDB10000}"/>
    <cellStyle name="Normal 6 3 6 3" xfId="32327" xr:uid="{00000000-0005-0000-0000-0000BEB10000}"/>
    <cellStyle name="Normal 6 3 6 4" xfId="50731" xr:uid="{00000000-0005-0000-0000-0000BFB10000}"/>
    <cellStyle name="Normal 6 3 6 5" xfId="50732" xr:uid="{00000000-0005-0000-0000-0000C0B10000}"/>
    <cellStyle name="Normal 6 3 6 6" xfId="50733" xr:uid="{00000000-0005-0000-0000-0000C1B10000}"/>
    <cellStyle name="Normal 6 3 6_3. Chng in credit spreads" xfId="50734" xr:uid="{00000000-0005-0000-0000-0000C2B10000}"/>
    <cellStyle name="Normal 6 3 7" xfId="32328" xr:uid="{00000000-0005-0000-0000-0000C3B10000}"/>
    <cellStyle name="Normal 6 3 7 2" xfId="32329" xr:uid="{00000000-0005-0000-0000-0000C4B10000}"/>
    <cellStyle name="Normal 6 3 7 3" xfId="32330" xr:uid="{00000000-0005-0000-0000-0000C5B10000}"/>
    <cellStyle name="Normal 6 3 7 4" xfId="36089" xr:uid="{00000000-0005-0000-0000-0000C6B10000}"/>
    <cellStyle name="Normal 6 3 7_AVA DVA EL" xfId="32331" xr:uid="{00000000-0005-0000-0000-0000C7B10000}"/>
    <cellStyle name="Normal 6 3 8" xfId="32332" xr:uid="{00000000-0005-0000-0000-0000C8B10000}"/>
    <cellStyle name="Normal 6 3 8 2" xfId="32333" xr:uid="{00000000-0005-0000-0000-0000C9B10000}"/>
    <cellStyle name="Normal 6 3 8 3" xfId="32334" xr:uid="{00000000-0005-0000-0000-0000CAB10000}"/>
    <cellStyle name="Normal 6 3 8 4" xfId="36164" xr:uid="{00000000-0005-0000-0000-0000CBB10000}"/>
    <cellStyle name="Normal 6 3 8_AVA DVA EL" xfId="32335" xr:uid="{00000000-0005-0000-0000-0000CCB10000}"/>
    <cellStyle name="Normal 6 3 9" xfId="32336" xr:uid="{00000000-0005-0000-0000-0000CDB10000}"/>
    <cellStyle name="Normal 6 3 9 2" xfId="32337" xr:uid="{00000000-0005-0000-0000-0000CEB10000}"/>
    <cellStyle name="Normal 6 3 9 3" xfId="32338" xr:uid="{00000000-0005-0000-0000-0000CFB10000}"/>
    <cellStyle name="Normal 6 3 9 4" xfId="36155" xr:uid="{00000000-0005-0000-0000-0000D0B10000}"/>
    <cellStyle name="Normal 6 3 9_AVA DVA EL" xfId="32339" xr:uid="{00000000-0005-0000-0000-0000D1B10000}"/>
    <cellStyle name="Normal 6 3_3. Chng in credit spreads" xfId="50735" xr:uid="{00000000-0005-0000-0000-0000D2B10000}"/>
    <cellStyle name="Normal 6 4" xfId="8624" xr:uid="{00000000-0005-0000-0000-0000D3B10000}"/>
    <cellStyle name="Normal 6 4 10" xfId="32340" xr:uid="{00000000-0005-0000-0000-0000D4B10000}"/>
    <cellStyle name="Normal 6 4 11" xfId="50736" xr:uid="{00000000-0005-0000-0000-0000D5B10000}"/>
    <cellStyle name="Normal 6 4 12" xfId="50737" xr:uid="{00000000-0005-0000-0000-0000D6B10000}"/>
    <cellStyle name="Normal 6 4 13" xfId="50738" xr:uid="{00000000-0005-0000-0000-0000D7B10000}"/>
    <cellStyle name="Normal 6 4 2" xfId="8625" xr:uid="{00000000-0005-0000-0000-0000D8B10000}"/>
    <cellStyle name="Normal 6 4 2 2" xfId="8626" xr:uid="{00000000-0005-0000-0000-0000D9B10000}"/>
    <cellStyle name="Normal 6 4 2 2 2" xfId="50739" xr:uid="{00000000-0005-0000-0000-0000DAB10000}"/>
    <cellStyle name="Normal 6 4 2 2 2 2" xfId="50740" xr:uid="{00000000-0005-0000-0000-0000DBB10000}"/>
    <cellStyle name="Normal 6 4 2 2 3" xfId="50741" xr:uid="{00000000-0005-0000-0000-0000DCB10000}"/>
    <cellStyle name="Normal 6 4 2 2_3. Chng in credit spreads" xfId="50742" xr:uid="{00000000-0005-0000-0000-0000DDB10000}"/>
    <cellStyle name="Normal 6 4 2 3" xfId="8627" xr:uid="{00000000-0005-0000-0000-0000DEB10000}"/>
    <cellStyle name="Normal 6 4 2 3 2" xfId="50743" xr:uid="{00000000-0005-0000-0000-0000DFB10000}"/>
    <cellStyle name="Normal 6 4 2 3 2 2" xfId="50744" xr:uid="{00000000-0005-0000-0000-0000E0B10000}"/>
    <cellStyle name="Normal 6 4 2 3 3" xfId="50745" xr:uid="{00000000-0005-0000-0000-0000E1B10000}"/>
    <cellStyle name="Normal 6 4 2 3_3. Chng in credit spreads" xfId="50746" xr:uid="{00000000-0005-0000-0000-0000E2B10000}"/>
    <cellStyle name="Normal 6 4 2 4" xfId="32341" xr:uid="{00000000-0005-0000-0000-0000E3B10000}"/>
    <cellStyle name="Normal 6 4 2 4 2" xfId="32342" xr:uid="{00000000-0005-0000-0000-0000E4B10000}"/>
    <cellStyle name="Normal 6 4 2 4 3" xfId="50747" xr:uid="{00000000-0005-0000-0000-0000E5B10000}"/>
    <cellStyle name="Normal 6 4 2 4_AVA DVA EL" xfId="32343" xr:uid="{00000000-0005-0000-0000-0000E6B10000}"/>
    <cellStyle name="Normal 6 4 2 5" xfId="32344" xr:uid="{00000000-0005-0000-0000-0000E7B10000}"/>
    <cellStyle name="Normal 6 4 2 6" xfId="50748" xr:uid="{00000000-0005-0000-0000-0000E8B10000}"/>
    <cellStyle name="Normal 6 4 2 7" xfId="50749" xr:uid="{00000000-0005-0000-0000-0000E9B10000}"/>
    <cellStyle name="Normal 6 4 2 8" xfId="50750" xr:uid="{00000000-0005-0000-0000-0000EAB10000}"/>
    <cellStyle name="Normal 6 4 2 9" xfId="50751" xr:uid="{00000000-0005-0000-0000-0000EBB10000}"/>
    <cellStyle name="Normal 6 4 2_3. Chng in credit spreads" xfId="50752" xr:uid="{00000000-0005-0000-0000-0000ECB10000}"/>
    <cellStyle name="Normal 6 4 3" xfId="8628" xr:uid="{00000000-0005-0000-0000-0000EDB10000}"/>
    <cellStyle name="Normal 6 4 3 2" xfId="8629" xr:uid="{00000000-0005-0000-0000-0000EEB10000}"/>
    <cellStyle name="Normal 6 4 3 2 2" xfId="50753" xr:uid="{00000000-0005-0000-0000-0000EFB10000}"/>
    <cellStyle name="Normal 6 4 3 3" xfId="8630" xr:uid="{00000000-0005-0000-0000-0000F0B10000}"/>
    <cellStyle name="Normal 6 4 3 4" xfId="32345" xr:uid="{00000000-0005-0000-0000-0000F1B10000}"/>
    <cellStyle name="Normal 6 4 3 4 2" xfId="32346" xr:uid="{00000000-0005-0000-0000-0000F2B10000}"/>
    <cellStyle name="Normal 6 4 3 4_AVA DVA EL" xfId="32347" xr:uid="{00000000-0005-0000-0000-0000F3B10000}"/>
    <cellStyle name="Normal 6 4 3 5" xfId="32348" xr:uid="{00000000-0005-0000-0000-0000F4B10000}"/>
    <cellStyle name="Normal 6 4 3 6" xfId="50754" xr:uid="{00000000-0005-0000-0000-0000F5B10000}"/>
    <cellStyle name="Normal 6 4 3 7" xfId="50755" xr:uid="{00000000-0005-0000-0000-0000F6B10000}"/>
    <cellStyle name="Normal 6 4 3 8" xfId="50756" xr:uid="{00000000-0005-0000-0000-0000F7B10000}"/>
    <cellStyle name="Normal 6 4 3 9" xfId="50757" xr:uid="{00000000-0005-0000-0000-0000F8B10000}"/>
    <cellStyle name="Normal 6 4 3_3. Chng in credit spreads" xfId="50758" xr:uid="{00000000-0005-0000-0000-0000F9B10000}"/>
    <cellStyle name="Normal 6 4 4" xfId="8631" xr:uid="{00000000-0005-0000-0000-0000FAB10000}"/>
    <cellStyle name="Normal 6 4 4 2" xfId="8632" xr:uid="{00000000-0005-0000-0000-0000FBB10000}"/>
    <cellStyle name="Normal 6 4 4 2 2" xfId="50759" xr:uid="{00000000-0005-0000-0000-0000FCB10000}"/>
    <cellStyle name="Normal 6 4 4 3" xfId="8633" xr:uid="{00000000-0005-0000-0000-0000FDB10000}"/>
    <cellStyle name="Normal 6 4 4 4" xfId="32349" xr:uid="{00000000-0005-0000-0000-0000FEB10000}"/>
    <cellStyle name="Normal 6 4 4 4 2" xfId="32350" xr:uid="{00000000-0005-0000-0000-0000FFB10000}"/>
    <cellStyle name="Normal 6 4 4 4_AVA DVA EL" xfId="32351" xr:uid="{00000000-0005-0000-0000-000000B20000}"/>
    <cellStyle name="Normal 6 4 4 5" xfId="32352" xr:uid="{00000000-0005-0000-0000-000001B20000}"/>
    <cellStyle name="Normal 6 4 4 6" xfId="50760" xr:uid="{00000000-0005-0000-0000-000002B20000}"/>
    <cellStyle name="Normal 6 4 4 7" xfId="50761" xr:uid="{00000000-0005-0000-0000-000003B20000}"/>
    <cellStyle name="Normal 6 4 4 8" xfId="50762" xr:uid="{00000000-0005-0000-0000-000004B20000}"/>
    <cellStyle name="Normal 6 4 4_3. Chng in credit spreads" xfId="50763" xr:uid="{00000000-0005-0000-0000-000005B20000}"/>
    <cellStyle name="Normal 6 4 5" xfId="8634" xr:uid="{00000000-0005-0000-0000-000006B20000}"/>
    <cellStyle name="Normal 6 4 5 2" xfId="32353" xr:uid="{00000000-0005-0000-0000-000007B20000}"/>
    <cellStyle name="Normal 6 4 5 2 2" xfId="32354" xr:uid="{00000000-0005-0000-0000-000008B20000}"/>
    <cellStyle name="Normal 6 4 5 2_AVA DVA EL" xfId="32355" xr:uid="{00000000-0005-0000-0000-000009B20000}"/>
    <cellStyle name="Normal 6 4 5 3" xfId="32356" xr:uid="{00000000-0005-0000-0000-00000AB20000}"/>
    <cellStyle name="Normal 6 4 5 4" xfId="50764" xr:uid="{00000000-0005-0000-0000-00000BB20000}"/>
    <cellStyle name="Normal 6 4 5 5" xfId="50765" xr:uid="{00000000-0005-0000-0000-00000CB20000}"/>
    <cellStyle name="Normal 6 4 5_AVA DVA EL" xfId="50766" xr:uid="{00000000-0005-0000-0000-00000DB20000}"/>
    <cellStyle name="Normal 6 4 6" xfId="8635" xr:uid="{00000000-0005-0000-0000-00000EB20000}"/>
    <cellStyle name="Normal 6 4 7" xfId="32357" xr:uid="{00000000-0005-0000-0000-00000FB20000}"/>
    <cellStyle name="Normal 6 4 7 2" xfId="32358" xr:uid="{00000000-0005-0000-0000-000010B20000}"/>
    <cellStyle name="Normal 6 4 7 3" xfId="32359" xr:uid="{00000000-0005-0000-0000-000011B20000}"/>
    <cellStyle name="Normal 6 4 7 4" xfId="36246" xr:uid="{00000000-0005-0000-0000-000012B20000}"/>
    <cellStyle name="Normal 6 4 7_AVA DVA EL" xfId="32360" xr:uid="{00000000-0005-0000-0000-000013B20000}"/>
    <cellStyle name="Normal 6 4 8" xfId="32361" xr:uid="{00000000-0005-0000-0000-000014B20000}"/>
    <cellStyle name="Normal 6 4 8 2" xfId="32362" xr:uid="{00000000-0005-0000-0000-000015B20000}"/>
    <cellStyle name="Normal 6 4 8 3" xfId="32363" xr:uid="{00000000-0005-0000-0000-000016B20000}"/>
    <cellStyle name="Normal 6 4 8_AVA DVA EL" xfId="32364" xr:uid="{00000000-0005-0000-0000-000017B20000}"/>
    <cellStyle name="Normal 6 4 9" xfId="32365" xr:uid="{00000000-0005-0000-0000-000018B20000}"/>
    <cellStyle name="Normal 6 4 9 2" xfId="32366" xr:uid="{00000000-0005-0000-0000-000019B20000}"/>
    <cellStyle name="Normal 6 4 9_AVA DVA EL" xfId="32367" xr:uid="{00000000-0005-0000-0000-00001AB20000}"/>
    <cellStyle name="Normal 6 4_3. Chng in credit spreads" xfId="50767" xr:uid="{00000000-0005-0000-0000-00001BB20000}"/>
    <cellStyle name="Normal 6 5" xfId="8636" xr:uid="{00000000-0005-0000-0000-00001CB20000}"/>
    <cellStyle name="Normal 6 5 2" xfId="8637" xr:uid="{00000000-0005-0000-0000-00001DB20000}"/>
    <cellStyle name="Normal 6 5 2 2" xfId="50768" xr:uid="{00000000-0005-0000-0000-00001EB20000}"/>
    <cellStyle name="Normal 6 5 2 2 2" xfId="50769" xr:uid="{00000000-0005-0000-0000-00001FB20000}"/>
    <cellStyle name="Normal 6 5 2 2 2 2" xfId="50770" xr:uid="{00000000-0005-0000-0000-000020B20000}"/>
    <cellStyle name="Normal 6 5 2 2 3" xfId="50771" xr:uid="{00000000-0005-0000-0000-000021B20000}"/>
    <cellStyle name="Normal 6 5 2 2_3. Chng in credit spreads" xfId="50772" xr:uid="{00000000-0005-0000-0000-000022B20000}"/>
    <cellStyle name="Normal 6 5 2 3" xfId="50773" xr:uid="{00000000-0005-0000-0000-000023B20000}"/>
    <cellStyle name="Normal 6 5 2 3 2" xfId="50774" xr:uid="{00000000-0005-0000-0000-000024B20000}"/>
    <cellStyle name="Normal 6 5 2 3 2 2" xfId="50775" xr:uid="{00000000-0005-0000-0000-000025B20000}"/>
    <cellStyle name="Normal 6 5 2 3 3" xfId="50776" xr:uid="{00000000-0005-0000-0000-000026B20000}"/>
    <cellStyle name="Normal 6 5 2 3_3. Chng in credit spreads" xfId="50777" xr:uid="{00000000-0005-0000-0000-000027B20000}"/>
    <cellStyle name="Normal 6 5 2 4" xfId="50778" xr:uid="{00000000-0005-0000-0000-000028B20000}"/>
    <cellStyle name="Normal 6 5 2 4 2" xfId="50779" xr:uid="{00000000-0005-0000-0000-000029B20000}"/>
    <cellStyle name="Normal 6 5 2 5" xfId="50780" xr:uid="{00000000-0005-0000-0000-00002AB20000}"/>
    <cellStyle name="Normal 6 5 2_3. Chng in credit spreads" xfId="50781" xr:uid="{00000000-0005-0000-0000-00002BB20000}"/>
    <cellStyle name="Normal 6 5 3" xfId="8638" xr:uid="{00000000-0005-0000-0000-00002CB20000}"/>
    <cellStyle name="Normal 6 5 3 2" xfId="50782" xr:uid="{00000000-0005-0000-0000-00002DB20000}"/>
    <cellStyle name="Normal 6 5 3 2 2" xfId="50783" xr:uid="{00000000-0005-0000-0000-00002EB20000}"/>
    <cellStyle name="Normal 6 5 3 3" xfId="50784" xr:uid="{00000000-0005-0000-0000-00002FB20000}"/>
    <cellStyle name="Normal 6 5 3_3. Chng in credit spreads" xfId="50785" xr:uid="{00000000-0005-0000-0000-000030B20000}"/>
    <cellStyle name="Normal 6 5 4" xfId="32368" xr:uid="{00000000-0005-0000-0000-000031B20000}"/>
    <cellStyle name="Normal 6 5 4 2" xfId="32369" xr:uid="{00000000-0005-0000-0000-000032B20000}"/>
    <cellStyle name="Normal 6 5 4 2 2" xfId="50786" xr:uid="{00000000-0005-0000-0000-000033B20000}"/>
    <cellStyle name="Normal 6 5 4 3" xfId="32370" xr:uid="{00000000-0005-0000-0000-000034B20000}"/>
    <cellStyle name="Normal 6 5 4 4" xfId="50787" xr:uid="{00000000-0005-0000-0000-000035B20000}"/>
    <cellStyle name="Normal 6 5 4_3. Chng in credit spreads" xfId="50788" xr:uid="{00000000-0005-0000-0000-000036B20000}"/>
    <cellStyle name="Normal 6 5 5" xfId="32371" xr:uid="{00000000-0005-0000-0000-000037B20000}"/>
    <cellStyle name="Normal 6 5 5 2" xfId="32372" xr:uid="{00000000-0005-0000-0000-000038B20000}"/>
    <cellStyle name="Normal 6 5 5 3" xfId="50789" xr:uid="{00000000-0005-0000-0000-000039B20000}"/>
    <cellStyle name="Normal 6 5 5_AVA DVA EL" xfId="32373" xr:uid="{00000000-0005-0000-0000-00003AB20000}"/>
    <cellStyle name="Normal 6 5 6" xfId="32374" xr:uid="{00000000-0005-0000-0000-00003BB20000}"/>
    <cellStyle name="Normal 6 5 7" xfId="32375" xr:uid="{00000000-0005-0000-0000-00003CB20000}"/>
    <cellStyle name="Normal 6 5 8" xfId="50790" xr:uid="{00000000-0005-0000-0000-00003DB20000}"/>
    <cellStyle name="Normal 6 5 9" xfId="50791" xr:uid="{00000000-0005-0000-0000-00003EB20000}"/>
    <cellStyle name="Normal 6 5_3. Chng in credit spreads" xfId="50792" xr:uid="{00000000-0005-0000-0000-00003FB20000}"/>
    <cellStyle name="Normal 6 6" xfId="8639" xr:uid="{00000000-0005-0000-0000-000040B20000}"/>
    <cellStyle name="Normal 6 6 2" xfId="8640" xr:uid="{00000000-0005-0000-0000-000041B20000}"/>
    <cellStyle name="Normal 6 6 2 2" xfId="50793" xr:uid="{00000000-0005-0000-0000-000042B20000}"/>
    <cellStyle name="Normal 6 6 2 2 2" xfId="50794" xr:uid="{00000000-0005-0000-0000-000043B20000}"/>
    <cellStyle name="Normal 6 6 2 3" xfId="50795" xr:uid="{00000000-0005-0000-0000-000044B20000}"/>
    <cellStyle name="Normal 6 6 2_3. Chng in credit spreads" xfId="50796" xr:uid="{00000000-0005-0000-0000-000045B20000}"/>
    <cellStyle name="Normal 6 6 3" xfId="8641" xr:uid="{00000000-0005-0000-0000-000046B20000}"/>
    <cellStyle name="Normal 6 6 3 2" xfId="50797" xr:uid="{00000000-0005-0000-0000-000047B20000}"/>
    <cellStyle name="Normal 6 6 3 2 2" xfId="50798" xr:uid="{00000000-0005-0000-0000-000048B20000}"/>
    <cellStyle name="Normal 6 6 3 3" xfId="50799" xr:uid="{00000000-0005-0000-0000-000049B20000}"/>
    <cellStyle name="Normal 6 6 3_3. Chng in credit spreads" xfId="50800" xr:uid="{00000000-0005-0000-0000-00004AB20000}"/>
    <cellStyle name="Normal 6 6 4" xfId="32376" xr:uid="{00000000-0005-0000-0000-00004BB20000}"/>
    <cellStyle name="Normal 6 6 4 2" xfId="32377" xr:uid="{00000000-0005-0000-0000-00004CB20000}"/>
    <cellStyle name="Normal 6 6 4 3" xfId="32378" xr:uid="{00000000-0005-0000-0000-00004DB20000}"/>
    <cellStyle name="Normal 6 6 4 4" xfId="50801" xr:uid="{00000000-0005-0000-0000-00004EB20000}"/>
    <cellStyle name="Normal 6 6 4_AVA DVA EL" xfId="32379" xr:uid="{00000000-0005-0000-0000-00004FB20000}"/>
    <cellStyle name="Normal 6 6 5" xfId="32380" xr:uid="{00000000-0005-0000-0000-000050B20000}"/>
    <cellStyle name="Normal 6 6 5 2" xfId="32381" xr:uid="{00000000-0005-0000-0000-000051B20000}"/>
    <cellStyle name="Normal 6 6 5_AVA DVA EL" xfId="32382" xr:uid="{00000000-0005-0000-0000-000052B20000}"/>
    <cellStyle name="Normal 6 6 6" xfId="32383" xr:uid="{00000000-0005-0000-0000-000053B20000}"/>
    <cellStyle name="Normal 6 6 7" xfId="32384" xr:uid="{00000000-0005-0000-0000-000054B20000}"/>
    <cellStyle name="Normal 6 6 8" xfId="50802" xr:uid="{00000000-0005-0000-0000-000055B20000}"/>
    <cellStyle name="Normal 6 6 9" xfId="50803" xr:uid="{00000000-0005-0000-0000-000056B20000}"/>
    <cellStyle name="Normal 6 6_3. Chng in credit spreads" xfId="50804" xr:uid="{00000000-0005-0000-0000-000057B20000}"/>
    <cellStyle name="Normal 6 7" xfId="8642" xr:uid="{00000000-0005-0000-0000-000058B20000}"/>
    <cellStyle name="Normal 6 7 2" xfId="8643" xr:uid="{00000000-0005-0000-0000-000059B20000}"/>
    <cellStyle name="Normal 6 7 2 2" xfId="50805" xr:uid="{00000000-0005-0000-0000-00005AB20000}"/>
    <cellStyle name="Normal 6 7 3" xfId="8644" xr:uid="{00000000-0005-0000-0000-00005BB20000}"/>
    <cellStyle name="Normal 6 7 4" xfId="32385" xr:uid="{00000000-0005-0000-0000-00005CB20000}"/>
    <cellStyle name="Normal 6 7 4 2" xfId="32386" xr:uid="{00000000-0005-0000-0000-00005DB20000}"/>
    <cellStyle name="Normal 6 7 4 3" xfId="32387" xr:uid="{00000000-0005-0000-0000-00005EB20000}"/>
    <cellStyle name="Normal 6 7 4_AVA DVA EL" xfId="32388" xr:uid="{00000000-0005-0000-0000-00005FB20000}"/>
    <cellStyle name="Normal 6 7 5" xfId="32389" xr:uid="{00000000-0005-0000-0000-000060B20000}"/>
    <cellStyle name="Normal 6 7 5 2" xfId="32390" xr:uid="{00000000-0005-0000-0000-000061B20000}"/>
    <cellStyle name="Normal 6 7 5_AVA DVA EL" xfId="32391" xr:uid="{00000000-0005-0000-0000-000062B20000}"/>
    <cellStyle name="Normal 6 7 6" xfId="32392" xr:uid="{00000000-0005-0000-0000-000063B20000}"/>
    <cellStyle name="Normal 6 7 7" xfId="32393" xr:uid="{00000000-0005-0000-0000-000064B20000}"/>
    <cellStyle name="Normal 6 7 8" xfId="50806" xr:uid="{00000000-0005-0000-0000-000065B20000}"/>
    <cellStyle name="Normal 6 7 9" xfId="50807" xr:uid="{00000000-0005-0000-0000-000066B20000}"/>
    <cellStyle name="Normal 6 7_3. Chng in credit spreads" xfId="50808" xr:uid="{00000000-0005-0000-0000-000067B20000}"/>
    <cellStyle name="Normal 6 8" xfId="8645" xr:uid="{00000000-0005-0000-0000-000068B20000}"/>
    <cellStyle name="Normal 6 8 2" xfId="32394" xr:uid="{00000000-0005-0000-0000-000069B20000}"/>
    <cellStyle name="Normal 6 8 2 2" xfId="32395" xr:uid="{00000000-0005-0000-0000-00006AB20000}"/>
    <cellStyle name="Normal 6 8 2 3" xfId="32396" xr:uid="{00000000-0005-0000-0000-00006BB20000}"/>
    <cellStyle name="Normal 6 8 2 4" xfId="50809" xr:uid="{00000000-0005-0000-0000-00006CB20000}"/>
    <cellStyle name="Normal 6 8 2_AVA DVA EL" xfId="32397" xr:uid="{00000000-0005-0000-0000-00006DB20000}"/>
    <cellStyle name="Normal 6 8 3" xfId="32398" xr:uid="{00000000-0005-0000-0000-00006EB20000}"/>
    <cellStyle name="Normal 6 8 3 2" xfId="32399" xr:uid="{00000000-0005-0000-0000-00006FB20000}"/>
    <cellStyle name="Normal 6 8 3_AVA DVA EL" xfId="32400" xr:uid="{00000000-0005-0000-0000-000070B20000}"/>
    <cellStyle name="Normal 6 8 4" xfId="32401" xr:uid="{00000000-0005-0000-0000-000071B20000}"/>
    <cellStyle name="Normal 6 8 5" xfId="32402" xr:uid="{00000000-0005-0000-0000-000072B20000}"/>
    <cellStyle name="Normal 6 8 6" xfId="50810" xr:uid="{00000000-0005-0000-0000-000073B20000}"/>
    <cellStyle name="Normal 6 8 7" xfId="50811" xr:uid="{00000000-0005-0000-0000-000074B20000}"/>
    <cellStyle name="Normal 6 8_3. Chng in credit spreads" xfId="50812" xr:uid="{00000000-0005-0000-0000-000075B20000}"/>
    <cellStyle name="Normal 6 9" xfId="8646" xr:uid="{00000000-0005-0000-0000-000076B20000}"/>
    <cellStyle name="Normal 6 9 2" xfId="32403" xr:uid="{00000000-0005-0000-0000-000077B20000}"/>
    <cellStyle name="Normal 6 9 2 2" xfId="32404" xr:uid="{00000000-0005-0000-0000-000078B20000}"/>
    <cellStyle name="Normal 6 9 2 3" xfId="32405" xr:uid="{00000000-0005-0000-0000-000079B20000}"/>
    <cellStyle name="Normal 6 9 2 4" xfId="50813" xr:uid="{00000000-0005-0000-0000-00007AB20000}"/>
    <cellStyle name="Normal 6 9 2_AVA DVA EL" xfId="32406" xr:uid="{00000000-0005-0000-0000-00007BB20000}"/>
    <cellStyle name="Normal 6 9 3" xfId="32407" xr:uid="{00000000-0005-0000-0000-00007CB20000}"/>
    <cellStyle name="Normal 6 9 3 2" xfId="32408" xr:uid="{00000000-0005-0000-0000-00007DB20000}"/>
    <cellStyle name="Normal 6 9 3 3" xfId="32409" xr:uid="{00000000-0005-0000-0000-00007EB20000}"/>
    <cellStyle name="Normal 6 9 3_AVA DVA EL" xfId="32410" xr:uid="{00000000-0005-0000-0000-00007FB20000}"/>
    <cellStyle name="Normal 6 9 4" xfId="50814" xr:uid="{00000000-0005-0000-0000-000080B20000}"/>
    <cellStyle name="Normal 6 9_3. Chng in credit spreads" xfId="50815" xr:uid="{00000000-0005-0000-0000-000081B20000}"/>
    <cellStyle name="Normal 6_11" xfId="8647" xr:uid="{00000000-0005-0000-0000-000082B20000}"/>
    <cellStyle name="Normal 60" xfId="8648" xr:uid="{00000000-0005-0000-0000-000083B20000}"/>
    <cellStyle name="Normal 60 2" xfId="8649" xr:uid="{00000000-0005-0000-0000-000084B20000}"/>
    <cellStyle name="Normal 60 2 2" xfId="32411" xr:uid="{00000000-0005-0000-0000-000085B20000}"/>
    <cellStyle name="Normal 60 2 2 2" xfId="32412" xr:uid="{00000000-0005-0000-0000-000086B20000}"/>
    <cellStyle name="Normal 60 2 2 3" xfId="32413" xr:uid="{00000000-0005-0000-0000-000087B20000}"/>
    <cellStyle name="Normal 60 2 2_AVA DVA EL" xfId="32414" xr:uid="{00000000-0005-0000-0000-000088B20000}"/>
    <cellStyle name="Normal 60 2 3" xfId="32415" xr:uid="{00000000-0005-0000-0000-000089B20000}"/>
    <cellStyle name="Normal 60 2_AVA DVA EL" xfId="32416" xr:uid="{00000000-0005-0000-0000-00008AB20000}"/>
    <cellStyle name="Normal 60 3" xfId="32417" xr:uid="{00000000-0005-0000-0000-00008BB20000}"/>
    <cellStyle name="Normal 60 3 2" xfId="32418" xr:uid="{00000000-0005-0000-0000-00008CB20000}"/>
    <cellStyle name="Normal 60 3 3" xfId="32419" xr:uid="{00000000-0005-0000-0000-00008DB20000}"/>
    <cellStyle name="Normal 60 3_AVA DVA EL" xfId="32420" xr:uid="{00000000-0005-0000-0000-00008EB20000}"/>
    <cellStyle name="Normal 60 4" xfId="32421" xr:uid="{00000000-0005-0000-0000-00008FB20000}"/>
    <cellStyle name="Normal 60 4 2" xfId="32422" xr:uid="{00000000-0005-0000-0000-000090B20000}"/>
    <cellStyle name="Normal 60 4 3" xfId="32423" xr:uid="{00000000-0005-0000-0000-000091B20000}"/>
    <cellStyle name="Normal 60 4_AVA DVA EL" xfId="32424" xr:uid="{00000000-0005-0000-0000-000092B20000}"/>
    <cellStyle name="Normal 60 5" xfId="32425" xr:uid="{00000000-0005-0000-0000-000093B20000}"/>
    <cellStyle name="Normal 60 5 2" xfId="32426" xr:uid="{00000000-0005-0000-0000-000094B20000}"/>
    <cellStyle name="Normal 60 5 3" xfId="32427" xr:uid="{00000000-0005-0000-0000-000095B20000}"/>
    <cellStyle name="Normal 60 5_AVA DVA EL" xfId="32428" xr:uid="{00000000-0005-0000-0000-000096B20000}"/>
    <cellStyle name="Normal 60 6" xfId="32429" xr:uid="{00000000-0005-0000-0000-000097B20000}"/>
    <cellStyle name="Normal 60 6 2" xfId="32430" xr:uid="{00000000-0005-0000-0000-000098B20000}"/>
    <cellStyle name="Normal 60 6 3" xfId="32431" xr:uid="{00000000-0005-0000-0000-000099B20000}"/>
    <cellStyle name="Normal 60 6_AVA DVA EL" xfId="32432" xr:uid="{00000000-0005-0000-0000-00009AB20000}"/>
    <cellStyle name="Normal 60 7" xfId="32433" xr:uid="{00000000-0005-0000-0000-00009BB20000}"/>
    <cellStyle name="Normal 60 8" xfId="36806" xr:uid="{00000000-0005-0000-0000-00009CB20000}"/>
    <cellStyle name="Normal 60_4Q16" xfId="32434" xr:uid="{00000000-0005-0000-0000-00009DB20000}"/>
    <cellStyle name="Normal 61" xfId="8650" xr:uid="{00000000-0005-0000-0000-00009EB20000}"/>
    <cellStyle name="Normal 61 2" xfId="8651" xr:uid="{00000000-0005-0000-0000-00009FB20000}"/>
    <cellStyle name="Normal 61 2 2" xfId="8652" xr:uid="{00000000-0005-0000-0000-0000A0B20000}"/>
    <cellStyle name="Normal 61 2 2 2" xfId="32435" xr:uid="{00000000-0005-0000-0000-0000A1B20000}"/>
    <cellStyle name="Normal 61 2 2_AVA DVA EL" xfId="32436" xr:uid="{00000000-0005-0000-0000-0000A2B20000}"/>
    <cellStyle name="Normal 61 2 3" xfId="32437" xr:uid="{00000000-0005-0000-0000-0000A3B20000}"/>
    <cellStyle name="Normal 61 2 3 2" xfId="32438" xr:uid="{00000000-0005-0000-0000-0000A4B20000}"/>
    <cellStyle name="Normal 61 2 3 3" xfId="32439" xr:uid="{00000000-0005-0000-0000-0000A5B20000}"/>
    <cellStyle name="Normal 61 2 3_AVA DVA EL" xfId="32440" xr:uid="{00000000-0005-0000-0000-0000A6B20000}"/>
    <cellStyle name="Normal 61 2 4" xfId="32441" xr:uid="{00000000-0005-0000-0000-0000A7B20000}"/>
    <cellStyle name="Normal 61 2 5" xfId="36808" xr:uid="{00000000-0005-0000-0000-0000A8B20000}"/>
    <cellStyle name="Normal 61 2_4Q16" xfId="32442" xr:uid="{00000000-0005-0000-0000-0000A9B20000}"/>
    <cellStyle name="Normal 61 3" xfId="8653" xr:uid="{00000000-0005-0000-0000-0000AAB20000}"/>
    <cellStyle name="Normal 61 3 2" xfId="32443" xr:uid="{00000000-0005-0000-0000-0000ABB20000}"/>
    <cellStyle name="Normal 61 3 2 2" xfId="32444" xr:uid="{00000000-0005-0000-0000-0000ACB20000}"/>
    <cellStyle name="Normal 61 3 2 3" xfId="32445" xr:uid="{00000000-0005-0000-0000-0000ADB20000}"/>
    <cellStyle name="Normal 61 3 2_AVA DVA EL" xfId="32446" xr:uid="{00000000-0005-0000-0000-0000AEB20000}"/>
    <cellStyle name="Normal 61 3 3" xfId="32447" xr:uid="{00000000-0005-0000-0000-0000AFB20000}"/>
    <cellStyle name="Normal 61 3_AVA DVA EL" xfId="32448" xr:uid="{00000000-0005-0000-0000-0000B0B20000}"/>
    <cellStyle name="Normal 61 4" xfId="8654" xr:uid="{00000000-0005-0000-0000-0000B1B20000}"/>
    <cellStyle name="Normal 61 4 2" xfId="32449" xr:uid="{00000000-0005-0000-0000-0000B2B20000}"/>
    <cellStyle name="Normal 61 4_AVA DVA EL" xfId="32450" xr:uid="{00000000-0005-0000-0000-0000B3B20000}"/>
    <cellStyle name="Normal 61 5" xfId="32451" xr:uid="{00000000-0005-0000-0000-0000B4B20000}"/>
    <cellStyle name="Normal 61 5 2" xfId="32452" xr:uid="{00000000-0005-0000-0000-0000B5B20000}"/>
    <cellStyle name="Normal 61 5 3" xfId="32453" xr:uid="{00000000-0005-0000-0000-0000B6B20000}"/>
    <cellStyle name="Normal 61 5_AVA DVA EL" xfId="32454" xr:uid="{00000000-0005-0000-0000-0000B7B20000}"/>
    <cellStyle name="Normal 61 6" xfId="32455" xr:uid="{00000000-0005-0000-0000-0000B8B20000}"/>
    <cellStyle name="Normal 61 6 2" xfId="32456" xr:uid="{00000000-0005-0000-0000-0000B9B20000}"/>
    <cellStyle name="Normal 61 6 3" xfId="32457" xr:uid="{00000000-0005-0000-0000-0000BAB20000}"/>
    <cellStyle name="Normal 61 6_AVA DVA EL" xfId="32458" xr:uid="{00000000-0005-0000-0000-0000BBB20000}"/>
    <cellStyle name="Normal 61 7" xfId="32459" xr:uid="{00000000-0005-0000-0000-0000BCB20000}"/>
    <cellStyle name="Normal 61 8" xfId="36807" xr:uid="{00000000-0005-0000-0000-0000BDB20000}"/>
    <cellStyle name="Normal 61_4Q16" xfId="32460" xr:uid="{00000000-0005-0000-0000-0000BEB20000}"/>
    <cellStyle name="Normal 62" xfId="8655" xr:uid="{00000000-0005-0000-0000-0000BFB20000}"/>
    <cellStyle name="Normal 62 2" xfId="8656" xr:uid="{00000000-0005-0000-0000-0000C0B20000}"/>
    <cellStyle name="Normal 62 2 2" xfId="8657" xr:uid="{00000000-0005-0000-0000-0000C1B20000}"/>
    <cellStyle name="Normal 62 2 2 2" xfId="8658" xr:uid="{00000000-0005-0000-0000-0000C2B20000}"/>
    <cellStyle name="Normal 62 2 2 3" xfId="32461" xr:uid="{00000000-0005-0000-0000-0000C3B20000}"/>
    <cellStyle name="Normal 62 2 2_AVA DVA EL" xfId="32462" xr:uid="{00000000-0005-0000-0000-0000C4B20000}"/>
    <cellStyle name="Normal 62 2 3" xfId="8659" xr:uid="{00000000-0005-0000-0000-0000C5B20000}"/>
    <cellStyle name="Normal 62 2 3 2" xfId="8660" xr:uid="{00000000-0005-0000-0000-0000C6B20000}"/>
    <cellStyle name="Normal 62 2 3 2 2" xfId="8661" xr:uid="{00000000-0005-0000-0000-0000C7B20000}"/>
    <cellStyle name="Normal 62 2 3 2_CR4_19" xfId="8662" xr:uid="{00000000-0005-0000-0000-0000C8B20000}"/>
    <cellStyle name="Normal 62 2 3 3" xfId="8663" xr:uid="{00000000-0005-0000-0000-0000C9B20000}"/>
    <cellStyle name="Normal 62 2 3_CR4_19" xfId="8664" xr:uid="{00000000-0005-0000-0000-0000CAB20000}"/>
    <cellStyle name="Normal 62 2_AVA DVA EL" xfId="32463" xr:uid="{00000000-0005-0000-0000-0000CBB20000}"/>
    <cellStyle name="Normal 62 3" xfId="8665" xr:uid="{00000000-0005-0000-0000-0000CCB20000}"/>
    <cellStyle name="Normal 62 3 2" xfId="8666" xr:uid="{00000000-0005-0000-0000-0000CDB20000}"/>
    <cellStyle name="Normal 62 3 3" xfId="32464" xr:uid="{00000000-0005-0000-0000-0000CEB20000}"/>
    <cellStyle name="Normal 62 3_AVA DVA EL" xfId="32465" xr:uid="{00000000-0005-0000-0000-0000CFB20000}"/>
    <cellStyle name="Normal 62 4" xfId="32466" xr:uid="{00000000-0005-0000-0000-0000D0B20000}"/>
    <cellStyle name="Normal 62 4 2" xfId="32467" xr:uid="{00000000-0005-0000-0000-0000D1B20000}"/>
    <cellStyle name="Normal 62 4 3" xfId="32468" xr:uid="{00000000-0005-0000-0000-0000D2B20000}"/>
    <cellStyle name="Normal 62 4_AVA DVA EL" xfId="32469" xr:uid="{00000000-0005-0000-0000-0000D3B20000}"/>
    <cellStyle name="Normal 62 5" xfId="32470" xr:uid="{00000000-0005-0000-0000-0000D4B20000}"/>
    <cellStyle name="Normal 62 5 2" xfId="32471" xr:uid="{00000000-0005-0000-0000-0000D5B20000}"/>
    <cellStyle name="Normal 62 5 3" xfId="32472" xr:uid="{00000000-0005-0000-0000-0000D6B20000}"/>
    <cellStyle name="Normal 62 5_AVA DVA EL" xfId="32473" xr:uid="{00000000-0005-0000-0000-0000D7B20000}"/>
    <cellStyle name="Normal 62 6" xfId="32474" xr:uid="{00000000-0005-0000-0000-0000D8B20000}"/>
    <cellStyle name="Normal 62 6 2" xfId="32475" xr:uid="{00000000-0005-0000-0000-0000D9B20000}"/>
    <cellStyle name="Normal 62 6 3" xfId="32476" xr:uid="{00000000-0005-0000-0000-0000DAB20000}"/>
    <cellStyle name="Normal 62 6_AVA DVA EL" xfId="32477" xr:uid="{00000000-0005-0000-0000-0000DBB20000}"/>
    <cellStyle name="Normal 62 7" xfId="32478" xr:uid="{00000000-0005-0000-0000-0000DCB20000}"/>
    <cellStyle name="Normal 62_4Q16" xfId="32479" xr:uid="{00000000-0005-0000-0000-0000DDB20000}"/>
    <cellStyle name="Normal 63" xfId="8667" xr:uid="{00000000-0005-0000-0000-0000DEB20000}"/>
    <cellStyle name="Normal 63 2" xfId="8668" xr:uid="{00000000-0005-0000-0000-0000DFB20000}"/>
    <cellStyle name="Normal 63 2 2" xfId="32480" xr:uid="{00000000-0005-0000-0000-0000E0B20000}"/>
    <cellStyle name="Normal 63 2 2 2" xfId="32481" xr:uid="{00000000-0005-0000-0000-0000E1B20000}"/>
    <cellStyle name="Normal 63 2 2 3" xfId="32482" xr:uid="{00000000-0005-0000-0000-0000E2B20000}"/>
    <cellStyle name="Normal 63 2 2_AVA DVA EL" xfId="32483" xr:uid="{00000000-0005-0000-0000-0000E3B20000}"/>
    <cellStyle name="Normal 63 2 3" xfId="32484" xr:uid="{00000000-0005-0000-0000-0000E4B20000}"/>
    <cellStyle name="Normal 63 2 4" xfId="32485" xr:uid="{00000000-0005-0000-0000-0000E5B20000}"/>
    <cellStyle name="Normal 63 2_AVA DVA EL" xfId="32486" xr:uid="{00000000-0005-0000-0000-0000E6B20000}"/>
    <cellStyle name="Normal 63 3" xfId="32487" xr:uid="{00000000-0005-0000-0000-0000E7B20000}"/>
    <cellStyle name="Normal 63 3 2" xfId="32488" xr:uid="{00000000-0005-0000-0000-0000E8B20000}"/>
    <cellStyle name="Normal 63 3 3" xfId="32489" xr:uid="{00000000-0005-0000-0000-0000E9B20000}"/>
    <cellStyle name="Normal 63 3_AVA DVA EL" xfId="32490" xr:uid="{00000000-0005-0000-0000-0000EAB20000}"/>
    <cellStyle name="Normal 63 4" xfId="32491" xr:uid="{00000000-0005-0000-0000-0000EBB20000}"/>
    <cellStyle name="Normal 63 4 2" xfId="32492" xr:uid="{00000000-0005-0000-0000-0000ECB20000}"/>
    <cellStyle name="Normal 63 4 3" xfId="32493" xr:uid="{00000000-0005-0000-0000-0000EDB20000}"/>
    <cellStyle name="Normal 63 4_AVA DVA EL" xfId="32494" xr:uid="{00000000-0005-0000-0000-0000EEB20000}"/>
    <cellStyle name="Normal 63 5" xfId="32495" xr:uid="{00000000-0005-0000-0000-0000EFB20000}"/>
    <cellStyle name="Normal 63 5 2" xfId="32496" xr:uid="{00000000-0005-0000-0000-0000F0B20000}"/>
    <cellStyle name="Normal 63 5 3" xfId="32497" xr:uid="{00000000-0005-0000-0000-0000F1B20000}"/>
    <cellStyle name="Normal 63 5_AVA DVA EL" xfId="32498" xr:uid="{00000000-0005-0000-0000-0000F2B20000}"/>
    <cellStyle name="Normal 63 6" xfId="32499" xr:uid="{00000000-0005-0000-0000-0000F3B20000}"/>
    <cellStyle name="Normal 63_AVA DVA EL" xfId="32500" xr:uid="{00000000-0005-0000-0000-0000F4B20000}"/>
    <cellStyle name="Normal 64" xfId="8669" xr:uid="{00000000-0005-0000-0000-0000F5B20000}"/>
    <cellStyle name="Normal 64 2" xfId="8670" xr:uid="{00000000-0005-0000-0000-0000F6B20000}"/>
    <cellStyle name="Normal 64 2 2" xfId="32501" xr:uid="{00000000-0005-0000-0000-0000F7B20000}"/>
    <cellStyle name="Normal 64 2 2 2" xfId="32502" xr:uid="{00000000-0005-0000-0000-0000F8B20000}"/>
    <cellStyle name="Normal 64 2 2 3" xfId="32503" xr:uid="{00000000-0005-0000-0000-0000F9B20000}"/>
    <cellStyle name="Normal 64 2 2_AVA DVA EL" xfId="32504" xr:uid="{00000000-0005-0000-0000-0000FAB20000}"/>
    <cellStyle name="Normal 64 2 3" xfId="32505" xr:uid="{00000000-0005-0000-0000-0000FBB20000}"/>
    <cellStyle name="Normal 64 2_AVA DVA EL" xfId="32506" xr:uid="{00000000-0005-0000-0000-0000FCB20000}"/>
    <cellStyle name="Normal 64 3" xfId="32507" xr:uid="{00000000-0005-0000-0000-0000FDB20000}"/>
    <cellStyle name="Normal 64 3 2" xfId="32508" xr:uid="{00000000-0005-0000-0000-0000FEB20000}"/>
    <cellStyle name="Normal 64 3 3" xfId="32509" xr:uid="{00000000-0005-0000-0000-0000FFB20000}"/>
    <cellStyle name="Normal 64 3_AVA DVA EL" xfId="32510" xr:uid="{00000000-0005-0000-0000-000000B30000}"/>
    <cellStyle name="Normal 64 4" xfId="32511" xr:uid="{00000000-0005-0000-0000-000001B30000}"/>
    <cellStyle name="Normal 64 4 2" xfId="32512" xr:uid="{00000000-0005-0000-0000-000002B30000}"/>
    <cellStyle name="Normal 64 4 3" xfId="32513" xr:uid="{00000000-0005-0000-0000-000003B30000}"/>
    <cellStyle name="Normal 64 4_AVA DVA EL" xfId="32514" xr:uid="{00000000-0005-0000-0000-000004B30000}"/>
    <cellStyle name="Normal 64 5" xfId="32515" xr:uid="{00000000-0005-0000-0000-000005B30000}"/>
    <cellStyle name="Normal 64 5 2" xfId="32516" xr:uid="{00000000-0005-0000-0000-000006B30000}"/>
    <cellStyle name="Normal 64 5 3" xfId="32517" xr:uid="{00000000-0005-0000-0000-000007B30000}"/>
    <cellStyle name="Normal 64 5_AVA DVA EL" xfId="32518" xr:uid="{00000000-0005-0000-0000-000008B30000}"/>
    <cellStyle name="Normal 64 6" xfId="32519" xr:uid="{00000000-0005-0000-0000-000009B30000}"/>
    <cellStyle name="Normal 64 6 2" xfId="32520" xr:uid="{00000000-0005-0000-0000-00000AB30000}"/>
    <cellStyle name="Normal 64 6 3" xfId="32521" xr:uid="{00000000-0005-0000-0000-00000BB30000}"/>
    <cellStyle name="Normal 64 6_AVA DVA EL" xfId="32522" xr:uid="{00000000-0005-0000-0000-00000CB30000}"/>
    <cellStyle name="Normal 64 7" xfId="32523" xr:uid="{00000000-0005-0000-0000-00000DB30000}"/>
    <cellStyle name="Normal 64 8" xfId="36809" xr:uid="{00000000-0005-0000-0000-00000EB30000}"/>
    <cellStyle name="Normal 64_4Q16" xfId="32524" xr:uid="{00000000-0005-0000-0000-00000FB30000}"/>
    <cellStyle name="Normal 65" xfId="8671" xr:uid="{00000000-0005-0000-0000-000010B30000}"/>
    <cellStyle name="Normal 65 2" xfId="32525" xr:uid="{00000000-0005-0000-0000-000011B30000}"/>
    <cellStyle name="Normal 65 2 2" xfId="32526" xr:uid="{00000000-0005-0000-0000-000012B30000}"/>
    <cellStyle name="Normal 65 2 3" xfId="32527" xr:uid="{00000000-0005-0000-0000-000013B30000}"/>
    <cellStyle name="Normal 65 2_AVA DVA EL" xfId="32528" xr:uid="{00000000-0005-0000-0000-000014B30000}"/>
    <cellStyle name="Normal 65 3" xfId="32529" xr:uid="{00000000-0005-0000-0000-000015B30000}"/>
    <cellStyle name="Normal 65 3 2" xfId="32530" xr:uid="{00000000-0005-0000-0000-000016B30000}"/>
    <cellStyle name="Normal 65 3 3" xfId="32531" xr:uid="{00000000-0005-0000-0000-000017B30000}"/>
    <cellStyle name="Normal 65 3_AVA DVA EL" xfId="32532" xr:uid="{00000000-0005-0000-0000-000018B30000}"/>
    <cellStyle name="Normal 65 4" xfId="32533" xr:uid="{00000000-0005-0000-0000-000019B30000}"/>
    <cellStyle name="Normal 65 4 2" xfId="32534" xr:uid="{00000000-0005-0000-0000-00001AB30000}"/>
    <cellStyle name="Normal 65 4 3" xfId="32535" xr:uid="{00000000-0005-0000-0000-00001BB30000}"/>
    <cellStyle name="Normal 65 4_AVA DVA EL" xfId="32536" xr:uid="{00000000-0005-0000-0000-00001CB30000}"/>
    <cellStyle name="Normal 65 5" xfId="32537" xr:uid="{00000000-0005-0000-0000-00001DB30000}"/>
    <cellStyle name="Normal 65 5 2" xfId="32538" xr:uid="{00000000-0005-0000-0000-00001EB30000}"/>
    <cellStyle name="Normal 65 5 3" xfId="32539" xr:uid="{00000000-0005-0000-0000-00001FB30000}"/>
    <cellStyle name="Normal 65 5_AVA DVA EL" xfId="32540" xr:uid="{00000000-0005-0000-0000-000020B30000}"/>
    <cellStyle name="Normal 65 6" xfId="32541" xr:uid="{00000000-0005-0000-0000-000021B30000}"/>
    <cellStyle name="Normal 65 6 2" xfId="32542" xr:uid="{00000000-0005-0000-0000-000022B30000}"/>
    <cellStyle name="Normal 65 6 3" xfId="32543" xr:uid="{00000000-0005-0000-0000-000023B30000}"/>
    <cellStyle name="Normal 65 6_AVA DVA EL" xfId="32544" xr:uid="{00000000-0005-0000-0000-000024B30000}"/>
    <cellStyle name="Normal 65 7" xfId="32545" xr:uid="{00000000-0005-0000-0000-000025B30000}"/>
    <cellStyle name="Normal 65_AVA DVA EL" xfId="32546" xr:uid="{00000000-0005-0000-0000-000026B30000}"/>
    <cellStyle name="Normal 66" xfId="8672" xr:uid="{00000000-0005-0000-0000-000027B30000}"/>
    <cellStyle name="Normal 66 2" xfId="8673" xr:uid="{00000000-0005-0000-0000-000028B30000}"/>
    <cellStyle name="Normal 66 2 2" xfId="32547" xr:uid="{00000000-0005-0000-0000-000029B30000}"/>
    <cellStyle name="Normal 66 2 2 2" xfId="32548" xr:uid="{00000000-0005-0000-0000-00002AB30000}"/>
    <cellStyle name="Normal 66 2 2 3" xfId="32549" xr:uid="{00000000-0005-0000-0000-00002BB30000}"/>
    <cellStyle name="Normal 66 2 2_AVA DVA EL" xfId="32550" xr:uid="{00000000-0005-0000-0000-00002CB30000}"/>
    <cellStyle name="Normal 66 2 3" xfId="32551" xr:uid="{00000000-0005-0000-0000-00002DB30000}"/>
    <cellStyle name="Normal 66 2_AVA DVA EL" xfId="32552" xr:uid="{00000000-0005-0000-0000-00002EB30000}"/>
    <cellStyle name="Normal 66 3" xfId="32553" xr:uid="{00000000-0005-0000-0000-00002FB30000}"/>
    <cellStyle name="Normal 66 3 2" xfId="32554" xr:uid="{00000000-0005-0000-0000-000030B30000}"/>
    <cellStyle name="Normal 66 3 3" xfId="32555" xr:uid="{00000000-0005-0000-0000-000031B30000}"/>
    <cellStyle name="Normal 66 3_AVA DVA EL" xfId="32556" xr:uid="{00000000-0005-0000-0000-000032B30000}"/>
    <cellStyle name="Normal 66 4" xfId="32557" xr:uid="{00000000-0005-0000-0000-000033B30000}"/>
    <cellStyle name="Normal 66 4 2" xfId="32558" xr:uid="{00000000-0005-0000-0000-000034B30000}"/>
    <cellStyle name="Normal 66 4 3" xfId="32559" xr:uid="{00000000-0005-0000-0000-000035B30000}"/>
    <cellStyle name="Normal 66 4_AVA DVA EL" xfId="32560" xr:uid="{00000000-0005-0000-0000-000036B30000}"/>
    <cellStyle name="Normal 66 5" xfId="32561" xr:uid="{00000000-0005-0000-0000-000037B30000}"/>
    <cellStyle name="Normal 66 5 2" xfId="32562" xr:uid="{00000000-0005-0000-0000-000038B30000}"/>
    <cellStyle name="Normal 66 5 3" xfId="32563" xr:uid="{00000000-0005-0000-0000-000039B30000}"/>
    <cellStyle name="Normal 66 5_AVA DVA EL" xfId="32564" xr:uid="{00000000-0005-0000-0000-00003AB30000}"/>
    <cellStyle name="Normal 66 6" xfId="32565" xr:uid="{00000000-0005-0000-0000-00003BB30000}"/>
    <cellStyle name="Normal 66 6 2" xfId="32566" xr:uid="{00000000-0005-0000-0000-00003CB30000}"/>
    <cellStyle name="Normal 66 6 3" xfId="32567" xr:uid="{00000000-0005-0000-0000-00003DB30000}"/>
    <cellStyle name="Normal 66 6_AVA DVA EL" xfId="32568" xr:uid="{00000000-0005-0000-0000-00003EB30000}"/>
    <cellStyle name="Normal 66 7" xfId="32569" xr:uid="{00000000-0005-0000-0000-00003FB30000}"/>
    <cellStyle name="Normal 66 8" xfId="36810" xr:uid="{00000000-0005-0000-0000-000040B30000}"/>
    <cellStyle name="Normal 66_4Q16" xfId="32570" xr:uid="{00000000-0005-0000-0000-000041B30000}"/>
    <cellStyle name="Normal 67" xfId="8674" xr:uid="{00000000-0005-0000-0000-000042B30000}"/>
    <cellStyle name="Normal 67 2" xfId="8675" xr:uid="{00000000-0005-0000-0000-000043B30000}"/>
    <cellStyle name="Normal 67 2 2" xfId="32571" xr:uid="{00000000-0005-0000-0000-000044B30000}"/>
    <cellStyle name="Normal 67 2 2 2" xfId="32572" xr:uid="{00000000-0005-0000-0000-000045B30000}"/>
    <cellStyle name="Normal 67 2 2 3" xfId="32573" xr:uid="{00000000-0005-0000-0000-000046B30000}"/>
    <cellStyle name="Normal 67 2 2_AVA DVA EL" xfId="32574" xr:uid="{00000000-0005-0000-0000-000047B30000}"/>
    <cellStyle name="Normal 67 2 3" xfId="32575" xr:uid="{00000000-0005-0000-0000-000048B30000}"/>
    <cellStyle name="Normal 67 2_AVA DVA EL" xfId="32576" xr:uid="{00000000-0005-0000-0000-000049B30000}"/>
    <cellStyle name="Normal 67 3" xfId="32577" xr:uid="{00000000-0005-0000-0000-00004AB30000}"/>
    <cellStyle name="Normal 67 3 2" xfId="32578" xr:uid="{00000000-0005-0000-0000-00004BB30000}"/>
    <cellStyle name="Normal 67 3 3" xfId="32579" xr:uid="{00000000-0005-0000-0000-00004CB30000}"/>
    <cellStyle name="Normal 67 3_AVA DVA EL" xfId="32580" xr:uid="{00000000-0005-0000-0000-00004DB30000}"/>
    <cellStyle name="Normal 67 4" xfId="32581" xr:uid="{00000000-0005-0000-0000-00004EB30000}"/>
    <cellStyle name="Normal 67 4 2" xfId="32582" xr:uid="{00000000-0005-0000-0000-00004FB30000}"/>
    <cellStyle name="Normal 67 4 3" xfId="32583" xr:uid="{00000000-0005-0000-0000-000050B30000}"/>
    <cellStyle name="Normal 67 4_AVA DVA EL" xfId="32584" xr:uid="{00000000-0005-0000-0000-000051B30000}"/>
    <cellStyle name="Normal 67 5" xfId="32585" xr:uid="{00000000-0005-0000-0000-000052B30000}"/>
    <cellStyle name="Normal 67 5 2" xfId="32586" xr:uid="{00000000-0005-0000-0000-000053B30000}"/>
    <cellStyle name="Normal 67 5 3" xfId="32587" xr:uid="{00000000-0005-0000-0000-000054B30000}"/>
    <cellStyle name="Normal 67 5_AVA DVA EL" xfId="32588" xr:uid="{00000000-0005-0000-0000-000055B30000}"/>
    <cellStyle name="Normal 67 6" xfId="32589" xr:uid="{00000000-0005-0000-0000-000056B30000}"/>
    <cellStyle name="Normal 67 6 2" xfId="32590" xr:uid="{00000000-0005-0000-0000-000057B30000}"/>
    <cellStyle name="Normal 67 6 3" xfId="32591" xr:uid="{00000000-0005-0000-0000-000058B30000}"/>
    <cellStyle name="Normal 67 6_AVA DVA EL" xfId="32592" xr:uid="{00000000-0005-0000-0000-000059B30000}"/>
    <cellStyle name="Normal 67 7" xfId="32593" xr:uid="{00000000-0005-0000-0000-00005AB30000}"/>
    <cellStyle name="Normal 67 8" xfId="36811" xr:uid="{00000000-0005-0000-0000-00005BB30000}"/>
    <cellStyle name="Normal 67_4Q16" xfId="32594" xr:uid="{00000000-0005-0000-0000-00005CB30000}"/>
    <cellStyle name="Normal 68" xfId="8676" xr:uid="{00000000-0005-0000-0000-00005DB30000}"/>
    <cellStyle name="Normal 68 2" xfId="8677" xr:uid="{00000000-0005-0000-0000-00005EB30000}"/>
    <cellStyle name="Normal 68 2 2" xfId="32595" xr:uid="{00000000-0005-0000-0000-00005FB30000}"/>
    <cellStyle name="Normal 68 2 3" xfId="32596" xr:uid="{00000000-0005-0000-0000-000060B30000}"/>
    <cellStyle name="Normal 68 2_AVA DVA EL" xfId="32597" xr:uid="{00000000-0005-0000-0000-000061B30000}"/>
    <cellStyle name="Normal 68 3" xfId="8678" xr:uid="{00000000-0005-0000-0000-000062B30000}"/>
    <cellStyle name="Normal 68 3 2" xfId="8679" xr:uid="{00000000-0005-0000-0000-000063B30000}"/>
    <cellStyle name="Normal 68 3 3" xfId="32598" xr:uid="{00000000-0005-0000-0000-000064B30000}"/>
    <cellStyle name="Normal 68 3_AVA DVA EL" xfId="32599" xr:uid="{00000000-0005-0000-0000-000065B30000}"/>
    <cellStyle name="Normal 68 4" xfId="32600" xr:uid="{00000000-0005-0000-0000-000066B30000}"/>
    <cellStyle name="Normal 68 4 2" xfId="32601" xr:uid="{00000000-0005-0000-0000-000067B30000}"/>
    <cellStyle name="Normal 68 4 3" xfId="32602" xr:uid="{00000000-0005-0000-0000-000068B30000}"/>
    <cellStyle name="Normal 68 4_AVA DVA EL" xfId="32603" xr:uid="{00000000-0005-0000-0000-000069B30000}"/>
    <cellStyle name="Normal 68 5" xfId="32604" xr:uid="{00000000-0005-0000-0000-00006AB30000}"/>
    <cellStyle name="Normal 68 5 2" xfId="32605" xr:uid="{00000000-0005-0000-0000-00006BB30000}"/>
    <cellStyle name="Normal 68 5 3" xfId="32606" xr:uid="{00000000-0005-0000-0000-00006CB30000}"/>
    <cellStyle name="Normal 68 5_AVA DVA EL" xfId="32607" xr:uid="{00000000-0005-0000-0000-00006DB30000}"/>
    <cellStyle name="Normal 68 6" xfId="32608" xr:uid="{00000000-0005-0000-0000-00006EB30000}"/>
    <cellStyle name="Normal 68 6 2" xfId="32609" xr:uid="{00000000-0005-0000-0000-00006FB30000}"/>
    <cellStyle name="Normal 68 6 3" xfId="32610" xr:uid="{00000000-0005-0000-0000-000070B30000}"/>
    <cellStyle name="Normal 68 6_AVA DVA EL" xfId="32611" xr:uid="{00000000-0005-0000-0000-000071B30000}"/>
    <cellStyle name="Normal 68 7" xfId="32612" xr:uid="{00000000-0005-0000-0000-000072B30000}"/>
    <cellStyle name="Normal 68 8" xfId="36812" xr:uid="{00000000-0005-0000-0000-000073B30000}"/>
    <cellStyle name="Normal 68_AVA DVA EL" xfId="32613" xr:uid="{00000000-0005-0000-0000-000074B30000}"/>
    <cellStyle name="Normal 69" xfId="8680" xr:uid="{00000000-0005-0000-0000-000075B30000}"/>
    <cellStyle name="Normal 69 2" xfId="8681" xr:uid="{00000000-0005-0000-0000-000076B30000}"/>
    <cellStyle name="Normal 69 2 2" xfId="8682" xr:uid="{00000000-0005-0000-0000-000077B30000}"/>
    <cellStyle name="Normal 69 2 3" xfId="32614" xr:uid="{00000000-0005-0000-0000-000078B30000}"/>
    <cellStyle name="Normal 69 2_AVA DVA EL" xfId="32615" xr:uid="{00000000-0005-0000-0000-000079B30000}"/>
    <cellStyle name="Normal 69 3" xfId="8683" xr:uid="{00000000-0005-0000-0000-00007AB30000}"/>
    <cellStyle name="Normal 69 3 2" xfId="32616" xr:uid="{00000000-0005-0000-0000-00007BB30000}"/>
    <cellStyle name="Normal 69 3 3" xfId="32617" xr:uid="{00000000-0005-0000-0000-00007CB30000}"/>
    <cellStyle name="Normal 69 3_AVA DVA EL" xfId="32618" xr:uid="{00000000-0005-0000-0000-00007DB30000}"/>
    <cellStyle name="Normal 69 4" xfId="32619" xr:uid="{00000000-0005-0000-0000-00007EB30000}"/>
    <cellStyle name="Normal 69_AVA DVA EL" xfId="32620" xr:uid="{00000000-0005-0000-0000-00007FB30000}"/>
    <cellStyle name="Normal 7" xfId="8684" xr:uid="{00000000-0005-0000-0000-000080B30000}"/>
    <cellStyle name="Normal 7 10" xfId="8685" xr:uid="{00000000-0005-0000-0000-000081B30000}"/>
    <cellStyle name="Normal 7 10 2" xfId="32621" xr:uid="{00000000-0005-0000-0000-000082B30000}"/>
    <cellStyle name="Normal 7 10 2 2" xfId="32622" xr:uid="{00000000-0005-0000-0000-000083B30000}"/>
    <cellStyle name="Normal 7 10 2 3" xfId="32623" xr:uid="{00000000-0005-0000-0000-000084B30000}"/>
    <cellStyle name="Normal 7 10 2_AVA DVA EL" xfId="32624" xr:uid="{00000000-0005-0000-0000-000085B30000}"/>
    <cellStyle name="Normal 7 10 3" xfId="32625" xr:uid="{00000000-0005-0000-0000-000086B30000}"/>
    <cellStyle name="Normal 7 10_AVA DVA EL" xfId="32626" xr:uid="{00000000-0005-0000-0000-000087B30000}"/>
    <cellStyle name="Normal 7 11" xfId="8686" xr:uid="{00000000-0005-0000-0000-000088B30000}"/>
    <cellStyle name="Normal 7 11 2" xfId="32627" xr:uid="{00000000-0005-0000-0000-000089B30000}"/>
    <cellStyle name="Normal 7 11_AVA DVA EL" xfId="32628" xr:uid="{00000000-0005-0000-0000-00008AB30000}"/>
    <cellStyle name="Normal 7 12" xfId="8687" xr:uid="{00000000-0005-0000-0000-00008BB30000}"/>
    <cellStyle name="Normal 7 12 2" xfId="8688" xr:uid="{00000000-0005-0000-0000-00008CB30000}"/>
    <cellStyle name="Normal 7 12_AVA DVA EL" xfId="32629" xr:uid="{00000000-0005-0000-0000-00008DB30000}"/>
    <cellStyle name="Normal 7 13" xfId="8689" xr:uid="{00000000-0005-0000-0000-00008EB30000}"/>
    <cellStyle name="Normal 7 13 2" xfId="8690" xr:uid="{00000000-0005-0000-0000-00008FB30000}"/>
    <cellStyle name="Normal 7 13_AVA DVA EL" xfId="32630" xr:uid="{00000000-0005-0000-0000-000090B30000}"/>
    <cellStyle name="Normal 7 14" xfId="32631" xr:uid="{00000000-0005-0000-0000-000091B30000}"/>
    <cellStyle name="Normal 7 14 2" xfId="32632" xr:uid="{00000000-0005-0000-0000-000092B30000}"/>
    <cellStyle name="Normal 7 14 3" xfId="32633" xr:uid="{00000000-0005-0000-0000-000093B30000}"/>
    <cellStyle name="Normal 7 14 4" xfId="35996" xr:uid="{00000000-0005-0000-0000-000094B30000}"/>
    <cellStyle name="Normal 7 14_AVA DVA EL" xfId="32634" xr:uid="{00000000-0005-0000-0000-000095B30000}"/>
    <cellStyle name="Normal 7 15" xfId="32635" xr:uid="{00000000-0005-0000-0000-000096B30000}"/>
    <cellStyle name="Normal 7 15 2" xfId="32636" xr:uid="{00000000-0005-0000-0000-000097B30000}"/>
    <cellStyle name="Normal 7 15 3" xfId="32637" xr:uid="{00000000-0005-0000-0000-000098B30000}"/>
    <cellStyle name="Normal 7 15_AVA DVA EL" xfId="32638" xr:uid="{00000000-0005-0000-0000-000099B30000}"/>
    <cellStyle name="Normal 7 16" xfId="32639" xr:uid="{00000000-0005-0000-0000-00009AB30000}"/>
    <cellStyle name="Normal 7 16 2" xfId="32640" xr:uid="{00000000-0005-0000-0000-00009BB30000}"/>
    <cellStyle name="Normal 7 16 3" xfId="32641" xr:uid="{00000000-0005-0000-0000-00009CB30000}"/>
    <cellStyle name="Normal 7 16_AVA DVA EL" xfId="32642" xr:uid="{00000000-0005-0000-0000-00009DB30000}"/>
    <cellStyle name="Normal 7 17" xfId="32643" xr:uid="{00000000-0005-0000-0000-00009EB30000}"/>
    <cellStyle name="Normal 7 18" xfId="32644" xr:uid="{00000000-0005-0000-0000-00009FB30000}"/>
    <cellStyle name="Normal 7 19" xfId="35911" xr:uid="{00000000-0005-0000-0000-0000A0B30000}"/>
    <cellStyle name="Normal 7 2" xfId="8691" xr:uid="{00000000-0005-0000-0000-0000A1B30000}"/>
    <cellStyle name="Normal 7 2 10" xfId="8692" xr:uid="{00000000-0005-0000-0000-0000A2B30000}"/>
    <cellStyle name="Normal 7 2 10 2" xfId="32645" xr:uid="{00000000-0005-0000-0000-0000A3B30000}"/>
    <cellStyle name="Normal 7 2 10_AVA DVA EL" xfId="32646" xr:uid="{00000000-0005-0000-0000-0000A4B30000}"/>
    <cellStyle name="Normal 7 2 11" xfId="8693" xr:uid="{00000000-0005-0000-0000-0000A5B30000}"/>
    <cellStyle name="Normal 7 2 11 2" xfId="32647" xr:uid="{00000000-0005-0000-0000-0000A6B30000}"/>
    <cellStyle name="Normal 7 2 11_AVA DVA EL" xfId="32648" xr:uid="{00000000-0005-0000-0000-0000A7B30000}"/>
    <cellStyle name="Normal 7 2 12" xfId="32649" xr:uid="{00000000-0005-0000-0000-0000A8B30000}"/>
    <cellStyle name="Normal 7 2 12 2" xfId="32650" xr:uid="{00000000-0005-0000-0000-0000A9B30000}"/>
    <cellStyle name="Normal 7 2 12 3" xfId="32651" xr:uid="{00000000-0005-0000-0000-0000AAB30000}"/>
    <cellStyle name="Normal 7 2 12 4" xfId="36062" xr:uid="{00000000-0005-0000-0000-0000ABB30000}"/>
    <cellStyle name="Normal 7 2 12_AVA DVA EL" xfId="32652" xr:uid="{00000000-0005-0000-0000-0000ACB30000}"/>
    <cellStyle name="Normal 7 2 13" xfId="32653" xr:uid="{00000000-0005-0000-0000-0000ADB30000}"/>
    <cellStyle name="Normal 7 2 13 2" xfId="32654" xr:uid="{00000000-0005-0000-0000-0000AEB30000}"/>
    <cellStyle name="Normal 7 2 13 3" xfId="32655" xr:uid="{00000000-0005-0000-0000-0000AFB30000}"/>
    <cellStyle name="Normal 7 2 13_AVA DVA EL" xfId="32656" xr:uid="{00000000-0005-0000-0000-0000B0B30000}"/>
    <cellStyle name="Normal 7 2 14" xfId="32657" xr:uid="{00000000-0005-0000-0000-0000B1B30000}"/>
    <cellStyle name="Normal 7 2 14 2" xfId="32658" xr:uid="{00000000-0005-0000-0000-0000B2B30000}"/>
    <cellStyle name="Normal 7 2 14 3" xfId="32659" xr:uid="{00000000-0005-0000-0000-0000B3B30000}"/>
    <cellStyle name="Normal 7 2 14_AVA DVA EL" xfId="32660" xr:uid="{00000000-0005-0000-0000-0000B4B30000}"/>
    <cellStyle name="Normal 7 2 15" xfId="32661" xr:uid="{00000000-0005-0000-0000-0000B5B30000}"/>
    <cellStyle name="Normal 7 2 16" xfId="32662" xr:uid="{00000000-0005-0000-0000-0000B6B30000}"/>
    <cellStyle name="Normal 7 2 17" xfId="36814" xr:uid="{00000000-0005-0000-0000-0000B7B30000}"/>
    <cellStyle name="Normal 7 2 18" xfId="50816" xr:uid="{00000000-0005-0000-0000-0000B8B30000}"/>
    <cellStyle name="Normal 7 2 19" xfId="50817" xr:uid="{00000000-0005-0000-0000-0000B9B30000}"/>
    <cellStyle name="Normal 7 2 2" xfId="8694" xr:uid="{00000000-0005-0000-0000-0000BAB30000}"/>
    <cellStyle name="Normal 7 2 2 10" xfId="50818" xr:uid="{00000000-0005-0000-0000-0000BBB30000}"/>
    <cellStyle name="Normal 7 2 2 2" xfId="32663" xr:uid="{00000000-0005-0000-0000-0000BCB30000}"/>
    <cellStyle name="Normal 7 2 2 2 2" xfId="32664" xr:uid="{00000000-0005-0000-0000-0000BDB30000}"/>
    <cellStyle name="Normal 7 2 2 2 2 2" xfId="32665" xr:uid="{00000000-0005-0000-0000-0000BEB30000}"/>
    <cellStyle name="Normal 7 2 2 2 2 3" xfId="32666" xr:uid="{00000000-0005-0000-0000-0000BFB30000}"/>
    <cellStyle name="Normal 7 2 2 2 2 4" xfId="50819" xr:uid="{00000000-0005-0000-0000-0000C0B30000}"/>
    <cellStyle name="Normal 7 2 2 2 2 5" xfId="50820" xr:uid="{00000000-0005-0000-0000-0000C1B30000}"/>
    <cellStyle name="Normal 7 2 2 2 2_AVA DVA EL" xfId="32667" xr:uid="{00000000-0005-0000-0000-0000C2B30000}"/>
    <cellStyle name="Normal 7 2 2 2 3" xfId="32668" xr:uid="{00000000-0005-0000-0000-0000C3B30000}"/>
    <cellStyle name="Normal 7 2 2 2 3 2" xfId="32669" xr:uid="{00000000-0005-0000-0000-0000C4B30000}"/>
    <cellStyle name="Normal 7 2 2 2 3 3" xfId="32670" xr:uid="{00000000-0005-0000-0000-0000C5B30000}"/>
    <cellStyle name="Normal 7 2 2 2 3 4" xfId="50821" xr:uid="{00000000-0005-0000-0000-0000C6B30000}"/>
    <cellStyle name="Normal 7 2 2 2 3 5" xfId="50822" xr:uid="{00000000-0005-0000-0000-0000C7B30000}"/>
    <cellStyle name="Normal 7 2 2 2 3_AVA DVA EL" xfId="32671" xr:uid="{00000000-0005-0000-0000-0000C8B30000}"/>
    <cellStyle name="Normal 7 2 2 2 4" xfId="32672" xr:uid="{00000000-0005-0000-0000-0000C9B30000}"/>
    <cellStyle name="Normal 7 2 2 2 4 2" xfId="32673" xr:uid="{00000000-0005-0000-0000-0000CAB30000}"/>
    <cellStyle name="Normal 7 2 2 2 4 3" xfId="32674" xr:uid="{00000000-0005-0000-0000-0000CBB30000}"/>
    <cellStyle name="Normal 7 2 2 2 4 4" xfId="50823" xr:uid="{00000000-0005-0000-0000-0000CCB30000}"/>
    <cellStyle name="Normal 7 2 2 2 4 5" xfId="50824" xr:uid="{00000000-0005-0000-0000-0000CDB30000}"/>
    <cellStyle name="Normal 7 2 2 2 4_AVA DVA EL" xfId="32675" xr:uid="{00000000-0005-0000-0000-0000CEB30000}"/>
    <cellStyle name="Normal 7 2 2 2 5" xfId="32676" xr:uid="{00000000-0005-0000-0000-0000CFB30000}"/>
    <cellStyle name="Normal 7 2 2 2 5 2" xfId="32677" xr:uid="{00000000-0005-0000-0000-0000D0B30000}"/>
    <cellStyle name="Normal 7 2 2 2 5 3" xfId="32678" xr:uid="{00000000-0005-0000-0000-0000D1B30000}"/>
    <cellStyle name="Normal 7 2 2 2 5 4" xfId="50825" xr:uid="{00000000-0005-0000-0000-0000D2B30000}"/>
    <cellStyle name="Normal 7 2 2 2 5_AVA DVA EL" xfId="32679" xr:uid="{00000000-0005-0000-0000-0000D3B30000}"/>
    <cellStyle name="Normal 7 2 2 2 6" xfId="32680" xr:uid="{00000000-0005-0000-0000-0000D4B30000}"/>
    <cellStyle name="Normal 7 2 2 2 7" xfId="32681" xr:uid="{00000000-0005-0000-0000-0000D5B30000}"/>
    <cellStyle name="Normal 7 2 2 2 8" xfId="50826" xr:uid="{00000000-0005-0000-0000-0000D6B30000}"/>
    <cellStyle name="Normal 7 2 2 2 9" xfId="50827" xr:uid="{00000000-0005-0000-0000-0000D7B30000}"/>
    <cellStyle name="Normal 7 2 2 2_A02" xfId="54570" xr:uid="{7D6C927C-863B-42C4-BFAA-A5FE99695617}"/>
    <cellStyle name="Normal 7 2 2 3" xfId="32682" xr:uid="{00000000-0005-0000-0000-0000D9B30000}"/>
    <cellStyle name="Normal 7 2 2 3 2" xfId="32683" xr:uid="{00000000-0005-0000-0000-0000DAB30000}"/>
    <cellStyle name="Normal 7 2 2 3 3" xfId="32684" xr:uid="{00000000-0005-0000-0000-0000DBB30000}"/>
    <cellStyle name="Normal 7 2 2 3 4" xfId="50828" xr:uid="{00000000-0005-0000-0000-0000DCB30000}"/>
    <cellStyle name="Normal 7 2 2 3 5" xfId="50829" xr:uid="{00000000-0005-0000-0000-0000DDB30000}"/>
    <cellStyle name="Normal 7 2 2 3_AVA DVA EL" xfId="32685" xr:uid="{00000000-0005-0000-0000-0000DEB30000}"/>
    <cellStyle name="Normal 7 2 2 4" xfId="32686" xr:uid="{00000000-0005-0000-0000-0000DFB30000}"/>
    <cellStyle name="Normal 7 2 2 4 2" xfId="32687" xr:uid="{00000000-0005-0000-0000-0000E0B30000}"/>
    <cellStyle name="Normal 7 2 2 4 3" xfId="32688" xr:uid="{00000000-0005-0000-0000-0000E1B30000}"/>
    <cellStyle name="Normal 7 2 2 4 4" xfId="50830" xr:uid="{00000000-0005-0000-0000-0000E2B30000}"/>
    <cellStyle name="Normal 7 2 2 4 5" xfId="50831" xr:uid="{00000000-0005-0000-0000-0000E3B30000}"/>
    <cellStyle name="Normal 7 2 2 4_AVA DVA EL" xfId="32689" xr:uid="{00000000-0005-0000-0000-0000E4B30000}"/>
    <cellStyle name="Normal 7 2 2 5" xfId="32690" xr:uid="{00000000-0005-0000-0000-0000E5B30000}"/>
    <cellStyle name="Normal 7 2 2 5 2" xfId="32691" xr:uid="{00000000-0005-0000-0000-0000E6B30000}"/>
    <cellStyle name="Normal 7 2 2 5 3" xfId="32692" xr:uid="{00000000-0005-0000-0000-0000E7B30000}"/>
    <cellStyle name="Normal 7 2 2 5 4" xfId="50832" xr:uid="{00000000-0005-0000-0000-0000E8B30000}"/>
    <cellStyle name="Normal 7 2 2 5 5" xfId="50833" xr:uid="{00000000-0005-0000-0000-0000E9B30000}"/>
    <cellStyle name="Normal 7 2 2 5_AVA DVA EL" xfId="32693" xr:uid="{00000000-0005-0000-0000-0000EAB30000}"/>
    <cellStyle name="Normal 7 2 2 6" xfId="32694" xr:uid="{00000000-0005-0000-0000-0000EBB30000}"/>
    <cellStyle name="Normal 7 2 2 6 2" xfId="32695" xr:uid="{00000000-0005-0000-0000-0000ECB30000}"/>
    <cellStyle name="Normal 7 2 2 6 3" xfId="32696" xr:uid="{00000000-0005-0000-0000-0000EDB30000}"/>
    <cellStyle name="Normal 7 2 2 6 4" xfId="50834" xr:uid="{00000000-0005-0000-0000-0000EEB30000}"/>
    <cellStyle name="Normal 7 2 2 6 5" xfId="50835" xr:uid="{00000000-0005-0000-0000-0000EFB30000}"/>
    <cellStyle name="Normal 7 2 2 6_AVA DVA EL" xfId="32697" xr:uid="{00000000-0005-0000-0000-0000F0B30000}"/>
    <cellStyle name="Normal 7 2 2 7" xfId="32698" xr:uid="{00000000-0005-0000-0000-0000F1B30000}"/>
    <cellStyle name="Normal 7 2 2 8" xfId="50836" xr:uid="{00000000-0005-0000-0000-0000F2B30000}"/>
    <cellStyle name="Normal 7 2 2 9" xfId="50837" xr:uid="{00000000-0005-0000-0000-0000F3B30000}"/>
    <cellStyle name="Normal 7 2 2_A01" xfId="35892" xr:uid="{00000000-0005-0000-0000-0000F4B30000}"/>
    <cellStyle name="Normal 7 2 3" xfId="8695" xr:uid="{00000000-0005-0000-0000-0000F5B30000}"/>
    <cellStyle name="Normal 7 2 3 2" xfId="32699" xr:uid="{00000000-0005-0000-0000-0000F6B30000}"/>
    <cellStyle name="Normal 7 2 3 2 2" xfId="32700" xr:uid="{00000000-0005-0000-0000-0000F7B30000}"/>
    <cellStyle name="Normal 7 2 3 2 3" xfId="32701" xr:uid="{00000000-0005-0000-0000-0000F8B30000}"/>
    <cellStyle name="Normal 7 2 3 2 4" xfId="50838" xr:uid="{00000000-0005-0000-0000-0000F9B30000}"/>
    <cellStyle name="Normal 7 2 3 2 5" xfId="50839" xr:uid="{00000000-0005-0000-0000-0000FAB30000}"/>
    <cellStyle name="Normal 7 2 3 2_AVA DVA EL" xfId="32702" xr:uid="{00000000-0005-0000-0000-0000FBB30000}"/>
    <cellStyle name="Normal 7 2 3 3" xfId="32703" xr:uid="{00000000-0005-0000-0000-0000FCB30000}"/>
    <cellStyle name="Normal 7 2 3 3 2" xfId="32704" xr:uid="{00000000-0005-0000-0000-0000FDB30000}"/>
    <cellStyle name="Normal 7 2 3 3 3" xfId="32705" xr:uid="{00000000-0005-0000-0000-0000FEB30000}"/>
    <cellStyle name="Normal 7 2 3 3 4" xfId="50840" xr:uid="{00000000-0005-0000-0000-0000FFB30000}"/>
    <cellStyle name="Normal 7 2 3 3 5" xfId="50841" xr:uid="{00000000-0005-0000-0000-000000B40000}"/>
    <cellStyle name="Normal 7 2 3 3_AVA DVA EL" xfId="32706" xr:uid="{00000000-0005-0000-0000-000001B40000}"/>
    <cellStyle name="Normal 7 2 3 4" xfId="32707" xr:uid="{00000000-0005-0000-0000-000002B40000}"/>
    <cellStyle name="Normal 7 2 3 4 2" xfId="32708" xr:uid="{00000000-0005-0000-0000-000003B40000}"/>
    <cellStyle name="Normal 7 2 3 4 3" xfId="32709" xr:uid="{00000000-0005-0000-0000-000004B40000}"/>
    <cellStyle name="Normal 7 2 3 4 4" xfId="50842" xr:uid="{00000000-0005-0000-0000-000005B40000}"/>
    <cellStyle name="Normal 7 2 3 4 5" xfId="50843" xr:uid="{00000000-0005-0000-0000-000006B40000}"/>
    <cellStyle name="Normal 7 2 3 4_AVA DVA EL" xfId="32710" xr:uid="{00000000-0005-0000-0000-000007B40000}"/>
    <cellStyle name="Normal 7 2 3 5" xfId="32711" xr:uid="{00000000-0005-0000-0000-000008B40000}"/>
    <cellStyle name="Normal 7 2 3 5 2" xfId="32712" xr:uid="{00000000-0005-0000-0000-000009B40000}"/>
    <cellStyle name="Normal 7 2 3 5 3" xfId="32713" xr:uid="{00000000-0005-0000-0000-00000AB40000}"/>
    <cellStyle name="Normal 7 2 3 5 4" xfId="50844" xr:uid="{00000000-0005-0000-0000-00000BB40000}"/>
    <cellStyle name="Normal 7 2 3 5 5" xfId="50845" xr:uid="{00000000-0005-0000-0000-00000CB40000}"/>
    <cellStyle name="Normal 7 2 3 5_AVA DVA EL" xfId="32714" xr:uid="{00000000-0005-0000-0000-00000DB40000}"/>
    <cellStyle name="Normal 7 2 3 6" xfId="32715" xr:uid="{00000000-0005-0000-0000-00000EB40000}"/>
    <cellStyle name="Normal 7 2 3 6 2" xfId="32716" xr:uid="{00000000-0005-0000-0000-00000FB40000}"/>
    <cellStyle name="Normal 7 2 3 6_AVA DVA EL" xfId="32717" xr:uid="{00000000-0005-0000-0000-000010B40000}"/>
    <cellStyle name="Normal 7 2 3 7" xfId="32718" xr:uid="{00000000-0005-0000-0000-000011B40000}"/>
    <cellStyle name="Normal 7 2 3 8" xfId="50846" xr:uid="{00000000-0005-0000-0000-000012B40000}"/>
    <cellStyle name="Normal 7 2 3 9" xfId="50847" xr:uid="{00000000-0005-0000-0000-000013B40000}"/>
    <cellStyle name="Normal 7 2 3_A01" xfId="35893" xr:uid="{00000000-0005-0000-0000-000014B40000}"/>
    <cellStyle name="Normal 7 2 4" xfId="8696" xr:uid="{00000000-0005-0000-0000-000015B40000}"/>
    <cellStyle name="Normal 7 2 4 2" xfId="32719" xr:uid="{00000000-0005-0000-0000-000016B40000}"/>
    <cellStyle name="Normal 7 2 4 2 2" xfId="32720" xr:uid="{00000000-0005-0000-0000-000017B40000}"/>
    <cellStyle name="Normal 7 2 4 2_AVA DVA EL" xfId="32721" xr:uid="{00000000-0005-0000-0000-000018B40000}"/>
    <cellStyle name="Normal 7 2 4 3" xfId="32722" xr:uid="{00000000-0005-0000-0000-000019B40000}"/>
    <cellStyle name="Normal 7 2 4 4" xfId="50848" xr:uid="{00000000-0005-0000-0000-00001AB40000}"/>
    <cellStyle name="Normal 7 2 4 5" xfId="50849" xr:uid="{00000000-0005-0000-0000-00001BB40000}"/>
    <cellStyle name="Normal 7 2 4 6" xfId="50850" xr:uid="{00000000-0005-0000-0000-00001CB40000}"/>
    <cellStyle name="Normal 7 2 4_AVA DVA EL" xfId="32723" xr:uid="{00000000-0005-0000-0000-00001DB40000}"/>
    <cellStyle name="Normal 7 2 5" xfId="8697" xr:uid="{00000000-0005-0000-0000-00001EB40000}"/>
    <cellStyle name="Normal 7 2 5 2" xfId="32724" xr:uid="{00000000-0005-0000-0000-00001FB40000}"/>
    <cellStyle name="Normal 7 2 5 2 2" xfId="32725" xr:uid="{00000000-0005-0000-0000-000020B40000}"/>
    <cellStyle name="Normal 7 2 5 2_AVA DVA EL" xfId="32726" xr:uid="{00000000-0005-0000-0000-000021B40000}"/>
    <cellStyle name="Normal 7 2 5 3" xfId="32727" xr:uid="{00000000-0005-0000-0000-000022B40000}"/>
    <cellStyle name="Normal 7 2 5 4" xfId="50851" xr:uid="{00000000-0005-0000-0000-000023B40000}"/>
    <cellStyle name="Normal 7 2 5 5" xfId="50852" xr:uid="{00000000-0005-0000-0000-000024B40000}"/>
    <cellStyle name="Normal 7 2 5 6" xfId="50853" xr:uid="{00000000-0005-0000-0000-000025B40000}"/>
    <cellStyle name="Normal 7 2 5_AVA DVA EL" xfId="32728" xr:uid="{00000000-0005-0000-0000-000026B40000}"/>
    <cellStyle name="Normal 7 2 6" xfId="8698" xr:uid="{00000000-0005-0000-0000-000027B40000}"/>
    <cellStyle name="Normal 7 2 6 2" xfId="32729" xr:uid="{00000000-0005-0000-0000-000028B40000}"/>
    <cellStyle name="Normal 7 2 6 2 2" xfId="32730" xr:uid="{00000000-0005-0000-0000-000029B40000}"/>
    <cellStyle name="Normal 7 2 6 2_AVA DVA EL" xfId="32731" xr:uid="{00000000-0005-0000-0000-00002AB40000}"/>
    <cellStyle name="Normal 7 2 6 3" xfId="32732" xr:uid="{00000000-0005-0000-0000-00002BB40000}"/>
    <cellStyle name="Normal 7 2 6 4" xfId="50854" xr:uid="{00000000-0005-0000-0000-00002CB40000}"/>
    <cellStyle name="Normal 7 2 6 5" xfId="50855" xr:uid="{00000000-0005-0000-0000-00002DB40000}"/>
    <cellStyle name="Normal 7 2 6_AVA DVA EL" xfId="32733" xr:uid="{00000000-0005-0000-0000-00002EB40000}"/>
    <cellStyle name="Normal 7 2 7" xfId="8699" xr:uid="{00000000-0005-0000-0000-00002FB40000}"/>
    <cellStyle name="Normal 7 2 7 2" xfId="32734" xr:uid="{00000000-0005-0000-0000-000030B40000}"/>
    <cellStyle name="Normal 7 2 7 2 2" xfId="32735" xr:uid="{00000000-0005-0000-0000-000031B40000}"/>
    <cellStyle name="Normal 7 2 7 2_AVA DVA EL" xfId="32736" xr:uid="{00000000-0005-0000-0000-000032B40000}"/>
    <cellStyle name="Normal 7 2 7 3" xfId="32737" xr:uid="{00000000-0005-0000-0000-000033B40000}"/>
    <cellStyle name="Normal 7 2 7 4" xfId="50856" xr:uid="{00000000-0005-0000-0000-000034B40000}"/>
    <cellStyle name="Normal 7 2 7 5" xfId="50857" xr:uid="{00000000-0005-0000-0000-000035B40000}"/>
    <cellStyle name="Normal 7 2 7_AVA DVA EL" xfId="32738" xr:uid="{00000000-0005-0000-0000-000036B40000}"/>
    <cellStyle name="Normal 7 2 8" xfId="8700" xr:uid="{00000000-0005-0000-0000-000037B40000}"/>
    <cellStyle name="Normal 7 2 8 2" xfId="32739" xr:uid="{00000000-0005-0000-0000-000038B40000}"/>
    <cellStyle name="Normal 7 2 8_AVA DVA EL" xfId="32740" xr:uid="{00000000-0005-0000-0000-000039B40000}"/>
    <cellStyle name="Normal 7 2 9" xfId="8701" xr:uid="{00000000-0005-0000-0000-00003AB40000}"/>
    <cellStyle name="Normal 7 2 9 2" xfId="32741" xr:uid="{00000000-0005-0000-0000-00003BB40000}"/>
    <cellStyle name="Normal 7 2 9_AVA DVA EL" xfId="32742" xr:uid="{00000000-0005-0000-0000-00003CB40000}"/>
    <cellStyle name="Normal 7 2_4Q16" xfId="32743" xr:uid="{00000000-0005-0000-0000-00003DB40000}"/>
    <cellStyle name="Normal 7 20" xfId="36018" xr:uid="{00000000-0005-0000-0000-00003EB40000}"/>
    <cellStyle name="Normal 7 21" xfId="36813" xr:uid="{00000000-0005-0000-0000-00003FB40000}"/>
    <cellStyle name="Normal 7 3" xfId="8702" xr:uid="{00000000-0005-0000-0000-000040B40000}"/>
    <cellStyle name="Normal 7 3 10" xfId="32744" xr:uid="{00000000-0005-0000-0000-000041B40000}"/>
    <cellStyle name="Normal 7 3 10 2" xfId="32745" xr:uid="{00000000-0005-0000-0000-000042B40000}"/>
    <cellStyle name="Normal 7 3 10 3" xfId="32746" xr:uid="{00000000-0005-0000-0000-000043B40000}"/>
    <cellStyle name="Normal 7 3 10_AVA DVA EL" xfId="32747" xr:uid="{00000000-0005-0000-0000-000044B40000}"/>
    <cellStyle name="Normal 7 3 11" xfId="32748" xr:uid="{00000000-0005-0000-0000-000045B40000}"/>
    <cellStyle name="Normal 7 3 11 2" xfId="32749" xr:uid="{00000000-0005-0000-0000-000046B40000}"/>
    <cellStyle name="Normal 7 3 11 3" xfId="32750" xr:uid="{00000000-0005-0000-0000-000047B40000}"/>
    <cellStyle name="Normal 7 3 11_AVA DVA EL" xfId="32751" xr:uid="{00000000-0005-0000-0000-000048B40000}"/>
    <cellStyle name="Normal 7 3 12" xfId="32752" xr:uid="{00000000-0005-0000-0000-000049B40000}"/>
    <cellStyle name="Normal 7 3 13" xfId="32753" xr:uid="{00000000-0005-0000-0000-00004AB40000}"/>
    <cellStyle name="Normal 7 3 14" xfId="50858" xr:uid="{00000000-0005-0000-0000-00004BB40000}"/>
    <cellStyle name="Normal 7 3 15" xfId="50859" xr:uid="{00000000-0005-0000-0000-00004CB40000}"/>
    <cellStyle name="Normal 7 3 16" xfId="50860" xr:uid="{00000000-0005-0000-0000-00004DB40000}"/>
    <cellStyle name="Normal 7 3 2" xfId="8703" xr:uid="{00000000-0005-0000-0000-00004EB40000}"/>
    <cellStyle name="Normal 7 3 2 10" xfId="32754" xr:uid="{00000000-0005-0000-0000-00004FB40000}"/>
    <cellStyle name="Normal 7 3 2 10 2" xfId="32755" xr:uid="{00000000-0005-0000-0000-000050B40000}"/>
    <cellStyle name="Normal 7 3 2 10 3" xfId="32756" xr:uid="{00000000-0005-0000-0000-000051B40000}"/>
    <cellStyle name="Normal 7 3 2 10_AVA DVA EL" xfId="32757" xr:uid="{00000000-0005-0000-0000-000052B40000}"/>
    <cellStyle name="Normal 7 3 2 11" xfId="32758" xr:uid="{00000000-0005-0000-0000-000053B40000}"/>
    <cellStyle name="Normal 7 3 2 12" xfId="32759" xr:uid="{00000000-0005-0000-0000-000054B40000}"/>
    <cellStyle name="Normal 7 3 2 13" xfId="50861" xr:uid="{00000000-0005-0000-0000-000055B40000}"/>
    <cellStyle name="Normal 7 3 2 14" xfId="50862" xr:uid="{00000000-0005-0000-0000-000056B40000}"/>
    <cellStyle name="Normal 7 3 2 2" xfId="8704" xr:uid="{00000000-0005-0000-0000-000057B40000}"/>
    <cellStyle name="Normal 7 3 2 2 2" xfId="32760" xr:uid="{00000000-0005-0000-0000-000058B40000}"/>
    <cellStyle name="Normal 7 3 2 2 2 2" xfId="32761" xr:uid="{00000000-0005-0000-0000-000059B40000}"/>
    <cellStyle name="Normal 7 3 2 2 2 3" xfId="32762" xr:uid="{00000000-0005-0000-0000-00005AB40000}"/>
    <cellStyle name="Normal 7 3 2 2 2_AVA DVA EL" xfId="32763" xr:uid="{00000000-0005-0000-0000-00005BB40000}"/>
    <cellStyle name="Normal 7 3 2 2 3" xfId="32764" xr:uid="{00000000-0005-0000-0000-00005CB40000}"/>
    <cellStyle name="Normal 7 3 2 2 3 2" xfId="32765" xr:uid="{00000000-0005-0000-0000-00005DB40000}"/>
    <cellStyle name="Normal 7 3 2 2 3 3" xfId="32766" xr:uid="{00000000-0005-0000-0000-00005EB40000}"/>
    <cellStyle name="Normal 7 3 2 2 3_AVA DVA EL" xfId="32767" xr:uid="{00000000-0005-0000-0000-00005FB40000}"/>
    <cellStyle name="Normal 7 3 2 2 4" xfId="32768" xr:uid="{00000000-0005-0000-0000-000060B40000}"/>
    <cellStyle name="Normal 7 3 2 2 4 2" xfId="32769" xr:uid="{00000000-0005-0000-0000-000061B40000}"/>
    <cellStyle name="Normal 7 3 2 2 4_AVA DVA EL" xfId="32770" xr:uid="{00000000-0005-0000-0000-000062B40000}"/>
    <cellStyle name="Normal 7 3 2 2 5" xfId="32771" xr:uid="{00000000-0005-0000-0000-000063B40000}"/>
    <cellStyle name="Normal 7 3 2 2 6" xfId="32772" xr:uid="{00000000-0005-0000-0000-000064B40000}"/>
    <cellStyle name="Normal 7 3 2 2 7" xfId="32773" xr:uid="{00000000-0005-0000-0000-000065B40000}"/>
    <cellStyle name="Normal 7 3 2 2_AVA DVA EL" xfId="32774" xr:uid="{00000000-0005-0000-0000-000066B40000}"/>
    <cellStyle name="Normal 7 3 2 3" xfId="32775" xr:uid="{00000000-0005-0000-0000-000067B40000}"/>
    <cellStyle name="Normal 7 3 2 3 2" xfId="32776" xr:uid="{00000000-0005-0000-0000-000068B40000}"/>
    <cellStyle name="Normal 7 3 2 3 2 2" xfId="32777" xr:uid="{00000000-0005-0000-0000-000069B40000}"/>
    <cellStyle name="Normal 7 3 2 3 2_AVA DVA EL" xfId="32778" xr:uid="{00000000-0005-0000-0000-00006AB40000}"/>
    <cellStyle name="Normal 7 3 2 3 3" xfId="32779" xr:uid="{00000000-0005-0000-0000-00006BB40000}"/>
    <cellStyle name="Normal 7 3 2 3 4" xfId="32780" xr:uid="{00000000-0005-0000-0000-00006CB40000}"/>
    <cellStyle name="Normal 7 3 2 3 5" xfId="50863" xr:uid="{00000000-0005-0000-0000-00006DB40000}"/>
    <cellStyle name="Normal 7 3 2 3_AVA DVA EL" xfId="32781" xr:uid="{00000000-0005-0000-0000-00006EB40000}"/>
    <cellStyle name="Normal 7 3 2 4" xfId="32782" xr:uid="{00000000-0005-0000-0000-00006FB40000}"/>
    <cellStyle name="Normal 7 3 2 4 2" xfId="32783" xr:uid="{00000000-0005-0000-0000-000070B40000}"/>
    <cellStyle name="Normal 7 3 2 4 2 2" xfId="32784" xr:uid="{00000000-0005-0000-0000-000071B40000}"/>
    <cellStyle name="Normal 7 3 2 4 2_AVA DVA EL" xfId="32785" xr:uid="{00000000-0005-0000-0000-000072B40000}"/>
    <cellStyle name="Normal 7 3 2 4 3" xfId="32786" xr:uid="{00000000-0005-0000-0000-000073B40000}"/>
    <cellStyle name="Normal 7 3 2 4 4" xfId="32787" xr:uid="{00000000-0005-0000-0000-000074B40000}"/>
    <cellStyle name="Normal 7 3 2 4 5" xfId="50864" xr:uid="{00000000-0005-0000-0000-000075B40000}"/>
    <cellStyle name="Normal 7 3 2 4_AVA DVA EL" xfId="32788" xr:uid="{00000000-0005-0000-0000-000076B40000}"/>
    <cellStyle name="Normal 7 3 2 5" xfId="32789" xr:uid="{00000000-0005-0000-0000-000077B40000}"/>
    <cellStyle name="Normal 7 3 2 5 2" xfId="32790" xr:uid="{00000000-0005-0000-0000-000078B40000}"/>
    <cellStyle name="Normal 7 3 2 5 2 2" xfId="32791" xr:uid="{00000000-0005-0000-0000-000079B40000}"/>
    <cellStyle name="Normal 7 3 2 5 2_AVA DVA EL" xfId="32792" xr:uid="{00000000-0005-0000-0000-00007AB40000}"/>
    <cellStyle name="Normal 7 3 2 5 3" xfId="32793" xr:uid="{00000000-0005-0000-0000-00007BB40000}"/>
    <cellStyle name="Normal 7 3 2 5 4" xfId="32794" xr:uid="{00000000-0005-0000-0000-00007CB40000}"/>
    <cellStyle name="Normal 7 3 2 5 5" xfId="50865" xr:uid="{00000000-0005-0000-0000-00007DB40000}"/>
    <cellStyle name="Normal 7 3 2 5_AVA DVA EL" xfId="32795" xr:uid="{00000000-0005-0000-0000-00007EB40000}"/>
    <cellStyle name="Normal 7 3 2 6" xfId="32796" xr:uid="{00000000-0005-0000-0000-00007FB40000}"/>
    <cellStyle name="Normal 7 3 2 6 2" xfId="32797" xr:uid="{00000000-0005-0000-0000-000080B40000}"/>
    <cellStyle name="Normal 7 3 2 6 3" xfId="32798" xr:uid="{00000000-0005-0000-0000-000081B40000}"/>
    <cellStyle name="Normal 7 3 2 6_AVA DVA EL" xfId="32799" xr:uid="{00000000-0005-0000-0000-000082B40000}"/>
    <cellStyle name="Normal 7 3 2 7" xfId="32800" xr:uid="{00000000-0005-0000-0000-000083B40000}"/>
    <cellStyle name="Normal 7 3 2 7 2" xfId="32801" xr:uid="{00000000-0005-0000-0000-000084B40000}"/>
    <cellStyle name="Normal 7 3 2 7 3" xfId="32802" xr:uid="{00000000-0005-0000-0000-000085B40000}"/>
    <cellStyle name="Normal 7 3 2 7_AVA DVA EL" xfId="32803" xr:uid="{00000000-0005-0000-0000-000086B40000}"/>
    <cellStyle name="Normal 7 3 2 8" xfId="32804" xr:uid="{00000000-0005-0000-0000-000087B40000}"/>
    <cellStyle name="Normal 7 3 2 8 2" xfId="32805" xr:uid="{00000000-0005-0000-0000-000088B40000}"/>
    <cellStyle name="Normal 7 3 2 8 3" xfId="32806" xr:uid="{00000000-0005-0000-0000-000089B40000}"/>
    <cellStyle name="Normal 7 3 2 8_AVA DVA EL" xfId="32807" xr:uid="{00000000-0005-0000-0000-00008AB40000}"/>
    <cellStyle name="Normal 7 3 2 9" xfId="32808" xr:uid="{00000000-0005-0000-0000-00008BB40000}"/>
    <cellStyle name="Normal 7 3 2 9 2" xfId="32809" xr:uid="{00000000-0005-0000-0000-00008CB40000}"/>
    <cellStyle name="Normal 7 3 2 9 3" xfId="32810" xr:uid="{00000000-0005-0000-0000-00008DB40000}"/>
    <cellStyle name="Normal 7 3 2 9_AVA DVA EL" xfId="32811" xr:uid="{00000000-0005-0000-0000-00008EB40000}"/>
    <cellStyle name="Normal 7 3 2_A01" xfId="8705" xr:uid="{00000000-0005-0000-0000-00008FB40000}"/>
    <cellStyle name="Normal 7 3 3" xfId="32812" xr:uid="{00000000-0005-0000-0000-000090B40000}"/>
    <cellStyle name="Normal 7 3 3 10" xfId="35938" xr:uid="{00000000-0005-0000-0000-000091B40000}"/>
    <cellStyle name="Normal 7 3 3 2" xfId="32813" xr:uid="{00000000-0005-0000-0000-000092B40000}"/>
    <cellStyle name="Normal 7 3 3 2 2" xfId="32814" xr:uid="{00000000-0005-0000-0000-000093B40000}"/>
    <cellStyle name="Normal 7 3 3 2 3" xfId="32815" xr:uid="{00000000-0005-0000-0000-000094B40000}"/>
    <cellStyle name="Normal 7 3 3 2_AVA DVA EL" xfId="32816" xr:uid="{00000000-0005-0000-0000-000095B40000}"/>
    <cellStyle name="Normal 7 3 3 3" xfId="32817" xr:uid="{00000000-0005-0000-0000-000096B40000}"/>
    <cellStyle name="Normal 7 3 3 3 2" xfId="32818" xr:uid="{00000000-0005-0000-0000-000097B40000}"/>
    <cellStyle name="Normal 7 3 3 3 3" xfId="32819" xr:uid="{00000000-0005-0000-0000-000098B40000}"/>
    <cellStyle name="Normal 7 3 3 3_AVA DVA EL" xfId="32820" xr:uid="{00000000-0005-0000-0000-000099B40000}"/>
    <cellStyle name="Normal 7 3 3 4" xfId="32821" xr:uid="{00000000-0005-0000-0000-00009AB40000}"/>
    <cellStyle name="Normal 7 3 3 4 2" xfId="32822" xr:uid="{00000000-0005-0000-0000-00009BB40000}"/>
    <cellStyle name="Normal 7 3 3 4 3" xfId="32823" xr:uid="{00000000-0005-0000-0000-00009CB40000}"/>
    <cellStyle name="Normal 7 3 3 4_AVA DVA EL" xfId="32824" xr:uid="{00000000-0005-0000-0000-00009DB40000}"/>
    <cellStyle name="Normal 7 3 3 5" xfId="32825" xr:uid="{00000000-0005-0000-0000-00009EB40000}"/>
    <cellStyle name="Normal 7 3 3 5 2" xfId="32826" xr:uid="{00000000-0005-0000-0000-00009FB40000}"/>
    <cellStyle name="Normal 7 3 3 5_AVA DVA EL" xfId="32827" xr:uid="{00000000-0005-0000-0000-0000A0B40000}"/>
    <cellStyle name="Normal 7 3 3 6" xfId="32828" xr:uid="{00000000-0005-0000-0000-0000A1B40000}"/>
    <cellStyle name="Normal 7 3 3 7" xfId="32829" xr:uid="{00000000-0005-0000-0000-0000A2B40000}"/>
    <cellStyle name="Normal 7 3 3 8" xfId="32830" xr:uid="{00000000-0005-0000-0000-0000A3B40000}"/>
    <cellStyle name="Normal 7 3 3 9" xfId="36092" xr:uid="{00000000-0005-0000-0000-0000A4B40000}"/>
    <cellStyle name="Normal 7 3 3_AVA DVA EL" xfId="32831" xr:uid="{00000000-0005-0000-0000-0000A5B40000}"/>
    <cellStyle name="Normal 7 3 4" xfId="32832" xr:uid="{00000000-0005-0000-0000-0000A6B40000}"/>
    <cellStyle name="Normal 7 3 4 2" xfId="32833" xr:uid="{00000000-0005-0000-0000-0000A7B40000}"/>
    <cellStyle name="Normal 7 3 4 2 2" xfId="32834" xr:uid="{00000000-0005-0000-0000-0000A8B40000}"/>
    <cellStyle name="Normal 7 3 4 2_AVA DVA EL" xfId="32835" xr:uid="{00000000-0005-0000-0000-0000A9B40000}"/>
    <cellStyle name="Normal 7 3 4 3" xfId="32836" xr:uid="{00000000-0005-0000-0000-0000AAB40000}"/>
    <cellStyle name="Normal 7 3 4 4" xfId="32837" xr:uid="{00000000-0005-0000-0000-0000ABB40000}"/>
    <cellStyle name="Normal 7 3 4 5" xfId="50866" xr:uid="{00000000-0005-0000-0000-0000ACB40000}"/>
    <cellStyle name="Normal 7 3 4_AVA DVA EL" xfId="32838" xr:uid="{00000000-0005-0000-0000-0000ADB40000}"/>
    <cellStyle name="Normal 7 3 5" xfId="32839" xr:uid="{00000000-0005-0000-0000-0000AEB40000}"/>
    <cellStyle name="Normal 7 3 5 2" xfId="32840" xr:uid="{00000000-0005-0000-0000-0000AFB40000}"/>
    <cellStyle name="Normal 7 3 5 2 2" xfId="32841" xr:uid="{00000000-0005-0000-0000-0000B0B40000}"/>
    <cellStyle name="Normal 7 3 5 2_AVA DVA EL" xfId="32842" xr:uid="{00000000-0005-0000-0000-0000B1B40000}"/>
    <cellStyle name="Normal 7 3 5 3" xfId="32843" xr:uid="{00000000-0005-0000-0000-0000B2B40000}"/>
    <cellStyle name="Normal 7 3 5 4" xfId="32844" xr:uid="{00000000-0005-0000-0000-0000B3B40000}"/>
    <cellStyle name="Normal 7 3 5 5" xfId="50867" xr:uid="{00000000-0005-0000-0000-0000B4B40000}"/>
    <cellStyle name="Normal 7 3 5_AVA DVA EL" xfId="32845" xr:uid="{00000000-0005-0000-0000-0000B5B40000}"/>
    <cellStyle name="Normal 7 3 6" xfId="32846" xr:uid="{00000000-0005-0000-0000-0000B6B40000}"/>
    <cellStyle name="Normal 7 3 6 2" xfId="32847" xr:uid="{00000000-0005-0000-0000-0000B7B40000}"/>
    <cellStyle name="Normal 7 3 6 2 2" xfId="32848" xr:uid="{00000000-0005-0000-0000-0000B8B40000}"/>
    <cellStyle name="Normal 7 3 6 2_AVA DVA EL" xfId="32849" xr:uid="{00000000-0005-0000-0000-0000B9B40000}"/>
    <cellStyle name="Normal 7 3 6 3" xfId="32850" xr:uid="{00000000-0005-0000-0000-0000BAB40000}"/>
    <cellStyle name="Normal 7 3 6 4" xfId="32851" xr:uid="{00000000-0005-0000-0000-0000BBB40000}"/>
    <cellStyle name="Normal 7 3 6 5" xfId="50868" xr:uid="{00000000-0005-0000-0000-0000BCB40000}"/>
    <cellStyle name="Normal 7 3 6_AVA DVA EL" xfId="32852" xr:uid="{00000000-0005-0000-0000-0000BDB40000}"/>
    <cellStyle name="Normal 7 3 7" xfId="32853" xr:uid="{00000000-0005-0000-0000-0000BEB40000}"/>
    <cellStyle name="Normal 7 3 7 2" xfId="32854" xr:uid="{00000000-0005-0000-0000-0000BFB40000}"/>
    <cellStyle name="Normal 7 3 7 3" xfId="32855" xr:uid="{00000000-0005-0000-0000-0000C0B40000}"/>
    <cellStyle name="Normal 7 3 7_AVA DVA EL" xfId="32856" xr:uid="{00000000-0005-0000-0000-0000C1B40000}"/>
    <cellStyle name="Normal 7 3 8" xfId="32857" xr:uid="{00000000-0005-0000-0000-0000C2B40000}"/>
    <cellStyle name="Normal 7 3 8 2" xfId="32858" xr:uid="{00000000-0005-0000-0000-0000C3B40000}"/>
    <cellStyle name="Normal 7 3 8 3" xfId="32859" xr:uid="{00000000-0005-0000-0000-0000C4B40000}"/>
    <cellStyle name="Normal 7 3 8_AVA DVA EL" xfId="32860" xr:uid="{00000000-0005-0000-0000-0000C5B40000}"/>
    <cellStyle name="Normal 7 3 9" xfId="32861" xr:uid="{00000000-0005-0000-0000-0000C6B40000}"/>
    <cellStyle name="Normal 7 3 9 2" xfId="32862" xr:uid="{00000000-0005-0000-0000-0000C7B40000}"/>
    <cellStyle name="Normal 7 3 9 3" xfId="32863" xr:uid="{00000000-0005-0000-0000-0000C8B40000}"/>
    <cellStyle name="Normal 7 3 9_AVA DVA EL" xfId="32864" xr:uid="{00000000-0005-0000-0000-0000C9B40000}"/>
    <cellStyle name="Normal 7 3_4Q16" xfId="32865" xr:uid="{00000000-0005-0000-0000-0000CAB40000}"/>
    <cellStyle name="Normal 7 4" xfId="8706" xr:uid="{00000000-0005-0000-0000-0000CBB40000}"/>
    <cellStyle name="Normal 7 4 10" xfId="50869" xr:uid="{00000000-0005-0000-0000-0000CCB40000}"/>
    <cellStyle name="Normal 7 4 2" xfId="32866" xr:uid="{00000000-0005-0000-0000-0000CDB40000}"/>
    <cellStyle name="Normal 7 4 2 2" xfId="32867" xr:uid="{00000000-0005-0000-0000-0000CEB40000}"/>
    <cellStyle name="Normal 7 4 2 2 2" xfId="32868" xr:uid="{00000000-0005-0000-0000-0000CFB40000}"/>
    <cellStyle name="Normal 7 4 2 2_AVA DVA EL" xfId="32869" xr:uid="{00000000-0005-0000-0000-0000D0B40000}"/>
    <cellStyle name="Normal 7 4 2 3" xfId="32870" xr:uid="{00000000-0005-0000-0000-0000D1B40000}"/>
    <cellStyle name="Normal 7 4 2 4" xfId="32871" xr:uid="{00000000-0005-0000-0000-0000D2B40000}"/>
    <cellStyle name="Normal 7 4 2 5" xfId="36249" xr:uid="{00000000-0005-0000-0000-0000D3B40000}"/>
    <cellStyle name="Normal 7 4 2 6" xfId="36355" xr:uid="{00000000-0005-0000-0000-0000D4B40000}"/>
    <cellStyle name="Normal 7 4 2_AVA DVA EL" xfId="32872" xr:uid="{00000000-0005-0000-0000-0000D5B40000}"/>
    <cellStyle name="Normal 7 4 3" xfId="32873" xr:uid="{00000000-0005-0000-0000-0000D6B40000}"/>
    <cellStyle name="Normal 7 4 3 2" xfId="32874" xr:uid="{00000000-0005-0000-0000-0000D7B40000}"/>
    <cellStyle name="Normal 7 4 3 3" xfId="32875" xr:uid="{00000000-0005-0000-0000-0000D8B40000}"/>
    <cellStyle name="Normal 7 4 3 4" xfId="50870" xr:uid="{00000000-0005-0000-0000-0000D9B40000}"/>
    <cellStyle name="Normal 7 4 3 5" xfId="50871" xr:uid="{00000000-0005-0000-0000-0000DAB40000}"/>
    <cellStyle name="Normal 7 4 3_AVA DVA EL" xfId="32876" xr:uid="{00000000-0005-0000-0000-0000DBB40000}"/>
    <cellStyle name="Normal 7 4 4" xfId="32877" xr:uid="{00000000-0005-0000-0000-0000DCB40000}"/>
    <cellStyle name="Normal 7 4 4 2" xfId="32878" xr:uid="{00000000-0005-0000-0000-0000DDB40000}"/>
    <cellStyle name="Normal 7 4 4 3" xfId="32879" xr:uid="{00000000-0005-0000-0000-0000DEB40000}"/>
    <cellStyle name="Normal 7 4 4 4" xfId="50872" xr:uid="{00000000-0005-0000-0000-0000DFB40000}"/>
    <cellStyle name="Normal 7 4 4 5" xfId="50873" xr:uid="{00000000-0005-0000-0000-0000E0B40000}"/>
    <cellStyle name="Normal 7 4 4_AVA DVA EL" xfId="32880" xr:uid="{00000000-0005-0000-0000-0000E1B40000}"/>
    <cellStyle name="Normal 7 4 5" xfId="32881" xr:uid="{00000000-0005-0000-0000-0000E2B40000}"/>
    <cellStyle name="Normal 7 4 5 2" xfId="32882" xr:uid="{00000000-0005-0000-0000-0000E3B40000}"/>
    <cellStyle name="Normal 7 4 5 3" xfId="32883" xr:uid="{00000000-0005-0000-0000-0000E4B40000}"/>
    <cellStyle name="Normal 7 4 5 4" xfId="50874" xr:uid="{00000000-0005-0000-0000-0000E5B40000}"/>
    <cellStyle name="Normal 7 4 5 5" xfId="50875" xr:uid="{00000000-0005-0000-0000-0000E6B40000}"/>
    <cellStyle name="Normal 7 4 5_AVA DVA EL" xfId="32884" xr:uid="{00000000-0005-0000-0000-0000E7B40000}"/>
    <cellStyle name="Normal 7 4 6" xfId="32885" xr:uid="{00000000-0005-0000-0000-0000E8B40000}"/>
    <cellStyle name="Normal 7 4 6 2" xfId="32886" xr:uid="{00000000-0005-0000-0000-0000E9B40000}"/>
    <cellStyle name="Normal 7 4 6_AVA DVA EL" xfId="32887" xr:uid="{00000000-0005-0000-0000-0000EAB40000}"/>
    <cellStyle name="Normal 7 4 7" xfId="32888" xr:uid="{00000000-0005-0000-0000-0000EBB40000}"/>
    <cellStyle name="Normal 7 4 8" xfId="50876" xr:uid="{00000000-0005-0000-0000-0000ECB40000}"/>
    <cellStyle name="Normal 7 4 9" xfId="50877" xr:uid="{00000000-0005-0000-0000-0000EDB40000}"/>
    <cellStyle name="Normal 7 4_A01" xfId="35894" xr:uid="{00000000-0005-0000-0000-0000EEB40000}"/>
    <cellStyle name="Normal 7 5" xfId="8707" xr:uid="{00000000-0005-0000-0000-0000EFB40000}"/>
    <cellStyle name="Normal 7 5 2" xfId="32889" xr:uid="{00000000-0005-0000-0000-0000F0B40000}"/>
    <cellStyle name="Normal 7 5 2 2" xfId="32890" xr:uid="{00000000-0005-0000-0000-0000F1B40000}"/>
    <cellStyle name="Normal 7 5 2 3" xfId="32891" xr:uid="{00000000-0005-0000-0000-0000F2B40000}"/>
    <cellStyle name="Normal 7 5 2_AVA DVA EL" xfId="32892" xr:uid="{00000000-0005-0000-0000-0000F3B40000}"/>
    <cellStyle name="Normal 7 5 3" xfId="32893" xr:uid="{00000000-0005-0000-0000-0000F4B40000}"/>
    <cellStyle name="Normal 7 5 3 2" xfId="32894" xr:uid="{00000000-0005-0000-0000-0000F5B40000}"/>
    <cellStyle name="Normal 7 5 3_AVA DVA EL" xfId="32895" xr:uid="{00000000-0005-0000-0000-0000F6B40000}"/>
    <cellStyle name="Normal 7 5 4" xfId="32896" xr:uid="{00000000-0005-0000-0000-0000F7B40000}"/>
    <cellStyle name="Normal 7 5 5" xfId="32897" xr:uid="{00000000-0005-0000-0000-0000F8B40000}"/>
    <cellStyle name="Normal 7 5 6" xfId="50878" xr:uid="{00000000-0005-0000-0000-0000F9B40000}"/>
    <cellStyle name="Normal 7 5 7" xfId="50879" xr:uid="{00000000-0005-0000-0000-0000FAB40000}"/>
    <cellStyle name="Normal 7 5 8" xfId="50880" xr:uid="{00000000-0005-0000-0000-0000FBB40000}"/>
    <cellStyle name="Normal 7 5_A01" xfId="35895" xr:uid="{00000000-0005-0000-0000-0000FCB40000}"/>
    <cellStyle name="Normal 7 6" xfId="8708" xr:uid="{00000000-0005-0000-0000-0000FDB40000}"/>
    <cellStyle name="Normal 7 6 2" xfId="32898" xr:uid="{00000000-0005-0000-0000-0000FEB40000}"/>
    <cellStyle name="Normal 7 6 2 2" xfId="32899" xr:uid="{00000000-0005-0000-0000-0000FFB40000}"/>
    <cellStyle name="Normal 7 6 2 3" xfId="32900" xr:uid="{00000000-0005-0000-0000-000000B50000}"/>
    <cellStyle name="Normal 7 6 2_AVA DVA EL" xfId="32901" xr:uid="{00000000-0005-0000-0000-000001B50000}"/>
    <cellStyle name="Normal 7 6 3" xfId="32902" xr:uid="{00000000-0005-0000-0000-000002B50000}"/>
    <cellStyle name="Normal 7 6 3 2" xfId="32903" xr:uid="{00000000-0005-0000-0000-000003B50000}"/>
    <cellStyle name="Normal 7 6 3_AVA DVA EL" xfId="32904" xr:uid="{00000000-0005-0000-0000-000004B50000}"/>
    <cellStyle name="Normal 7 6 4" xfId="32905" xr:uid="{00000000-0005-0000-0000-000005B50000}"/>
    <cellStyle name="Normal 7 6 5" xfId="32906" xr:uid="{00000000-0005-0000-0000-000006B50000}"/>
    <cellStyle name="Normal 7 6 6" xfId="50881" xr:uid="{00000000-0005-0000-0000-000007B50000}"/>
    <cellStyle name="Normal 7 6_AVA DVA EL" xfId="32907" xr:uid="{00000000-0005-0000-0000-000008B50000}"/>
    <cellStyle name="Normal 7 7" xfId="8709" xr:uid="{00000000-0005-0000-0000-000009B50000}"/>
    <cellStyle name="Normal 7 7 2" xfId="32908" xr:uid="{00000000-0005-0000-0000-00000AB50000}"/>
    <cellStyle name="Normal 7 7 2 2" xfId="32909" xr:uid="{00000000-0005-0000-0000-00000BB50000}"/>
    <cellStyle name="Normal 7 7 2 3" xfId="32910" xr:uid="{00000000-0005-0000-0000-00000CB50000}"/>
    <cellStyle name="Normal 7 7 2_AVA DVA EL" xfId="32911" xr:uid="{00000000-0005-0000-0000-00000DB50000}"/>
    <cellStyle name="Normal 7 7 3" xfId="32912" xr:uid="{00000000-0005-0000-0000-00000EB50000}"/>
    <cellStyle name="Normal 7 7 3 2" xfId="32913" xr:uid="{00000000-0005-0000-0000-00000FB50000}"/>
    <cellStyle name="Normal 7 7 3_AVA DVA EL" xfId="32914" xr:uid="{00000000-0005-0000-0000-000010B50000}"/>
    <cellStyle name="Normal 7 7 4" xfId="32915" xr:uid="{00000000-0005-0000-0000-000011B50000}"/>
    <cellStyle name="Normal 7 7 5" xfId="32916" xr:uid="{00000000-0005-0000-0000-000012B50000}"/>
    <cellStyle name="Normal 7 7 6" xfId="50882" xr:uid="{00000000-0005-0000-0000-000013B50000}"/>
    <cellStyle name="Normal 7 7_AVA DVA EL" xfId="32917" xr:uid="{00000000-0005-0000-0000-000014B50000}"/>
    <cellStyle name="Normal 7 8" xfId="8710" xr:uid="{00000000-0005-0000-0000-000015B50000}"/>
    <cellStyle name="Normal 7 8 2" xfId="32918" xr:uid="{00000000-0005-0000-0000-000016B50000}"/>
    <cellStyle name="Normal 7 8 2 2" xfId="32919" xr:uid="{00000000-0005-0000-0000-000017B50000}"/>
    <cellStyle name="Normal 7 8 2 3" xfId="32920" xr:uid="{00000000-0005-0000-0000-000018B50000}"/>
    <cellStyle name="Normal 7 8 2_AVA DVA EL" xfId="32921" xr:uid="{00000000-0005-0000-0000-000019B50000}"/>
    <cellStyle name="Normal 7 8 3" xfId="32922" xr:uid="{00000000-0005-0000-0000-00001AB50000}"/>
    <cellStyle name="Normal 7 8 3 2" xfId="32923" xr:uid="{00000000-0005-0000-0000-00001BB50000}"/>
    <cellStyle name="Normal 7 8 3_AVA DVA EL" xfId="32924" xr:uid="{00000000-0005-0000-0000-00001CB50000}"/>
    <cellStyle name="Normal 7 8 4" xfId="32925" xr:uid="{00000000-0005-0000-0000-00001DB50000}"/>
    <cellStyle name="Normal 7 8 5" xfId="32926" xr:uid="{00000000-0005-0000-0000-00001EB50000}"/>
    <cellStyle name="Normal 7 8 6" xfId="50883" xr:uid="{00000000-0005-0000-0000-00001FB50000}"/>
    <cellStyle name="Normal 7 8_AVA DVA EL" xfId="32927" xr:uid="{00000000-0005-0000-0000-000020B50000}"/>
    <cellStyle name="Normal 7 9" xfId="8711" xr:uid="{00000000-0005-0000-0000-000021B50000}"/>
    <cellStyle name="Normal 7 9 2" xfId="32928" xr:uid="{00000000-0005-0000-0000-000022B50000}"/>
    <cellStyle name="Normal 7 9 2 2" xfId="32929" xr:uid="{00000000-0005-0000-0000-000023B50000}"/>
    <cellStyle name="Normal 7 9 2 3" xfId="32930" xr:uid="{00000000-0005-0000-0000-000024B50000}"/>
    <cellStyle name="Normal 7 9 2_AVA DVA EL" xfId="32931" xr:uid="{00000000-0005-0000-0000-000025B50000}"/>
    <cellStyle name="Normal 7 9 3" xfId="32932" xr:uid="{00000000-0005-0000-0000-000026B50000}"/>
    <cellStyle name="Normal 7 9_AVA DVA EL" xfId="32933" xr:uid="{00000000-0005-0000-0000-000027B50000}"/>
    <cellStyle name="Normal 7_11" xfId="8712" xr:uid="{00000000-0005-0000-0000-000028B50000}"/>
    <cellStyle name="Normal 70" xfId="8713" xr:uid="{00000000-0005-0000-0000-000029B50000}"/>
    <cellStyle name="Normal 70 2" xfId="8714" xr:uid="{00000000-0005-0000-0000-00002AB50000}"/>
    <cellStyle name="Normal 70 2 2" xfId="8715" xr:uid="{00000000-0005-0000-0000-00002BB50000}"/>
    <cellStyle name="Normal 70 2 3" xfId="32934" xr:uid="{00000000-0005-0000-0000-00002CB50000}"/>
    <cellStyle name="Normal 70 2_AVA DVA EL" xfId="32935" xr:uid="{00000000-0005-0000-0000-00002DB50000}"/>
    <cellStyle name="Normal 70 3" xfId="8716" xr:uid="{00000000-0005-0000-0000-00002EB50000}"/>
    <cellStyle name="Normal 70 4" xfId="32936" xr:uid="{00000000-0005-0000-0000-00002FB50000}"/>
    <cellStyle name="Normal 70_AVA DVA EL" xfId="32937" xr:uid="{00000000-0005-0000-0000-000030B50000}"/>
    <cellStyle name="Normal 71" xfId="8717" xr:uid="{00000000-0005-0000-0000-000031B50000}"/>
    <cellStyle name="Normal 71 2" xfId="8718" xr:uid="{00000000-0005-0000-0000-000032B50000}"/>
    <cellStyle name="Normal 71 2 2" xfId="32938" xr:uid="{00000000-0005-0000-0000-000033B50000}"/>
    <cellStyle name="Normal 71 2 3" xfId="32939" xr:uid="{00000000-0005-0000-0000-000034B50000}"/>
    <cellStyle name="Normal 71 2_AVA DVA EL" xfId="32940" xr:uid="{00000000-0005-0000-0000-000035B50000}"/>
    <cellStyle name="Normal 71 3" xfId="8719" xr:uid="{00000000-0005-0000-0000-000036B50000}"/>
    <cellStyle name="Normal 71 4" xfId="32941" xr:uid="{00000000-0005-0000-0000-000037B50000}"/>
    <cellStyle name="Normal 71_AVA DVA EL" xfId="32942" xr:uid="{00000000-0005-0000-0000-000038B50000}"/>
    <cellStyle name="Normal 72" xfId="8720" xr:uid="{00000000-0005-0000-0000-000039B50000}"/>
    <cellStyle name="Normal 72 2" xfId="8721" xr:uid="{00000000-0005-0000-0000-00003AB50000}"/>
    <cellStyle name="Normal 72 2 2" xfId="8722" xr:uid="{00000000-0005-0000-0000-00003BB50000}"/>
    <cellStyle name="Normal 72 2 3" xfId="32943" xr:uid="{00000000-0005-0000-0000-00003CB50000}"/>
    <cellStyle name="Normal 72 2_AVA DVA EL" xfId="32944" xr:uid="{00000000-0005-0000-0000-00003DB50000}"/>
    <cellStyle name="Normal 72 3" xfId="8723" xr:uid="{00000000-0005-0000-0000-00003EB50000}"/>
    <cellStyle name="Normal 72 3 2" xfId="32945" xr:uid="{00000000-0005-0000-0000-00003FB50000}"/>
    <cellStyle name="Normal 72 3 3" xfId="32946" xr:uid="{00000000-0005-0000-0000-000040B50000}"/>
    <cellStyle name="Normal 72 3_AVA DVA EL" xfId="32947" xr:uid="{00000000-0005-0000-0000-000041B50000}"/>
    <cellStyle name="Normal 72 4" xfId="32948" xr:uid="{00000000-0005-0000-0000-000042B50000}"/>
    <cellStyle name="Normal 72 4 2" xfId="32949" xr:uid="{00000000-0005-0000-0000-000043B50000}"/>
    <cellStyle name="Normal 72 4 3" xfId="32950" xr:uid="{00000000-0005-0000-0000-000044B50000}"/>
    <cellStyle name="Normal 72 4_AVA DVA EL" xfId="32951" xr:uid="{00000000-0005-0000-0000-000045B50000}"/>
    <cellStyle name="Normal 72 5" xfId="32952" xr:uid="{00000000-0005-0000-0000-000046B50000}"/>
    <cellStyle name="Normal 72 5 2" xfId="32953" xr:uid="{00000000-0005-0000-0000-000047B50000}"/>
    <cellStyle name="Normal 72 5 3" xfId="32954" xr:uid="{00000000-0005-0000-0000-000048B50000}"/>
    <cellStyle name="Normal 72 5_AVA DVA EL" xfId="32955" xr:uid="{00000000-0005-0000-0000-000049B50000}"/>
    <cellStyle name="Normal 72 6" xfId="32956" xr:uid="{00000000-0005-0000-0000-00004AB50000}"/>
    <cellStyle name="Normal 72 6 2" xfId="32957" xr:uid="{00000000-0005-0000-0000-00004BB50000}"/>
    <cellStyle name="Normal 72 6 3" xfId="32958" xr:uid="{00000000-0005-0000-0000-00004CB50000}"/>
    <cellStyle name="Normal 72 6_AVA DVA EL" xfId="32959" xr:uid="{00000000-0005-0000-0000-00004DB50000}"/>
    <cellStyle name="Normal 72 7" xfId="32960" xr:uid="{00000000-0005-0000-0000-00004EB50000}"/>
    <cellStyle name="Normal 72 8" xfId="32961" xr:uid="{00000000-0005-0000-0000-00004FB50000}"/>
    <cellStyle name="Normal 72_AVA DVA EL" xfId="32962" xr:uid="{00000000-0005-0000-0000-000050B50000}"/>
    <cellStyle name="Normal 73" xfId="8724" xr:uid="{00000000-0005-0000-0000-000051B50000}"/>
    <cellStyle name="Normal 73 2" xfId="8725" xr:uid="{00000000-0005-0000-0000-000052B50000}"/>
    <cellStyle name="Normal 73 2 2" xfId="8726" xr:uid="{00000000-0005-0000-0000-000053B50000}"/>
    <cellStyle name="Normal 73 2 2 2" xfId="32963" xr:uid="{00000000-0005-0000-0000-000054B50000}"/>
    <cellStyle name="Normal 73 2 2 3" xfId="32964" xr:uid="{00000000-0005-0000-0000-000055B50000}"/>
    <cellStyle name="Normal 73 2 2_AVA DVA EL" xfId="32965" xr:uid="{00000000-0005-0000-0000-000056B50000}"/>
    <cellStyle name="Normal 73 2 3" xfId="32966" xr:uid="{00000000-0005-0000-0000-000057B50000}"/>
    <cellStyle name="Normal 73 2 4" xfId="32967" xr:uid="{00000000-0005-0000-0000-000058B50000}"/>
    <cellStyle name="Normal 73 2_AVA DVA EL" xfId="32968" xr:uid="{00000000-0005-0000-0000-000059B50000}"/>
    <cellStyle name="Normal 73 3" xfId="8727" xr:uid="{00000000-0005-0000-0000-00005AB50000}"/>
    <cellStyle name="Normal 73 3 2" xfId="32969" xr:uid="{00000000-0005-0000-0000-00005BB50000}"/>
    <cellStyle name="Normal 73 3 3" xfId="32970" xr:uid="{00000000-0005-0000-0000-00005CB50000}"/>
    <cellStyle name="Normal 73 3_AVA DVA EL" xfId="32971" xr:uid="{00000000-0005-0000-0000-00005DB50000}"/>
    <cellStyle name="Normal 73 4" xfId="32972" xr:uid="{00000000-0005-0000-0000-00005EB50000}"/>
    <cellStyle name="Normal 73 4 2" xfId="32973" xr:uid="{00000000-0005-0000-0000-00005FB50000}"/>
    <cellStyle name="Normal 73 4 3" xfId="32974" xr:uid="{00000000-0005-0000-0000-000060B50000}"/>
    <cellStyle name="Normal 73 4_AVA DVA EL" xfId="32975" xr:uid="{00000000-0005-0000-0000-000061B50000}"/>
    <cellStyle name="Normal 73 5" xfId="32976" xr:uid="{00000000-0005-0000-0000-000062B50000}"/>
    <cellStyle name="Normal 73 5 2" xfId="32977" xr:uid="{00000000-0005-0000-0000-000063B50000}"/>
    <cellStyle name="Normal 73 5 3" xfId="32978" xr:uid="{00000000-0005-0000-0000-000064B50000}"/>
    <cellStyle name="Normal 73 5_AVA DVA EL" xfId="32979" xr:uid="{00000000-0005-0000-0000-000065B50000}"/>
    <cellStyle name="Normal 73 6" xfId="32980" xr:uid="{00000000-0005-0000-0000-000066B50000}"/>
    <cellStyle name="Normal 73 6 2" xfId="32981" xr:uid="{00000000-0005-0000-0000-000067B50000}"/>
    <cellStyle name="Normal 73 6 3" xfId="32982" xr:uid="{00000000-0005-0000-0000-000068B50000}"/>
    <cellStyle name="Normal 73 6_AVA DVA EL" xfId="32983" xr:uid="{00000000-0005-0000-0000-000069B50000}"/>
    <cellStyle name="Normal 73 7" xfId="32984" xr:uid="{00000000-0005-0000-0000-00006AB50000}"/>
    <cellStyle name="Normal 73 8" xfId="32985" xr:uid="{00000000-0005-0000-0000-00006BB50000}"/>
    <cellStyle name="Normal 73_AVA DVA EL" xfId="32986" xr:uid="{00000000-0005-0000-0000-00006CB50000}"/>
    <cellStyle name="Normal 74" xfId="8728" xr:uid="{00000000-0005-0000-0000-00006DB50000}"/>
    <cellStyle name="Normal 74 2" xfId="8729" xr:uid="{00000000-0005-0000-0000-00006EB50000}"/>
    <cellStyle name="Normal 74 2 2" xfId="8730" xr:uid="{00000000-0005-0000-0000-00006FB50000}"/>
    <cellStyle name="Normal 74 2 3" xfId="32987" xr:uid="{00000000-0005-0000-0000-000070B50000}"/>
    <cellStyle name="Normal 74 2_AVA DVA EL" xfId="32988" xr:uid="{00000000-0005-0000-0000-000071B50000}"/>
    <cellStyle name="Normal 74 3" xfId="8731" xr:uid="{00000000-0005-0000-0000-000072B50000}"/>
    <cellStyle name="Normal 74 3 2" xfId="32989" xr:uid="{00000000-0005-0000-0000-000073B50000}"/>
    <cellStyle name="Normal 74 3 3" xfId="32990" xr:uid="{00000000-0005-0000-0000-000074B50000}"/>
    <cellStyle name="Normal 74 3_AVA DVA EL" xfId="32991" xr:uid="{00000000-0005-0000-0000-000075B50000}"/>
    <cellStyle name="Normal 74 4" xfId="32992" xr:uid="{00000000-0005-0000-0000-000076B50000}"/>
    <cellStyle name="Normal 74 4 2" xfId="32993" xr:uid="{00000000-0005-0000-0000-000077B50000}"/>
    <cellStyle name="Normal 74 4 3" xfId="32994" xr:uid="{00000000-0005-0000-0000-000078B50000}"/>
    <cellStyle name="Normal 74 4_AVA DVA EL" xfId="32995" xr:uid="{00000000-0005-0000-0000-000079B50000}"/>
    <cellStyle name="Normal 74 5" xfId="32996" xr:uid="{00000000-0005-0000-0000-00007AB50000}"/>
    <cellStyle name="Normal 74 5 2" xfId="32997" xr:uid="{00000000-0005-0000-0000-00007BB50000}"/>
    <cellStyle name="Normal 74 5 3" xfId="32998" xr:uid="{00000000-0005-0000-0000-00007CB50000}"/>
    <cellStyle name="Normal 74 5_AVA DVA EL" xfId="32999" xr:uid="{00000000-0005-0000-0000-00007DB50000}"/>
    <cellStyle name="Normal 74 6" xfId="33000" xr:uid="{00000000-0005-0000-0000-00007EB50000}"/>
    <cellStyle name="Normal 74 6 2" xfId="33001" xr:uid="{00000000-0005-0000-0000-00007FB50000}"/>
    <cellStyle name="Normal 74 6 3" xfId="33002" xr:uid="{00000000-0005-0000-0000-000080B50000}"/>
    <cellStyle name="Normal 74 6_AVA DVA EL" xfId="33003" xr:uid="{00000000-0005-0000-0000-000081B50000}"/>
    <cellStyle name="Normal 74 7" xfId="33004" xr:uid="{00000000-0005-0000-0000-000082B50000}"/>
    <cellStyle name="Normal 74 8" xfId="33005" xr:uid="{00000000-0005-0000-0000-000083B50000}"/>
    <cellStyle name="Normal 74_AVA DVA EL" xfId="33006" xr:uid="{00000000-0005-0000-0000-000084B50000}"/>
    <cellStyle name="Normal 75" xfId="8732" xr:uid="{00000000-0005-0000-0000-000085B50000}"/>
    <cellStyle name="Normal 75 2" xfId="8733" xr:uid="{00000000-0005-0000-0000-000086B50000}"/>
    <cellStyle name="Normal 75 2 2" xfId="33007" xr:uid="{00000000-0005-0000-0000-000087B50000}"/>
    <cellStyle name="Normal 75 2 3" xfId="33008" xr:uid="{00000000-0005-0000-0000-000088B50000}"/>
    <cellStyle name="Normal 75 2_AVA DVA EL" xfId="33009" xr:uid="{00000000-0005-0000-0000-000089B50000}"/>
    <cellStyle name="Normal 75 3" xfId="33010" xr:uid="{00000000-0005-0000-0000-00008AB50000}"/>
    <cellStyle name="Normal 75 4" xfId="33011" xr:uid="{00000000-0005-0000-0000-00008BB50000}"/>
    <cellStyle name="Normal 75_AVA DVA EL" xfId="33012" xr:uid="{00000000-0005-0000-0000-00008CB50000}"/>
    <cellStyle name="Normal 76" xfId="8734" xr:uid="{00000000-0005-0000-0000-00008DB50000}"/>
    <cellStyle name="Normal 76 2" xfId="8735" xr:uid="{00000000-0005-0000-0000-00008EB50000}"/>
    <cellStyle name="Normal 76 2 2" xfId="8736" xr:uid="{00000000-0005-0000-0000-00008FB50000}"/>
    <cellStyle name="Normal 76 2 2 2" xfId="8737" xr:uid="{00000000-0005-0000-0000-000090B50000}"/>
    <cellStyle name="Normal 76 2 2_CR4_19" xfId="8738" xr:uid="{00000000-0005-0000-0000-000091B50000}"/>
    <cellStyle name="Normal 76 2 3" xfId="8739" xr:uid="{00000000-0005-0000-0000-000092B50000}"/>
    <cellStyle name="Normal 76 2 3 2" xfId="8740" xr:uid="{00000000-0005-0000-0000-000093B50000}"/>
    <cellStyle name="Normal 76 2 3_CR4_19" xfId="8741" xr:uid="{00000000-0005-0000-0000-000094B50000}"/>
    <cellStyle name="Normal 76 2 4" xfId="8742" xr:uid="{00000000-0005-0000-0000-000095B50000}"/>
    <cellStyle name="Normal 76 2_AVA DVA EL" xfId="33013" xr:uid="{00000000-0005-0000-0000-000096B50000}"/>
    <cellStyle name="Normal 76 3" xfId="8743" xr:uid="{00000000-0005-0000-0000-000097B50000}"/>
    <cellStyle name="Normal 76 4" xfId="33014" xr:uid="{00000000-0005-0000-0000-000098B50000}"/>
    <cellStyle name="Normal 76_AVA DVA EL" xfId="33015" xr:uid="{00000000-0005-0000-0000-000099B50000}"/>
    <cellStyle name="Normal 77" xfId="8744" xr:uid="{00000000-0005-0000-0000-00009AB50000}"/>
    <cellStyle name="Normal 77 2" xfId="8745" xr:uid="{00000000-0005-0000-0000-00009BB50000}"/>
    <cellStyle name="Normal 77 2 2" xfId="33016" xr:uid="{00000000-0005-0000-0000-00009CB50000}"/>
    <cellStyle name="Normal 77 2 3" xfId="33017" xr:uid="{00000000-0005-0000-0000-00009DB50000}"/>
    <cellStyle name="Normal 77 2_AVA DVA EL" xfId="33018" xr:uid="{00000000-0005-0000-0000-00009EB50000}"/>
    <cellStyle name="Normal 77 3" xfId="33019" xr:uid="{00000000-0005-0000-0000-00009FB50000}"/>
    <cellStyle name="Normal 77 3 2" xfId="33020" xr:uid="{00000000-0005-0000-0000-0000A0B50000}"/>
    <cellStyle name="Normal 77 3 3" xfId="33021" xr:uid="{00000000-0005-0000-0000-0000A1B50000}"/>
    <cellStyle name="Normal 77 3_AVA DVA EL" xfId="33022" xr:uid="{00000000-0005-0000-0000-0000A2B50000}"/>
    <cellStyle name="Normal 77 4" xfId="33023" xr:uid="{00000000-0005-0000-0000-0000A3B50000}"/>
    <cellStyle name="Normal 77 5" xfId="33024" xr:uid="{00000000-0005-0000-0000-0000A4B50000}"/>
    <cellStyle name="Normal 77_AVA DVA EL" xfId="33025" xr:uid="{00000000-0005-0000-0000-0000A5B50000}"/>
    <cellStyle name="Normal 78" xfId="8746" xr:uid="{00000000-0005-0000-0000-0000A6B50000}"/>
    <cellStyle name="Normal 78 2" xfId="8747" xr:uid="{00000000-0005-0000-0000-0000A7B50000}"/>
    <cellStyle name="Normal 78 2 2" xfId="33026" xr:uid="{00000000-0005-0000-0000-0000A8B50000}"/>
    <cellStyle name="Normal 78 2 3" xfId="33027" xr:uid="{00000000-0005-0000-0000-0000A9B50000}"/>
    <cellStyle name="Normal 78 2_AVA DVA EL" xfId="33028" xr:uid="{00000000-0005-0000-0000-0000AAB50000}"/>
    <cellStyle name="Normal 78 3" xfId="33029" xr:uid="{00000000-0005-0000-0000-0000ABB50000}"/>
    <cellStyle name="Normal 78 4" xfId="33030" xr:uid="{00000000-0005-0000-0000-0000ACB50000}"/>
    <cellStyle name="Normal 78_AVA DVA EL" xfId="33031" xr:uid="{00000000-0005-0000-0000-0000ADB50000}"/>
    <cellStyle name="Normal 79" xfId="8748" xr:uid="{00000000-0005-0000-0000-0000AEB50000}"/>
    <cellStyle name="Normal 79 2" xfId="8749" xr:uid="{00000000-0005-0000-0000-0000AFB50000}"/>
    <cellStyle name="Normal 79 2 2" xfId="33032" xr:uid="{00000000-0005-0000-0000-0000B0B50000}"/>
    <cellStyle name="Normal 79 2 3" xfId="33033" xr:uid="{00000000-0005-0000-0000-0000B1B50000}"/>
    <cellStyle name="Normal 79 2_AVA DVA EL" xfId="33034" xr:uid="{00000000-0005-0000-0000-0000B2B50000}"/>
    <cellStyle name="Normal 79 3" xfId="33035" xr:uid="{00000000-0005-0000-0000-0000B3B50000}"/>
    <cellStyle name="Normal 79 4" xfId="33036" xr:uid="{00000000-0005-0000-0000-0000B4B50000}"/>
    <cellStyle name="Normal 79_AVA DVA EL" xfId="33037" xr:uid="{00000000-0005-0000-0000-0000B5B50000}"/>
    <cellStyle name="Normal 8" xfId="8750" xr:uid="{00000000-0005-0000-0000-0000B6B50000}"/>
    <cellStyle name="Normal 8 10" xfId="33038" xr:uid="{00000000-0005-0000-0000-0000B7B50000}"/>
    <cellStyle name="Normal 8 10 2" xfId="33039" xr:uid="{00000000-0005-0000-0000-0000B8B50000}"/>
    <cellStyle name="Normal 8 10 2 2" xfId="33040" xr:uid="{00000000-0005-0000-0000-0000B9B50000}"/>
    <cellStyle name="Normal 8 10 2 3" xfId="33041" xr:uid="{00000000-0005-0000-0000-0000BAB50000}"/>
    <cellStyle name="Normal 8 10 2_AVA DVA EL" xfId="33042" xr:uid="{00000000-0005-0000-0000-0000BBB50000}"/>
    <cellStyle name="Normal 8 10 3" xfId="33043" xr:uid="{00000000-0005-0000-0000-0000BCB50000}"/>
    <cellStyle name="Normal 8 10 4" xfId="33044" xr:uid="{00000000-0005-0000-0000-0000BDB50000}"/>
    <cellStyle name="Normal 8 10_AVA DVA EL" xfId="33045" xr:uid="{00000000-0005-0000-0000-0000BEB50000}"/>
    <cellStyle name="Normal 8 11" xfId="33046" xr:uid="{00000000-0005-0000-0000-0000BFB50000}"/>
    <cellStyle name="Normal 8 11 2" xfId="33047" xr:uid="{00000000-0005-0000-0000-0000C0B50000}"/>
    <cellStyle name="Normal 8 11 2 2" xfId="33048" xr:uid="{00000000-0005-0000-0000-0000C1B50000}"/>
    <cellStyle name="Normal 8 11 2 3" xfId="33049" xr:uid="{00000000-0005-0000-0000-0000C2B50000}"/>
    <cellStyle name="Normal 8 11 2_AVA DVA EL" xfId="33050" xr:uid="{00000000-0005-0000-0000-0000C3B50000}"/>
    <cellStyle name="Normal 8 11 3" xfId="33051" xr:uid="{00000000-0005-0000-0000-0000C4B50000}"/>
    <cellStyle name="Normal 8 11 3 2" xfId="33052" xr:uid="{00000000-0005-0000-0000-0000C5B50000}"/>
    <cellStyle name="Normal 8 11 3 3" xfId="33053" xr:uid="{00000000-0005-0000-0000-0000C6B50000}"/>
    <cellStyle name="Normal 8 11 3_AVA DVA EL" xfId="33054" xr:uid="{00000000-0005-0000-0000-0000C7B50000}"/>
    <cellStyle name="Normal 8 11 4" xfId="33055" xr:uid="{00000000-0005-0000-0000-0000C8B50000}"/>
    <cellStyle name="Normal 8 11 5" xfId="33056" xr:uid="{00000000-0005-0000-0000-0000C9B50000}"/>
    <cellStyle name="Normal 8 11_AVA DVA EL" xfId="33057" xr:uid="{00000000-0005-0000-0000-0000CAB50000}"/>
    <cellStyle name="Normal 8 12" xfId="33058" xr:uid="{00000000-0005-0000-0000-0000CBB50000}"/>
    <cellStyle name="Normal 8 12 2" xfId="33059" xr:uid="{00000000-0005-0000-0000-0000CCB50000}"/>
    <cellStyle name="Normal 8 12 2 2" xfId="33060" xr:uid="{00000000-0005-0000-0000-0000CDB50000}"/>
    <cellStyle name="Normal 8 12 2 3" xfId="33061" xr:uid="{00000000-0005-0000-0000-0000CEB50000}"/>
    <cellStyle name="Normal 8 12 2_AVA DVA EL" xfId="33062" xr:uid="{00000000-0005-0000-0000-0000CFB50000}"/>
    <cellStyle name="Normal 8 12 3" xfId="33063" xr:uid="{00000000-0005-0000-0000-0000D0B50000}"/>
    <cellStyle name="Normal 8 12 4" xfId="33064" xr:uid="{00000000-0005-0000-0000-0000D1B50000}"/>
    <cellStyle name="Normal 8 12_AVA DVA EL" xfId="33065" xr:uid="{00000000-0005-0000-0000-0000D2B50000}"/>
    <cellStyle name="Normal 8 13" xfId="33066" xr:uid="{00000000-0005-0000-0000-0000D3B50000}"/>
    <cellStyle name="Normal 8 13 2" xfId="33067" xr:uid="{00000000-0005-0000-0000-0000D4B50000}"/>
    <cellStyle name="Normal 8 13 2 2" xfId="33068" xr:uid="{00000000-0005-0000-0000-0000D5B50000}"/>
    <cellStyle name="Normal 8 13 2 3" xfId="33069" xr:uid="{00000000-0005-0000-0000-0000D6B50000}"/>
    <cellStyle name="Normal 8 13 2_AVA DVA EL" xfId="33070" xr:uid="{00000000-0005-0000-0000-0000D7B50000}"/>
    <cellStyle name="Normal 8 13 3" xfId="33071" xr:uid="{00000000-0005-0000-0000-0000D8B50000}"/>
    <cellStyle name="Normal 8 13 4" xfId="33072" xr:uid="{00000000-0005-0000-0000-0000D9B50000}"/>
    <cellStyle name="Normal 8 13_AVA DVA EL" xfId="33073" xr:uid="{00000000-0005-0000-0000-0000DAB50000}"/>
    <cellStyle name="Normal 8 14" xfId="33074" xr:uid="{00000000-0005-0000-0000-0000DBB50000}"/>
    <cellStyle name="Normal 8 14 2" xfId="33075" xr:uid="{00000000-0005-0000-0000-0000DCB50000}"/>
    <cellStyle name="Normal 8 14 2 2" xfId="33076" xr:uid="{00000000-0005-0000-0000-0000DDB50000}"/>
    <cellStyle name="Normal 8 14 2 3" xfId="33077" xr:uid="{00000000-0005-0000-0000-0000DEB50000}"/>
    <cellStyle name="Normal 8 14 2_AVA DVA EL" xfId="33078" xr:uid="{00000000-0005-0000-0000-0000DFB50000}"/>
    <cellStyle name="Normal 8 14 3" xfId="33079" xr:uid="{00000000-0005-0000-0000-0000E0B50000}"/>
    <cellStyle name="Normal 8 14 4" xfId="33080" xr:uid="{00000000-0005-0000-0000-0000E1B50000}"/>
    <cellStyle name="Normal 8 14_AVA DVA EL" xfId="33081" xr:uid="{00000000-0005-0000-0000-0000E2B50000}"/>
    <cellStyle name="Normal 8 15" xfId="33082" xr:uid="{00000000-0005-0000-0000-0000E3B50000}"/>
    <cellStyle name="Normal 8 15 2" xfId="33083" xr:uid="{00000000-0005-0000-0000-0000E4B50000}"/>
    <cellStyle name="Normal 8 15 3" xfId="33084" xr:uid="{00000000-0005-0000-0000-0000E5B50000}"/>
    <cellStyle name="Normal 8 15_AVA DVA EL" xfId="33085" xr:uid="{00000000-0005-0000-0000-0000E6B50000}"/>
    <cellStyle name="Normal 8 16" xfId="33086" xr:uid="{00000000-0005-0000-0000-0000E7B50000}"/>
    <cellStyle name="Normal 8 16 2" xfId="33087" xr:uid="{00000000-0005-0000-0000-0000E8B50000}"/>
    <cellStyle name="Normal 8 16 3" xfId="33088" xr:uid="{00000000-0005-0000-0000-0000E9B50000}"/>
    <cellStyle name="Normal 8 16_AVA DVA EL" xfId="33089" xr:uid="{00000000-0005-0000-0000-0000EAB50000}"/>
    <cellStyle name="Normal 8 17" xfId="33090" xr:uid="{00000000-0005-0000-0000-0000EBB50000}"/>
    <cellStyle name="Normal 8 17 2" xfId="33091" xr:uid="{00000000-0005-0000-0000-0000ECB50000}"/>
    <cellStyle name="Normal 8 17 3" xfId="33092" xr:uid="{00000000-0005-0000-0000-0000EDB50000}"/>
    <cellStyle name="Normal 8 17_AVA DVA EL" xfId="33093" xr:uid="{00000000-0005-0000-0000-0000EEB50000}"/>
    <cellStyle name="Normal 8 18" xfId="33094" xr:uid="{00000000-0005-0000-0000-0000EFB50000}"/>
    <cellStyle name="Normal 8 19" xfId="33095" xr:uid="{00000000-0005-0000-0000-0000F0B50000}"/>
    <cellStyle name="Normal 8 2" xfId="8751" xr:uid="{00000000-0005-0000-0000-0000F1B50000}"/>
    <cellStyle name="Normal 8 2 10" xfId="33096" xr:uid="{00000000-0005-0000-0000-0000F2B50000}"/>
    <cellStyle name="Normal 8 2 10 2" xfId="33097" xr:uid="{00000000-0005-0000-0000-0000F3B50000}"/>
    <cellStyle name="Normal 8 2 10 2 2" xfId="33098" xr:uid="{00000000-0005-0000-0000-0000F4B50000}"/>
    <cellStyle name="Normal 8 2 10 2 3" xfId="33099" xr:uid="{00000000-0005-0000-0000-0000F5B50000}"/>
    <cellStyle name="Normal 8 2 10 2_AVA DVA EL" xfId="33100" xr:uid="{00000000-0005-0000-0000-0000F6B50000}"/>
    <cellStyle name="Normal 8 2 10 3" xfId="33101" xr:uid="{00000000-0005-0000-0000-0000F7B50000}"/>
    <cellStyle name="Normal 8 2 10 3 2" xfId="33102" xr:uid="{00000000-0005-0000-0000-0000F8B50000}"/>
    <cellStyle name="Normal 8 2 10 3 3" xfId="33103" xr:uid="{00000000-0005-0000-0000-0000F9B50000}"/>
    <cellStyle name="Normal 8 2 10 3_AVA DVA EL" xfId="33104" xr:uid="{00000000-0005-0000-0000-0000FAB50000}"/>
    <cellStyle name="Normal 8 2 10 4" xfId="33105" xr:uid="{00000000-0005-0000-0000-0000FBB50000}"/>
    <cellStyle name="Normal 8 2 10 5" xfId="33106" xr:uid="{00000000-0005-0000-0000-0000FCB50000}"/>
    <cellStyle name="Normal 8 2 10_AVA DVA EL" xfId="33107" xr:uid="{00000000-0005-0000-0000-0000FDB50000}"/>
    <cellStyle name="Normal 8 2 11" xfId="33108" xr:uid="{00000000-0005-0000-0000-0000FEB50000}"/>
    <cellStyle name="Normal 8 2 11 2" xfId="33109" xr:uid="{00000000-0005-0000-0000-0000FFB50000}"/>
    <cellStyle name="Normal 8 2 11 2 2" xfId="33110" xr:uid="{00000000-0005-0000-0000-000000B60000}"/>
    <cellStyle name="Normal 8 2 11 2 3" xfId="33111" xr:uid="{00000000-0005-0000-0000-000001B60000}"/>
    <cellStyle name="Normal 8 2 11 2_AVA DVA EL" xfId="33112" xr:uid="{00000000-0005-0000-0000-000002B60000}"/>
    <cellStyle name="Normal 8 2 11 3" xfId="33113" xr:uid="{00000000-0005-0000-0000-000003B60000}"/>
    <cellStyle name="Normal 8 2 11 4" xfId="33114" xr:uid="{00000000-0005-0000-0000-000004B60000}"/>
    <cellStyle name="Normal 8 2 11_AVA DVA EL" xfId="33115" xr:uid="{00000000-0005-0000-0000-000005B60000}"/>
    <cellStyle name="Normal 8 2 12" xfId="33116" xr:uid="{00000000-0005-0000-0000-000006B60000}"/>
    <cellStyle name="Normal 8 2 12 2" xfId="33117" xr:uid="{00000000-0005-0000-0000-000007B60000}"/>
    <cellStyle name="Normal 8 2 12 2 2" xfId="33118" xr:uid="{00000000-0005-0000-0000-000008B60000}"/>
    <cellStyle name="Normal 8 2 12 2 3" xfId="33119" xr:uid="{00000000-0005-0000-0000-000009B60000}"/>
    <cellStyle name="Normal 8 2 12 2_AVA DVA EL" xfId="33120" xr:uid="{00000000-0005-0000-0000-00000AB60000}"/>
    <cellStyle name="Normal 8 2 12 3" xfId="33121" xr:uid="{00000000-0005-0000-0000-00000BB60000}"/>
    <cellStyle name="Normal 8 2 12 4" xfId="33122" xr:uid="{00000000-0005-0000-0000-00000CB60000}"/>
    <cellStyle name="Normal 8 2 12_AVA DVA EL" xfId="33123" xr:uid="{00000000-0005-0000-0000-00000DB60000}"/>
    <cellStyle name="Normal 8 2 13" xfId="33124" xr:uid="{00000000-0005-0000-0000-00000EB60000}"/>
    <cellStyle name="Normal 8 2 13 2" xfId="33125" xr:uid="{00000000-0005-0000-0000-00000FB60000}"/>
    <cellStyle name="Normal 8 2 13 3" xfId="33126" xr:uid="{00000000-0005-0000-0000-000010B60000}"/>
    <cellStyle name="Normal 8 2 13_AVA DVA EL" xfId="33127" xr:uid="{00000000-0005-0000-0000-000011B60000}"/>
    <cellStyle name="Normal 8 2 14" xfId="33128" xr:uid="{00000000-0005-0000-0000-000012B60000}"/>
    <cellStyle name="Normal 8 2 14 2" xfId="33129" xr:uid="{00000000-0005-0000-0000-000013B60000}"/>
    <cellStyle name="Normal 8 2 14 3" xfId="33130" xr:uid="{00000000-0005-0000-0000-000014B60000}"/>
    <cellStyle name="Normal 8 2 14_AVA DVA EL" xfId="33131" xr:uid="{00000000-0005-0000-0000-000015B60000}"/>
    <cellStyle name="Normal 8 2 15" xfId="33132" xr:uid="{00000000-0005-0000-0000-000016B60000}"/>
    <cellStyle name="Normal 8 2 15 2" xfId="33133" xr:uid="{00000000-0005-0000-0000-000017B60000}"/>
    <cellStyle name="Normal 8 2 15_AVA DVA EL" xfId="33134" xr:uid="{00000000-0005-0000-0000-000018B60000}"/>
    <cellStyle name="Normal 8 2 16" xfId="33135" xr:uid="{00000000-0005-0000-0000-000019B60000}"/>
    <cellStyle name="Normal 8 2 17" xfId="33136" xr:uid="{00000000-0005-0000-0000-00001AB60000}"/>
    <cellStyle name="Normal 8 2 18" xfId="50884" xr:uid="{00000000-0005-0000-0000-00001BB60000}"/>
    <cellStyle name="Normal 8 2 19" xfId="50885" xr:uid="{00000000-0005-0000-0000-00001CB60000}"/>
    <cellStyle name="Normal 8 2 2" xfId="8752" xr:uid="{00000000-0005-0000-0000-00001DB60000}"/>
    <cellStyle name="Normal 8 2 2 10" xfId="33137" xr:uid="{00000000-0005-0000-0000-00001EB60000}"/>
    <cellStyle name="Normal 8 2 2 10 2" xfId="33138" xr:uid="{00000000-0005-0000-0000-00001FB60000}"/>
    <cellStyle name="Normal 8 2 2 10_AVA DVA EL" xfId="33139" xr:uid="{00000000-0005-0000-0000-000020B60000}"/>
    <cellStyle name="Normal 8 2 2 11" xfId="33140" xr:uid="{00000000-0005-0000-0000-000021B60000}"/>
    <cellStyle name="Normal 8 2 2 12" xfId="50886" xr:uid="{00000000-0005-0000-0000-000022B60000}"/>
    <cellStyle name="Normal 8 2 2 13" xfId="50887" xr:uid="{00000000-0005-0000-0000-000023B60000}"/>
    <cellStyle name="Normal 8 2 2 14" xfId="50888" xr:uid="{00000000-0005-0000-0000-000024B60000}"/>
    <cellStyle name="Normal 8 2 2 2" xfId="8753" xr:uid="{00000000-0005-0000-0000-000025B60000}"/>
    <cellStyle name="Normal 8 2 2 2 2" xfId="8754" xr:uid="{00000000-0005-0000-0000-000026B60000}"/>
    <cellStyle name="Normal 8 2 2 2 2 2" xfId="33141" xr:uid="{00000000-0005-0000-0000-000027B60000}"/>
    <cellStyle name="Normal 8 2 2 2 2 2 2" xfId="33142" xr:uid="{00000000-0005-0000-0000-000028B60000}"/>
    <cellStyle name="Normal 8 2 2 2 2 2_AVA DVA EL" xfId="33143" xr:uid="{00000000-0005-0000-0000-000029B60000}"/>
    <cellStyle name="Normal 8 2 2 2 2 3" xfId="33144" xr:uid="{00000000-0005-0000-0000-00002AB60000}"/>
    <cellStyle name="Normal 8 2 2 2 2 4" xfId="50889" xr:uid="{00000000-0005-0000-0000-00002BB60000}"/>
    <cellStyle name="Normal 8 2 2 2 2 5" xfId="50890" xr:uid="{00000000-0005-0000-0000-00002CB60000}"/>
    <cellStyle name="Normal 8 2 2 2 2 6" xfId="50891" xr:uid="{00000000-0005-0000-0000-00002DB60000}"/>
    <cellStyle name="Normal 8 2 2 2 2_Balanse bankkonsern" xfId="33145" xr:uid="{00000000-0005-0000-0000-00002EB60000}"/>
    <cellStyle name="Normal 8 2 2 2 3" xfId="8755" xr:uid="{00000000-0005-0000-0000-00002FB60000}"/>
    <cellStyle name="Normal 8 2 2 2 3 2" xfId="33146" xr:uid="{00000000-0005-0000-0000-000030B60000}"/>
    <cellStyle name="Normal 8 2 2 2 3 2 2" xfId="33147" xr:uid="{00000000-0005-0000-0000-000031B60000}"/>
    <cellStyle name="Normal 8 2 2 2 3 2_AVA DVA EL" xfId="33148" xr:uid="{00000000-0005-0000-0000-000032B60000}"/>
    <cellStyle name="Normal 8 2 2 2 3 3" xfId="33149" xr:uid="{00000000-0005-0000-0000-000033B60000}"/>
    <cellStyle name="Normal 8 2 2 2 3 4" xfId="50892" xr:uid="{00000000-0005-0000-0000-000034B60000}"/>
    <cellStyle name="Normal 8 2 2 2 3 5" xfId="50893" xr:uid="{00000000-0005-0000-0000-000035B60000}"/>
    <cellStyle name="Normal 8 2 2 2 3 6" xfId="50894" xr:uid="{00000000-0005-0000-0000-000036B60000}"/>
    <cellStyle name="Normal 8 2 2 2 3_Balanse bankkonsern" xfId="33150" xr:uid="{00000000-0005-0000-0000-000037B60000}"/>
    <cellStyle name="Normal 8 2 2 2 4" xfId="33151" xr:uid="{00000000-0005-0000-0000-000038B60000}"/>
    <cellStyle name="Normal 8 2 2 2 4 2" xfId="33152" xr:uid="{00000000-0005-0000-0000-000039B60000}"/>
    <cellStyle name="Normal 8 2 2 2 4 2 2" xfId="33153" xr:uid="{00000000-0005-0000-0000-00003AB60000}"/>
    <cellStyle name="Normal 8 2 2 2 4 2_AVA DVA EL" xfId="33154" xr:uid="{00000000-0005-0000-0000-00003BB60000}"/>
    <cellStyle name="Normal 8 2 2 2 4 3" xfId="33155" xr:uid="{00000000-0005-0000-0000-00003CB60000}"/>
    <cellStyle name="Normal 8 2 2 2 4 4" xfId="33156" xr:uid="{00000000-0005-0000-0000-00003DB60000}"/>
    <cellStyle name="Normal 8 2 2 2 4 5" xfId="50895" xr:uid="{00000000-0005-0000-0000-00003EB60000}"/>
    <cellStyle name="Normal 8 2 2 2 4_AVA DVA EL" xfId="33157" xr:uid="{00000000-0005-0000-0000-00003FB60000}"/>
    <cellStyle name="Normal 8 2 2 2 5" xfId="33158" xr:uid="{00000000-0005-0000-0000-000040B60000}"/>
    <cellStyle name="Normal 8 2 2 2 5 2" xfId="33159" xr:uid="{00000000-0005-0000-0000-000041B60000}"/>
    <cellStyle name="Normal 8 2 2 2 5 3" xfId="33160" xr:uid="{00000000-0005-0000-0000-000042B60000}"/>
    <cellStyle name="Normal 8 2 2 2 5 4" xfId="50896" xr:uid="{00000000-0005-0000-0000-000043B60000}"/>
    <cellStyle name="Normal 8 2 2 2 5_AVA DVA EL" xfId="33161" xr:uid="{00000000-0005-0000-0000-000044B60000}"/>
    <cellStyle name="Normal 8 2 2 2 6" xfId="33162" xr:uid="{00000000-0005-0000-0000-000045B60000}"/>
    <cellStyle name="Normal 8 2 2 2 6 2" xfId="33163" xr:uid="{00000000-0005-0000-0000-000046B60000}"/>
    <cellStyle name="Normal 8 2 2 2 6_AVA DVA EL" xfId="33164" xr:uid="{00000000-0005-0000-0000-000047B60000}"/>
    <cellStyle name="Normal 8 2 2 2 7" xfId="33165" xr:uid="{00000000-0005-0000-0000-000048B60000}"/>
    <cellStyle name="Normal 8 2 2 2 8" xfId="50897" xr:uid="{00000000-0005-0000-0000-000049B60000}"/>
    <cellStyle name="Normal 8 2 2 2 9" xfId="50898" xr:uid="{00000000-0005-0000-0000-00004AB60000}"/>
    <cellStyle name="Normal 8 2 2 2_Balanse bankkonsern" xfId="33166" xr:uid="{00000000-0005-0000-0000-00004BB60000}"/>
    <cellStyle name="Normal 8 2 2 3" xfId="8756" xr:uid="{00000000-0005-0000-0000-00004CB60000}"/>
    <cellStyle name="Normal 8 2 2 3 2" xfId="8757" xr:uid="{00000000-0005-0000-0000-00004DB60000}"/>
    <cellStyle name="Normal 8 2 2 3 3" xfId="8758" xr:uid="{00000000-0005-0000-0000-00004EB60000}"/>
    <cellStyle name="Normal 8 2 2 3 4" xfId="33167" xr:uid="{00000000-0005-0000-0000-00004FB60000}"/>
    <cellStyle name="Normal 8 2 2 3 4 2" xfId="33168" xr:uid="{00000000-0005-0000-0000-000050B60000}"/>
    <cellStyle name="Normal 8 2 2 3 4 3" xfId="33169" xr:uid="{00000000-0005-0000-0000-000051B60000}"/>
    <cellStyle name="Normal 8 2 2 3 4_AVA DVA EL" xfId="33170" xr:uid="{00000000-0005-0000-0000-000052B60000}"/>
    <cellStyle name="Normal 8 2 2 3 5" xfId="33171" xr:uid="{00000000-0005-0000-0000-000053B60000}"/>
    <cellStyle name="Normal 8 2 2 3 5 2" xfId="33172" xr:uid="{00000000-0005-0000-0000-000054B60000}"/>
    <cellStyle name="Normal 8 2 2 3 5_AVA DVA EL" xfId="33173" xr:uid="{00000000-0005-0000-0000-000055B60000}"/>
    <cellStyle name="Normal 8 2 2 3 6" xfId="33174" xr:uid="{00000000-0005-0000-0000-000056B60000}"/>
    <cellStyle name="Normal 8 2 2 3 7" xfId="33175" xr:uid="{00000000-0005-0000-0000-000057B60000}"/>
    <cellStyle name="Normal 8 2 2 3 8" xfId="50899" xr:uid="{00000000-0005-0000-0000-000058B60000}"/>
    <cellStyle name="Normal 8 2 2 3_Balanse bankkonsern" xfId="33176" xr:uid="{00000000-0005-0000-0000-000059B60000}"/>
    <cellStyle name="Normal 8 2 2 4" xfId="8759" xr:uid="{00000000-0005-0000-0000-00005AB60000}"/>
    <cellStyle name="Normal 8 2 2 4 2" xfId="8760" xr:uid="{00000000-0005-0000-0000-00005BB60000}"/>
    <cellStyle name="Normal 8 2 2 4 3" xfId="8761" xr:uid="{00000000-0005-0000-0000-00005CB60000}"/>
    <cellStyle name="Normal 8 2 2 4 4" xfId="33177" xr:uid="{00000000-0005-0000-0000-00005DB60000}"/>
    <cellStyle name="Normal 8 2 2 4 4 2" xfId="33178" xr:uid="{00000000-0005-0000-0000-00005EB60000}"/>
    <cellStyle name="Normal 8 2 2 4 4 3" xfId="33179" xr:uid="{00000000-0005-0000-0000-00005FB60000}"/>
    <cellStyle name="Normal 8 2 2 4 4_AVA DVA EL" xfId="33180" xr:uid="{00000000-0005-0000-0000-000060B60000}"/>
    <cellStyle name="Normal 8 2 2 4 5" xfId="33181" xr:uid="{00000000-0005-0000-0000-000061B60000}"/>
    <cellStyle name="Normal 8 2 2 4 5 2" xfId="33182" xr:uid="{00000000-0005-0000-0000-000062B60000}"/>
    <cellStyle name="Normal 8 2 2 4 5_AVA DVA EL" xfId="33183" xr:uid="{00000000-0005-0000-0000-000063B60000}"/>
    <cellStyle name="Normal 8 2 2 4 6" xfId="33184" xr:uid="{00000000-0005-0000-0000-000064B60000}"/>
    <cellStyle name="Normal 8 2 2 4 7" xfId="33185" xr:uid="{00000000-0005-0000-0000-000065B60000}"/>
    <cellStyle name="Normal 8 2 2 4 8" xfId="50900" xr:uid="{00000000-0005-0000-0000-000066B60000}"/>
    <cellStyle name="Normal 8 2 2 4_Balanse bankkonsern" xfId="33186" xr:uid="{00000000-0005-0000-0000-000067B60000}"/>
    <cellStyle name="Normal 8 2 2 5" xfId="8762" xr:uid="{00000000-0005-0000-0000-000068B60000}"/>
    <cellStyle name="Normal 8 2 2 5 2" xfId="8763" xr:uid="{00000000-0005-0000-0000-000069B60000}"/>
    <cellStyle name="Normal 8 2 2 5 2 2" xfId="8764" xr:uid="{00000000-0005-0000-0000-00006AB60000}"/>
    <cellStyle name="Normal 8 2 2 5 2 2 2" xfId="8765" xr:uid="{00000000-0005-0000-0000-00006BB60000}"/>
    <cellStyle name="Normal 8 2 2 5 2 2_CR4_19" xfId="8766" xr:uid="{00000000-0005-0000-0000-00006CB60000}"/>
    <cellStyle name="Normal 8 2 2 5 2 3" xfId="8767" xr:uid="{00000000-0005-0000-0000-00006DB60000}"/>
    <cellStyle name="Normal 8 2 2 5 2_AVA DVA EL" xfId="33187" xr:uid="{00000000-0005-0000-0000-00006EB60000}"/>
    <cellStyle name="Normal 8 2 2 5 3" xfId="8768" xr:uid="{00000000-0005-0000-0000-00006FB60000}"/>
    <cellStyle name="Normal 8 2 2 5 3 2" xfId="8769" xr:uid="{00000000-0005-0000-0000-000070B60000}"/>
    <cellStyle name="Normal 8 2 2 5 3 2 2" xfId="8770" xr:uid="{00000000-0005-0000-0000-000071B60000}"/>
    <cellStyle name="Normal 8 2 2 5 3 2_CR4_19" xfId="8771" xr:uid="{00000000-0005-0000-0000-000072B60000}"/>
    <cellStyle name="Normal 8 2 2 5 3 3" xfId="8772" xr:uid="{00000000-0005-0000-0000-000073B60000}"/>
    <cellStyle name="Normal 8 2 2 5 3_AVA DVA EL" xfId="33188" xr:uid="{00000000-0005-0000-0000-000074B60000}"/>
    <cellStyle name="Normal 8 2 2 5 4" xfId="33189" xr:uid="{00000000-0005-0000-0000-000075B60000}"/>
    <cellStyle name="Normal 8 2 2 5 5" xfId="33190" xr:uid="{00000000-0005-0000-0000-000076B60000}"/>
    <cellStyle name="Normal 8 2 2 5 6" xfId="50901" xr:uid="{00000000-0005-0000-0000-000077B60000}"/>
    <cellStyle name="Normal 8 2 2 5_Balanse bankkonsern" xfId="33191" xr:uid="{00000000-0005-0000-0000-000078B60000}"/>
    <cellStyle name="Normal 8 2 2 6" xfId="8773" xr:uid="{00000000-0005-0000-0000-000079B60000}"/>
    <cellStyle name="Normal 8 2 2 6 2" xfId="33192" xr:uid="{00000000-0005-0000-0000-00007AB60000}"/>
    <cellStyle name="Normal 8 2 2 6 2 2" xfId="33193" xr:uid="{00000000-0005-0000-0000-00007BB60000}"/>
    <cellStyle name="Normal 8 2 2 6 2 3" xfId="33194" xr:uid="{00000000-0005-0000-0000-00007CB60000}"/>
    <cellStyle name="Normal 8 2 2 6 2_AVA DVA EL" xfId="33195" xr:uid="{00000000-0005-0000-0000-00007DB60000}"/>
    <cellStyle name="Normal 8 2 2 6 3" xfId="33196" xr:uid="{00000000-0005-0000-0000-00007EB60000}"/>
    <cellStyle name="Normal 8 2 2 6 3 2" xfId="33197" xr:uid="{00000000-0005-0000-0000-00007FB60000}"/>
    <cellStyle name="Normal 8 2 2 6 3_AVA DVA EL" xfId="33198" xr:uid="{00000000-0005-0000-0000-000080B60000}"/>
    <cellStyle name="Normal 8 2 2 6 4" xfId="33199" xr:uid="{00000000-0005-0000-0000-000081B60000}"/>
    <cellStyle name="Normal 8 2 2 6 5" xfId="33200" xr:uid="{00000000-0005-0000-0000-000082B60000}"/>
    <cellStyle name="Normal 8 2 2 6 6" xfId="50902" xr:uid="{00000000-0005-0000-0000-000083B60000}"/>
    <cellStyle name="Normal 8 2 2 6_Balanse bankkonsern" xfId="33201" xr:uid="{00000000-0005-0000-0000-000084B60000}"/>
    <cellStyle name="Normal 8 2 2 7" xfId="8774" xr:uid="{00000000-0005-0000-0000-000085B60000}"/>
    <cellStyle name="Normal 8 2 2 7 2" xfId="8775" xr:uid="{00000000-0005-0000-0000-000086B60000}"/>
    <cellStyle name="Normal 8 2 2 7 2 2" xfId="8776" xr:uid="{00000000-0005-0000-0000-000087B60000}"/>
    <cellStyle name="Normal 8 2 2 7 2_CR4_19" xfId="8777" xr:uid="{00000000-0005-0000-0000-000088B60000}"/>
    <cellStyle name="Normal 8 2 2 7 3" xfId="8778" xr:uid="{00000000-0005-0000-0000-000089B60000}"/>
    <cellStyle name="Normal 8 2 2 7_AVA DVA EL" xfId="33202" xr:uid="{00000000-0005-0000-0000-00008AB60000}"/>
    <cellStyle name="Normal 8 2 2 8" xfId="33203" xr:uid="{00000000-0005-0000-0000-00008BB60000}"/>
    <cellStyle name="Normal 8 2 2 8 2" xfId="33204" xr:uid="{00000000-0005-0000-0000-00008CB60000}"/>
    <cellStyle name="Normal 8 2 2 8 3" xfId="33205" xr:uid="{00000000-0005-0000-0000-00008DB60000}"/>
    <cellStyle name="Normal 8 2 2 8_AVA DVA EL" xfId="33206" xr:uid="{00000000-0005-0000-0000-00008EB60000}"/>
    <cellStyle name="Normal 8 2 2 9" xfId="33207" xr:uid="{00000000-0005-0000-0000-00008FB60000}"/>
    <cellStyle name="Normal 8 2 2 9 2" xfId="33208" xr:uid="{00000000-0005-0000-0000-000090B60000}"/>
    <cellStyle name="Normal 8 2 2 9 3" xfId="33209" xr:uid="{00000000-0005-0000-0000-000091B60000}"/>
    <cellStyle name="Normal 8 2 2 9_AVA DVA EL" xfId="33210" xr:uid="{00000000-0005-0000-0000-000092B60000}"/>
    <cellStyle name="Normal 8 2 2_Balanse bankkonsern" xfId="33211" xr:uid="{00000000-0005-0000-0000-000093B60000}"/>
    <cellStyle name="Normal 8 2 3" xfId="8779" xr:uid="{00000000-0005-0000-0000-000094B60000}"/>
    <cellStyle name="Normal 8 2 3 10" xfId="50903" xr:uid="{00000000-0005-0000-0000-000095B60000}"/>
    <cellStyle name="Normal 8 2 3 11" xfId="50904" xr:uid="{00000000-0005-0000-0000-000096B60000}"/>
    <cellStyle name="Normal 8 2 3 2" xfId="8780" xr:uid="{00000000-0005-0000-0000-000097B60000}"/>
    <cellStyle name="Normal 8 2 3 2 2" xfId="8781" xr:uid="{00000000-0005-0000-0000-000098B60000}"/>
    <cellStyle name="Normal 8 2 3 2 3" xfId="8782" xr:uid="{00000000-0005-0000-0000-000099B60000}"/>
    <cellStyle name="Normal 8 2 3 2 4" xfId="33212" xr:uid="{00000000-0005-0000-0000-00009AB60000}"/>
    <cellStyle name="Normal 8 2 3 2 4 2" xfId="33213" xr:uid="{00000000-0005-0000-0000-00009BB60000}"/>
    <cellStyle name="Normal 8 2 3 2 4_AVA DVA EL" xfId="33214" xr:uid="{00000000-0005-0000-0000-00009CB60000}"/>
    <cellStyle name="Normal 8 2 3 2 5" xfId="33215" xr:uid="{00000000-0005-0000-0000-00009DB60000}"/>
    <cellStyle name="Normal 8 2 3 2 6" xfId="50905" xr:uid="{00000000-0005-0000-0000-00009EB60000}"/>
    <cellStyle name="Normal 8 2 3 2 7" xfId="50906" xr:uid="{00000000-0005-0000-0000-00009FB60000}"/>
    <cellStyle name="Normal 8 2 3 2 8" xfId="50907" xr:uid="{00000000-0005-0000-0000-0000A0B60000}"/>
    <cellStyle name="Normal 8 2 3 2_Balanse bankkonsern" xfId="33216" xr:uid="{00000000-0005-0000-0000-0000A1B60000}"/>
    <cellStyle name="Normal 8 2 3 3" xfId="8783" xr:uid="{00000000-0005-0000-0000-0000A2B60000}"/>
    <cellStyle name="Normal 8 2 3 3 2" xfId="8784" xr:uid="{00000000-0005-0000-0000-0000A3B60000}"/>
    <cellStyle name="Normal 8 2 3 3 3" xfId="8785" xr:uid="{00000000-0005-0000-0000-0000A4B60000}"/>
    <cellStyle name="Normal 8 2 3 3 4" xfId="33217" xr:uid="{00000000-0005-0000-0000-0000A5B60000}"/>
    <cellStyle name="Normal 8 2 3 3 4 2" xfId="33218" xr:uid="{00000000-0005-0000-0000-0000A6B60000}"/>
    <cellStyle name="Normal 8 2 3 3 4_AVA DVA EL" xfId="33219" xr:uid="{00000000-0005-0000-0000-0000A7B60000}"/>
    <cellStyle name="Normal 8 2 3 3 5" xfId="33220" xr:uid="{00000000-0005-0000-0000-0000A8B60000}"/>
    <cellStyle name="Normal 8 2 3 3 6" xfId="50908" xr:uid="{00000000-0005-0000-0000-0000A9B60000}"/>
    <cellStyle name="Normal 8 2 3 3 7" xfId="50909" xr:uid="{00000000-0005-0000-0000-0000AAB60000}"/>
    <cellStyle name="Normal 8 2 3 3 8" xfId="50910" xr:uid="{00000000-0005-0000-0000-0000ABB60000}"/>
    <cellStyle name="Normal 8 2 3 3_Balanse bankkonsern" xfId="33221" xr:uid="{00000000-0005-0000-0000-0000ACB60000}"/>
    <cellStyle name="Normal 8 2 3 4" xfId="8786" xr:uid="{00000000-0005-0000-0000-0000ADB60000}"/>
    <cellStyle name="Normal 8 2 3 4 2" xfId="8787" xr:uid="{00000000-0005-0000-0000-0000AEB60000}"/>
    <cellStyle name="Normal 8 2 3 4 3" xfId="8788" xr:uid="{00000000-0005-0000-0000-0000AFB60000}"/>
    <cellStyle name="Normal 8 2 3 4 4" xfId="33222" xr:uid="{00000000-0005-0000-0000-0000B0B60000}"/>
    <cellStyle name="Normal 8 2 3 4 4 2" xfId="33223" xr:uid="{00000000-0005-0000-0000-0000B1B60000}"/>
    <cellStyle name="Normal 8 2 3 4 4_AVA DVA EL" xfId="33224" xr:uid="{00000000-0005-0000-0000-0000B2B60000}"/>
    <cellStyle name="Normal 8 2 3 4 5" xfId="33225" xr:uid="{00000000-0005-0000-0000-0000B3B60000}"/>
    <cellStyle name="Normal 8 2 3 4 6" xfId="50911" xr:uid="{00000000-0005-0000-0000-0000B4B60000}"/>
    <cellStyle name="Normal 8 2 3 4 7" xfId="50912" xr:uid="{00000000-0005-0000-0000-0000B5B60000}"/>
    <cellStyle name="Normal 8 2 3 4_Balanse bankkonsern" xfId="33226" xr:uid="{00000000-0005-0000-0000-0000B6B60000}"/>
    <cellStyle name="Normal 8 2 3 5" xfId="8789" xr:uid="{00000000-0005-0000-0000-0000B7B60000}"/>
    <cellStyle name="Normal 8 2 3 5 2" xfId="33227" xr:uid="{00000000-0005-0000-0000-0000B8B60000}"/>
    <cellStyle name="Normal 8 2 3 5 2 2" xfId="33228" xr:uid="{00000000-0005-0000-0000-0000B9B60000}"/>
    <cellStyle name="Normal 8 2 3 5 2_AVA DVA EL" xfId="33229" xr:uid="{00000000-0005-0000-0000-0000BAB60000}"/>
    <cellStyle name="Normal 8 2 3 5 3" xfId="33230" xr:uid="{00000000-0005-0000-0000-0000BBB60000}"/>
    <cellStyle name="Normal 8 2 3 5 4" xfId="50913" xr:uid="{00000000-0005-0000-0000-0000BCB60000}"/>
    <cellStyle name="Normal 8 2 3 5 5" xfId="50914" xr:uid="{00000000-0005-0000-0000-0000BDB60000}"/>
    <cellStyle name="Normal 8 2 3 5_Balanse bankkonsern" xfId="33231" xr:uid="{00000000-0005-0000-0000-0000BEB60000}"/>
    <cellStyle name="Normal 8 2 3 6" xfId="8790" xr:uid="{00000000-0005-0000-0000-0000BFB60000}"/>
    <cellStyle name="Normal 8 2 3 7" xfId="33232" xr:uid="{00000000-0005-0000-0000-0000C0B60000}"/>
    <cellStyle name="Normal 8 2 3 7 2" xfId="33233" xr:uid="{00000000-0005-0000-0000-0000C1B60000}"/>
    <cellStyle name="Normal 8 2 3 7 3" xfId="33234" xr:uid="{00000000-0005-0000-0000-0000C2B60000}"/>
    <cellStyle name="Normal 8 2 3 7_AVA DVA EL" xfId="33235" xr:uid="{00000000-0005-0000-0000-0000C3B60000}"/>
    <cellStyle name="Normal 8 2 3 8" xfId="33236" xr:uid="{00000000-0005-0000-0000-0000C4B60000}"/>
    <cellStyle name="Normal 8 2 3 8 2" xfId="33237" xr:uid="{00000000-0005-0000-0000-0000C5B60000}"/>
    <cellStyle name="Normal 8 2 3 8_AVA DVA EL" xfId="33238" xr:uid="{00000000-0005-0000-0000-0000C6B60000}"/>
    <cellStyle name="Normal 8 2 3 9" xfId="33239" xr:uid="{00000000-0005-0000-0000-0000C7B60000}"/>
    <cellStyle name="Normal 8 2 3_Balanse bankkonsern" xfId="33240" xr:uid="{00000000-0005-0000-0000-0000C8B60000}"/>
    <cellStyle name="Normal 8 2 4" xfId="8791" xr:uid="{00000000-0005-0000-0000-0000C9B60000}"/>
    <cellStyle name="Normal 8 2 4 2" xfId="8792" xr:uid="{00000000-0005-0000-0000-0000CAB60000}"/>
    <cellStyle name="Normal 8 2 4 3" xfId="8793" xr:uid="{00000000-0005-0000-0000-0000CBB60000}"/>
    <cellStyle name="Normal 8 2 4 4" xfId="33241" xr:uid="{00000000-0005-0000-0000-0000CCB60000}"/>
    <cellStyle name="Normal 8 2 4 4 2" xfId="33242" xr:uid="{00000000-0005-0000-0000-0000CDB60000}"/>
    <cellStyle name="Normal 8 2 4 4 3" xfId="33243" xr:uid="{00000000-0005-0000-0000-0000CEB60000}"/>
    <cellStyle name="Normal 8 2 4 4_AVA DVA EL" xfId="33244" xr:uid="{00000000-0005-0000-0000-0000CFB60000}"/>
    <cellStyle name="Normal 8 2 4 5" xfId="33245" xr:uid="{00000000-0005-0000-0000-0000D0B60000}"/>
    <cellStyle name="Normal 8 2 4 5 2" xfId="33246" xr:uid="{00000000-0005-0000-0000-0000D1B60000}"/>
    <cellStyle name="Normal 8 2 4 5_AVA DVA EL" xfId="33247" xr:uid="{00000000-0005-0000-0000-0000D2B60000}"/>
    <cellStyle name="Normal 8 2 4 6" xfId="33248" xr:uid="{00000000-0005-0000-0000-0000D3B60000}"/>
    <cellStyle name="Normal 8 2 4 7" xfId="33249" xr:uid="{00000000-0005-0000-0000-0000D4B60000}"/>
    <cellStyle name="Normal 8 2 4 8" xfId="50915" xr:uid="{00000000-0005-0000-0000-0000D5B60000}"/>
    <cellStyle name="Normal 8 2 4_Balanse bankkonsern" xfId="33250" xr:uid="{00000000-0005-0000-0000-0000D6B60000}"/>
    <cellStyle name="Normal 8 2 5" xfId="8794" xr:uid="{00000000-0005-0000-0000-0000D7B60000}"/>
    <cellStyle name="Normal 8 2 5 2" xfId="8795" xr:uid="{00000000-0005-0000-0000-0000D8B60000}"/>
    <cellStyle name="Normal 8 2 5 3" xfId="8796" xr:uid="{00000000-0005-0000-0000-0000D9B60000}"/>
    <cellStyle name="Normal 8 2 5 4" xfId="33251" xr:uid="{00000000-0005-0000-0000-0000DAB60000}"/>
    <cellStyle name="Normal 8 2 5 4 2" xfId="33252" xr:uid="{00000000-0005-0000-0000-0000DBB60000}"/>
    <cellStyle name="Normal 8 2 5 4 3" xfId="33253" xr:uid="{00000000-0005-0000-0000-0000DCB60000}"/>
    <cellStyle name="Normal 8 2 5 4_AVA DVA EL" xfId="33254" xr:uid="{00000000-0005-0000-0000-0000DDB60000}"/>
    <cellStyle name="Normal 8 2 5 5" xfId="33255" xr:uid="{00000000-0005-0000-0000-0000DEB60000}"/>
    <cellStyle name="Normal 8 2 5 5 2" xfId="33256" xr:uid="{00000000-0005-0000-0000-0000DFB60000}"/>
    <cellStyle name="Normal 8 2 5 5_AVA DVA EL" xfId="33257" xr:uid="{00000000-0005-0000-0000-0000E0B60000}"/>
    <cellStyle name="Normal 8 2 5 6" xfId="33258" xr:uid="{00000000-0005-0000-0000-0000E1B60000}"/>
    <cellStyle name="Normal 8 2 5 7" xfId="33259" xr:uid="{00000000-0005-0000-0000-0000E2B60000}"/>
    <cellStyle name="Normal 8 2 5 8" xfId="50916" xr:uid="{00000000-0005-0000-0000-0000E3B60000}"/>
    <cellStyle name="Normal 8 2 5_Balanse bankkonsern" xfId="33260" xr:uid="{00000000-0005-0000-0000-0000E4B60000}"/>
    <cellStyle name="Normal 8 2 6" xfId="8797" xr:uid="{00000000-0005-0000-0000-0000E5B60000}"/>
    <cellStyle name="Normal 8 2 6 2" xfId="8798" xr:uid="{00000000-0005-0000-0000-0000E6B60000}"/>
    <cellStyle name="Normal 8 2 6 3" xfId="8799" xr:uid="{00000000-0005-0000-0000-0000E7B60000}"/>
    <cellStyle name="Normal 8 2 6 3 2" xfId="8800" xr:uid="{00000000-0005-0000-0000-0000E8B60000}"/>
    <cellStyle name="Normal 8 2 6 3 2 2" xfId="8801" xr:uid="{00000000-0005-0000-0000-0000E9B60000}"/>
    <cellStyle name="Normal 8 2 6 3 2 2 2" xfId="8802" xr:uid="{00000000-0005-0000-0000-0000EAB60000}"/>
    <cellStyle name="Normal 8 2 6 3 2 2_CR4_19" xfId="8803" xr:uid="{00000000-0005-0000-0000-0000EBB60000}"/>
    <cellStyle name="Normal 8 2 6 3 2 3" xfId="8804" xr:uid="{00000000-0005-0000-0000-0000ECB60000}"/>
    <cellStyle name="Normal 8 2 6 3 2_CR4_19" xfId="8805" xr:uid="{00000000-0005-0000-0000-0000EDB60000}"/>
    <cellStyle name="Normal 8 2 6 3_CCR3" xfId="8806" xr:uid="{00000000-0005-0000-0000-0000EEB60000}"/>
    <cellStyle name="Normal 8 2 6 4" xfId="8807" xr:uid="{00000000-0005-0000-0000-0000EFB60000}"/>
    <cellStyle name="Normal 8 2 6 4 2" xfId="8808" xr:uid="{00000000-0005-0000-0000-0000F0B60000}"/>
    <cellStyle name="Normal 8 2 6 4 2 2" xfId="8809" xr:uid="{00000000-0005-0000-0000-0000F1B60000}"/>
    <cellStyle name="Normal 8 2 6 4 2_CR4_19" xfId="8810" xr:uid="{00000000-0005-0000-0000-0000F2B60000}"/>
    <cellStyle name="Normal 8 2 6 4 3" xfId="8811" xr:uid="{00000000-0005-0000-0000-0000F3B60000}"/>
    <cellStyle name="Normal 8 2 6 4_AVA DVA EL" xfId="33261" xr:uid="{00000000-0005-0000-0000-0000F4B60000}"/>
    <cellStyle name="Normal 8 2 6 5" xfId="33262" xr:uid="{00000000-0005-0000-0000-0000F5B60000}"/>
    <cellStyle name="Normal 8 2 6 5 2" xfId="33263" xr:uid="{00000000-0005-0000-0000-0000F6B60000}"/>
    <cellStyle name="Normal 8 2 6 5_AVA DVA EL" xfId="33264" xr:uid="{00000000-0005-0000-0000-0000F7B60000}"/>
    <cellStyle name="Normal 8 2 6 6" xfId="33265" xr:uid="{00000000-0005-0000-0000-0000F8B60000}"/>
    <cellStyle name="Normal 8 2 6 7" xfId="33266" xr:uid="{00000000-0005-0000-0000-0000F9B60000}"/>
    <cellStyle name="Normal 8 2 6 8" xfId="50917" xr:uid="{00000000-0005-0000-0000-0000FAB60000}"/>
    <cellStyle name="Normal 8 2 6_Balanse bankkonsern" xfId="33267" xr:uid="{00000000-0005-0000-0000-0000FBB60000}"/>
    <cellStyle name="Normal 8 2 7" xfId="8812" xr:uid="{00000000-0005-0000-0000-0000FCB60000}"/>
    <cellStyle name="Normal 8 2 7 2" xfId="33268" xr:uid="{00000000-0005-0000-0000-0000FDB60000}"/>
    <cellStyle name="Normal 8 2 7 2 2" xfId="33269" xr:uid="{00000000-0005-0000-0000-0000FEB60000}"/>
    <cellStyle name="Normal 8 2 7 2 3" xfId="33270" xr:uid="{00000000-0005-0000-0000-0000FFB60000}"/>
    <cellStyle name="Normal 8 2 7 2_AVA DVA EL" xfId="33271" xr:uid="{00000000-0005-0000-0000-000000B70000}"/>
    <cellStyle name="Normal 8 2 7 3" xfId="33272" xr:uid="{00000000-0005-0000-0000-000001B70000}"/>
    <cellStyle name="Normal 8 2 7 3 2" xfId="33273" xr:uid="{00000000-0005-0000-0000-000002B70000}"/>
    <cellStyle name="Normal 8 2 7 3_AVA DVA EL" xfId="33274" xr:uid="{00000000-0005-0000-0000-000003B70000}"/>
    <cellStyle name="Normal 8 2 7 4" xfId="33275" xr:uid="{00000000-0005-0000-0000-000004B70000}"/>
    <cellStyle name="Normal 8 2 7 5" xfId="33276" xr:uid="{00000000-0005-0000-0000-000005B70000}"/>
    <cellStyle name="Normal 8 2 7 6" xfId="50918" xr:uid="{00000000-0005-0000-0000-000006B70000}"/>
    <cellStyle name="Normal 8 2 7_Balanse bankkonsern" xfId="33277" xr:uid="{00000000-0005-0000-0000-000007B70000}"/>
    <cellStyle name="Normal 8 2 8" xfId="8813" xr:uid="{00000000-0005-0000-0000-000008B70000}"/>
    <cellStyle name="Normal 8 2 8 2" xfId="33278" xr:uid="{00000000-0005-0000-0000-000009B70000}"/>
    <cellStyle name="Normal 8 2 8 2 2" xfId="33279" xr:uid="{00000000-0005-0000-0000-00000AB70000}"/>
    <cellStyle name="Normal 8 2 8 2 3" xfId="33280" xr:uid="{00000000-0005-0000-0000-00000BB70000}"/>
    <cellStyle name="Normal 8 2 8 2_AVA DVA EL" xfId="33281" xr:uid="{00000000-0005-0000-0000-00000CB70000}"/>
    <cellStyle name="Normal 8 2 8_Balanse bankkonsern" xfId="33282" xr:uid="{00000000-0005-0000-0000-00000DB70000}"/>
    <cellStyle name="Normal 8 2 9" xfId="33283" xr:uid="{00000000-0005-0000-0000-00000EB70000}"/>
    <cellStyle name="Normal 8 2 9 2" xfId="33284" xr:uid="{00000000-0005-0000-0000-00000FB70000}"/>
    <cellStyle name="Normal 8 2 9 2 2" xfId="33285" xr:uid="{00000000-0005-0000-0000-000010B70000}"/>
    <cellStyle name="Normal 8 2 9 2 3" xfId="33286" xr:uid="{00000000-0005-0000-0000-000011B70000}"/>
    <cellStyle name="Normal 8 2 9 2_AVA DVA EL" xfId="33287" xr:uid="{00000000-0005-0000-0000-000012B70000}"/>
    <cellStyle name="Normal 8 2 9 3" xfId="33288" xr:uid="{00000000-0005-0000-0000-000013B70000}"/>
    <cellStyle name="Normal 8 2 9 3 2" xfId="33289" xr:uid="{00000000-0005-0000-0000-000014B70000}"/>
    <cellStyle name="Normal 8 2 9 3 3" xfId="33290" xr:uid="{00000000-0005-0000-0000-000015B70000}"/>
    <cellStyle name="Normal 8 2 9 3_AVA DVA EL" xfId="33291" xr:uid="{00000000-0005-0000-0000-000016B70000}"/>
    <cellStyle name="Normal 8 2 9 4" xfId="33292" xr:uid="{00000000-0005-0000-0000-000017B70000}"/>
    <cellStyle name="Normal 8 2 9 5" xfId="33293" xr:uid="{00000000-0005-0000-0000-000018B70000}"/>
    <cellStyle name="Normal 8 2 9 6" xfId="36065" xr:uid="{00000000-0005-0000-0000-000019B70000}"/>
    <cellStyle name="Normal 8 2 9 7" xfId="35942" xr:uid="{00000000-0005-0000-0000-00001AB70000}"/>
    <cellStyle name="Normal 8 2 9_AVA DVA EL" xfId="33294" xr:uid="{00000000-0005-0000-0000-00001BB70000}"/>
    <cellStyle name="Normal 8 2_3. Chng in credit spreads" xfId="50919" xr:uid="{00000000-0005-0000-0000-00001CB70000}"/>
    <cellStyle name="Normal 8 20" xfId="35912" xr:uid="{00000000-0005-0000-0000-00001DB70000}"/>
    <cellStyle name="Normal 8 21" xfId="36017" xr:uid="{00000000-0005-0000-0000-00001EB70000}"/>
    <cellStyle name="Normal 8 22" xfId="36815" xr:uid="{00000000-0005-0000-0000-00001FB70000}"/>
    <cellStyle name="Normal 8 3" xfId="8814" xr:uid="{00000000-0005-0000-0000-000020B70000}"/>
    <cellStyle name="Normal 8 3 10" xfId="33295" xr:uid="{00000000-0005-0000-0000-000021B70000}"/>
    <cellStyle name="Normal 8 3 10 2" xfId="33296" xr:uid="{00000000-0005-0000-0000-000022B70000}"/>
    <cellStyle name="Normal 8 3 10 2 2" xfId="33297" xr:uid="{00000000-0005-0000-0000-000023B70000}"/>
    <cellStyle name="Normal 8 3 10 2 3" xfId="33298" xr:uid="{00000000-0005-0000-0000-000024B70000}"/>
    <cellStyle name="Normal 8 3 10 2_AVA DVA EL" xfId="33299" xr:uid="{00000000-0005-0000-0000-000025B70000}"/>
    <cellStyle name="Normal 8 3 10 3" xfId="33300" xr:uid="{00000000-0005-0000-0000-000026B70000}"/>
    <cellStyle name="Normal 8 3 10 4" xfId="33301" xr:uid="{00000000-0005-0000-0000-000027B70000}"/>
    <cellStyle name="Normal 8 3 10_AVA DVA EL" xfId="33302" xr:uid="{00000000-0005-0000-0000-000028B70000}"/>
    <cellStyle name="Normal 8 3 11" xfId="33303" xr:uid="{00000000-0005-0000-0000-000029B70000}"/>
    <cellStyle name="Normal 8 3 11 2" xfId="33304" xr:uid="{00000000-0005-0000-0000-00002AB70000}"/>
    <cellStyle name="Normal 8 3 11 2 2" xfId="33305" xr:uid="{00000000-0005-0000-0000-00002BB70000}"/>
    <cellStyle name="Normal 8 3 11 2 3" xfId="33306" xr:uid="{00000000-0005-0000-0000-00002CB70000}"/>
    <cellStyle name="Normal 8 3 11 2_AVA DVA EL" xfId="33307" xr:uid="{00000000-0005-0000-0000-00002DB70000}"/>
    <cellStyle name="Normal 8 3 11 3" xfId="33308" xr:uid="{00000000-0005-0000-0000-00002EB70000}"/>
    <cellStyle name="Normal 8 3 11 4" xfId="33309" xr:uid="{00000000-0005-0000-0000-00002FB70000}"/>
    <cellStyle name="Normal 8 3 11_AVA DVA EL" xfId="33310" xr:uid="{00000000-0005-0000-0000-000030B70000}"/>
    <cellStyle name="Normal 8 3 12" xfId="33311" xr:uid="{00000000-0005-0000-0000-000031B70000}"/>
    <cellStyle name="Normal 8 3 12 2" xfId="33312" xr:uid="{00000000-0005-0000-0000-000032B70000}"/>
    <cellStyle name="Normal 8 3 12 2 2" xfId="33313" xr:uid="{00000000-0005-0000-0000-000033B70000}"/>
    <cellStyle name="Normal 8 3 12 2 3" xfId="33314" xr:uid="{00000000-0005-0000-0000-000034B70000}"/>
    <cellStyle name="Normal 8 3 12 2_AVA DVA EL" xfId="33315" xr:uid="{00000000-0005-0000-0000-000035B70000}"/>
    <cellStyle name="Normal 8 3 12 3" xfId="33316" xr:uid="{00000000-0005-0000-0000-000036B70000}"/>
    <cellStyle name="Normal 8 3 12 4" xfId="33317" xr:uid="{00000000-0005-0000-0000-000037B70000}"/>
    <cellStyle name="Normal 8 3 12_AVA DVA EL" xfId="33318" xr:uid="{00000000-0005-0000-0000-000038B70000}"/>
    <cellStyle name="Normal 8 3 13" xfId="33319" xr:uid="{00000000-0005-0000-0000-000039B70000}"/>
    <cellStyle name="Normal 8 3 13 2" xfId="33320" xr:uid="{00000000-0005-0000-0000-00003AB70000}"/>
    <cellStyle name="Normal 8 3 13 3" xfId="33321" xr:uid="{00000000-0005-0000-0000-00003BB70000}"/>
    <cellStyle name="Normal 8 3 13_AVA DVA EL" xfId="33322" xr:uid="{00000000-0005-0000-0000-00003CB70000}"/>
    <cellStyle name="Normal 8 3 14" xfId="33323" xr:uid="{00000000-0005-0000-0000-00003DB70000}"/>
    <cellStyle name="Normal 8 3 14 2" xfId="33324" xr:uid="{00000000-0005-0000-0000-00003EB70000}"/>
    <cellStyle name="Normal 8 3 14 3" xfId="33325" xr:uid="{00000000-0005-0000-0000-00003FB70000}"/>
    <cellStyle name="Normal 8 3 14_AVA DVA EL" xfId="33326" xr:uid="{00000000-0005-0000-0000-000040B70000}"/>
    <cellStyle name="Normal 8 3 15" xfId="33327" xr:uid="{00000000-0005-0000-0000-000041B70000}"/>
    <cellStyle name="Normal 8 3 16" xfId="33328" xr:uid="{00000000-0005-0000-0000-000042B70000}"/>
    <cellStyle name="Normal 8 3 17" xfId="50920" xr:uid="{00000000-0005-0000-0000-000043B70000}"/>
    <cellStyle name="Normal 8 3 18" xfId="50921" xr:uid="{00000000-0005-0000-0000-000044B70000}"/>
    <cellStyle name="Normal 8 3 19" xfId="50922" xr:uid="{00000000-0005-0000-0000-000045B70000}"/>
    <cellStyle name="Normal 8 3 2" xfId="33329" xr:uid="{00000000-0005-0000-0000-000046B70000}"/>
    <cellStyle name="Normal 8 3 2 10" xfId="50923" xr:uid="{00000000-0005-0000-0000-000047B70000}"/>
    <cellStyle name="Normal 8 3 2 2" xfId="33330" xr:uid="{00000000-0005-0000-0000-000048B70000}"/>
    <cellStyle name="Normal 8 3 2 2 2" xfId="33331" xr:uid="{00000000-0005-0000-0000-000049B70000}"/>
    <cellStyle name="Normal 8 3 2 2 2 2" xfId="33332" xr:uid="{00000000-0005-0000-0000-00004AB70000}"/>
    <cellStyle name="Normal 8 3 2 2 2 3" xfId="50924" xr:uid="{00000000-0005-0000-0000-00004BB70000}"/>
    <cellStyle name="Normal 8 3 2 2 2_AVA DVA EL" xfId="33333" xr:uid="{00000000-0005-0000-0000-00004CB70000}"/>
    <cellStyle name="Normal 8 3 2 2 3" xfId="33334" xr:uid="{00000000-0005-0000-0000-00004DB70000}"/>
    <cellStyle name="Normal 8 3 2 2 4" xfId="33335" xr:uid="{00000000-0005-0000-0000-00004EB70000}"/>
    <cellStyle name="Normal 8 3 2 2 5" xfId="50925" xr:uid="{00000000-0005-0000-0000-00004FB70000}"/>
    <cellStyle name="Normal 8 3 2 2 6" xfId="50926" xr:uid="{00000000-0005-0000-0000-000050B70000}"/>
    <cellStyle name="Normal 8 3 2 2_3. Chng in credit spreads" xfId="50927" xr:uid="{00000000-0005-0000-0000-000051B70000}"/>
    <cellStyle name="Normal 8 3 2 3" xfId="33336" xr:uid="{00000000-0005-0000-0000-000052B70000}"/>
    <cellStyle name="Normal 8 3 2 3 2" xfId="33337" xr:uid="{00000000-0005-0000-0000-000053B70000}"/>
    <cellStyle name="Normal 8 3 2 3 2 2" xfId="50928" xr:uid="{00000000-0005-0000-0000-000054B70000}"/>
    <cellStyle name="Normal 8 3 2 3 3" xfId="33338" xr:uid="{00000000-0005-0000-0000-000055B70000}"/>
    <cellStyle name="Normal 8 3 2 3 4" xfId="50929" xr:uid="{00000000-0005-0000-0000-000056B70000}"/>
    <cellStyle name="Normal 8 3 2 3 5" xfId="50930" xr:uid="{00000000-0005-0000-0000-000057B70000}"/>
    <cellStyle name="Normal 8 3 2 3 6" xfId="50931" xr:uid="{00000000-0005-0000-0000-000058B70000}"/>
    <cellStyle name="Normal 8 3 2 3_3. Chng in credit spreads" xfId="50932" xr:uid="{00000000-0005-0000-0000-000059B70000}"/>
    <cellStyle name="Normal 8 3 2 4" xfId="33339" xr:uid="{00000000-0005-0000-0000-00005AB70000}"/>
    <cellStyle name="Normal 8 3 2 4 2" xfId="33340" xr:uid="{00000000-0005-0000-0000-00005BB70000}"/>
    <cellStyle name="Normal 8 3 2 4 3" xfId="33341" xr:uid="{00000000-0005-0000-0000-00005CB70000}"/>
    <cellStyle name="Normal 8 3 2 4 4" xfId="50933" xr:uid="{00000000-0005-0000-0000-00005DB70000}"/>
    <cellStyle name="Normal 8 3 2 4 5" xfId="50934" xr:uid="{00000000-0005-0000-0000-00005EB70000}"/>
    <cellStyle name="Normal 8 3 2 4 6" xfId="50935" xr:uid="{00000000-0005-0000-0000-00005FB70000}"/>
    <cellStyle name="Normal 8 3 2 4_AVA DVA EL" xfId="33342" xr:uid="{00000000-0005-0000-0000-000060B70000}"/>
    <cellStyle name="Normal 8 3 2 5" xfId="33343" xr:uid="{00000000-0005-0000-0000-000061B70000}"/>
    <cellStyle name="Normal 8 3 2 5 2" xfId="33344" xr:uid="{00000000-0005-0000-0000-000062B70000}"/>
    <cellStyle name="Normal 8 3 2 5 3" xfId="33345" xr:uid="{00000000-0005-0000-0000-000063B70000}"/>
    <cellStyle name="Normal 8 3 2 5 4" xfId="50936" xr:uid="{00000000-0005-0000-0000-000064B70000}"/>
    <cellStyle name="Normal 8 3 2 5_AVA DVA EL" xfId="33346" xr:uid="{00000000-0005-0000-0000-000065B70000}"/>
    <cellStyle name="Normal 8 3 2 6" xfId="33347" xr:uid="{00000000-0005-0000-0000-000066B70000}"/>
    <cellStyle name="Normal 8 3 2 7" xfId="33348" xr:uid="{00000000-0005-0000-0000-000067B70000}"/>
    <cellStyle name="Normal 8 3 2 8" xfId="36095" xr:uid="{00000000-0005-0000-0000-000068B70000}"/>
    <cellStyle name="Normal 8 3 2 9" xfId="36364" xr:uid="{00000000-0005-0000-0000-000069B70000}"/>
    <cellStyle name="Normal 8 3 2_3. Chng in credit spreads" xfId="50937" xr:uid="{00000000-0005-0000-0000-00006AB70000}"/>
    <cellStyle name="Normal 8 3 3" xfId="33349" xr:uid="{00000000-0005-0000-0000-00006BB70000}"/>
    <cellStyle name="Normal 8 3 3 2" xfId="33350" xr:uid="{00000000-0005-0000-0000-00006CB70000}"/>
    <cellStyle name="Normal 8 3 3 2 2" xfId="33351" xr:uid="{00000000-0005-0000-0000-00006DB70000}"/>
    <cellStyle name="Normal 8 3 3 2 3" xfId="50938" xr:uid="{00000000-0005-0000-0000-00006EB70000}"/>
    <cellStyle name="Normal 8 3 3 2_AVA DVA EL" xfId="33352" xr:uid="{00000000-0005-0000-0000-00006FB70000}"/>
    <cellStyle name="Normal 8 3 3 3" xfId="33353" xr:uid="{00000000-0005-0000-0000-000070B70000}"/>
    <cellStyle name="Normal 8 3 3 4" xfId="33354" xr:uid="{00000000-0005-0000-0000-000071B70000}"/>
    <cellStyle name="Normal 8 3 3 5" xfId="50939" xr:uid="{00000000-0005-0000-0000-000072B70000}"/>
    <cellStyle name="Normal 8 3 3 6" xfId="50940" xr:uid="{00000000-0005-0000-0000-000073B70000}"/>
    <cellStyle name="Normal 8 3 3_3. Chng in credit spreads" xfId="50941" xr:uid="{00000000-0005-0000-0000-000074B70000}"/>
    <cellStyle name="Normal 8 3 4" xfId="33355" xr:uid="{00000000-0005-0000-0000-000075B70000}"/>
    <cellStyle name="Normal 8 3 4 2" xfId="33356" xr:uid="{00000000-0005-0000-0000-000076B70000}"/>
    <cellStyle name="Normal 8 3 4 2 2" xfId="33357" xr:uid="{00000000-0005-0000-0000-000077B70000}"/>
    <cellStyle name="Normal 8 3 4 2 3" xfId="50942" xr:uid="{00000000-0005-0000-0000-000078B70000}"/>
    <cellStyle name="Normal 8 3 4 2_AVA DVA EL" xfId="33358" xr:uid="{00000000-0005-0000-0000-000079B70000}"/>
    <cellStyle name="Normal 8 3 4 3" xfId="33359" xr:uid="{00000000-0005-0000-0000-00007AB70000}"/>
    <cellStyle name="Normal 8 3 4 4" xfId="33360" xr:uid="{00000000-0005-0000-0000-00007BB70000}"/>
    <cellStyle name="Normal 8 3 4 5" xfId="50943" xr:uid="{00000000-0005-0000-0000-00007CB70000}"/>
    <cellStyle name="Normal 8 3 4 6" xfId="50944" xr:uid="{00000000-0005-0000-0000-00007DB70000}"/>
    <cellStyle name="Normal 8 3 4_3. Chng in credit spreads" xfId="50945" xr:uid="{00000000-0005-0000-0000-00007EB70000}"/>
    <cellStyle name="Normal 8 3 5" xfId="33361" xr:uid="{00000000-0005-0000-0000-00007FB70000}"/>
    <cellStyle name="Normal 8 3 5 2" xfId="33362" xr:uid="{00000000-0005-0000-0000-000080B70000}"/>
    <cellStyle name="Normal 8 3 5 2 2" xfId="33363" xr:uid="{00000000-0005-0000-0000-000081B70000}"/>
    <cellStyle name="Normal 8 3 5 2_AVA DVA EL" xfId="33364" xr:uid="{00000000-0005-0000-0000-000082B70000}"/>
    <cellStyle name="Normal 8 3 5 3" xfId="33365" xr:uid="{00000000-0005-0000-0000-000083B70000}"/>
    <cellStyle name="Normal 8 3 5 4" xfId="33366" xr:uid="{00000000-0005-0000-0000-000084B70000}"/>
    <cellStyle name="Normal 8 3 5 5" xfId="50946" xr:uid="{00000000-0005-0000-0000-000085B70000}"/>
    <cellStyle name="Normal 8 3 5_AVA DVA EL" xfId="33367" xr:uid="{00000000-0005-0000-0000-000086B70000}"/>
    <cellStyle name="Normal 8 3 6" xfId="33368" xr:uid="{00000000-0005-0000-0000-000087B70000}"/>
    <cellStyle name="Normal 8 3 6 2" xfId="33369" xr:uid="{00000000-0005-0000-0000-000088B70000}"/>
    <cellStyle name="Normal 8 3 6 2 2" xfId="33370" xr:uid="{00000000-0005-0000-0000-000089B70000}"/>
    <cellStyle name="Normal 8 3 6 2_AVA DVA EL" xfId="33371" xr:uid="{00000000-0005-0000-0000-00008AB70000}"/>
    <cellStyle name="Normal 8 3 6 3" xfId="33372" xr:uid="{00000000-0005-0000-0000-00008BB70000}"/>
    <cellStyle name="Normal 8 3 6 4" xfId="33373" xr:uid="{00000000-0005-0000-0000-00008CB70000}"/>
    <cellStyle name="Normal 8 3 6 5" xfId="50947" xr:uid="{00000000-0005-0000-0000-00008DB70000}"/>
    <cellStyle name="Normal 8 3 6_AVA DVA EL" xfId="33374" xr:uid="{00000000-0005-0000-0000-00008EB70000}"/>
    <cellStyle name="Normal 8 3 7" xfId="33375" xr:uid="{00000000-0005-0000-0000-00008FB70000}"/>
    <cellStyle name="Normal 8 3 7 2" xfId="33376" xr:uid="{00000000-0005-0000-0000-000090B70000}"/>
    <cellStyle name="Normal 8 3 7 3" xfId="33377" xr:uid="{00000000-0005-0000-0000-000091B70000}"/>
    <cellStyle name="Normal 8 3 7_AVA DVA EL" xfId="33378" xr:uid="{00000000-0005-0000-0000-000092B70000}"/>
    <cellStyle name="Normal 8 3 8" xfId="33379" xr:uid="{00000000-0005-0000-0000-000093B70000}"/>
    <cellStyle name="Normal 8 3 8 2" xfId="33380" xr:uid="{00000000-0005-0000-0000-000094B70000}"/>
    <cellStyle name="Normal 8 3 8 3" xfId="33381" xr:uid="{00000000-0005-0000-0000-000095B70000}"/>
    <cellStyle name="Normal 8 3 8_AVA DVA EL" xfId="33382" xr:uid="{00000000-0005-0000-0000-000096B70000}"/>
    <cellStyle name="Normal 8 3 9" xfId="33383" xr:uid="{00000000-0005-0000-0000-000097B70000}"/>
    <cellStyle name="Normal 8 3 9 2" xfId="33384" xr:uid="{00000000-0005-0000-0000-000098B70000}"/>
    <cellStyle name="Normal 8 3 9 2 2" xfId="33385" xr:uid="{00000000-0005-0000-0000-000099B70000}"/>
    <cellStyle name="Normal 8 3 9 2 3" xfId="33386" xr:uid="{00000000-0005-0000-0000-00009AB70000}"/>
    <cellStyle name="Normal 8 3 9 2_AVA DVA EL" xfId="33387" xr:uid="{00000000-0005-0000-0000-00009BB70000}"/>
    <cellStyle name="Normal 8 3 9 3" xfId="33388" xr:uid="{00000000-0005-0000-0000-00009CB70000}"/>
    <cellStyle name="Normal 8 3 9 4" xfId="33389" xr:uid="{00000000-0005-0000-0000-00009DB70000}"/>
    <cellStyle name="Normal 8 3 9_AVA DVA EL" xfId="33390" xr:uid="{00000000-0005-0000-0000-00009EB70000}"/>
    <cellStyle name="Normal 8 3_3. Chng in credit spreads" xfId="50948" xr:uid="{00000000-0005-0000-0000-00009FB70000}"/>
    <cellStyle name="Normal 8 4" xfId="8815" xr:uid="{00000000-0005-0000-0000-0000A0B70000}"/>
    <cellStyle name="Normal 8 4 10" xfId="50949" xr:uid="{00000000-0005-0000-0000-0000A1B70000}"/>
    <cellStyle name="Normal 8 4 2" xfId="8816" xr:uid="{00000000-0005-0000-0000-0000A2B70000}"/>
    <cellStyle name="Normal 8 4 2 2" xfId="33391" xr:uid="{00000000-0005-0000-0000-0000A3B70000}"/>
    <cellStyle name="Normal 8 4 2 2 2" xfId="33392" xr:uid="{00000000-0005-0000-0000-0000A4B70000}"/>
    <cellStyle name="Normal 8 4 2 2 2 2" xfId="50950" xr:uid="{00000000-0005-0000-0000-0000A5B70000}"/>
    <cellStyle name="Normal 8 4 2 2 3" xfId="50951" xr:uid="{00000000-0005-0000-0000-0000A6B70000}"/>
    <cellStyle name="Normal 8 4 2 2_3. Chng in credit spreads" xfId="50952" xr:uid="{00000000-0005-0000-0000-0000A7B70000}"/>
    <cellStyle name="Normal 8 4 2 3" xfId="33393" xr:uid="{00000000-0005-0000-0000-0000A8B70000}"/>
    <cellStyle name="Normal 8 4 2 3 2" xfId="50953" xr:uid="{00000000-0005-0000-0000-0000A9B70000}"/>
    <cellStyle name="Normal 8 4 2 3 2 2" xfId="50954" xr:uid="{00000000-0005-0000-0000-0000AAB70000}"/>
    <cellStyle name="Normal 8 4 2 3 3" xfId="50955" xr:uid="{00000000-0005-0000-0000-0000ABB70000}"/>
    <cellStyle name="Normal 8 4 2 3_3. Chng in credit spreads" xfId="50956" xr:uid="{00000000-0005-0000-0000-0000ACB70000}"/>
    <cellStyle name="Normal 8 4 2 4" xfId="33394" xr:uid="{00000000-0005-0000-0000-0000ADB70000}"/>
    <cellStyle name="Normal 8 4 2 4 2" xfId="50957" xr:uid="{00000000-0005-0000-0000-0000AEB70000}"/>
    <cellStyle name="Normal 8 4 2 5" xfId="50958" xr:uid="{00000000-0005-0000-0000-0000AFB70000}"/>
    <cellStyle name="Normal 8 4 2 6" xfId="50959" xr:uid="{00000000-0005-0000-0000-0000B0B70000}"/>
    <cellStyle name="Normal 8 4 2_3. Chng in credit spreads" xfId="50960" xr:uid="{00000000-0005-0000-0000-0000B1B70000}"/>
    <cellStyle name="Normal 8 4 3" xfId="33395" xr:uid="{00000000-0005-0000-0000-0000B2B70000}"/>
    <cellStyle name="Normal 8 4 3 2" xfId="33396" xr:uid="{00000000-0005-0000-0000-0000B3B70000}"/>
    <cellStyle name="Normal 8 4 3 2 2" xfId="50961" xr:uid="{00000000-0005-0000-0000-0000B4B70000}"/>
    <cellStyle name="Normal 8 4 3 3" xfId="33397" xr:uid="{00000000-0005-0000-0000-0000B5B70000}"/>
    <cellStyle name="Normal 8 4 3 4" xfId="50962" xr:uid="{00000000-0005-0000-0000-0000B6B70000}"/>
    <cellStyle name="Normal 8 4 3 5" xfId="50963" xr:uid="{00000000-0005-0000-0000-0000B7B70000}"/>
    <cellStyle name="Normal 8 4 3 6" xfId="50964" xr:uid="{00000000-0005-0000-0000-0000B8B70000}"/>
    <cellStyle name="Normal 8 4 3_3. Chng in credit spreads" xfId="50965" xr:uid="{00000000-0005-0000-0000-0000B9B70000}"/>
    <cellStyle name="Normal 8 4 4" xfId="33398" xr:uid="{00000000-0005-0000-0000-0000BAB70000}"/>
    <cellStyle name="Normal 8 4 4 2" xfId="33399" xr:uid="{00000000-0005-0000-0000-0000BBB70000}"/>
    <cellStyle name="Normal 8 4 4 2 2" xfId="50966" xr:uid="{00000000-0005-0000-0000-0000BCB70000}"/>
    <cellStyle name="Normal 8 4 4 3" xfId="33400" xr:uid="{00000000-0005-0000-0000-0000BDB70000}"/>
    <cellStyle name="Normal 8 4 4 4" xfId="50967" xr:uid="{00000000-0005-0000-0000-0000BEB70000}"/>
    <cellStyle name="Normal 8 4 4 5" xfId="50968" xr:uid="{00000000-0005-0000-0000-0000BFB70000}"/>
    <cellStyle name="Normal 8 4 4 6" xfId="50969" xr:uid="{00000000-0005-0000-0000-0000C0B70000}"/>
    <cellStyle name="Normal 8 4 4_3. Chng in credit spreads" xfId="50970" xr:uid="{00000000-0005-0000-0000-0000C1B70000}"/>
    <cellStyle name="Normal 8 4 5" xfId="33401" xr:uid="{00000000-0005-0000-0000-0000C2B70000}"/>
    <cellStyle name="Normal 8 4 5 2" xfId="33402" xr:uid="{00000000-0005-0000-0000-0000C3B70000}"/>
    <cellStyle name="Normal 8 4 5 3" xfId="33403" xr:uid="{00000000-0005-0000-0000-0000C4B70000}"/>
    <cellStyle name="Normal 8 4 5 4" xfId="50971" xr:uid="{00000000-0005-0000-0000-0000C5B70000}"/>
    <cellStyle name="Normal 8 4 5 5" xfId="50972" xr:uid="{00000000-0005-0000-0000-0000C6B70000}"/>
    <cellStyle name="Normal 8 4 5_AVA DVA EL" xfId="33404" xr:uid="{00000000-0005-0000-0000-0000C7B70000}"/>
    <cellStyle name="Normal 8 4 6" xfId="33405" xr:uid="{00000000-0005-0000-0000-0000C8B70000}"/>
    <cellStyle name="Normal 8 4 6 2" xfId="33406" xr:uid="{00000000-0005-0000-0000-0000C9B70000}"/>
    <cellStyle name="Normal 8 4 6_AVA DVA EL" xfId="33407" xr:uid="{00000000-0005-0000-0000-0000CAB70000}"/>
    <cellStyle name="Normal 8 4 7" xfId="33408" xr:uid="{00000000-0005-0000-0000-0000CBB70000}"/>
    <cellStyle name="Normal 8 4 8" xfId="50973" xr:uid="{00000000-0005-0000-0000-0000CCB70000}"/>
    <cellStyle name="Normal 8 4 9" xfId="50974" xr:uid="{00000000-0005-0000-0000-0000CDB70000}"/>
    <cellStyle name="Normal 8 4_3. Chng in credit spreads" xfId="50975" xr:uid="{00000000-0005-0000-0000-0000CEB70000}"/>
    <cellStyle name="Normal 8 5" xfId="8817" xr:uid="{00000000-0005-0000-0000-0000CFB70000}"/>
    <cellStyle name="Normal 8 5 2" xfId="8818" xr:uid="{00000000-0005-0000-0000-0000D0B70000}"/>
    <cellStyle name="Normal 8 5 2 2" xfId="33409" xr:uid="{00000000-0005-0000-0000-0000D1B70000}"/>
    <cellStyle name="Normal 8 5 2 2 2" xfId="50976" xr:uid="{00000000-0005-0000-0000-0000D2B70000}"/>
    <cellStyle name="Normal 8 5 2 3" xfId="33410" xr:uid="{00000000-0005-0000-0000-0000D3B70000}"/>
    <cellStyle name="Normal 8 5 2 4" xfId="50977" xr:uid="{00000000-0005-0000-0000-0000D4B70000}"/>
    <cellStyle name="Normal 8 5 2_3. Chng in credit spreads" xfId="50978" xr:uid="{00000000-0005-0000-0000-0000D5B70000}"/>
    <cellStyle name="Normal 8 5 3" xfId="33411" xr:uid="{00000000-0005-0000-0000-0000D6B70000}"/>
    <cellStyle name="Normal 8 5 3 2" xfId="33412" xr:uid="{00000000-0005-0000-0000-0000D7B70000}"/>
    <cellStyle name="Normal 8 5 3 2 2" xfId="50979" xr:uid="{00000000-0005-0000-0000-0000D8B70000}"/>
    <cellStyle name="Normal 8 5 3 3" xfId="50980" xr:uid="{00000000-0005-0000-0000-0000D9B70000}"/>
    <cellStyle name="Normal 8 5 3_3. Chng in credit spreads" xfId="50981" xr:uid="{00000000-0005-0000-0000-0000DAB70000}"/>
    <cellStyle name="Normal 8 5 4" xfId="33413" xr:uid="{00000000-0005-0000-0000-0000DBB70000}"/>
    <cellStyle name="Normal 8 5 4 2" xfId="50982" xr:uid="{00000000-0005-0000-0000-0000DCB70000}"/>
    <cellStyle name="Normal 8 5 5" xfId="33414" xr:uid="{00000000-0005-0000-0000-0000DDB70000}"/>
    <cellStyle name="Normal 8 5 6" xfId="50983" xr:uid="{00000000-0005-0000-0000-0000DEB70000}"/>
    <cellStyle name="Normal 8 5 7" xfId="50984" xr:uid="{00000000-0005-0000-0000-0000DFB70000}"/>
    <cellStyle name="Normal 8 5_3. Chng in credit spreads" xfId="50985" xr:uid="{00000000-0005-0000-0000-0000E0B70000}"/>
    <cellStyle name="Normal 8 6" xfId="8819" xr:uid="{00000000-0005-0000-0000-0000E1B70000}"/>
    <cellStyle name="Normal 8 6 2" xfId="8820" xr:uid="{00000000-0005-0000-0000-0000E2B70000}"/>
    <cellStyle name="Normal 8 6 2 2" xfId="33415" xr:uid="{00000000-0005-0000-0000-0000E3B70000}"/>
    <cellStyle name="Normal 8 6 2 3" xfId="33416" xr:uid="{00000000-0005-0000-0000-0000E4B70000}"/>
    <cellStyle name="Normal 8 6 2 4" xfId="50986" xr:uid="{00000000-0005-0000-0000-0000E5B70000}"/>
    <cellStyle name="Normal 8 6 2_AVA DVA EL" xfId="33417" xr:uid="{00000000-0005-0000-0000-0000E6B70000}"/>
    <cellStyle name="Normal 8 6 3" xfId="33418" xr:uid="{00000000-0005-0000-0000-0000E7B70000}"/>
    <cellStyle name="Normal 8 6 3 2" xfId="33419" xr:uid="{00000000-0005-0000-0000-0000E8B70000}"/>
    <cellStyle name="Normal 8 6 3_AVA DVA EL" xfId="33420" xr:uid="{00000000-0005-0000-0000-0000E9B70000}"/>
    <cellStyle name="Normal 8 6 4" xfId="33421" xr:uid="{00000000-0005-0000-0000-0000EAB70000}"/>
    <cellStyle name="Normal 8 6 5" xfId="33422" xr:uid="{00000000-0005-0000-0000-0000EBB70000}"/>
    <cellStyle name="Normal 8 6 6" xfId="50987" xr:uid="{00000000-0005-0000-0000-0000ECB70000}"/>
    <cellStyle name="Normal 8 6 7" xfId="50988" xr:uid="{00000000-0005-0000-0000-0000EDB70000}"/>
    <cellStyle name="Normal 8 6_3. Chng in credit spreads" xfId="50989" xr:uid="{00000000-0005-0000-0000-0000EEB70000}"/>
    <cellStyle name="Normal 8 7" xfId="33423" xr:uid="{00000000-0005-0000-0000-0000EFB70000}"/>
    <cellStyle name="Normal 8 7 2" xfId="33424" xr:uid="{00000000-0005-0000-0000-0000F0B70000}"/>
    <cellStyle name="Normal 8 7 2 2" xfId="33425" xr:uid="{00000000-0005-0000-0000-0000F1B70000}"/>
    <cellStyle name="Normal 8 7 2 3" xfId="33426" xr:uid="{00000000-0005-0000-0000-0000F2B70000}"/>
    <cellStyle name="Normal 8 7 2 4" xfId="50990" xr:uid="{00000000-0005-0000-0000-0000F3B70000}"/>
    <cellStyle name="Normal 8 7 2_AVA DVA EL" xfId="33427" xr:uid="{00000000-0005-0000-0000-0000F4B70000}"/>
    <cellStyle name="Normal 8 7 3" xfId="33428" xr:uid="{00000000-0005-0000-0000-0000F5B70000}"/>
    <cellStyle name="Normal 8 7 3 2" xfId="33429" xr:uid="{00000000-0005-0000-0000-0000F6B70000}"/>
    <cellStyle name="Normal 8 7 3_AVA DVA EL" xfId="33430" xr:uid="{00000000-0005-0000-0000-0000F7B70000}"/>
    <cellStyle name="Normal 8 7 4" xfId="33431" xr:uid="{00000000-0005-0000-0000-0000F8B70000}"/>
    <cellStyle name="Normal 8 7 5" xfId="33432" xr:uid="{00000000-0005-0000-0000-0000F9B70000}"/>
    <cellStyle name="Normal 8 7 6" xfId="33433" xr:uid="{00000000-0005-0000-0000-0000FAB70000}"/>
    <cellStyle name="Normal 8 7 7" xfId="50991" xr:uid="{00000000-0005-0000-0000-0000FBB70000}"/>
    <cellStyle name="Normal 8 7_3. Chng in credit spreads" xfId="50992" xr:uid="{00000000-0005-0000-0000-0000FCB70000}"/>
    <cellStyle name="Normal 8 8" xfId="33434" xr:uid="{00000000-0005-0000-0000-0000FDB70000}"/>
    <cellStyle name="Normal 8 8 2" xfId="33435" xr:uid="{00000000-0005-0000-0000-0000FEB70000}"/>
    <cellStyle name="Normal 8 8 2 2" xfId="33436" xr:uid="{00000000-0005-0000-0000-0000FFB70000}"/>
    <cellStyle name="Normal 8 8 2 3" xfId="33437" xr:uid="{00000000-0005-0000-0000-000000B80000}"/>
    <cellStyle name="Normal 8 8 2 4" xfId="50993" xr:uid="{00000000-0005-0000-0000-000001B80000}"/>
    <cellStyle name="Normal 8 8 2_AVA DVA EL" xfId="33438" xr:uid="{00000000-0005-0000-0000-000002B80000}"/>
    <cellStyle name="Normal 8 8 3" xfId="33439" xr:uid="{00000000-0005-0000-0000-000003B80000}"/>
    <cellStyle name="Normal 8 8 3 2" xfId="33440" xr:uid="{00000000-0005-0000-0000-000004B80000}"/>
    <cellStyle name="Normal 8 8 3_AVA DVA EL" xfId="33441" xr:uid="{00000000-0005-0000-0000-000005B80000}"/>
    <cellStyle name="Normal 8 8 4" xfId="33442" xr:uid="{00000000-0005-0000-0000-000006B80000}"/>
    <cellStyle name="Normal 8 8 5" xfId="33443" xr:uid="{00000000-0005-0000-0000-000007B80000}"/>
    <cellStyle name="Normal 8 8 6" xfId="33444" xr:uid="{00000000-0005-0000-0000-000008B80000}"/>
    <cellStyle name="Normal 8 8 7" xfId="36036" xr:uid="{00000000-0005-0000-0000-000009B80000}"/>
    <cellStyle name="Normal 8 8 8" xfId="35948" xr:uid="{00000000-0005-0000-0000-00000AB80000}"/>
    <cellStyle name="Normal 8 8_3. Chng in credit spreads" xfId="50994" xr:uid="{00000000-0005-0000-0000-00000BB80000}"/>
    <cellStyle name="Normal 8 9" xfId="33445" xr:uid="{00000000-0005-0000-0000-00000CB80000}"/>
    <cellStyle name="Normal 8 9 2" xfId="33446" xr:uid="{00000000-0005-0000-0000-00000DB80000}"/>
    <cellStyle name="Normal 8 9 2 2" xfId="33447" xr:uid="{00000000-0005-0000-0000-00000EB80000}"/>
    <cellStyle name="Normal 8 9 2 3" xfId="33448" xr:uid="{00000000-0005-0000-0000-00000FB80000}"/>
    <cellStyle name="Normal 8 9 2_AVA DVA EL" xfId="33449" xr:uid="{00000000-0005-0000-0000-000010B80000}"/>
    <cellStyle name="Normal 8 9 3" xfId="33450" xr:uid="{00000000-0005-0000-0000-000011B80000}"/>
    <cellStyle name="Normal 8 9 4" xfId="33451" xr:uid="{00000000-0005-0000-0000-000012B80000}"/>
    <cellStyle name="Normal 8 9 5" xfId="36340" xr:uid="{00000000-0005-0000-0000-000013B80000}"/>
    <cellStyle name="Normal 8 9 6" xfId="35930" xr:uid="{00000000-0005-0000-0000-000014B80000}"/>
    <cellStyle name="Normal 8 9_AVA DVA EL" xfId="33452" xr:uid="{00000000-0005-0000-0000-000015B80000}"/>
    <cellStyle name="Normal 8_11" xfId="8821" xr:uid="{00000000-0005-0000-0000-000016B80000}"/>
    <cellStyle name="Normal 80" xfId="8822" xr:uid="{00000000-0005-0000-0000-000017B80000}"/>
    <cellStyle name="Normal 80 2" xfId="8823" xr:uid="{00000000-0005-0000-0000-000018B80000}"/>
    <cellStyle name="Normal 80 3" xfId="33453" xr:uid="{00000000-0005-0000-0000-000019B80000}"/>
    <cellStyle name="Normal 80_AVA DVA EL" xfId="33454" xr:uid="{00000000-0005-0000-0000-00001AB80000}"/>
    <cellStyle name="Normal 81" xfId="8824" xr:uid="{00000000-0005-0000-0000-00001BB80000}"/>
    <cellStyle name="Normal 81 2" xfId="33455" xr:uid="{00000000-0005-0000-0000-00001CB80000}"/>
    <cellStyle name="Normal 81 3" xfId="33456" xr:uid="{00000000-0005-0000-0000-00001DB80000}"/>
    <cellStyle name="Normal 81_AVA DVA EL" xfId="33457" xr:uid="{00000000-0005-0000-0000-00001EB80000}"/>
    <cellStyle name="Normal 82" xfId="8825" xr:uid="{00000000-0005-0000-0000-00001FB80000}"/>
    <cellStyle name="Normal 82 2" xfId="8826" xr:uid="{00000000-0005-0000-0000-000020B80000}"/>
    <cellStyle name="Normal 82 3" xfId="33458" xr:uid="{00000000-0005-0000-0000-000021B80000}"/>
    <cellStyle name="Normal 82_AVA DVA EL" xfId="33459" xr:uid="{00000000-0005-0000-0000-000022B80000}"/>
    <cellStyle name="Normal 83" xfId="8827" xr:uid="{00000000-0005-0000-0000-000023B80000}"/>
    <cellStyle name="Normal 83 2" xfId="8828" xr:uid="{00000000-0005-0000-0000-000024B80000}"/>
    <cellStyle name="Normal 83 3" xfId="33460" xr:uid="{00000000-0005-0000-0000-000025B80000}"/>
    <cellStyle name="Normal 83_AVA DVA EL" xfId="33461" xr:uid="{00000000-0005-0000-0000-000026B80000}"/>
    <cellStyle name="Normal 84" xfId="8829" xr:uid="{00000000-0005-0000-0000-000027B80000}"/>
    <cellStyle name="Normal 84 2" xfId="33462" xr:uid="{00000000-0005-0000-0000-000028B80000}"/>
    <cellStyle name="Normal 84 3" xfId="33463" xr:uid="{00000000-0005-0000-0000-000029B80000}"/>
    <cellStyle name="Normal 84_AVA DVA EL" xfId="33464" xr:uid="{00000000-0005-0000-0000-00002AB80000}"/>
    <cellStyle name="Normal 85" xfId="8830" xr:uid="{00000000-0005-0000-0000-00002BB80000}"/>
    <cellStyle name="Normal 85 2" xfId="33465" xr:uid="{00000000-0005-0000-0000-00002CB80000}"/>
    <cellStyle name="Normal 85 2 2" xfId="36493" xr:uid="{00000000-0005-0000-0000-00002DB80000}"/>
    <cellStyle name="Normal 85 3" xfId="33466" xr:uid="{00000000-0005-0000-0000-00002EB80000}"/>
    <cellStyle name="Normal 85 4" xfId="36024" xr:uid="{00000000-0005-0000-0000-00002FB80000}"/>
    <cellStyle name="Normal 85_AVA DVA EL" xfId="33467" xr:uid="{00000000-0005-0000-0000-000030B80000}"/>
    <cellStyle name="Normal 86" xfId="8831" xr:uid="{00000000-0005-0000-0000-000031B80000}"/>
    <cellStyle name="Normal 86 2" xfId="33468" xr:uid="{00000000-0005-0000-0000-000032B80000}"/>
    <cellStyle name="Normal 86 3" xfId="33469" xr:uid="{00000000-0005-0000-0000-000033B80000}"/>
    <cellStyle name="Normal 86 4" xfId="36117" xr:uid="{00000000-0005-0000-0000-000034B80000}"/>
    <cellStyle name="Normal 86_AVA DVA EL" xfId="33470" xr:uid="{00000000-0005-0000-0000-000035B80000}"/>
    <cellStyle name="Normal 87" xfId="8832" xr:uid="{00000000-0005-0000-0000-000036B80000}"/>
    <cellStyle name="Normal 87 2" xfId="33471" xr:uid="{00000000-0005-0000-0000-000037B80000}"/>
    <cellStyle name="Normal 87 3" xfId="33472" xr:uid="{00000000-0005-0000-0000-000038B80000}"/>
    <cellStyle name="Normal 87 4" xfId="36125" xr:uid="{00000000-0005-0000-0000-000039B80000}"/>
    <cellStyle name="Normal 87_AVA DVA EL" xfId="33473" xr:uid="{00000000-0005-0000-0000-00003AB80000}"/>
    <cellStyle name="Normal 88" xfId="8833" xr:uid="{00000000-0005-0000-0000-00003BB80000}"/>
    <cellStyle name="Normal 88 2" xfId="33474" xr:uid="{00000000-0005-0000-0000-00003CB80000}"/>
    <cellStyle name="Normal 88 3" xfId="33475" xr:uid="{00000000-0005-0000-0000-00003DB80000}"/>
    <cellStyle name="Normal 88 4" xfId="36128" xr:uid="{00000000-0005-0000-0000-00003EB80000}"/>
    <cellStyle name="Normal 88_AVA DVA EL" xfId="33476" xr:uid="{00000000-0005-0000-0000-00003FB80000}"/>
    <cellStyle name="Normal 89" xfId="8834" xr:uid="{00000000-0005-0000-0000-000040B80000}"/>
    <cellStyle name="Normal 89 2" xfId="33477" xr:uid="{00000000-0005-0000-0000-000041B80000}"/>
    <cellStyle name="Normal 89 3" xfId="33478" xr:uid="{00000000-0005-0000-0000-000042B80000}"/>
    <cellStyle name="Normal 89 4" xfId="36132" xr:uid="{00000000-0005-0000-0000-000043B80000}"/>
    <cellStyle name="Normal 89_AVA DVA EL" xfId="33479" xr:uid="{00000000-0005-0000-0000-000044B80000}"/>
    <cellStyle name="Normal 9" xfId="8835" xr:uid="{00000000-0005-0000-0000-000045B80000}"/>
    <cellStyle name="Normal 9 10" xfId="8836" xr:uid="{00000000-0005-0000-0000-000046B80000}"/>
    <cellStyle name="Normal 9 10 2" xfId="33480" xr:uid="{00000000-0005-0000-0000-000047B80000}"/>
    <cellStyle name="Normal 9 10_AVA DVA EL" xfId="33481" xr:uid="{00000000-0005-0000-0000-000048B80000}"/>
    <cellStyle name="Normal 9 11" xfId="8837" xr:uid="{00000000-0005-0000-0000-000049B80000}"/>
    <cellStyle name="Normal 9 11 2" xfId="8838" xr:uid="{00000000-0005-0000-0000-00004AB80000}"/>
    <cellStyle name="Normal 9 11 2 2" xfId="33482" xr:uid="{00000000-0005-0000-0000-00004BB80000}"/>
    <cellStyle name="Normal 9 11 2_AVA DVA EL" xfId="33483" xr:uid="{00000000-0005-0000-0000-00004CB80000}"/>
    <cellStyle name="Normal 9 11 3" xfId="33484" xr:uid="{00000000-0005-0000-0000-00004DB80000}"/>
    <cellStyle name="Normal 9 11 4" xfId="36817" xr:uid="{00000000-0005-0000-0000-00004EB80000}"/>
    <cellStyle name="Normal 9 11_4Q16" xfId="33485" xr:uid="{00000000-0005-0000-0000-00004FB80000}"/>
    <cellStyle name="Normal 9 12" xfId="8839" xr:uid="{00000000-0005-0000-0000-000050B80000}"/>
    <cellStyle name="Normal 9 12 2" xfId="33486" xr:uid="{00000000-0005-0000-0000-000051B80000}"/>
    <cellStyle name="Normal 9 12_AVA DVA EL" xfId="33487" xr:uid="{00000000-0005-0000-0000-000052B80000}"/>
    <cellStyle name="Normal 9 13" xfId="8840" xr:uid="{00000000-0005-0000-0000-000053B80000}"/>
    <cellStyle name="Normal 9 13 2" xfId="33488" xr:uid="{00000000-0005-0000-0000-000054B80000}"/>
    <cellStyle name="Normal 9 13_AVA DVA EL" xfId="33489" xr:uid="{00000000-0005-0000-0000-000055B80000}"/>
    <cellStyle name="Normal 9 14" xfId="33490" xr:uid="{00000000-0005-0000-0000-000056B80000}"/>
    <cellStyle name="Normal 9 14 2" xfId="33491" xr:uid="{00000000-0005-0000-0000-000057B80000}"/>
    <cellStyle name="Normal 9 14 3" xfId="33492" xr:uid="{00000000-0005-0000-0000-000058B80000}"/>
    <cellStyle name="Normal 9 14 4" xfId="36039" xr:uid="{00000000-0005-0000-0000-000059B80000}"/>
    <cellStyle name="Normal 9 14_AVA DVA EL" xfId="33493" xr:uid="{00000000-0005-0000-0000-00005AB80000}"/>
    <cellStyle name="Normal 9 15" xfId="33494" xr:uid="{00000000-0005-0000-0000-00005BB80000}"/>
    <cellStyle name="Normal 9 15 2" xfId="33495" xr:uid="{00000000-0005-0000-0000-00005CB80000}"/>
    <cellStyle name="Normal 9 15 3" xfId="33496" xr:uid="{00000000-0005-0000-0000-00005DB80000}"/>
    <cellStyle name="Normal 9 15_AVA DVA EL" xfId="33497" xr:uid="{00000000-0005-0000-0000-00005EB80000}"/>
    <cellStyle name="Normal 9 16" xfId="33498" xr:uid="{00000000-0005-0000-0000-00005FB80000}"/>
    <cellStyle name="Normal 9 17" xfId="33499" xr:uid="{00000000-0005-0000-0000-000060B80000}"/>
    <cellStyle name="Normal 9 18" xfId="36816" xr:uid="{00000000-0005-0000-0000-000061B80000}"/>
    <cellStyle name="Normal 9 19" xfId="50995" xr:uid="{00000000-0005-0000-0000-000062B80000}"/>
    <cellStyle name="Normal 9 2" xfId="8841" xr:uid="{00000000-0005-0000-0000-000063B80000}"/>
    <cellStyle name="Normal 9 2 10" xfId="50996" xr:uid="{00000000-0005-0000-0000-000064B80000}"/>
    <cellStyle name="Normal 9 2 11" xfId="50997" xr:uid="{00000000-0005-0000-0000-000065B80000}"/>
    <cellStyle name="Normal 9 2 2" xfId="8842" xr:uid="{00000000-0005-0000-0000-000066B80000}"/>
    <cellStyle name="Normal 9 2 2 10" xfId="50998" xr:uid="{00000000-0005-0000-0000-000067B80000}"/>
    <cellStyle name="Normal 9 2 2 11" xfId="50999" xr:uid="{00000000-0005-0000-0000-000068B80000}"/>
    <cellStyle name="Normal 9 2 2 2" xfId="8843" xr:uid="{00000000-0005-0000-0000-000069B80000}"/>
    <cellStyle name="Normal 9 2 2 2 2" xfId="33500" xr:uid="{00000000-0005-0000-0000-00006AB80000}"/>
    <cellStyle name="Normal 9 2 2 2 2 2" xfId="33501" xr:uid="{00000000-0005-0000-0000-00006BB80000}"/>
    <cellStyle name="Normal 9 2 2 2 2 3" xfId="33502" xr:uid="{00000000-0005-0000-0000-00006CB80000}"/>
    <cellStyle name="Normal 9 2 2 2 2 4" xfId="51000" xr:uid="{00000000-0005-0000-0000-00006DB80000}"/>
    <cellStyle name="Normal 9 2 2 2 2 5" xfId="51001" xr:uid="{00000000-0005-0000-0000-00006EB80000}"/>
    <cellStyle name="Normal 9 2 2 2 2_AVA DVA EL" xfId="33503" xr:uid="{00000000-0005-0000-0000-00006FB80000}"/>
    <cellStyle name="Normal 9 2 2 2 3" xfId="33504" xr:uid="{00000000-0005-0000-0000-000070B80000}"/>
    <cellStyle name="Normal 9 2 2 2 3 2" xfId="33505" xr:uid="{00000000-0005-0000-0000-000071B80000}"/>
    <cellStyle name="Normal 9 2 2 2 3 3" xfId="33506" xr:uid="{00000000-0005-0000-0000-000072B80000}"/>
    <cellStyle name="Normal 9 2 2 2 3 4" xfId="51002" xr:uid="{00000000-0005-0000-0000-000073B80000}"/>
    <cellStyle name="Normal 9 2 2 2 3 5" xfId="51003" xr:uid="{00000000-0005-0000-0000-000074B80000}"/>
    <cellStyle name="Normal 9 2 2 2 3_AVA DVA EL" xfId="33507" xr:uid="{00000000-0005-0000-0000-000075B80000}"/>
    <cellStyle name="Normal 9 2 2 2 4" xfId="33508" xr:uid="{00000000-0005-0000-0000-000076B80000}"/>
    <cellStyle name="Normal 9 2 2 2 4 2" xfId="33509" xr:uid="{00000000-0005-0000-0000-000077B80000}"/>
    <cellStyle name="Normal 9 2 2 2 4 3" xfId="33510" xr:uid="{00000000-0005-0000-0000-000078B80000}"/>
    <cellStyle name="Normal 9 2 2 2 4 4" xfId="51004" xr:uid="{00000000-0005-0000-0000-000079B80000}"/>
    <cellStyle name="Normal 9 2 2 2 4 5" xfId="51005" xr:uid="{00000000-0005-0000-0000-00007AB80000}"/>
    <cellStyle name="Normal 9 2 2 2 4_AVA DVA EL" xfId="33511" xr:uid="{00000000-0005-0000-0000-00007BB80000}"/>
    <cellStyle name="Normal 9 2 2 2 5" xfId="33512" xr:uid="{00000000-0005-0000-0000-00007CB80000}"/>
    <cellStyle name="Normal 9 2 2 2 5 2" xfId="33513" xr:uid="{00000000-0005-0000-0000-00007DB80000}"/>
    <cellStyle name="Normal 9 2 2 2 5 3" xfId="33514" xr:uid="{00000000-0005-0000-0000-00007EB80000}"/>
    <cellStyle name="Normal 9 2 2 2 5 4" xfId="51006" xr:uid="{00000000-0005-0000-0000-00007FB80000}"/>
    <cellStyle name="Normal 9 2 2 2 5_AVA DVA EL" xfId="33515" xr:uid="{00000000-0005-0000-0000-000080B80000}"/>
    <cellStyle name="Normal 9 2 2 2 6" xfId="33516" xr:uid="{00000000-0005-0000-0000-000081B80000}"/>
    <cellStyle name="Normal 9 2 2 2 7" xfId="33517" xr:uid="{00000000-0005-0000-0000-000082B80000}"/>
    <cellStyle name="Normal 9 2 2 2 8" xfId="51007" xr:uid="{00000000-0005-0000-0000-000083B80000}"/>
    <cellStyle name="Normal 9 2 2 2 9" xfId="51008" xr:uid="{00000000-0005-0000-0000-000084B80000}"/>
    <cellStyle name="Normal 9 2 2 2_AVA DVA EL" xfId="33518" xr:uid="{00000000-0005-0000-0000-000085B80000}"/>
    <cellStyle name="Normal 9 2 2 3" xfId="33519" xr:uid="{00000000-0005-0000-0000-000086B80000}"/>
    <cellStyle name="Normal 9 2 2 3 2" xfId="33520" xr:uid="{00000000-0005-0000-0000-000087B80000}"/>
    <cellStyle name="Normal 9 2 2 3 3" xfId="33521" xr:uid="{00000000-0005-0000-0000-000088B80000}"/>
    <cellStyle name="Normal 9 2 2 3 4" xfId="51009" xr:uid="{00000000-0005-0000-0000-000089B80000}"/>
    <cellStyle name="Normal 9 2 2 3 5" xfId="51010" xr:uid="{00000000-0005-0000-0000-00008AB80000}"/>
    <cellStyle name="Normal 9 2 2 3_AVA DVA EL" xfId="33522" xr:uid="{00000000-0005-0000-0000-00008BB80000}"/>
    <cellStyle name="Normal 9 2 2 4" xfId="33523" xr:uid="{00000000-0005-0000-0000-00008CB80000}"/>
    <cellStyle name="Normal 9 2 2 4 2" xfId="33524" xr:uid="{00000000-0005-0000-0000-00008DB80000}"/>
    <cellStyle name="Normal 9 2 2 4 3" xfId="33525" xr:uid="{00000000-0005-0000-0000-00008EB80000}"/>
    <cellStyle name="Normal 9 2 2 4 4" xfId="51011" xr:uid="{00000000-0005-0000-0000-00008FB80000}"/>
    <cellStyle name="Normal 9 2 2 4 5" xfId="51012" xr:uid="{00000000-0005-0000-0000-000090B80000}"/>
    <cellStyle name="Normal 9 2 2 4_AVA DVA EL" xfId="33526" xr:uid="{00000000-0005-0000-0000-000091B80000}"/>
    <cellStyle name="Normal 9 2 2 5" xfId="33527" xr:uid="{00000000-0005-0000-0000-000092B80000}"/>
    <cellStyle name="Normal 9 2 2 5 2" xfId="33528" xr:uid="{00000000-0005-0000-0000-000093B80000}"/>
    <cellStyle name="Normal 9 2 2 5 3" xfId="33529" xr:uid="{00000000-0005-0000-0000-000094B80000}"/>
    <cellStyle name="Normal 9 2 2 5 4" xfId="51013" xr:uid="{00000000-0005-0000-0000-000095B80000}"/>
    <cellStyle name="Normal 9 2 2 5 5" xfId="51014" xr:uid="{00000000-0005-0000-0000-000096B80000}"/>
    <cellStyle name="Normal 9 2 2 5_AVA DVA EL" xfId="33530" xr:uid="{00000000-0005-0000-0000-000097B80000}"/>
    <cellStyle name="Normal 9 2 2 6" xfId="33531" xr:uid="{00000000-0005-0000-0000-000098B80000}"/>
    <cellStyle name="Normal 9 2 2 6 2" xfId="33532" xr:uid="{00000000-0005-0000-0000-000099B80000}"/>
    <cellStyle name="Normal 9 2 2 6 3" xfId="33533" xr:uid="{00000000-0005-0000-0000-00009AB80000}"/>
    <cellStyle name="Normal 9 2 2 6 4" xfId="51015" xr:uid="{00000000-0005-0000-0000-00009BB80000}"/>
    <cellStyle name="Normal 9 2 2 6 5" xfId="51016" xr:uid="{00000000-0005-0000-0000-00009CB80000}"/>
    <cellStyle name="Normal 9 2 2 6_AVA DVA EL" xfId="33534" xr:uid="{00000000-0005-0000-0000-00009DB80000}"/>
    <cellStyle name="Normal 9 2 2 7" xfId="33535" xr:uid="{00000000-0005-0000-0000-00009EB80000}"/>
    <cellStyle name="Normal 9 2 2 8" xfId="51017" xr:uid="{00000000-0005-0000-0000-00009FB80000}"/>
    <cellStyle name="Normal 9 2 2 9" xfId="51018" xr:uid="{00000000-0005-0000-0000-0000A0B80000}"/>
    <cellStyle name="Normal 9 2 2_A01" xfId="8844" xr:uid="{00000000-0005-0000-0000-0000A1B80000}"/>
    <cellStyle name="Normal 9 2 3" xfId="33536" xr:uid="{00000000-0005-0000-0000-0000A2B80000}"/>
    <cellStyle name="Normal 9 2 3 2" xfId="33537" xr:uid="{00000000-0005-0000-0000-0000A3B80000}"/>
    <cellStyle name="Normal 9 2 3 2 2" xfId="33538" xr:uid="{00000000-0005-0000-0000-0000A4B80000}"/>
    <cellStyle name="Normal 9 2 3 2 3" xfId="33539" xr:uid="{00000000-0005-0000-0000-0000A5B80000}"/>
    <cellStyle name="Normal 9 2 3 2 4" xfId="51019" xr:uid="{00000000-0005-0000-0000-0000A6B80000}"/>
    <cellStyle name="Normal 9 2 3 2 5" xfId="51020" xr:uid="{00000000-0005-0000-0000-0000A7B80000}"/>
    <cellStyle name="Normal 9 2 3 2_AVA DVA EL" xfId="33540" xr:uid="{00000000-0005-0000-0000-0000A8B80000}"/>
    <cellStyle name="Normal 9 2 3 3" xfId="33541" xr:uid="{00000000-0005-0000-0000-0000A9B80000}"/>
    <cellStyle name="Normal 9 2 3 3 2" xfId="33542" xr:uid="{00000000-0005-0000-0000-0000AAB80000}"/>
    <cellStyle name="Normal 9 2 3 3 3" xfId="33543" xr:uid="{00000000-0005-0000-0000-0000ABB80000}"/>
    <cellStyle name="Normal 9 2 3 3 4" xfId="51021" xr:uid="{00000000-0005-0000-0000-0000ACB80000}"/>
    <cellStyle name="Normal 9 2 3 3 5" xfId="51022" xr:uid="{00000000-0005-0000-0000-0000ADB80000}"/>
    <cellStyle name="Normal 9 2 3 3_AVA DVA EL" xfId="33544" xr:uid="{00000000-0005-0000-0000-0000AEB80000}"/>
    <cellStyle name="Normal 9 2 3 4" xfId="33545" xr:uid="{00000000-0005-0000-0000-0000AFB80000}"/>
    <cellStyle name="Normal 9 2 3 4 2" xfId="33546" xr:uid="{00000000-0005-0000-0000-0000B0B80000}"/>
    <cellStyle name="Normal 9 2 3 4 3" xfId="33547" xr:uid="{00000000-0005-0000-0000-0000B1B80000}"/>
    <cellStyle name="Normal 9 2 3 4 4" xfId="51023" xr:uid="{00000000-0005-0000-0000-0000B2B80000}"/>
    <cellStyle name="Normal 9 2 3 4 5" xfId="51024" xr:uid="{00000000-0005-0000-0000-0000B3B80000}"/>
    <cellStyle name="Normal 9 2 3 4_AVA DVA EL" xfId="33548" xr:uid="{00000000-0005-0000-0000-0000B4B80000}"/>
    <cellStyle name="Normal 9 2 3 5" xfId="33549" xr:uid="{00000000-0005-0000-0000-0000B5B80000}"/>
    <cellStyle name="Normal 9 2 3 5 2" xfId="33550" xr:uid="{00000000-0005-0000-0000-0000B6B80000}"/>
    <cellStyle name="Normal 9 2 3 5 3" xfId="33551" xr:uid="{00000000-0005-0000-0000-0000B7B80000}"/>
    <cellStyle name="Normal 9 2 3 5 4" xfId="51025" xr:uid="{00000000-0005-0000-0000-0000B8B80000}"/>
    <cellStyle name="Normal 9 2 3 5 5" xfId="51026" xr:uid="{00000000-0005-0000-0000-0000B9B80000}"/>
    <cellStyle name="Normal 9 2 3 5_AVA DVA EL" xfId="33552" xr:uid="{00000000-0005-0000-0000-0000BAB80000}"/>
    <cellStyle name="Normal 9 2 3 6" xfId="33553" xr:uid="{00000000-0005-0000-0000-0000BBB80000}"/>
    <cellStyle name="Normal 9 2 3 7" xfId="33554" xr:uid="{00000000-0005-0000-0000-0000BCB80000}"/>
    <cellStyle name="Normal 9 2 3 8" xfId="36068" xr:uid="{00000000-0005-0000-0000-0000BDB80000}"/>
    <cellStyle name="Normal 9 2 3 9" xfId="35941" xr:uid="{00000000-0005-0000-0000-0000BEB80000}"/>
    <cellStyle name="Normal 9 2 3_A02" xfId="54571" xr:uid="{A3647E74-73B6-45A3-AF83-267BEE5599B5}"/>
    <cellStyle name="Normal 9 2 4" xfId="33555" xr:uid="{00000000-0005-0000-0000-0000C0B80000}"/>
    <cellStyle name="Normal 9 2 4 2" xfId="33556" xr:uid="{00000000-0005-0000-0000-0000C1B80000}"/>
    <cellStyle name="Normal 9 2 4 2 2" xfId="33557" xr:uid="{00000000-0005-0000-0000-0000C2B80000}"/>
    <cellStyle name="Normal 9 2 4 2_AVA DVA EL" xfId="33558" xr:uid="{00000000-0005-0000-0000-0000C3B80000}"/>
    <cellStyle name="Normal 9 2 4 3" xfId="33559" xr:uid="{00000000-0005-0000-0000-0000C4B80000}"/>
    <cellStyle name="Normal 9 2 4 4" xfId="33560" xr:uid="{00000000-0005-0000-0000-0000C5B80000}"/>
    <cellStyle name="Normal 9 2 4 5" xfId="51027" xr:uid="{00000000-0005-0000-0000-0000C6B80000}"/>
    <cellStyle name="Normal 9 2 4 6" xfId="51028" xr:uid="{00000000-0005-0000-0000-0000C7B80000}"/>
    <cellStyle name="Normal 9 2 4_AVA DVA EL" xfId="33561" xr:uid="{00000000-0005-0000-0000-0000C8B80000}"/>
    <cellStyle name="Normal 9 2 5" xfId="33562" xr:uid="{00000000-0005-0000-0000-0000C9B80000}"/>
    <cellStyle name="Normal 9 2 5 2" xfId="33563" xr:uid="{00000000-0005-0000-0000-0000CAB80000}"/>
    <cellStyle name="Normal 9 2 5 2 2" xfId="33564" xr:uid="{00000000-0005-0000-0000-0000CBB80000}"/>
    <cellStyle name="Normal 9 2 5 2_AVA DVA EL" xfId="33565" xr:uid="{00000000-0005-0000-0000-0000CCB80000}"/>
    <cellStyle name="Normal 9 2 5 3" xfId="33566" xr:uid="{00000000-0005-0000-0000-0000CDB80000}"/>
    <cellStyle name="Normal 9 2 5 4" xfId="33567" xr:uid="{00000000-0005-0000-0000-0000CEB80000}"/>
    <cellStyle name="Normal 9 2 5 5" xfId="51029" xr:uid="{00000000-0005-0000-0000-0000CFB80000}"/>
    <cellStyle name="Normal 9 2 5_AVA DVA EL" xfId="33568" xr:uid="{00000000-0005-0000-0000-0000D0B80000}"/>
    <cellStyle name="Normal 9 2 6" xfId="33569" xr:uid="{00000000-0005-0000-0000-0000D1B80000}"/>
    <cellStyle name="Normal 9 2 6 2" xfId="33570" xr:uid="{00000000-0005-0000-0000-0000D2B80000}"/>
    <cellStyle name="Normal 9 2 6 3" xfId="33571" xr:uid="{00000000-0005-0000-0000-0000D3B80000}"/>
    <cellStyle name="Normal 9 2 6 4" xfId="51030" xr:uid="{00000000-0005-0000-0000-0000D4B80000}"/>
    <cellStyle name="Normal 9 2 6 5" xfId="51031" xr:uid="{00000000-0005-0000-0000-0000D5B80000}"/>
    <cellStyle name="Normal 9 2 6_AVA DVA EL" xfId="33572" xr:uid="{00000000-0005-0000-0000-0000D6B80000}"/>
    <cellStyle name="Normal 9 2 7" xfId="33573" xr:uid="{00000000-0005-0000-0000-0000D7B80000}"/>
    <cellStyle name="Normal 9 2 7 2" xfId="33574" xr:uid="{00000000-0005-0000-0000-0000D8B80000}"/>
    <cellStyle name="Normal 9 2 7 3" xfId="33575" xr:uid="{00000000-0005-0000-0000-0000D9B80000}"/>
    <cellStyle name="Normal 9 2 7 4" xfId="51032" xr:uid="{00000000-0005-0000-0000-0000DAB80000}"/>
    <cellStyle name="Normal 9 2 7 5" xfId="51033" xr:uid="{00000000-0005-0000-0000-0000DBB80000}"/>
    <cellStyle name="Normal 9 2 7_AVA DVA EL" xfId="33576" xr:uid="{00000000-0005-0000-0000-0000DCB80000}"/>
    <cellStyle name="Normal 9 2 8" xfId="33577" xr:uid="{00000000-0005-0000-0000-0000DDB80000}"/>
    <cellStyle name="Normal 9 2 9" xfId="51034" xr:uid="{00000000-0005-0000-0000-0000DEB80000}"/>
    <cellStyle name="Normal 9 2_3. Chng in credit spreads" xfId="51035" xr:uid="{00000000-0005-0000-0000-0000DFB80000}"/>
    <cellStyle name="Normal 9 20" xfId="51036" xr:uid="{00000000-0005-0000-0000-0000E0B80000}"/>
    <cellStyle name="Normal 9 21" xfId="51037" xr:uid="{00000000-0005-0000-0000-0000E1B80000}"/>
    <cellStyle name="Normal 9 22" xfId="51038" xr:uid="{00000000-0005-0000-0000-0000E2B80000}"/>
    <cellStyle name="Normal 9 23" xfId="51039" xr:uid="{00000000-0005-0000-0000-0000E3B80000}"/>
    <cellStyle name="Normal 9 3" xfId="8845" xr:uid="{00000000-0005-0000-0000-0000E4B80000}"/>
    <cellStyle name="Normal 9 3 10" xfId="51040" xr:uid="{00000000-0005-0000-0000-0000E5B80000}"/>
    <cellStyle name="Normal 9 3 11" xfId="51041" xr:uid="{00000000-0005-0000-0000-0000E6B80000}"/>
    <cellStyle name="Normal 9 3 2" xfId="33578" xr:uid="{00000000-0005-0000-0000-0000E7B80000}"/>
    <cellStyle name="Normal 9 3 2 10" xfId="51042" xr:uid="{00000000-0005-0000-0000-0000E8B80000}"/>
    <cellStyle name="Normal 9 3 2 2" xfId="33579" xr:uid="{00000000-0005-0000-0000-0000E9B80000}"/>
    <cellStyle name="Normal 9 3 2 2 2" xfId="33580" xr:uid="{00000000-0005-0000-0000-0000EAB80000}"/>
    <cellStyle name="Normal 9 3 2 2 3" xfId="33581" xr:uid="{00000000-0005-0000-0000-0000EBB80000}"/>
    <cellStyle name="Normal 9 3 2 2 4" xfId="51043" xr:uid="{00000000-0005-0000-0000-0000ECB80000}"/>
    <cellStyle name="Normal 9 3 2 2 5" xfId="51044" xr:uid="{00000000-0005-0000-0000-0000EDB80000}"/>
    <cellStyle name="Normal 9 3 2 2_AVA DVA EL" xfId="33582" xr:uid="{00000000-0005-0000-0000-0000EEB80000}"/>
    <cellStyle name="Normal 9 3 2 3" xfId="33583" xr:uid="{00000000-0005-0000-0000-0000EFB80000}"/>
    <cellStyle name="Normal 9 3 2 3 2" xfId="33584" xr:uid="{00000000-0005-0000-0000-0000F0B80000}"/>
    <cellStyle name="Normal 9 3 2 3 3" xfId="33585" xr:uid="{00000000-0005-0000-0000-0000F1B80000}"/>
    <cellStyle name="Normal 9 3 2 3 4" xfId="51045" xr:uid="{00000000-0005-0000-0000-0000F2B80000}"/>
    <cellStyle name="Normal 9 3 2 3 5" xfId="51046" xr:uid="{00000000-0005-0000-0000-0000F3B80000}"/>
    <cellStyle name="Normal 9 3 2 3_AVA DVA EL" xfId="33586" xr:uid="{00000000-0005-0000-0000-0000F4B80000}"/>
    <cellStyle name="Normal 9 3 2 4" xfId="33587" xr:uid="{00000000-0005-0000-0000-0000F5B80000}"/>
    <cellStyle name="Normal 9 3 2 4 2" xfId="33588" xr:uid="{00000000-0005-0000-0000-0000F6B80000}"/>
    <cellStyle name="Normal 9 3 2 4 3" xfId="33589" xr:uid="{00000000-0005-0000-0000-0000F7B80000}"/>
    <cellStyle name="Normal 9 3 2 4 4" xfId="51047" xr:uid="{00000000-0005-0000-0000-0000F8B80000}"/>
    <cellStyle name="Normal 9 3 2 4 5" xfId="51048" xr:uid="{00000000-0005-0000-0000-0000F9B80000}"/>
    <cellStyle name="Normal 9 3 2 4_AVA DVA EL" xfId="33590" xr:uid="{00000000-0005-0000-0000-0000FAB80000}"/>
    <cellStyle name="Normal 9 3 2 5" xfId="33591" xr:uid="{00000000-0005-0000-0000-0000FBB80000}"/>
    <cellStyle name="Normal 9 3 2 5 2" xfId="33592" xr:uid="{00000000-0005-0000-0000-0000FCB80000}"/>
    <cellStyle name="Normal 9 3 2 5 3" xfId="33593" xr:uid="{00000000-0005-0000-0000-0000FDB80000}"/>
    <cellStyle name="Normal 9 3 2 5 4" xfId="51049" xr:uid="{00000000-0005-0000-0000-0000FEB80000}"/>
    <cellStyle name="Normal 9 3 2 5 5" xfId="51050" xr:uid="{00000000-0005-0000-0000-0000FFB80000}"/>
    <cellStyle name="Normal 9 3 2 5_AVA DVA EL" xfId="33594" xr:uid="{00000000-0005-0000-0000-000000B90000}"/>
    <cellStyle name="Normal 9 3 2 6" xfId="33595" xr:uid="{00000000-0005-0000-0000-000001B90000}"/>
    <cellStyle name="Normal 9 3 2 7" xfId="33596" xr:uid="{00000000-0005-0000-0000-000002B90000}"/>
    <cellStyle name="Normal 9 3 2 8" xfId="36098" xr:uid="{00000000-0005-0000-0000-000003B90000}"/>
    <cellStyle name="Normal 9 3 2 9" xfId="36363" xr:uid="{00000000-0005-0000-0000-000004B90000}"/>
    <cellStyle name="Normal 9 3 2_A02" xfId="54572" xr:uid="{EDB263C5-B7E3-41E6-8E43-B327A592A023}"/>
    <cellStyle name="Normal 9 3 3" xfId="33597" xr:uid="{00000000-0005-0000-0000-000006B90000}"/>
    <cellStyle name="Normal 9 3 3 2" xfId="33598" xr:uid="{00000000-0005-0000-0000-000007B90000}"/>
    <cellStyle name="Normal 9 3 3 2 2" xfId="33599" xr:uid="{00000000-0005-0000-0000-000008B90000}"/>
    <cellStyle name="Normal 9 3 3 2_AVA DVA EL" xfId="33600" xr:uid="{00000000-0005-0000-0000-000009B90000}"/>
    <cellStyle name="Normal 9 3 3 3" xfId="33601" xr:uid="{00000000-0005-0000-0000-00000AB90000}"/>
    <cellStyle name="Normal 9 3 3 4" xfId="33602" xr:uid="{00000000-0005-0000-0000-00000BB90000}"/>
    <cellStyle name="Normal 9 3 3 5" xfId="51051" xr:uid="{00000000-0005-0000-0000-00000CB90000}"/>
    <cellStyle name="Normal 9 3 3_AVA DVA EL" xfId="33603" xr:uid="{00000000-0005-0000-0000-00000DB90000}"/>
    <cellStyle name="Normal 9 3 4" xfId="33604" xr:uid="{00000000-0005-0000-0000-00000EB90000}"/>
    <cellStyle name="Normal 9 3 4 2" xfId="33605" xr:uid="{00000000-0005-0000-0000-00000FB90000}"/>
    <cellStyle name="Normal 9 3 4 3" xfId="33606" xr:uid="{00000000-0005-0000-0000-000010B90000}"/>
    <cellStyle name="Normal 9 3 4 4" xfId="51052" xr:uid="{00000000-0005-0000-0000-000011B90000}"/>
    <cellStyle name="Normal 9 3 4 5" xfId="51053" xr:uid="{00000000-0005-0000-0000-000012B90000}"/>
    <cellStyle name="Normal 9 3 4_AVA DVA EL" xfId="33607" xr:uid="{00000000-0005-0000-0000-000013B90000}"/>
    <cellStyle name="Normal 9 3 5" xfId="33608" xr:uid="{00000000-0005-0000-0000-000014B90000}"/>
    <cellStyle name="Normal 9 3 5 2" xfId="33609" xr:uid="{00000000-0005-0000-0000-000015B90000}"/>
    <cellStyle name="Normal 9 3 5 3" xfId="33610" xr:uid="{00000000-0005-0000-0000-000016B90000}"/>
    <cellStyle name="Normal 9 3 5 4" xfId="51054" xr:uid="{00000000-0005-0000-0000-000017B90000}"/>
    <cellStyle name="Normal 9 3 5 5" xfId="51055" xr:uid="{00000000-0005-0000-0000-000018B90000}"/>
    <cellStyle name="Normal 9 3 5_AVA DVA EL" xfId="33611" xr:uid="{00000000-0005-0000-0000-000019B90000}"/>
    <cellStyle name="Normal 9 3 6" xfId="33612" xr:uid="{00000000-0005-0000-0000-00001AB90000}"/>
    <cellStyle name="Normal 9 3 6 2" xfId="33613" xr:uid="{00000000-0005-0000-0000-00001BB90000}"/>
    <cellStyle name="Normal 9 3 6 3" xfId="33614" xr:uid="{00000000-0005-0000-0000-00001CB90000}"/>
    <cellStyle name="Normal 9 3 6 4" xfId="51056" xr:uid="{00000000-0005-0000-0000-00001DB90000}"/>
    <cellStyle name="Normal 9 3 6_AVA DVA EL" xfId="33615" xr:uid="{00000000-0005-0000-0000-00001EB90000}"/>
    <cellStyle name="Normal 9 3 7" xfId="33616" xr:uid="{00000000-0005-0000-0000-00001FB90000}"/>
    <cellStyle name="Normal 9 3 8" xfId="51057" xr:uid="{00000000-0005-0000-0000-000020B90000}"/>
    <cellStyle name="Normal 9 3 9" xfId="51058" xr:uid="{00000000-0005-0000-0000-000021B90000}"/>
    <cellStyle name="Normal 9 3_3. Chng in credit spreads" xfId="51059" xr:uid="{00000000-0005-0000-0000-000022B90000}"/>
    <cellStyle name="Normal 9 4" xfId="8846" xr:uid="{00000000-0005-0000-0000-000023B90000}"/>
    <cellStyle name="Normal 9 4 10" xfId="51060" xr:uid="{00000000-0005-0000-0000-000024B90000}"/>
    <cellStyle name="Normal 9 4 2" xfId="33617" xr:uid="{00000000-0005-0000-0000-000025B90000}"/>
    <cellStyle name="Normal 9 4 2 2" xfId="33618" xr:uid="{00000000-0005-0000-0000-000026B90000}"/>
    <cellStyle name="Normal 9 4 2 2 2" xfId="33619" xr:uid="{00000000-0005-0000-0000-000027B90000}"/>
    <cellStyle name="Normal 9 4 2 2_AVA DVA EL" xfId="33620" xr:uid="{00000000-0005-0000-0000-000028B90000}"/>
    <cellStyle name="Normal 9 4 2 3" xfId="33621" xr:uid="{00000000-0005-0000-0000-000029B90000}"/>
    <cellStyle name="Normal 9 4 2 4" xfId="33622" xr:uid="{00000000-0005-0000-0000-00002AB90000}"/>
    <cellStyle name="Normal 9 4 2 5" xfId="36253" xr:uid="{00000000-0005-0000-0000-00002BB90000}"/>
    <cellStyle name="Normal 9 4 2 6" xfId="36354" xr:uid="{00000000-0005-0000-0000-00002CB90000}"/>
    <cellStyle name="Normal 9 4 2_AVA DVA EL" xfId="33623" xr:uid="{00000000-0005-0000-0000-00002DB90000}"/>
    <cellStyle name="Normal 9 4 3" xfId="33624" xr:uid="{00000000-0005-0000-0000-00002EB90000}"/>
    <cellStyle name="Normal 9 4 3 2" xfId="33625" xr:uid="{00000000-0005-0000-0000-00002FB90000}"/>
    <cellStyle name="Normal 9 4 3 3" xfId="33626" xr:uid="{00000000-0005-0000-0000-000030B90000}"/>
    <cellStyle name="Normal 9 4 3 4" xfId="51061" xr:uid="{00000000-0005-0000-0000-000031B90000}"/>
    <cellStyle name="Normal 9 4 3 5" xfId="51062" xr:uid="{00000000-0005-0000-0000-000032B90000}"/>
    <cellStyle name="Normal 9 4 3_AVA DVA EL" xfId="33627" xr:uid="{00000000-0005-0000-0000-000033B90000}"/>
    <cellStyle name="Normal 9 4 4" xfId="33628" xr:uid="{00000000-0005-0000-0000-000034B90000}"/>
    <cellStyle name="Normal 9 4 4 2" xfId="33629" xr:uid="{00000000-0005-0000-0000-000035B90000}"/>
    <cellStyle name="Normal 9 4 4 3" xfId="33630" xr:uid="{00000000-0005-0000-0000-000036B90000}"/>
    <cellStyle name="Normal 9 4 4 4" xfId="51063" xr:uid="{00000000-0005-0000-0000-000037B90000}"/>
    <cellStyle name="Normal 9 4 4 5" xfId="51064" xr:uid="{00000000-0005-0000-0000-000038B90000}"/>
    <cellStyle name="Normal 9 4 4_AVA DVA EL" xfId="33631" xr:uid="{00000000-0005-0000-0000-000039B90000}"/>
    <cellStyle name="Normal 9 4 5" xfId="33632" xr:uid="{00000000-0005-0000-0000-00003AB90000}"/>
    <cellStyle name="Normal 9 4 5 2" xfId="33633" xr:uid="{00000000-0005-0000-0000-00003BB90000}"/>
    <cellStyle name="Normal 9 4 5 3" xfId="33634" xr:uid="{00000000-0005-0000-0000-00003CB90000}"/>
    <cellStyle name="Normal 9 4 5 4" xfId="51065" xr:uid="{00000000-0005-0000-0000-00003DB90000}"/>
    <cellStyle name="Normal 9 4 5_AVA DVA EL" xfId="33635" xr:uid="{00000000-0005-0000-0000-00003EB90000}"/>
    <cellStyle name="Normal 9 4 6" xfId="33636" xr:uid="{00000000-0005-0000-0000-00003FB90000}"/>
    <cellStyle name="Normal 9 4 6 2" xfId="33637" xr:uid="{00000000-0005-0000-0000-000040B90000}"/>
    <cellStyle name="Normal 9 4 6_AVA DVA EL" xfId="33638" xr:uid="{00000000-0005-0000-0000-000041B90000}"/>
    <cellStyle name="Normal 9 4 7" xfId="33639" xr:uid="{00000000-0005-0000-0000-000042B90000}"/>
    <cellStyle name="Normal 9 4 8" xfId="51066" xr:uid="{00000000-0005-0000-0000-000043B90000}"/>
    <cellStyle name="Normal 9 4 9" xfId="51067" xr:uid="{00000000-0005-0000-0000-000044B90000}"/>
    <cellStyle name="Normal 9 4_AVA DVA EL" xfId="33640" xr:uid="{00000000-0005-0000-0000-000045B90000}"/>
    <cellStyle name="Normal 9 5" xfId="8847" xr:uid="{00000000-0005-0000-0000-000046B90000}"/>
    <cellStyle name="Normal 9 5 2" xfId="33641" xr:uid="{00000000-0005-0000-0000-000047B90000}"/>
    <cellStyle name="Normal 9 5 2 2" xfId="33642" xr:uid="{00000000-0005-0000-0000-000048B90000}"/>
    <cellStyle name="Normal 9 5 2 3" xfId="33643" xr:uid="{00000000-0005-0000-0000-000049B90000}"/>
    <cellStyle name="Normal 9 5 2_AVA DVA EL" xfId="33644" xr:uid="{00000000-0005-0000-0000-00004AB90000}"/>
    <cellStyle name="Normal 9 5 3" xfId="33645" xr:uid="{00000000-0005-0000-0000-00004BB90000}"/>
    <cellStyle name="Normal 9 5 3 2" xfId="33646" xr:uid="{00000000-0005-0000-0000-00004CB90000}"/>
    <cellStyle name="Normal 9 5 3_AVA DVA EL" xfId="33647" xr:uid="{00000000-0005-0000-0000-00004DB90000}"/>
    <cellStyle name="Normal 9 5 4" xfId="33648" xr:uid="{00000000-0005-0000-0000-00004EB90000}"/>
    <cellStyle name="Normal 9 5 5" xfId="33649" xr:uid="{00000000-0005-0000-0000-00004FB90000}"/>
    <cellStyle name="Normal 9 5 6" xfId="51068" xr:uid="{00000000-0005-0000-0000-000050B90000}"/>
    <cellStyle name="Normal 9 5_AVA DVA EL" xfId="33650" xr:uid="{00000000-0005-0000-0000-000051B90000}"/>
    <cellStyle name="Normal 9 6" xfId="8848" xr:uid="{00000000-0005-0000-0000-000052B90000}"/>
    <cellStyle name="Normal 9 6 2" xfId="33651" xr:uid="{00000000-0005-0000-0000-000053B90000}"/>
    <cellStyle name="Normal 9 6 2 2" xfId="33652" xr:uid="{00000000-0005-0000-0000-000054B90000}"/>
    <cellStyle name="Normal 9 6 2 3" xfId="33653" xr:uid="{00000000-0005-0000-0000-000055B90000}"/>
    <cellStyle name="Normal 9 6 2_AVA DVA EL" xfId="33654" xr:uid="{00000000-0005-0000-0000-000056B90000}"/>
    <cellStyle name="Normal 9 6 3" xfId="33655" xr:uid="{00000000-0005-0000-0000-000057B90000}"/>
    <cellStyle name="Normal 9 6 3 2" xfId="33656" xr:uid="{00000000-0005-0000-0000-000058B90000}"/>
    <cellStyle name="Normal 9 6 3_AVA DVA EL" xfId="33657" xr:uid="{00000000-0005-0000-0000-000059B90000}"/>
    <cellStyle name="Normal 9 6 4" xfId="33658" xr:uid="{00000000-0005-0000-0000-00005AB90000}"/>
    <cellStyle name="Normal 9 6 5" xfId="33659" xr:uid="{00000000-0005-0000-0000-00005BB90000}"/>
    <cellStyle name="Normal 9 6 6" xfId="51069" xr:uid="{00000000-0005-0000-0000-00005CB90000}"/>
    <cellStyle name="Normal 9 6_AVA DVA EL" xfId="33660" xr:uid="{00000000-0005-0000-0000-00005DB90000}"/>
    <cellStyle name="Normal 9 7" xfId="8849" xr:uid="{00000000-0005-0000-0000-00005EB90000}"/>
    <cellStyle name="Normal 9 7 2" xfId="33661" xr:uid="{00000000-0005-0000-0000-00005FB90000}"/>
    <cellStyle name="Normal 9 7 2 2" xfId="33662" xr:uid="{00000000-0005-0000-0000-000060B90000}"/>
    <cellStyle name="Normal 9 7 2 3" xfId="33663" xr:uid="{00000000-0005-0000-0000-000061B90000}"/>
    <cellStyle name="Normal 9 7 2_AVA DVA EL" xfId="33664" xr:uid="{00000000-0005-0000-0000-000062B90000}"/>
    <cellStyle name="Normal 9 7 3" xfId="33665" xr:uid="{00000000-0005-0000-0000-000063B90000}"/>
    <cellStyle name="Normal 9 7 3 2" xfId="33666" xr:uid="{00000000-0005-0000-0000-000064B90000}"/>
    <cellStyle name="Normal 9 7 3_AVA DVA EL" xfId="33667" xr:uid="{00000000-0005-0000-0000-000065B90000}"/>
    <cellStyle name="Normal 9 7 4" xfId="33668" xr:uid="{00000000-0005-0000-0000-000066B90000}"/>
    <cellStyle name="Normal 9 7 5" xfId="33669" xr:uid="{00000000-0005-0000-0000-000067B90000}"/>
    <cellStyle name="Normal 9 7 6" xfId="51070" xr:uid="{00000000-0005-0000-0000-000068B90000}"/>
    <cellStyle name="Normal 9 7_AVA DVA EL" xfId="33670" xr:uid="{00000000-0005-0000-0000-000069B90000}"/>
    <cellStyle name="Normal 9 8" xfId="8850" xr:uid="{00000000-0005-0000-0000-00006AB90000}"/>
    <cellStyle name="Normal 9 8 2" xfId="33671" xr:uid="{00000000-0005-0000-0000-00006BB90000}"/>
    <cellStyle name="Normal 9 8 2 2" xfId="33672" xr:uid="{00000000-0005-0000-0000-00006CB90000}"/>
    <cellStyle name="Normal 9 8 2 3" xfId="33673" xr:uid="{00000000-0005-0000-0000-00006DB90000}"/>
    <cellStyle name="Normal 9 8 2_AVA DVA EL" xfId="33674" xr:uid="{00000000-0005-0000-0000-00006EB90000}"/>
    <cellStyle name="Normal 9 8 3" xfId="33675" xr:uid="{00000000-0005-0000-0000-00006FB90000}"/>
    <cellStyle name="Normal 9 8 3 2" xfId="33676" xr:uid="{00000000-0005-0000-0000-000070B90000}"/>
    <cellStyle name="Normal 9 8 3_AVA DVA EL" xfId="33677" xr:uid="{00000000-0005-0000-0000-000071B90000}"/>
    <cellStyle name="Normal 9 8 4" xfId="33678" xr:uid="{00000000-0005-0000-0000-000072B90000}"/>
    <cellStyle name="Normal 9 8 5" xfId="33679" xr:uid="{00000000-0005-0000-0000-000073B90000}"/>
    <cellStyle name="Normal 9 8 6" xfId="51071" xr:uid="{00000000-0005-0000-0000-000074B90000}"/>
    <cellStyle name="Normal 9 8_AVA DVA EL" xfId="33680" xr:uid="{00000000-0005-0000-0000-000075B90000}"/>
    <cellStyle name="Normal 9 9" xfId="8851" xr:uid="{00000000-0005-0000-0000-000076B90000}"/>
    <cellStyle name="Normal 9 9 2" xfId="33681" xr:uid="{00000000-0005-0000-0000-000077B90000}"/>
    <cellStyle name="Normal 9 9 2 2" xfId="33682" xr:uid="{00000000-0005-0000-0000-000078B90000}"/>
    <cellStyle name="Normal 9 9 2 3" xfId="33683" xr:uid="{00000000-0005-0000-0000-000079B90000}"/>
    <cellStyle name="Normal 9 9 2_AVA DVA EL" xfId="33684" xr:uid="{00000000-0005-0000-0000-00007AB90000}"/>
    <cellStyle name="Normal 9 9 3" xfId="33685" xr:uid="{00000000-0005-0000-0000-00007BB90000}"/>
    <cellStyle name="Normal 9 9_AVA DVA EL" xfId="33686" xr:uid="{00000000-0005-0000-0000-00007CB90000}"/>
    <cellStyle name="Normal 9_11" xfId="8852" xr:uid="{00000000-0005-0000-0000-00007DB90000}"/>
    <cellStyle name="Normal 90" xfId="8853" xr:uid="{00000000-0005-0000-0000-00007EB90000}"/>
    <cellStyle name="Normal 90 2" xfId="33687" xr:uid="{00000000-0005-0000-0000-00007FB90000}"/>
    <cellStyle name="Normal 90 3" xfId="33688" xr:uid="{00000000-0005-0000-0000-000080B90000}"/>
    <cellStyle name="Normal 90 4" xfId="36136" xr:uid="{00000000-0005-0000-0000-000081B90000}"/>
    <cellStyle name="Normal 90_AVA DVA EL" xfId="33689" xr:uid="{00000000-0005-0000-0000-000082B90000}"/>
    <cellStyle name="Normal 91" xfId="8854" xr:uid="{00000000-0005-0000-0000-000083B90000}"/>
    <cellStyle name="Normal 91 2" xfId="33690" xr:uid="{00000000-0005-0000-0000-000084B90000}"/>
    <cellStyle name="Normal 91 3" xfId="33691" xr:uid="{00000000-0005-0000-0000-000085B90000}"/>
    <cellStyle name="Normal 91 4" xfId="36140" xr:uid="{00000000-0005-0000-0000-000086B90000}"/>
    <cellStyle name="Normal 91_AVA DVA EL" xfId="33692" xr:uid="{00000000-0005-0000-0000-000087B90000}"/>
    <cellStyle name="Normal 92" xfId="8855" xr:uid="{00000000-0005-0000-0000-000088B90000}"/>
    <cellStyle name="Normal 92 2" xfId="33693" xr:uid="{00000000-0005-0000-0000-000089B90000}"/>
    <cellStyle name="Normal 92 2 2" xfId="33694" xr:uid="{00000000-0005-0000-0000-00008AB90000}"/>
    <cellStyle name="Normal 92 2 3" xfId="33695" xr:uid="{00000000-0005-0000-0000-00008BB90000}"/>
    <cellStyle name="Normal 92 2_AVA DVA EL" xfId="33696" xr:uid="{00000000-0005-0000-0000-00008CB90000}"/>
    <cellStyle name="Normal 92 3" xfId="33697" xr:uid="{00000000-0005-0000-0000-00008DB90000}"/>
    <cellStyle name="Normal 92 4" xfId="33698" xr:uid="{00000000-0005-0000-0000-00008EB90000}"/>
    <cellStyle name="Normal 92 5" xfId="36119" xr:uid="{00000000-0005-0000-0000-00008FB90000}"/>
    <cellStyle name="Normal 92 6" xfId="36361" xr:uid="{00000000-0005-0000-0000-000090B90000}"/>
    <cellStyle name="Normal 92_AVA DVA EL" xfId="33699" xr:uid="{00000000-0005-0000-0000-000091B90000}"/>
    <cellStyle name="Normal 93" xfId="8856" xr:uid="{00000000-0005-0000-0000-000092B90000}"/>
    <cellStyle name="Normal 93 2" xfId="33700" xr:uid="{00000000-0005-0000-0000-000093B90000}"/>
    <cellStyle name="Normal 93 2 2" xfId="33701" xr:uid="{00000000-0005-0000-0000-000094B90000}"/>
    <cellStyle name="Normal 93 2 3" xfId="33702" xr:uid="{00000000-0005-0000-0000-000095B90000}"/>
    <cellStyle name="Normal 93 2_AVA DVA EL" xfId="33703" xr:uid="{00000000-0005-0000-0000-000096B90000}"/>
    <cellStyle name="Normal 93 3" xfId="33704" xr:uid="{00000000-0005-0000-0000-000097B90000}"/>
    <cellStyle name="Normal 93 4" xfId="33705" xr:uid="{00000000-0005-0000-0000-000098B90000}"/>
    <cellStyle name="Normal 93_AVA DVA EL" xfId="33706" xr:uid="{00000000-0005-0000-0000-000099B90000}"/>
    <cellStyle name="Normal 94" xfId="8857" xr:uid="{00000000-0005-0000-0000-00009AB90000}"/>
    <cellStyle name="Normal 94 2" xfId="33707" xr:uid="{00000000-0005-0000-0000-00009BB90000}"/>
    <cellStyle name="Normal 94 2 2" xfId="33708" xr:uid="{00000000-0005-0000-0000-00009CB90000}"/>
    <cellStyle name="Normal 94 2 3" xfId="33709" xr:uid="{00000000-0005-0000-0000-00009DB90000}"/>
    <cellStyle name="Normal 94 2_AVA DVA EL" xfId="33710" xr:uid="{00000000-0005-0000-0000-00009EB90000}"/>
    <cellStyle name="Normal 94 3" xfId="33711" xr:uid="{00000000-0005-0000-0000-00009FB90000}"/>
    <cellStyle name="Normal 94 4" xfId="33712" xr:uid="{00000000-0005-0000-0000-0000A0B90000}"/>
    <cellStyle name="Normal 94 5" xfId="36145" xr:uid="{00000000-0005-0000-0000-0000A1B90000}"/>
    <cellStyle name="Normal 94 6" xfId="36360" xr:uid="{00000000-0005-0000-0000-0000A2B90000}"/>
    <cellStyle name="Normal 94_AVA DVA EL" xfId="33713" xr:uid="{00000000-0005-0000-0000-0000A3B90000}"/>
    <cellStyle name="Normal 95" xfId="8858" xr:uid="{00000000-0005-0000-0000-0000A4B90000}"/>
    <cellStyle name="Normal 95 2" xfId="33714" xr:uid="{00000000-0005-0000-0000-0000A5B90000}"/>
    <cellStyle name="Normal 95 2 2" xfId="33715" xr:uid="{00000000-0005-0000-0000-0000A6B90000}"/>
    <cellStyle name="Normal 95 2 3" xfId="33716" xr:uid="{00000000-0005-0000-0000-0000A7B90000}"/>
    <cellStyle name="Normal 95 2_AVA DVA EL" xfId="33717" xr:uid="{00000000-0005-0000-0000-0000A8B90000}"/>
    <cellStyle name="Normal 95 3" xfId="33718" xr:uid="{00000000-0005-0000-0000-0000A9B90000}"/>
    <cellStyle name="Normal 95 4" xfId="33719" xr:uid="{00000000-0005-0000-0000-0000AAB90000}"/>
    <cellStyle name="Normal 95 5" xfId="36148" xr:uid="{00000000-0005-0000-0000-0000ABB90000}"/>
    <cellStyle name="Normal 95 6" xfId="35936" xr:uid="{00000000-0005-0000-0000-0000ACB90000}"/>
    <cellStyle name="Normal 95_AVA DVA EL" xfId="33720" xr:uid="{00000000-0005-0000-0000-0000ADB90000}"/>
    <cellStyle name="Normal 96" xfId="8859" xr:uid="{00000000-0005-0000-0000-0000AEB90000}"/>
    <cellStyle name="Normal 96 2" xfId="33721" xr:uid="{00000000-0005-0000-0000-0000AFB90000}"/>
    <cellStyle name="Normal 96 2 2" xfId="33722" xr:uid="{00000000-0005-0000-0000-0000B0B90000}"/>
    <cellStyle name="Normal 96 2 3" xfId="33723" xr:uid="{00000000-0005-0000-0000-0000B1B90000}"/>
    <cellStyle name="Normal 96 2 4" xfId="36496" xr:uid="{00000000-0005-0000-0000-0000B2B90000}"/>
    <cellStyle name="Normal 96 2_AVA DVA EL" xfId="33724" xr:uid="{00000000-0005-0000-0000-0000B3B90000}"/>
    <cellStyle name="Normal 96 3" xfId="33725" xr:uid="{00000000-0005-0000-0000-0000B4B90000}"/>
    <cellStyle name="Normal 96 4" xfId="33726" xr:uid="{00000000-0005-0000-0000-0000B5B90000}"/>
    <cellStyle name="Normal 96 5" xfId="36152" xr:uid="{00000000-0005-0000-0000-0000B6B90000}"/>
    <cellStyle name="Normal 96_AVA DVA EL" xfId="33727" xr:uid="{00000000-0005-0000-0000-0000B7B90000}"/>
    <cellStyle name="Normal 97" xfId="8860" xr:uid="{00000000-0005-0000-0000-0000B8B90000}"/>
    <cellStyle name="Normal 97 2" xfId="33728" xr:uid="{00000000-0005-0000-0000-0000B9B90000}"/>
    <cellStyle name="Normal 97 2 2" xfId="36502" xr:uid="{00000000-0005-0000-0000-0000BAB90000}"/>
    <cellStyle name="Normal 97 3" xfId="33729" xr:uid="{00000000-0005-0000-0000-0000BBB90000}"/>
    <cellStyle name="Normal 97 4" xfId="36166" xr:uid="{00000000-0005-0000-0000-0000BCB90000}"/>
    <cellStyle name="Normal 97_AVA DVA EL" xfId="33730" xr:uid="{00000000-0005-0000-0000-0000BDB90000}"/>
    <cellStyle name="Normal 98" xfId="8861" xr:uid="{00000000-0005-0000-0000-0000BEB90000}"/>
    <cellStyle name="Normal 98 2" xfId="33731" xr:uid="{00000000-0005-0000-0000-0000BFB90000}"/>
    <cellStyle name="Normal 98 3" xfId="33732" xr:uid="{00000000-0005-0000-0000-0000C0B90000}"/>
    <cellStyle name="Normal 98 4" xfId="36211" xr:uid="{00000000-0005-0000-0000-0000C1B90000}"/>
    <cellStyle name="Normal 98_AVA DVA EL" xfId="33733" xr:uid="{00000000-0005-0000-0000-0000C2B90000}"/>
    <cellStyle name="Normal 99" xfId="8862" xr:uid="{00000000-0005-0000-0000-0000C3B90000}"/>
    <cellStyle name="Normal 99 2" xfId="33734" xr:uid="{00000000-0005-0000-0000-0000C4B90000}"/>
    <cellStyle name="Normal 99 3" xfId="33735" xr:uid="{00000000-0005-0000-0000-0000C5B90000}"/>
    <cellStyle name="Normal 99 4" xfId="36309" xr:uid="{00000000-0005-0000-0000-0000C6B90000}"/>
    <cellStyle name="Normal 99_AVA DVA EL" xfId="33736" xr:uid="{00000000-0005-0000-0000-0000C7B90000}"/>
    <cellStyle name="Normal Cells" xfId="8863" xr:uid="{00000000-0005-0000-0000-0000C8B90000}"/>
    <cellStyle name="Normal Cells 2" xfId="8864" xr:uid="{00000000-0005-0000-0000-0000C9B90000}"/>
    <cellStyle name="Normal Cells 2 2" xfId="33737" xr:uid="{00000000-0005-0000-0000-0000CAB90000}"/>
    <cellStyle name="Normal Cells 2 2 2" xfId="51072" xr:uid="{00000000-0005-0000-0000-0000CBB90000}"/>
    <cellStyle name="Normal Cells 2 3" xfId="51073" xr:uid="{00000000-0005-0000-0000-0000CCB90000}"/>
    <cellStyle name="Normal Cells 2 3 2" xfId="51074" xr:uid="{00000000-0005-0000-0000-0000CDB90000}"/>
    <cellStyle name="Normal Cells 2_3. Chng in credit spreads" xfId="51075" xr:uid="{00000000-0005-0000-0000-0000CEB90000}"/>
    <cellStyle name="Normal Cells 3" xfId="33738" xr:uid="{00000000-0005-0000-0000-0000CFB90000}"/>
    <cellStyle name="Normal Cells 3 2" xfId="33739" xr:uid="{00000000-0005-0000-0000-0000D0B90000}"/>
    <cellStyle name="Normal Cells 3 2 2" xfId="33740" xr:uid="{00000000-0005-0000-0000-0000D1B90000}"/>
    <cellStyle name="Normal Cells 3 2 3" xfId="33741" xr:uid="{00000000-0005-0000-0000-0000D2B90000}"/>
    <cellStyle name="Normal Cells 3 2_AVA DVA EL" xfId="33742" xr:uid="{00000000-0005-0000-0000-0000D3B90000}"/>
    <cellStyle name="Normal Cells 3 3" xfId="33743" xr:uid="{00000000-0005-0000-0000-0000D4B90000}"/>
    <cellStyle name="Normal Cells 3 4" xfId="33744" xr:uid="{00000000-0005-0000-0000-0000D5B90000}"/>
    <cellStyle name="Normal Cells 3_3. Chng in credit spreads" xfId="51076" xr:uid="{00000000-0005-0000-0000-0000D6B90000}"/>
    <cellStyle name="Normal Cells 4" xfId="33745" xr:uid="{00000000-0005-0000-0000-0000D7B90000}"/>
    <cellStyle name="Normal Cells_1" xfId="51077" xr:uid="{00000000-0005-0000-0000-0000D8B90000}"/>
    <cellStyle name="Normal ej noll" xfId="33746" xr:uid="{00000000-0005-0000-0000-0000D9B90000}"/>
    <cellStyle name="Normal ej noll 2" xfId="33747" xr:uid="{00000000-0005-0000-0000-0000DAB90000}"/>
    <cellStyle name="Normal ej noll 3" xfId="33748" xr:uid="{00000000-0005-0000-0000-0000DBB90000}"/>
    <cellStyle name="Normal ej noll 4" xfId="51078" xr:uid="{00000000-0005-0000-0000-0000DCB90000}"/>
    <cellStyle name="Normal ej noll låst" xfId="33749" xr:uid="{00000000-0005-0000-0000-0000DDB90000}"/>
    <cellStyle name="Normal ej noll låst 2" xfId="33750" xr:uid="{00000000-0005-0000-0000-0000DEB90000}"/>
    <cellStyle name="Normal ej noll låst 3" xfId="33751" xr:uid="{00000000-0005-0000-0000-0000DFB90000}"/>
    <cellStyle name="Normal ej noll låst 4" xfId="51079" xr:uid="{00000000-0005-0000-0000-0000E0B90000}"/>
    <cellStyle name="Normal ej noll låst_AVA DVA EL" xfId="33752" xr:uid="{00000000-0005-0000-0000-0000E1B90000}"/>
    <cellStyle name="Normal ej noll_3. Chng in credit spreads" xfId="51080" xr:uid="{00000000-0005-0000-0000-0000E2B90000}"/>
    <cellStyle name="Normal_20 OPR" xfId="54718" xr:uid="{8D1BB559-9B98-4B4B-9866-E993C53BB66D}"/>
    <cellStyle name="Normal_A01" xfId="35869" xr:uid="{00000000-0005-0000-0000-0000E3B90000}"/>
    <cellStyle name="Normal_betty1" xfId="35896" xr:uid="{00000000-0005-0000-0000-0000E4B90000}"/>
    <cellStyle name="Normal_betty1 2" xfId="35897" xr:uid="{00000000-0005-0000-0000-0000E5B90000}"/>
    <cellStyle name="Normal2" xfId="33753" xr:uid="{00000000-0005-0000-0000-0000E7B90000}"/>
    <cellStyle name="Normal2 2" xfId="33754" xr:uid="{00000000-0005-0000-0000-0000E8B90000}"/>
    <cellStyle name="Normal2 3" xfId="33755" xr:uid="{00000000-0005-0000-0000-0000E9B90000}"/>
    <cellStyle name="Normal2_AVA DVA EL" xfId="33756" xr:uid="{00000000-0005-0000-0000-0000EAB90000}"/>
    <cellStyle name="Normale_2011 04 14 Templates for stress test_bcl" xfId="8865" xr:uid="{00000000-0005-0000-0000-0000EBB90000}"/>
    <cellStyle name="NormalGB" xfId="33757" xr:uid="{00000000-0005-0000-0000-0000ECB90000}"/>
    <cellStyle name="NormalGB 2" xfId="33758" xr:uid="{00000000-0005-0000-0000-0000EDB90000}"/>
    <cellStyle name="NormalGB 3" xfId="33759" xr:uid="{00000000-0005-0000-0000-0000EEB90000}"/>
    <cellStyle name="NormalGB_AVA DVA EL" xfId="33760" xr:uid="{00000000-0005-0000-0000-0000EFB90000}"/>
    <cellStyle name="Normalny_2007 10 11 nazwy departamentów i skróty" xfId="51081" xr:uid="{00000000-0005-0000-0000-0000F0B90000}"/>
    <cellStyle name="Notas" xfId="8866" xr:uid="{00000000-0005-0000-0000-0000F1B90000}"/>
    <cellStyle name="Notas 2" xfId="8867" xr:uid="{00000000-0005-0000-0000-0000F2B90000}"/>
    <cellStyle name="Notas 2 2" xfId="8868" xr:uid="{00000000-0005-0000-0000-0000F3B90000}"/>
    <cellStyle name="Notas 2 2 10" xfId="8869" xr:uid="{00000000-0005-0000-0000-0000F4B90000}"/>
    <cellStyle name="Notas 2 2 11" xfId="8870" xr:uid="{00000000-0005-0000-0000-0000F5B90000}"/>
    <cellStyle name="Notas 2 2 12" xfId="36672" xr:uid="{00000000-0005-0000-0000-0000F6B90000}"/>
    <cellStyle name="Notas 2 2 2" xfId="8871" xr:uid="{00000000-0005-0000-0000-0000F7B90000}"/>
    <cellStyle name="Notas 2 2 3" xfId="8872" xr:uid="{00000000-0005-0000-0000-0000F8B90000}"/>
    <cellStyle name="Notas 2 2 4" xfId="8873" xr:uid="{00000000-0005-0000-0000-0000F9B90000}"/>
    <cellStyle name="Notas 2 2 5" xfId="8874" xr:uid="{00000000-0005-0000-0000-0000FAB90000}"/>
    <cellStyle name="Notas 2 2 6" xfId="8875" xr:uid="{00000000-0005-0000-0000-0000FBB90000}"/>
    <cellStyle name="Notas 2 2 7" xfId="8876" xr:uid="{00000000-0005-0000-0000-0000FCB90000}"/>
    <cellStyle name="Notas 2 2 8" xfId="8877" xr:uid="{00000000-0005-0000-0000-0000FDB90000}"/>
    <cellStyle name="Notas 2 2 9" xfId="8878" xr:uid="{00000000-0005-0000-0000-0000FEB90000}"/>
    <cellStyle name="Notas 2 2_CR4_19" xfId="8879" xr:uid="{00000000-0005-0000-0000-0000FFB90000}"/>
    <cellStyle name="Notas 2 3" xfId="8880" xr:uid="{00000000-0005-0000-0000-000000BA0000}"/>
    <cellStyle name="Notas 2 3 10" xfId="8881" xr:uid="{00000000-0005-0000-0000-000001BA0000}"/>
    <cellStyle name="Notas 2 3 11" xfId="8882" xr:uid="{00000000-0005-0000-0000-000002BA0000}"/>
    <cellStyle name="Notas 2 3 12" xfId="36432" xr:uid="{00000000-0005-0000-0000-000003BA0000}"/>
    <cellStyle name="Notas 2 3 13" xfId="36657" xr:uid="{00000000-0005-0000-0000-000004BA0000}"/>
    <cellStyle name="Notas 2 3 2" xfId="8883" xr:uid="{00000000-0005-0000-0000-000005BA0000}"/>
    <cellStyle name="Notas 2 3 3" xfId="8884" xr:uid="{00000000-0005-0000-0000-000006BA0000}"/>
    <cellStyle name="Notas 2 3 4" xfId="8885" xr:uid="{00000000-0005-0000-0000-000007BA0000}"/>
    <cellStyle name="Notas 2 3 5" xfId="8886" xr:uid="{00000000-0005-0000-0000-000008BA0000}"/>
    <cellStyle name="Notas 2 3 6" xfId="8887" xr:uid="{00000000-0005-0000-0000-000009BA0000}"/>
    <cellStyle name="Notas 2 3 7" xfId="8888" xr:uid="{00000000-0005-0000-0000-00000ABA0000}"/>
    <cellStyle name="Notas 2 3 8" xfId="8889" xr:uid="{00000000-0005-0000-0000-00000BBA0000}"/>
    <cellStyle name="Notas 2 3 9" xfId="8890" xr:uid="{00000000-0005-0000-0000-00000CBA0000}"/>
    <cellStyle name="Notas 2 3_CR4_19" xfId="8891" xr:uid="{00000000-0005-0000-0000-00000DBA0000}"/>
    <cellStyle name="Notas 2 4" xfId="8892" xr:uid="{00000000-0005-0000-0000-00000EBA0000}"/>
    <cellStyle name="Notas 2 4 10" xfId="8893" xr:uid="{00000000-0005-0000-0000-00000FBA0000}"/>
    <cellStyle name="Notas 2 4 11" xfId="8894" xr:uid="{00000000-0005-0000-0000-000010BA0000}"/>
    <cellStyle name="Notas 2 4 2" xfId="8895" xr:uid="{00000000-0005-0000-0000-000011BA0000}"/>
    <cellStyle name="Notas 2 4 3" xfId="8896" xr:uid="{00000000-0005-0000-0000-000012BA0000}"/>
    <cellStyle name="Notas 2 4 4" xfId="8897" xr:uid="{00000000-0005-0000-0000-000013BA0000}"/>
    <cellStyle name="Notas 2 4 5" xfId="8898" xr:uid="{00000000-0005-0000-0000-000014BA0000}"/>
    <cellStyle name="Notas 2 4 6" xfId="8899" xr:uid="{00000000-0005-0000-0000-000015BA0000}"/>
    <cellStyle name="Notas 2 4 7" xfId="8900" xr:uid="{00000000-0005-0000-0000-000016BA0000}"/>
    <cellStyle name="Notas 2 4 8" xfId="8901" xr:uid="{00000000-0005-0000-0000-000017BA0000}"/>
    <cellStyle name="Notas 2 4 9" xfId="8902" xr:uid="{00000000-0005-0000-0000-000018BA0000}"/>
    <cellStyle name="Notas 2 4_CR4_19" xfId="8903" xr:uid="{00000000-0005-0000-0000-000019BA0000}"/>
    <cellStyle name="Notas 2 5" xfId="8904" xr:uid="{00000000-0005-0000-0000-00001ABA0000}"/>
    <cellStyle name="Notas 2 5 10" xfId="8905" xr:uid="{00000000-0005-0000-0000-00001BBA0000}"/>
    <cellStyle name="Notas 2 5 11" xfId="8906" xr:uid="{00000000-0005-0000-0000-00001CBA0000}"/>
    <cellStyle name="Notas 2 5 2" xfId="8907" xr:uid="{00000000-0005-0000-0000-00001DBA0000}"/>
    <cellStyle name="Notas 2 5 3" xfId="8908" xr:uid="{00000000-0005-0000-0000-00001EBA0000}"/>
    <cellStyle name="Notas 2 5 4" xfId="8909" xr:uid="{00000000-0005-0000-0000-00001FBA0000}"/>
    <cellStyle name="Notas 2 5 5" xfId="8910" xr:uid="{00000000-0005-0000-0000-000020BA0000}"/>
    <cellStyle name="Notas 2 5 6" xfId="8911" xr:uid="{00000000-0005-0000-0000-000021BA0000}"/>
    <cellStyle name="Notas 2 5 7" xfId="8912" xr:uid="{00000000-0005-0000-0000-000022BA0000}"/>
    <cellStyle name="Notas 2 5 8" xfId="8913" xr:uid="{00000000-0005-0000-0000-000023BA0000}"/>
    <cellStyle name="Notas 2 5 9" xfId="8914" xr:uid="{00000000-0005-0000-0000-000024BA0000}"/>
    <cellStyle name="Notas 2 5_CR4_19" xfId="8915" xr:uid="{00000000-0005-0000-0000-000025BA0000}"/>
    <cellStyle name="Notas 2 6" xfId="8916" xr:uid="{00000000-0005-0000-0000-000026BA0000}"/>
    <cellStyle name="Notas 2 6 10" xfId="8917" xr:uid="{00000000-0005-0000-0000-000027BA0000}"/>
    <cellStyle name="Notas 2 6 11" xfId="8918" xr:uid="{00000000-0005-0000-0000-000028BA0000}"/>
    <cellStyle name="Notas 2 6 2" xfId="8919" xr:uid="{00000000-0005-0000-0000-000029BA0000}"/>
    <cellStyle name="Notas 2 6 3" xfId="8920" xr:uid="{00000000-0005-0000-0000-00002ABA0000}"/>
    <cellStyle name="Notas 2 6 4" xfId="8921" xr:uid="{00000000-0005-0000-0000-00002BBA0000}"/>
    <cellStyle name="Notas 2 6 5" xfId="8922" xr:uid="{00000000-0005-0000-0000-00002CBA0000}"/>
    <cellStyle name="Notas 2 6 6" xfId="8923" xr:uid="{00000000-0005-0000-0000-00002DBA0000}"/>
    <cellStyle name="Notas 2 6 7" xfId="8924" xr:uid="{00000000-0005-0000-0000-00002EBA0000}"/>
    <cellStyle name="Notas 2 6 8" xfId="8925" xr:uid="{00000000-0005-0000-0000-00002FBA0000}"/>
    <cellStyle name="Notas 2 6 9" xfId="8926" xr:uid="{00000000-0005-0000-0000-000030BA0000}"/>
    <cellStyle name="Notas 2 6_CR4_19" xfId="8927" xr:uid="{00000000-0005-0000-0000-000031BA0000}"/>
    <cellStyle name="Notas 2 7" xfId="8928" xr:uid="{00000000-0005-0000-0000-000032BA0000}"/>
    <cellStyle name="Notas 2 7 10" xfId="8929" xr:uid="{00000000-0005-0000-0000-000033BA0000}"/>
    <cellStyle name="Notas 2 7 2" xfId="8930" xr:uid="{00000000-0005-0000-0000-000034BA0000}"/>
    <cellStyle name="Notas 2 7 3" xfId="8931" xr:uid="{00000000-0005-0000-0000-000035BA0000}"/>
    <cellStyle name="Notas 2 7 4" xfId="8932" xr:uid="{00000000-0005-0000-0000-000036BA0000}"/>
    <cellStyle name="Notas 2 7 5" xfId="8933" xr:uid="{00000000-0005-0000-0000-000037BA0000}"/>
    <cellStyle name="Notas 2 7 6" xfId="8934" xr:uid="{00000000-0005-0000-0000-000038BA0000}"/>
    <cellStyle name="Notas 2 7 7" xfId="8935" xr:uid="{00000000-0005-0000-0000-000039BA0000}"/>
    <cellStyle name="Notas 2 7 8" xfId="8936" xr:uid="{00000000-0005-0000-0000-00003ABA0000}"/>
    <cellStyle name="Notas 2 7 9" xfId="8937" xr:uid="{00000000-0005-0000-0000-00003BBA0000}"/>
    <cellStyle name="Notas 2 7_CR4_19" xfId="8938" xr:uid="{00000000-0005-0000-0000-00003CBA0000}"/>
    <cellStyle name="Notas 2 8" xfId="36387" xr:uid="{00000000-0005-0000-0000-00003DBA0000}"/>
    <cellStyle name="Notas 2_A02" xfId="54573" xr:uid="{164BC9C4-C214-4027-A4AD-BC8561AA8BC2}"/>
    <cellStyle name="Notas 3" xfId="8939" xr:uid="{00000000-0005-0000-0000-00003FBA0000}"/>
    <cellStyle name="Notas 3 10" xfId="8940" xr:uid="{00000000-0005-0000-0000-000040BA0000}"/>
    <cellStyle name="Notas 3 11" xfId="8941" xr:uid="{00000000-0005-0000-0000-000041BA0000}"/>
    <cellStyle name="Notas 3 12" xfId="36671" xr:uid="{00000000-0005-0000-0000-000042BA0000}"/>
    <cellStyle name="Notas 3 2" xfId="8942" xr:uid="{00000000-0005-0000-0000-000043BA0000}"/>
    <cellStyle name="Notas 3 3" xfId="8943" xr:uid="{00000000-0005-0000-0000-000044BA0000}"/>
    <cellStyle name="Notas 3 4" xfId="8944" xr:uid="{00000000-0005-0000-0000-000045BA0000}"/>
    <cellStyle name="Notas 3 5" xfId="8945" xr:uid="{00000000-0005-0000-0000-000046BA0000}"/>
    <cellStyle name="Notas 3 6" xfId="8946" xr:uid="{00000000-0005-0000-0000-000047BA0000}"/>
    <cellStyle name="Notas 3 7" xfId="8947" xr:uid="{00000000-0005-0000-0000-000048BA0000}"/>
    <cellStyle name="Notas 3 8" xfId="8948" xr:uid="{00000000-0005-0000-0000-000049BA0000}"/>
    <cellStyle name="Notas 3 9" xfId="8949" xr:uid="{00000000-0005-0000-0000-00004ABA0000}"/>
    <cellStyle name="Notas 3_CR4_19" xfId="8950" xr:uid="{00000000-0005-0000-0000-00004BBA0000}"/>
    <cellStyle name="Notas 4" xfId="8951" xr:uid="{00000000-0005-0000-0000-00004CBA0000}"/>
    <cellStyle name="Notas 4 10" xfId="8952" xr:uid="{00000000-0005-0000-0000-00004DBA0000}"/>
    <cellStyle name="Notas 4 11" xfId="8953" xr:uid="{00000000-0005-0000-0000-00004EBA0000}"/>
    <cellStyle name="Notas 4 12" xfId="36431" xr:uid="{00000000-0005-0000-0000-00004FBA0000}"/>
    <cellStyle name="Notas 4 13" xfId="36656" xr:uid="{00000000-0005-0000-0000-000050BA0000}"/>
    <cellStyle name="Notas 4 2" xfId="8954" xr:uid="{00000000-0005-0000-0000-000051BA0000}"/>
    <cellStyle name="Notas 4 3" xfId="8955" xr:uid="{00000000-0005-0000-0000-000052BA0000}"/>
    <cellStyle name="Notas 4 4" xfId="8956" xr:uid="{00000000-0005-0000-0000-000053BA0000}"/>
    <cellStyle name="Notas 4 5" xfId="8957" xr:uid="{00000000-0005-0000-0000-000054BA0000}"/>
    <cellStyle name="Notas 4 6" xfId="8958" xr:uid="{00000000-0005-0000-0000-000055BA0000}"/>
    <cellStyle name="Notas 4 7" xfId="8959" xr:uid="{00000000-0005-0000-0000-000056BA0000}"/>
    <cellStyle name="Notas 4 8" xfId="8960" xr:uid="{00000000-0005-0000-0000-000057BA0000}"/>
    <cellStyle name="Notas 4 9" xfId="8961" xr:uid="{00000000-0005-0000-0000-000058BA0000}"/>
    <cellStyle name="Notas 4_CR4_19" xfId="8962" xr:uid="{00000000-0005-0000-0000-000059BA0000}"/>
    <cellStyle name="Notas 5" xfId="8963" xr:uid="{00000000-0005-0000-0000-00005ABA0000}"/>
    <cellStyle name="Notas 5 10" xfId="8964" xr:uid="{00000000-0005-0000-0000-00005BBA0000}"/>
    <cellStyle name="Notas 5 11" xfId="8965" xr:uid="{00000000-0005-0000-0000-00005CBA0000}"/>
    <cellStyle name="Notas 5 2" xfId="8966" xr:uid="{00000000-0005-0000-0000-00005DBA0000}"/>
    <cellStyle name="Notas 5 3" xfId="8967" xr:uid="{00000000-0005-0000-0000-00005EBA0000}"/>
    <cellStyle name="Notas 5 4" xfId="8968" xr:uid="{00000000-0005-0000-0000-00005FBA0000}"/>
    <cellStyle name="Notas 5 5" xfId="8969" xr:uid="{00000000-0005-0000-0000-000060BA0000}"/>
    <cellStyle name="Notas 5 6" xfId="8970" xr:uid="{00000000-0005-0000-0000-000061BA0000}"/>
    <cellStyle name="Notas 5 7" xfId="8971" xr:uid="{00000000-0005-0000-0000-000062BA0000}"/>
    <cellStyle name="Notas 5 8" xfId="8972" xr:uid="{00000000-0005-0000-0000-000063BA0000}"/>
    <cellStyle name="Notas 5 9" xfId="8973" xr:uid="{00000000-0005-0000-0000-000064BA0000}"/>
    <cellStyle name="Notas 5_CR4_19" xfId="8974" xr:uid="{00000000-0005-0000-0000-000065BA0000}"/>
    <cellStyle name="Notas 6" xfId="8975" xr:uid="{00000000-0005-0000-0000-000066BA0000}"/>
    <cellStyle name="Notas 6 10" xfId="8976" xr:uid="{00000000-0005-0000-0000-000067BA0000}"/>
    <cellStyle name="Notas 6 11" xfId="8977" xr:uid="{00000000-0005-0000-0000-000068BA0000}"/>
    <cellStyle name="Notas 6 2" xfId="8978" xr:uid="{00000000-0005-0000-0000-000069BA0000}"/>
    <cellStyle name="Notas 6 3" xfId="8979" xr:uid="{00000000-0005-0000-0000-00006ABA0000}"/>
    <cellStyle name="Notas 6 4" xfId="8980" xr:uid="{00000000-0005-0000-0000-00006BBA0000}"/>
    <cellStyle name="Notas 6 5" xfId="8981" xr:uid="{00000000-0005-0000-0000-00006CBA0000}"/>
    <cellStyle name="Notas 6 6" xfId="8982" xr:uid="{00000000-0005-0000-0000-00006DBA0000}"/>
    <cellStyle name="Notas 6 7" xfId="8983" xr:uid="{00000000-0005-0000-0000-00006EBA0000}"/>
    <cellStyle name="Notas 6 8" xfId="8984" xr:uid="{00000000-0005-0000-0000-00006FBA0000}"/>
    <cellStyle name="Notas 6 9" xfId="8985" xr:uid="{00000000-0005-0000-0000-000070BA0000}"/>
    <cellStyle name="Notas 6_CR4_19" xfId="8986" xr:uid="{00000000-0005-0000-0000-000071BA0000}"/>
    <cellStyle name="Notas 7" xfId="8987" xr:uid="{00000000-0005-0000-0000-000072BA0000}"/>
    <cellStyle name="Notas 7 10" xfId="8988" xr:uid="{00000000-0005-0000-0000-000073BA0000}"/>
    <cellStyle name="Notas 7 11" xfId="8989" xr:uid="{00000000-0005-0000-0000-000074BA0000}"/>
    <cellStyle name="Notas 7 2" xfId="8990" xr:uid="{00000000-0005-0000-0000-000075BA0000}"/>
    <cellStyle name="Notas 7 3" xfId="8991" xr:uid="{00000000-0005-0000-0000-000076BA0000}"/>
    <cellStyle name="Notas 7 4" xfId="8992" xr:uid="{00000000-0005-0000-0000-000077BA0000}"/>
    <cellStyle name="Notas 7 5" xfId="8993" xr:uid="{00000000-0005-0000-0000-000078BA0000}"/>
    <cellStyle name="Notas 7 6" xfId="8994" xr:uid="{00000000-0005-0000-0000-000079BA0000}"/>
    <cellStyle name="Notas 7 7" xfId="8995" xr:uid="{00000000-0005-0000-0000-00007ABA0000}"/>
    <cellStyle name="Notas 7 8" xfId="8996" xr:uid="{00000000-0005-0000-0000-00007BBA0000}"/>
    <cellStyle name="Notas 7 9" xfId="8997" xr:uid="{00000000-0005-0000-0000-00007CBA0000}"/>
    <cellStyle name="Notas 7_CR4_19" xfId="8998" xr:uid="{00000000-0005-0000-0000-00007DBA0000}"/>
    <cellStyle name="Notas 8" xfId="8999" xr:uid="{00000000-0005-0000-0000-00007EBA0000}"/>
    <cellStyle name="Notas 8 10" xfId="9000" xr:uid="{00000000-0005-0000-0000-00007FBA0000}"/>
    <cellStyle name="Notas 8 2" xfId="9001" xr:uid="{00000000-0005-0000-0000-000080BA0000}"/>
    <cellStyle name="Notas 8 3" xfId="9002" xr:uid="{00000000-0005-0000-0000-000081BA0000}"/>
    <cellStyle name="Notas 8 4" xfId="9003" xr:uid="{00000000-0005-0000-0000-000082BA0000}"/>
    <cellStyle name="Notas 8 5" xfId="9004" xr:uid="{00000000-0005-0000-0000-000083BA0000}"/>
    <cellStyle name="Notas 8 6" xfId="9005" xr:uid="{00000000-0005-0000-0000-000084BA0000}"/>
    <cellStyle name="Notas 8 7" xfId="9006" xr:uid="{00000000-0005-0000-0000-000085BA0000}"/>
    <cellStyle name="Notas 8 8" xfId="9007" xr:uid="{00000000-0005-0000-0000-000086BA0000}"/>
    <cellStyle name="Notas 8 9" xfId="9008" xr:uid="{00000000-0005-0000-0000-000087BA0000}"/>
    <cellStyle name="Notas 8_CR4_19" xfId="9009" xr:uid="{00000000-0005-0000-0000-000088BA0000}"/>
    <cellStyle name="Notas 9" xfId="35963" xr:uid="{00000000-0005-0000-0000-000089BA0000}"/>
    <cellStyle name="Notas_4Q16" xfId="33761" xr:uid="{00000000-0005-0000-0000-00008ABA0000}"/>
    <cellStyle name="Note" xfId="9010" xr:uid="{00000000-0005-0000-0000-00008BBA0000}"/>
    <cellStyle name="Note 10" xfId="9011" xr:uid="{00000000-0005-0000-0000-00008CBA0000}"/>
    <cellStyle name="Note 10 2" xfId="33762" xr:uid="{00000000-0005-0000-0000-00008DBA0000}"/>
    <cellStyle name="Note 10 2 2" xfId="33763" xr:uid="{00000000-0005-0000-0000-00008EBA0000}"/>
    <cellStyle name="Note 10 2 3" xfId="33764" xr:uid="{00000000-0005-0000-0000-00008FBA0000}"/>
    <cellStyle name="Note 10 2_AVA DVA EL" xfId="33765" xr:uid="{00000000-0005-0000-0000-000090BA0000}"/>
    <cellStyle name="Note 10 3" xfId="33766" xr:uid="{00000000-0005-0000-0000-000091BA0000}"/>
    <cellStyle name="Note 10 4" xfId="33767" xr:uid="{00000000-0005-0000-0000-000092BA0000}"/>
    <cellStyle name="Note 10_AVA DVA EL" xfId="33768" xr:uid="{00000000-0005-0000-0000-000093BA0000}"/>
    <cellStyle name="Note 11" xfId="33769" xr:uid="{00000000-0005-0000-0000-000094BA0000}"/>
    <cellStyle name="Note 11 2" xfId="33770" xr:uid="{00000000-0005-0000-0000-000095BA0000}"/>
    <cellStyle name="Note 11 3" xfId="33771" xr:uid="{00000000-0005-0000-0000-000096BA0000}"/>
    <cellStyle name="Note 11_AVA DVA EL" xfId="33772" xr:uid="{00000000-0005-0000-0000-000097BA0000}"/>
    <cellStyle name="Note 12" xfId="33773" xr:uid="{00000000-0005-0000-0000-000098BA0000}"/>
    <cellStyle name="Note 12 2" xfId="33774" xr:uid="{00000000-0005-0000-0000-000099BA0000}"/>
    <cellStyle name="Note 12 3" xfId="33775" xr:uid="{00000000-0005-0000-0000-00009ABA0000}"/>
    <cellStyle name="Note 12_AVA DVA EL" xfId="33776" xr:uid="{00000000-0005-0000-0000-00009BBA0000}"/>
    <cellStyle name="Note 13" xfId="33777" xr:uid="{00000000-0005-0000-0000-00009CBA0000}"/>
    <cellStyle name="Note 13 2" xfId="33778" xr:uid="{00000000-0005-0000-0000-00009DBA0000}"/>
    <cellStyle name="Note 13 3" xfId="33779" xr:uid="{00000000-0005-0000-0000-00009EBA0000}"/>
    <cellStyle name="Note 13_AVA DVA EL" xfId="33780" xr:uid="{00000000-0005-0000-0000-00009FBA0000}"/>
    <cellStyle name="Note 14" xfId="33781" xr:uid="{00000000-0005-0000-0000-0000A0BA0000}"/>
    <cellStyle name="Note 15" xfId="33782" xr:uid="{00000000-0005-0000-0000-0000A1BA0000}"/>
    <cellStyle name="Note 16" xfId="33783" xr:uid="{00000000-0005-0000-0000-0000A2BA0000}"/>
    <cellStyle name="Note 17" xfId="40048" xr:uid="{00000000-0005-0000-0000-0000A3BA0000}"/>
    <cellStyle name="Note 18" xfId="51082" xr:uid="{00000000-0005-0000-0000-0000A4BA0000}"/>
    <cellStyle name="Note 19" xfId="51083" xr:uid="{00000000-0005-0000-0000-0000A5BA0000}"/>
    <cellStyle name="Note 2" xfId="9012" xr:uid="{00000000-0005-0000-0000-0000A6BA0000}"/>
    <cellStyle name="Note 2 10" xfId="9013" xr:uid="{00000000-0005-0000-0000-0000A7BA0000}"/>
    <cellStyle name="Note 2 10 10" xfId="9014" xr:uid="{00000000-0005-0000-0000-0000A8BA0000}"/>
    <cellStyle name="Note 2 10 11" xfId="9015" xr:uid="{00000000-0005-0000-0000-0000A9BA0000}"/>
    <cellStyle name="Note 2 10 2" xfId="9016" xr:uid="{00000000-0005-0000-0000-0000AABA0000}"/>
    <cellStyle name="Note 2 10 3" xfId="9017" xr:uid="{00000000-0005-0000-0000-0000ABBA0000}"/>
    <cellStyle name="Note 2 10 4" xfId="9018" xr:uid="{00000000-0005-0000-0000-0000ACBA0000}"/>
    <cellStyle name="Note 2 10 5" xfId="9019" xr:uid="{00000000-0005-0000-0000-0000ADBA0000}"/>
    <cellStyle name="Note 2 10 6" xfId="9020" xr:uid="{00000000-0005-0000-0000-0000AEBA0000}"/>
    <cellStyle name="Note 2 10 7" xfId="9021" xr:uid="{00000000-0005-0000-0000-0000AFBA0000}"/>
    <cellStyle name="Note 2 10 8" xfId="9022" xr:uid="{00000000-0005-0000-0000-0000B0BA0000}"/>
    <cellStyle name="Note 2 10 9" xfId="9023" xr:uid="{00000000-0005-0000-0000-0000B1BA0000}"/>
    <cellStyle name="Note 2 10_CR4_19" xfId="9024" xr:uid="{00000000-0005-0000-0000-0000B2BA0000}"/>
    <cellStyle name="Note 2 11" xfId="9025" xr:uid="{00000000-0005-0000-0000-0000B3BA0000}"/>
    <cellStyle name="Note 2 11 10" xfId="9026" xr:uid="{00000000-0005-0000-0000-0000B4BA0000}"/>
    <cellStyle name="Note 2 11 2" xfId="9027" xr:uid="{00000000-0005-0000-0000-0000B5BA0000}"/>
    <cellStyle name="Note 2 11 3" xfId="9028" xr:uid="{00000000-0005-0000-0000-0000B6BA0000}"/>
    <cellStyle name="Note 2 11 4" xfId="9029" xr:uid="{00000000-0005-0000-0000-0000B7BA0000}"/>
    <cellStyle name="Note 2 11 5" xfId="9030" xr:uid="{00000000-0005-0000-0000-0000B8BA0000}"/>
    <cellStyle name="Note 2 11 6" xfId="9031" xr:uid="{00000000-0005-0000-0000-0000B9BA0000}"/>
    <cellStyle name="Note 2 11 7" xfId="9032" xr:uid="{00000000-0005-0000-0000-0000BABA0000}"/>
    <cellStyle name="Note 2 11 8" xfId="9033" xr:uid="{00000000-0005-0000-0000-0000BBBA0000}"/>
    <cellStyle name="Note 2 11 9" xfId="9034" xr:uid="{00000000-0005-0000-0000-0000BCBA0000}"/>
    <cellStyle name="Note 2 11_CR4_19" xfId="9035" xr:uid="{00000000-0005-0000-0000-0000BDBA0000}"/>
    <cellStyle name="Note 2 12" xfId="35962" xr:uid="{00000000-0005-0000-0000-0000BEBA0000}"/>
    <cellStyle name="Note 2 13" xfId="36818" xr:uid="{00000000-0005-0000-0000-0000BFBA0000}"/>
    <cellStyle name="Note 2 2" xfId="9036" xr:uid="{00000000-0005-0000-0000-0000C0BA0000}"/>
    <cellStyle name="Note 2 2 2" xfId="9037" xr:uid="{00000000-0005-0000-0000-0000C1BA0000}"/>
    <cellStyle name="Note 2 2 2 2" xfId="9038" xr:uid="{00000000-0005-0000-0000-0000C2BA0000}"/>
    <cellStyle name="Note 2 2 2 2 2" xfId="33784" xr:uid="{00000000-0005-0000-0000-0000C3BA0000}"/>
    <cellStyle name="Note 2 2 2 2 3" xfId="33785" xr:uid="{00000000-0005-0000-0000-0000C4BA0000}"/>
    <cellStyle name="Note 2 2 2 2_AVA DVA EL" xfId="33786" xr:uid="{00000000-0005-0000-0000-0000C5BA0000}"/>
    <cellStyle name="Note 2 2 2 3" xfId="33787" xr:uid="{00000000-0005-0000-0000-0000C6BA0000}"/>
    <cellStyle name="Note 2 2 2_A02" xfId="54574" xr:uid="{78A725C6-D09F-4BF6-8405-555516C7E402}"/>
    <cellStyle name="Note 2 2 3" xfId="9039" xr:uid="{00000000-0005-0000-0000-0000C8BA0000}"/>
    <cellStyle name="Note 2 2 3 2" xfId="33788" xr:uid="{00000000-0005-0000-0000-0000C9BA0000}"/>
    <cellStyle name="Note 2 2 3 3" xfId="33789" xr:uid="{00000000-0005-0000-0000-0000CABA0000}"/>
    <cellStyle name="Note 2 2 3_AVA DVA EL" xfId="33790" xr:uid="{00000000-0005-0000-0000-0000CBBA0000}"/>
    <cellStyle name="Note 2 2 4" xfId="33791" xr:uid="{00000000-0005-0000-0000-0000CCBA0000}"/>
    <cellStyle name="Note 2 2 4 2" xfId="33792" xr:uid="{00000000-0005-0000-0000-0000CDBA0000}"/>
    <cellStyle name="Note 2 2 4 3" xfId="33793" xr:uid="{00000000-0005-0000-0000-0000CEBA0000}"/>
    <cellStyle name="Note 2 2 4_AVA DVA EL" xfId="33794" xr:uid="{00000000-0005-0000-0000-0000CFBA0000}"/>
    <cellStyle name="Note 2 2 5" xfId="33795" xr:uid="{00000000-0005-0000-0000-0000D0BA0000}"/>
    <cellStyle name="Note 2 2 5 2" xfId="33796" xr:uid="{00000000-0005-0000-0000-0000D1BA0000}"/>
    <cellStyle name="Note 2 2 5 3" xfId="33797" xr:uid="{00000000-0005-0000-0000-0000D2BA0000}"/>
    <cellStyle name="Note 2 2 5_AVA DVA EL" xfId="33798" xr:uid="{00000000-0005-0000-0000-0000D3BA0000}"/>
    <cellStyle name="Note 2 2 6" xfId="33799" xr:uid="{00000000-0005-0000-0000-0000D4BA0000}"/>
    <cellStyle name="Note 2 2 6 2" xfId="33800" xr:uid="{00000000-0005-0000-0000-0000D5BA0000}"/>
    <cellStyle name="Note 2 2 6 3" xfId="33801" xr:uid="{00000000-0005-0000-0000-0000D6BA0000}"/>
    <cellStyle name="Note 2 2 6_AVA DVA EL" xfId="33802" xr:uid="{00000000-0005-0000-0000-0000D7BA0000}"/>
    <cellStyle name="Note 2 2 7" xfId="33803" xr:uid="{00000000-0005-0000-0000-0000D8BA0000}"/>
    <cellStyle name="Note 2 2 8" xfId="36819" xr:uid="{00000000-0005-0000-0000-0000D9BA0000}"/>
    <cellStyle name="Note 2 2_4Q16" xfId="33804" xr:uid="{00000000-0005-0000-0000-0000DABA0000}"/>
    <cellStyle name="Note 2 3" xfId="9040" xr:uid="{00000000-0005-0000-0000-0000DBBA0000}"/>
    <cellStyle name="Note 2 3 2" xfId="9041" xr:uid="{00000000-0005-0000-0000-0000DCBA0000}"/>
    <cellStyle name="Note 2 3 2 2" xfId="33805" xr:uid="{00000000-0005-0000-0000-0000DDBA0000}"/>
    <cellStyle name="Note 2 3 2 3" xfId="33806" xr:uid="{00000000-0005-0000-0000-0000DEBA0000}"/>
    <cellStyle name="Note 2 3 2_AVA DVA EL" xfId="33807" xr:uid="{00000000-0005-0000-0000-0000DFBA0000}"/>
    <cellStyle name="Note 2 3 3" xfId="33808" xr:uid="{00000000-0005-0000-0000-0000E0BA0000}"/>
    <cellStyle name="Note 2 3_A02" xfId="54575" xr:uid="{539C2991-0DE5-4B61-AEF4-2A3D7C657E41}"/>
    <cellStyle name="Note 2 4" xfId="9042" xr:uid="{00000000-0005-0000-0000-0000E2BA0000}"/>
    <cellStyle name="Note 2 4 2" xfId="9043" xr:uid="{00000000-0005-0000-0000-0000E3BA0000}"/>
    <cellStyle name="Note 2 4 2 2" xfId="33809" xr:uid="{00000000-0005-0000-0000-0000E4BA0000}"/>
    <cellStyle name="Note 2 4 2 3" xfId="33810" xr:uid="{00000000-0005-0000-0000-0000E5BA0000}"/>
    <cellStyle name="Note 2 4 2_AVA DVA EL" xfId="33811" xr:uid="{00000000-0005-0000-0000-0000E6BA0000}"/>
    <cellStyle name="Note 2 4 3" xfId="33812" xr:uid="{00000000-0005-0000-0000-0000E7BA0000}"/>
    <cellStyle name="Note 2 4_A02" xfId="54576" xr:uid="{D0490E8D-541E-4752-9B66-A0FDC5BBFEB3}"/>
    <cellStyle name="Note 2 5" xfId="9044" xr:uid="{00000000-0005-0000-0000-0000E9BA0000}"/>
    <cellStyle name="Note 2 5 2" xfId="33813" xr:uid="{00000000-0005-0000-0000-0000EABA0000}"/>
    <cellStyle name="Note 2 5 3" xfId="33814" xr:uid="{00000000-0005-0000-0000-0000EBBA0000}"/>
    <cellStyle name="Note 2 5_AVA DVA EL" xfId="33815" xr:uid="{00000000-0005-0000-0000-0000ECBA0000}"/>
    <cellStyle name="Note 2 6" xfId="9045" xr:uid="{00000000-0005-0000-0000-0000EDBA0000}"/>
    <cellStyle name="Note 2 6 10" xfId="9046" xr:uid="{00000000-0005-0000-0000-0000EEBA0000}"/>
    <cellStyle name="Note 2 6 11" xfId="9047" xr:uid="{00000000-0005-0000-0000-0000EFBA0000}"/>
    <cellStyle name="Note 2 6 12" xfId="36673" xr:uid="{00000000-0005-0000-0000-0000F0BA0000}"/>
    <cellStyle name="Note 2 6 2" xfId="9048" xr:uid="{00000000-0005-0000-0000-0000F1BA0000}"/>
    <cellStyle name="Note 2 6 2 2" xfId="33816" xr:uid="{00000000-0005-0000-0000-0000F2BA0000}"/>
    <cellStyle name="Note 2 6 2 3" xfId="33817" xr:uid="{00000000-0005-0000-0000-0000F3BA0000}"/>
    <cellStyle name="Note 2 6 2_AVA DVA EL" xfId="33818" xr:uid="{00000000-0005-0000-0000-0000F4BA0000}"/>
    <cellStyle name="Note 2 6 3" xfId="9049" xr:uid="{00000000-0005-0000-0000-0000F5BA0000}"/>
    <cellStyle name="Note 2 6 3 2" xfId="33819" xr:uid="{00000000-0005-0000-0000-0000F6BA0000}"/>
    <cellStyle name="Note 2 6 3 3" xfId="33820" xr:uid="{00000000-0005-0000-0000-0000F7BA0000}"/>
    <cellStyle name="Note 2 6 3_AVA DVA EL" xfId="33821" xr:uid="{00000000-0005-0000-0000-0000F8BA0000}"/>
    <cellStyle name="Note 2 6 4" xfId="9050" xr:uid="{00000000-0005-0000-0000-0000F9BA0000}"/>
    <cellStyle name="Note 2 6 5" xfId="9051" xr:uid="{00000000-0005-0000-0000-0000FABA0000}"/>
    <cellStyle name="Note 2 6 6" xfId="9052" xr:uid="{00000000-0005-0000-0000-0000FBBA0000}"/>
    <cellStyle name="Note 2 6 7" xfId="9053" xr:uid="{00000000-0005-0000-0000-0000FCBA0000}"/>
    <cellStyle name="Note 2 6 8" xfId="9054" xr:uid="{00000000-0005-0000-0000-0000FDBA0000}"/>
    <cellStyle name="Note 2 6 9" xfId="9055" xr:uid="{00000000-0005-0000-0000-0000FEBA0000}"/>
    <cellStyle name="Note 2 6_AVA DVA EL" xfId="33822" xr:uid="{00000000-0005-0000-0000-0000FFBA0000}"/>
    <cellStyle name="Note 2 7" xfId="9056" xr:uid="{00000000-0005-0000-0000-000000BB0000}"/>
    <cellStyle name="Note 2 7 10" xfId="9057" xr:uid="{00000000-0005-0000-0000-000001BB0000}"/>
    <cellStyle name="Note 2 7 11" xfId="9058" xr:uid="{00000000-0005-0000-0000-000002BB0000}"/>
    <cellStyle name="Note 2 7 12" xfId="36433" xr:uid="{00000000-0005-0000-0000-000003BB0000}"/>
    <cellStyle name="Note 2 7 13" xfId="36658" xr:uid="{00000000-0005-0000-0000-000004BB0000}"/>
    <cellStyle name="Note 2 7 2" xfId="9059" xr:uid="{00000000-0005-0000-0000-000005BB0000}"/>
    <cellStyle name="Note 2 7 3" xfId="9060" xr:uid="{00000000-0005-0000-0000-000006BB0000}"/>
    <cellStyle name="Note 2 7 4" xfId="9061" xr:uid="{00000000-0005-0000-0000-000007BB0000}"/>
    <cellStyle name="Note 2 7 5" xfId="9062" xr:uid="{00000000-0005-0000-0000-000008BB0000}"/>
    <cellStyle name="Note 2 7 6" xfId="9063" xr:uid="{00000000-0005-0000-0000-000009BB0000}"/>
    <cellStyle name="Note 2 7 7" xfId="9064" xr:uid="{00000000-0005-0000-0000-00000ABB0000}"/>
    <cellStyle name="Note 2 7 8" xfId="9065" xr:uid="{00000000-0005-0000-0000-00000BBB0000}"/>
    <cellStyle name="Note 2 7 9" xfId="9066" xr:uid="{00000000-0005-0000-0000-00000CBB0000}"/>
    <cellStyle name="Note 2 7_AVA DVA EL" xfId="33823" xr:uid="{00000000-0005-0000-0000-00000DBB0000}"/>
    <cellStyle name="Note 2 8" xfId="9067" xr:uid="{00000000-0005-0000-0000-00000EBB0000}"/>
    <cellStyle name="Note 2 8 10" xfId="9068" xr:uid="{00000000-0005-0000-0000-00000FBB0000}"/>
    <cellStyle name="Note 2 8 11" xfId="9069" xr:uid="{00000000-0005-0000-0000-000010BB0000}"/>
    <cellStyle name="Note 2 8 2" xfId="9070" xr:uid="{00000000-0005-0000-0000-000011BB0000}"/>
    <cellStyle name="Note 2 8 3" xfId="9071" xr:uid="{00000000-0005-0000-0000-000012BB0000}"/>
    <cellStyle name="Note 2 8 4" xfId="9072" xr:uid="{00000000-0005-0000-0000-000013BB0000}"/>
    <cellStyle name="Note 2 8 5" xfId="9073" xr:uid="{00000000-0005-0000-0000-000014BB0000}"/>
    <cellStyle name="Note 2 8 6" xfId="9074" xr:uid="{00000000-0005-0000-0000-000015BB0000}"/>
    <cellStyle name="Note 2 8 7" xfId="9075" xr:uid="{00000000-0005-0000-0000-000016BB0000}"/>
    <cellStyle name="Note 2 8 8" xfId="9076" xr:uid="{00000000-0005-0000-0000-000017BB0000}"/>
    <cellStyle name="Note 2 8 9" xfId="9077" xr:uid="{00000000-0005-0000-0000-000018BB0000}"/>
    <cellStyle name="Note 2 8_AVA DVA EL" xfId="33824" xr:uid="{00000000-0005-0000-0000-000019BB0000}"/>
    <cellStyle name="Note 2 9" xfId="9078" xr:uid="{00000000-0005-0000-0000-00001ABB0000}"/>
    <cellStyle name="Note 2 9 10" xfId="9079" xr:uid="{00000000-0005-0000-0000-00001BBB0000}"/>
    <cellStyle name="Note 2 9 11" xfId="9080" xr:uid="{00000000-0005-0000-0000-00001CBB0000}"/>
    <cellStyle name="Note 2 9 2" xfId="9081" xr:uid="{00000000-0005-0000-0000-00001DBB0000}"/>
    <cellStyle name="Note 2 9 3" xfId="9082" xr:uid="{00000000-0005-0000-0000-00001EBB0000}"/>
    <cellStyle name="Note 2 9 4" xfId="9083" xr:uid="{00000000-0005-0000-0000-00001FBB0000}"/>
    <cellStyle name="Note 2 9 5" xfId="9084" xr:uid="{00000000-0005-0000-0000-000020BB0000}"/>
    <cellStyle name="Note 2 9 6" xfId="9085" xr:uid="{00000000-0005-0000-0000-000021BB0000}"/>
    <cellStyle name="Note 2 9 7" xfId="9086" xr:uid="{00000000-0005-0000-0000-000022BB0000}"/>
    <cellStyle name="Note 2 9 8" xfId="9087" xr:uid="{00000000-0005-0000-0000-000023BB0000}"/>
    <cellStyle name="Note 2 9 9" xfId="9088" xr:uid="{00000000-0005-0000-0000-000024BB0000}"/>
    <cellStyle name="Note 2 9_CR4_19" xfId="9089" xr:uid="{00000000-0005-0000-0000-000025BB0000}"/>
    <cellStyle name="Note 2_3. Chng in credit spreads" xfId="51084" xr:uid="{00000000-0005-0000-0000-000026BB0000}"/>
    <cellStyle name="Note 3" xfId="9090" xr:uid="{00000000-0005-0000-0000-000027BB0000}"/>
    <cellStyle name="Note 3 2" xfId="9091" xr:uid="{00000000-0005-0000-0000-000028BB0000}"/>
    <cellStyle name="Note 3 2 10" xfId="9092" xr:uid="{00000000-0005-0000-0000-000029BB0000}"/>
    <cellStyle name="Note 3 2 11" xfId="9093" xr:uid="{00000000-0005-0000-0000-00002ABB0000}"/>
    <cellStyle name="Note 3 2 12" xfId="36674" xr:uid="{00000000-0005-0000-0000-00002BBB0000}"/>
    <cellStyle name="Note 3 2 2" xfId="9094" xr:uid="{00000000-0005-0000-0000-00002CBB0000}"/>
    <cellStyle name="Note 3 2 2 2" xfId="33825" xr:uid="{00000000-0005-0000-0000-00002DBB0000}"/>
    <cellStyle name="Note 3 2 2 3" xfId="33826" xr:uid="{00000000-0005-0000-0000-00002EBB0000}"/>
    <cellStyle name="Note 3 2 2_AVA DVA EL" xfId="33827" xr:uid="{00000000-0005-0000-0000-00002FBB0000}"/>
    <cellStyle name="Note 3 2 3" xfId="9095" xr:uid="{00000000-0005-0000-0000-000030BB0000}"/>
    <cellStyle name="Note 3 2 4" xfId="9096" xr:uid="{00000000-0005-0000-0000-000031BB0000}"/>
    <cellStyle name="Note 3 2 5" xfId="9097" xr:uid="{00000000-0005-0000-0000-000032BB0000}"/>
    <cellStyle name="Note 3 2 6" xfId="9098" xr:uid="{00000000-0005-0000-0000-000033BB0000}"/>
    <cellStyle name="Note 3 2 7" xfId="9099" xr:uid="{00000000-0005-0000-0000-000034BB0000}"/>
    <cellStyle name="Note 3 2 8" xfId="9100" xr:uid="{00000000-0005-0000-0000-000035BB0000}"/>
    <cellStyle name="Note 3 2 9" xfId="9101" xr:uid="{00000000-0005-0000-0000-000036BB0000}"/>
    <cellStyle name="Note 3 2_AVA DVA EL" xfId="33828" xr:uid="{00000000-0005-0000-0000-000037BB0000}"/>
    <cellStyle name="Note 3 3" xfId="9102" xr:uid="{00000000-0005-0000-0000-000038BB0000}"/>
    <cellStyle name="Note 3 3 10" xfId="9103" xr:uid="{00000000-0005-0000-0000-000039BB0000}"/>
    <cellStyle name="Note 3 3 11" xfId="9104" xr:uid="{00000000-0005-0000-0000-00003ABB0000}"/>
    <cellStyle name="Note 3 3 12" xfId="36434" xr:uid="{00000000-0005-0000-0000-00003BBB0000}"/>
    <cellStyle name="Note 3 3 13" xfId="36659" xr:uid="{00000000-0005-0000-0000-00003CBB0000}"/>
    <cellStyle name="Note 3 3 2" xfId="9105" xr:uid="{00000000-0005-0000-0000-00003DBB0000}"/>
    <cellStyle name="Note 3 3 3" xfId="9106" xr:uid="{00000000-0005-0000-0000-00003EBB0000}"/>
    <cellStyle name="Note 3 3 4" xfId="9107" xr:uid="{00000000-0005-0000-0000-00003FBB0000}"/>
    <cellStyle name="Note 3 3 5" xfId="9108" xr:uid="{00000000-0005-0000-0000-000040BB0000}"/>
    <cellStyle name="Note 3 3 6" xfId="9109" xr:uid="{00000000-0005-0000-0000-000041BB0000}"/>
    <cellStyle name="Note 3 3 7" xfId="9110" xr:uid="{00000000-0005-0000-0000-000042BB0000}"/>
    <cellStyle name="Note 3 3 8" xfId="9111" xr:uid="{00000000-0005-0000-0000-000043BB0000}"/>
    <cellStyle name="Note 3 3 9" xfId="9112" xr:uid="{00000000-0005-0000-0000-000044BB0000}"/>
    <cellStyle name="Note 3 3_AVA DVA EL" xfId="33829" xr:uid="{00000000-0005-0000-0000-000045BB0000}"/>
    <cellStyle name="Note 3 4" xfId="9113" xr:uid="{00000000-0005-0000-0000-000046BB0000}"/>
    <cellStyle name="Note 3 4 10" xfId="9114" xr:uid="{00000000-0005-0000-0000-000047BB0000}"/>
    <cellStyle name="Note 3 4 11" xfId="9115" xr:uid="{00000000-0005-0000-0000-000048BB0000}"/>
    <cellStyle name="Note 3 4 2" xfId="9116" xr:uid="{00000000-0005-0000-0000-000049BB0000}"/>
    <cellStyle name="Note 3 4 3" xfId="9117" xr:uid="{00000000-0005-0000-0000-00004ABB0000}"/>
    <cellStyle name="Note 3 4 4" xfId="9118" xr:uid="{00000000-0005-0000-0000-00004BBB0000}"/>
    <cellStyle name="Note 3 4 5" xfId="9119" xr:uid="{00000000-0005-0000-0000-00004CBB0000}"/>
    <cellStyle name="Note 3 4 6" xfId="9120" xr:uid="{00000000-0005-0000-0000-00004DBB0000}"/>
    <cellStyle name="Note 3 4 7" xfId="9121" xr:uid="{00000000-0005-0000-0000-00004EBB0000}"/>
    <cellStyle name="Note 3 4 8" xfId="9122" xr:uid="{00000000-0005-0000-0000-00004FBB0000}"/>
    <cellStyle name="Note 3 4 9" xfId="9123" xr:uid="{00000000-0005-0000-0000-000050BB0000}"/>
    <cellStyle name="Note 3 4_CR4_19" xfId="9124" xr:uid="{00000000-0005-0000-0000-000051BB0000}"/>
    <cellStyle name="Note 3 5" xfId="9125" xr:uid="{00000000-0005-0000-0000-000052BB0000}"/>
    <cellStyle name="Note 3 5 10" xfId="9126" xr:uid="{00000000-0005-0000-0000-000053BB0000}"/>
    <cellStyle name="Note 3 5 11" xfId="9127" xr:uid="{00000000-0005-0000-0000-000054BB0000}"/>
    <cellStyle name="Note 3 5 2" xfId="9128" xr:uid="{00000000-0005-0000-0000-000055BB0000}"/>
    <cellStyle name="Note 3 5 3" xfId="9129" xr:uid="{00000000-0005-0000-0000-000056BB0000}"/>
    <cellStyle name="Note 3 5 4" xfId="9130" xr:uid="{00000000-0005-0000-0000-000057BB0000}"/>
    <cellStyle name="Note 3 5 5" xfId="9131" xr:uid="{00000000-0005-0000-0000-000058BB0000}"/>
    <cellStyle name="Note 3 5 6" xfId="9132" xr:uid="{00000000-0005-0000-0000-000059BB0000}"/>
    <cellStyle name="Note 3 5 7" xfId="9133" xr:uid="{00000000-0005-0000-0000-00005ABB0000}"/>
    <cellStyle name="Note 3 5 8" xfId="9134" xr:uid="{00000000-0005-0000-0000-00005BBB0000}"/>
    <cellStyle name="Note 3 5 9" xfId="9135" xr:uid="{00000000-0005-0000-0000-00005CBB0000}"/>
    <cellStyle name="Note 3 5_CR4_19" xfId="9136" xr:uid="{00000000-0005-0000-0000-00005DBB0000}"/>
    <cellStyle name="Note 3 6" xfId="9137" xr:uid="{00000000-0005-0000-0000-00005EBB0000}"/>
    <cellStyle name="Note 3 6 10" xfId="9138" xr:uid="{00000000-0005-0000-0000-00005FBB0000}"/>
    <cellStyle name="Note 3 6 11" xfId="9139" xr:uid="{00000000-0005-0000-0000-000060BB0000}"/>
    <cellStyle name="Note 3 6 2" xfId="9140" xr:uid="{00000000-0005-0000-0000-000061BB0000}"/>
    <cellStyle name="Note 3 6 3" xfId="9141" xr:uid="{00000000-0005-0000-0000-000062BB0000}"/>
    <cellStyle name="Note 3 6 4" xfId="9142" xr:uid="{00000000-0005-0000-0000-000063BB0000}"/>
    <cellStyle name="Note 3 6 5" xfId="9143" xr:uid="{00000000-0005-0000-0000-000064BB0000}"/>
    <cellStyle name="Note 3 6 6" xfId="9144" xr:uid="{00000000-0005-0000-0000-000065BB0000}"/>
    <cellStyle name="Note 3 6 7" xfId="9145" xr:uid="{00000000-0005-0000-0000-000066BB0000}"/>
    <cellStyle name="Note 3 6 8" xfId="9146" xr:uid="{00000000-0005-0000-0000-000067BB0000}"/>
    <cellStyle name="Note 3 6 9" xfId="9147" xr:uid="{00000000-0005-0000-0000-000068BB0000}"/>
    <cellStyle name="Note 3 6_CR4_19" xfId="9148" xr:uid="{00000000-0005-0000-0000-000069BB0000}"/>
    <cellStyle name="Note 3 7" xfId="9149" xr:uid="{00000000-0005-0000-0000-00006ABB0000}"/>
    <cellStyle name="Note 3 7 10" xfId="9150" xr:uid="{00000000-0005-0000-0000-00006BBB0000}"/>
    <cellStyle name="Note 3 7 2" xfId="9151" xr:uid="{00000000-0005-0000-0000-00006CBB0000}"/>
    <cellStyle name="Note 3 7 3" xfId="9152" xr:uid="{00000000-0005-0000-0000-00006DBB0000}"/>
    <cellStyle name="Note 3 7 4" xfId="9153" xr:uid="{00000000-0005-0000-0000-00006EBB0000}"/>
    <cellStyle name="Note 3 7 5" xfId="9154" xr:uid="{00000000-0005-0000-0000-00006FBB0000}"/>
    <cellStyle name="Note 3 7 6" xfId="9155" xr:uid="{00000000-0005-0000-0000-000070BB0000}"/>
    <cellStyle name="Note 3 7 7" xfId="9156" xr:uid="{00000000-0005-0000-0000-000071BB0000}"/>
    <cellStyle name="Note 3 7 8" xfId="9157" xr:uid="{00000000-0005-0000-0000-000072BB0000}"/>
    <cellStyle name="Note 3 7 9" xfId="9158" xr:uid="{00000000-0005-0000-0000-000073BB0000}"/>
    <cellStyle name="Note 3 7_CR4_19" xfId="9159" xr:uid="{00000000-0005-0000-0000-000074BB0000}"/>
    <cellStyle name="Note 3 8" xfId="36386" xr:uid="{00000000-0005-0000-0000-000075BB0000}"/>
    <cellStyle name="Note 3 9" xfId="36820" xr:uid="{00000000-0005-0000-0000-000076BB0000}"/>
    <cellStyle name="Note 3_A02" xfId="54577" xr:uid="{7788B270-F4FD-43C2-AA87-AF3434E39DF1}"/>
    <cellStyle name="Note 4" xfId="9160" xr:uid="{00000000-0005-0000-0000-000078BB0000}"/>
    <cellStyle name="Note 4 2" xfId="33830" xr:uid="{00000000-0005-0000-0000-000079BB0000}"/>
    <cellStyle name="Note 4 2 2" xfId="33831" xr:uid="{00000000-0005-0000-0000-00007ABB0000}"/>
    <cellStyle name="Note 4 2 3" xfId="33832" xr:uid="{00000000-0005-0000-0000-00007BBB0000}"/>
    <cellStyle name="Note 4 2_AVA DVA EL" xfId="33833" xr:uid="{00000000-0005-0000-0000-00007CBB0000}"/>
    <cellStyle name="Note 4 3" xfId="33834" xr:uid="{00000000-0005-0000-0000-00007DBB0000}"/>
    <cellStyle name="Note 4 3 2" xfId="33835" xr:uid="{00000000-0005-0000-0000-00007EBB0000}"/>
    <cellStyle name="Note 4 3 3" xfId="33836" xr:uid="{00000000-0005-0000-0000-00007FBB0000}"/>
    <cellStyle name="Note 4 3_AVA DVA EL" xfId="33837" xr:uid="{00000000-0005-0000-0000-000080BB0000}"/>
    <cellStyle name="Note 4 4" xfId="33838" xr:uid="{00000000-0005-0000-0000-000081BB0000}"/>
    <cellStyle name="Note 4 4 2" xfId="33839" xr:uid="{00000000-0005-0000-0000-000082BB0000}"/>
    <cellStyle name="Note 4 4 3" xfId="33840" xr:uid="{00000000-0005-0000-0000-000083BB0000}"/>
    <cellStyle name="Note 4 4_AVA DVA EL" xfId="33841" xr:uid="{00000000-0005-0000-0000-000084BB0000}"/>
    <cellStyle name="Note 4 5" xfId="33842" xr:uid="{00000000-0005-0000-0000-000085BB0000}"/>
    <cellStyle name="Note 4 6" xfId="33843" xr:uid="{00000000-0005-0000-0000-000086BB0000}"/>
    <cellStyle name="Note 4_AVA DVA EL" xfId="33844" xr:uid="{00000000-0005-0000-0000-000087BB0000}"/>
    <cellStyle name="Note 5" xfId="9161" xr:uid="{00000000-0005-0000-0000-000088BB0000}"/>
    <cellStyle name="Note 5 2" xfId="33845" xr:uid="{00000000-0005-0000-0000-000089BB0000}"/>
    <cellStyle name="Note 5 2 2" xfId="33846" xr:uid="{00000000-0005-0000-0000-00008ABB0000}"/>
    <cellStyle name="Note 5 2 3" xfId="33847" xr:uid="{00000000-0005-0000-0000-00008BBB0000}"/>
    <cellStyle name="Note 5 2_AVA DVA EL" xfId="33848" xr:uid="{00000000-0005-0000-0000-00008CBB0000}"/>
    <cellStyle name="Note 5 3" xfId="33849" xr:uid="{00000000-0005-0000-0000-00008DBB0000}"/>
    <cellStyle name="Note 5 3 2" xfId="33850" xr:uid="{00000000-0005-0000-0000-00008EBB0000}"/>
    <cellStyle name="Note 5 3 3" xfId="33851" xr:uid="{00000000-0005-0000-0000-00008FBB0000}"/>
    <cellStyle name="Note 5 3_AVA DVA EL" xfId="33852" xr:uid="{00000000-0005-0000-0000-000090BB0000}"/>
    <cellStyle name="Note 5 4" xfId="33853" xr:uid="{00000000-0005-0000-0000-000091BB0000}"/>
    <cellStyle name="Note 5 5" xfId="33854" xr:uid="{00000000-0005-0000-0000-000092BB0000}"/>
    <cellStyle name="Note 5_AVA DVA EL" xfId="33855" xr:uid="{00000000-0005-0000-0000-000093BB0000}"/>
    <cellStyle name="Note 6" xfId="9162" xr:uid="{00000000-0005-0000-0000-000094BB0000}"/>
    <cellStyle name="Note 6 2" xfId="33856" xr:uid="{00000000-0005-0000-0000-000095BB0000}"/>
    <cellStyle name="Note 6 3" xfId="33857" xr:uid="{00000000-0005-0000-0000-000096BB0000}"/>
    <cellStyle name="Note 6_AVA DVA EL" xfId="33858" xr:uid="{00000000-0005-0000-0000-000097BB0000}"/>
    <cellStyle name="Note 7" xfId="9163" xr:uid="{00000000-0005-0000-0000-000098BB0000}"/>
    <cellStyle name="Note 7 2" xfId="33859" xr:uid="{00000000-0005-0000-0000-000099BB0000}"/>
    <cellStyle name="Note 7 2 2" xfId="33860" xr:uid="{00000000-0005-0000-0000-00009ABB0000}"/>
    <cellStyle name="Note 7 2 3" xfId="33861" xr:uid="{00000000-0005-0000-0000-00009BBB0000}"/>
    <cellStyle name="Note 7 2_AVA DVA EL" xfId="33862" xr:uid="{00000000-0005-0000-0000-00009CBB0000}"/>
    <cellStyle name="Note 7 3" xfId="33863" xr:uid="{00000000-0005-0000-0000-00009DBB0000}"/>
    <cellStyle name="Note 7 4" xfId="33864" xr:uid="{00000000-0005-0000-0000-00009EBB0000}"/>
    <cellStyle name="Note 7_AVA DVA EL" xfId="33865" xr:uid="{00000000-0005-0000-0000-00009FBB0000}"/>
    <cellStyle name="Note 8" xfId="9164" xr:uid="{00000000-0005-0000-0000-0000A0BB0000}"/>
    <cellStyle name="Note 8 2" xfId="33866" xr:uid="{00000000-0005-0000-0000-0000A1BB0000}"/>
    <cellStyle name="Note 8 2 2" xfId="33867" xr:uid="{00000000-0005-0000-0000-0000A2BB0000}"/>
    <cellStyle name="Note 8 2 3" xfId="33868" xr:uid="{00000000-0005-0000-0000-0000A3BB0000}"/>
    <cellStyle name="Note 8 2_AVA DVA EL" xfId="33869" xr:uid="{00000000-0005-0000-0000-0000A4BB0000}"/>
    <cellStyle name="Note 8 3" xfId="33870" xr:uid="{00000000-0005-0000-0000-0000A5BB0000}"/>
    <cellStyle name="Note 8 4" xfId="33871" xr:uid="{00000000-0005-0000-0000-0000A6BB0000}"/>
    <cellStyle name="Note 8_AVA DVA EL" xfId="33872" xr:uid="{00000000-0005-0000-0000-0000A7BB0000}"/>
    <cellStyle name="Note 9" xfId="9165" xr:uid="{00000000-0005-0000-0000-0000A8BB0000}"/>
    <cellStyle name="Note 9 2" xfId="33873" xr:uid="{00000000-0005-0000-0000-0000A9BB0000}"/>
    <cellStyle name="Note 9 2 2" xfId="33874" xr:uid="{00000000-0005-0000-0000-0000AABB0000}"/>
    <cellStyle name="Note 9 2 3" xfId="33875" xr:uid="{00000000-0005-0000-0000-0000ABBB0000}"/>
    <cellStyle name="Note 9 2_AVA DVA EL" xfId="33876" xr:uid="{00000000-0005-0000-0000-0000ACBB0000}"/>
    <cellStyle name="Note 9 3" xfId="33877" xr:uid="{00000000-0005-0000-0000-0000ADBB0000}"/>
    <cellStyle name="Note 9 4" xfId="33878" xr:uid="{00000000-0005-0000-0000-0000AEBB0000}"/>
    <cellStyle name="Note 9_AVA DVA EL" xfId="33879" xr:uid="{00000000-0005-0000-0000-0000AFBB0000}"/>
    <cellStyle name="Note_4Q16" xfId="33880" xr:uid="{00000000-0005-0000-0000-0000B0BB0000}"/>
    <cellStyle name="Notes" xfId="9166" xr:uid="{00000000-0005-0000-0000-0000B1BB0000}"/>
    <cellStyle name="Notes 2" xfId="33881" xr:uid="{00000000-0005-0000-0000-0000B2BB0000}"/>
    <cellStyle name="Notes 2 2" xfId="51085" xr:uid="{00000000-0005-0000-0000-0000B3BB0000}"/>
    <cellStyle name="Notes_3. Chng in credit spreads" xfId="51086" xr:uid="{00000000-0005-0000-0000-0000B4BB0000}"/>
    <cellStyle name="number" xfId="33882" xr:uid="{00000000-0005-0000-0000-0000CCBB0000}"/>
    <cellStyle name="number 2" xfId="33883" xr:uid="{00000000-0005-0000-0000-0000CDBB0000}"/>
    <cellStyle name="number 3" xfId="33884" xr:uid="{00000000-0005-0000-0000-0000CEBB0000}"/>
    <cellStyle name="number_AVA DVA EL" xfId="33885" xr:uid="{00000000-0005-0000-0000-0000CFBB0000}"/>
    <cellStyle name="Nøytral" xfId="36193" xr:uid="{00000000-0005-0000-0000-0000B5BB0000}"/>
    <cellStyle name="Nøytral 2" xfId="9167" xr:uid="{00000000-0005-0000-0000-0000B6BB0000}"/>
    <cellStyle name="Nøytral 2 2" xfId="33886" xr:uid="{00000000-0005-0000-0000-0000B7BB0000}"/>
    <cellStyle name="Nøytral 2 2 2" xfId="33887" xr:uid="{00000000-0005-0000-0000-0000B8BB0000}"/>
    <cellStyle name="Nøytral 2 2 3" xfId="33888" xr:uid="{00000000-0005-0000-0000-0000B9BB0000}"/>
    <cellStyle name="Nøytral 2 2 4" xfId="40049" xr:uid="{00000000-0005-0000-0000-0000BABB0000}"/>
    <cellStyle name="Nøytral 2 2_AVA DVA EL" xfId="33889" xr:uid="{00000000-0005-0000-0000-0000BBBB0000}"/>
    <cellStyle name="Nøytral 2 3" xfId="33890" xr:uid="{00000000-0005-0000-0000-0000BCBB0000}"/>
    <cellStyle name="Nøytral 2 3 2" xfId="40050" xr:uid="{00000000-0005-0000-0000-0000BDBB0000}"/>
    <cellStyle name="Nøytral 2 4" xfId="51087" xr:uid="{00000000-0005-0000-0000-0000BEBB0000}"/>
    <cellStyle name="Nøytral 2 5" xfId="51088" xr:uid="{00000000-0005-0000-0000-0000BFBB0000}"/>
    <cellStyle name="Nøytral 2 6" xfId="51089" xr:uid="{00000000-0005-0000-0000-0000C0BB0000}"/>
    <cellStyle name="Nøytral 2_A02" xfId="54578" xr:uid="{EB454B96-83B5-4912-BA59-83569210484D}"/>
    <cellStyle name="Nøytral 3" xfId="33891" xr:uid="{00000000-0005-0000-0000-0000C2BB0000}"/>
    <cellStyle name="Nøytral 3 2" xfId="33892" xr:uid="{00000000-0005-0000-0000-0000C3BB0000}"/>
    <cellStyle name="Nøytral 3 3" xfId="33893" xr:uid="{00000000-0005-0000-0000-0000C4BB0000}"/>
    <cellStyle name="Nøytral 3 4" xfId="40051" xr:uid="{00000000-0005-0000-0000-0000C5BB0000}"/>
    <cellStyle name="Nøytral 3_AVA DVA EL" xfId="33894" xr:uid="{00000000-0005-0000-0000-0000C6BB0000}"/>
    <cellStyle name="Nøytral 4" xfId="33895" xr:uid="{00000000-0005-0000-0000-0000C7BB0000}"/>
    <cellStyle name="Nøytral 4 2" xfId="40052" xr:uid="{00000000-0005-0000-0000-0000C8BB0000}"/>
    <cellStyle name="Nøytral 5" xfId="33896" xr:uid="{00000000-0005-0000-0000-0000C9BB0000}"/>
    <cellStyle name="Nøytral 6" xfId="51090" xr:uid="{00000000-0005-0000-0000-0000CABB0000}"/>
    <cellStyle name="Nøytral_4Q16" xfId="51091" xr:uid="{00000000-0005-0000-0000-0000CBBB0000}"/>
    <cellStyle name="Obliczenia" xfId="33897" xr:uid="{00000000-0005-0000-0000-0000D0BB0000}"/>
    <cellStyle name="Obliczenia 2" xfId="33898" xr:uid="{00000000-0005-0000-0000-0000D1BB0000}"/>
    <cellStyle name="Obliczenia 3" xfId="33899" xr:uid="{00000000-0005-0000-0000-0000D2BB0000}"/>
    <cellStyle name="Obliczenia_AVA DVA EL" xfId="33900" xr:uid="{00000000-0005-0000-0000-0000D3BB0000}"/>
    <cellStyle name="optionalExposure" xfId="9168" xr:uid="{00000000-0005-0000-0000-0000D4BB0000}"/>
    <cellStyle name="optionalExposure 2" xfId="54717" xr:uid="{B1B0867D-9842-44C6-944D-5EFA174FDBFC}"/>
    <cellStyle name="optionalExposure_Boligkreditt Key metrics" xfId="54721" xr:uid="{900843FC-A655-4670-AAF1-C6C903EB2DCA}"/>
    <cellStyle name="optionalMaturity" xfId="9169" xr:uid="{00000000-0005-0000-0000-0000D5BB0000}"/>
    <cellStyle name="optionalPD" xfId="9170" xr:uid="{00000000-0005-0000-0000-0000D6BB0000}"/>
    <cellStyle name="optionalPercentage" xfId="9171" xr:uid="{00000000-0005-0000-0000-0000D7BB0000}"/>
    <cellStyle name="optionalPercentageL" xfId="9172" xr:uid="{00000000-0005-0000-0000-0000D8BB0000}"/>
    <cellStyle name="optionalPercentageS" xfId="9173" xr:uid="{00000000-0005-0000-0000-0000D9BB0000}"/>
    <cellStyle name="optionalSelection" xfId="9174" xr:uid="{00000000-0005-0000-0000-0000DABB0000}"/>
    <cellStyle name="optionalText" xfId="9175" xr:uid="{00000000-0005-0000-0000-0000DBBB0000}"/>
    <cellStyle name="Output" xfId="9176" xr:uid="{00000000-0005-0000-0000-000029BC0000}"/>
    <cellStyle name="Output 10" xfId="9177" xr:uid="{00000000-0005-0000-0000-00002ABC0000}"/>
    <cellStyle name="Output 10 2" xfId="33901" xr:uid="{00000000-0005-0000-0000-00002BBC0000}"/>
    <cellStyle name="Output 10 3" xfId="33902" xr:uid="{00000000-0005-0000-0000-00002CBC0000}"/>
    <cellStyle name="Output 10_AVA DVA EL" xfId="33903" xr:uid="{00000000-0005-0000-0000-00002DBC0000}"/>
    <cellStyle name="Output 11" xfId="9178" xr:uid="{00000000-0005-0000-0000-00002EBC0000}"/>
    <cellStyle name="Output 11 2" xfId="33904" xr:uid="{00000000-0005-0000-0000-00002FBC0000}"/>
    <cellStyle name="Output 11 3" xfId="33905" xr:uid="{00000000-0005-0000-0000-000030BC0000}"/>
    <cellStyle name="Output 11_AVA DVA EL" xfId="33906" xr:uid="{00000000-0005-0000-0000-000031BC0000}"/>
    <cellStyle name="Output 12" xfId="33907" xr:uid="{00000000-0005-0000-0000-000032BC0000}"/>
    <cellStyle name="Output 12 2" xfId="33908" xr:uid="{00000000-0005-0000-0000-000033BC0000}"/>
    <cellStyle name="Output 12 3" xfId="33909" xr:uid="{00000000-0005-0000-0000-000034BC0000}"/>
    <cellStyle name="Output 12_AVA DVA EL" xfId="33910" xr:uid="{00000000-0005-0000-0000-000035BC0000}"/>
    <cellStyle name="Output 13" xfId="33911" xr:uid="{00000000-0005-0000-0000-000036BC0000}"/>
    <cellStyle name="Output 13 2" xfId="33912" xr:uid="{00000000-0005-0000-0000-000037BC0000}"/>
    <cellStyle name="Output 13 3" xfId="33913" xr:uid="{00000000-0005-0000-0000-000038BC0000}"/>
    <cellStyle name="Output 13_AVA DVA EL" xfId="33914" xr:uid="{00000000-0005-0000-0000-000039BC0000}"/>
    <cellStyle name="Output 14" xfId="40053" xr:uid="{00000000-0005-0000-0000-00003ABC0000}"/>
    <cellStyle name="Output 15" xfId="51092" xr:uid="{00000000-0005-0000-0000-00003BBC0000}"/>
    <cellStyle name="Output 16" xfId="51093" xr:uid="{00000000-0005-0000-0000-00003CBC0000}"/>
    <cellStyle name="Output 2" xfId="9179" xr:uid="{00000000-0005-0000-0000-00003DBC0000}"/>
    <cellStyle name="Output 2 10" xfId="36385" xr:uid="{00000000-0005-0000-0000-00003EBC0000}"/>
    <cellStyle name="Output 2 2" xfId="9180" xr:uid="{00000000-0005-0000-0000-00003FBC0000}"/>
    <cellStyle name="Output 2 2 2" xfId="33915" xr:uid="{00000000-0005-0000-0000-000040BC0000}"/>
    <cellStyle name="Output 2 2 2 2" xfId="33916" xr:uid="{00000000-0005-0000-0000-000041BC0000}"/>
    <cellStyle name="Output 2 2 2 3" xfId="33917" xr:uid="{00000000-0005-0000-0000-000042BC0000}"/>
    <cellStyle name="Output 2 2 2_AVA DVA EL" xfId="33918" xr:uid="{00000000-0005-0000-0000-000043BC0000}"/>
    <cellStyle name="Output 2 2 3" xfId="33919" xr:uid="{00000000-0005-0000-0000-000044BC0000}"/>
    <cellStyle name="Output 2 2_A02" xfId="54579" xr:uid="{B79D5830-05DD-45AC-A623-18C0F7B7A3E0}"/>
    <cellStyle name="Output 2 3" xfId="9181" xr:uid="{00000000-0005-0000-0000-000046BC0000}"/>
    <cellStyle name="Output 2 3 10" xfId="9182" xr:uid="{00000000-0005-0000-0000-000047BC0000}"/>
    <cellStyle name="Output 2 3 11" xfId="9183" xr:uid="{00000000-0005-0000-0000-000048BC0000}"/>
    <cellStyle name="Output 2 3 12" xfId="36675" xr:uid="{00000000-0005-0000-0000-000049BC0000}"/>
    <cellStyle name="Output 2 3 2" xfId="9184" xr:uid="{00000000-0005-0000-0000-00004ABC0000}"/>
    <cellStyle name="Output 2 3 2 2" xfId="33920" xr:uid="{00000000-0005-0000-0000-00004BBC0000}"/>
    <cellStyle name="Output 2 3 2 3" xfId="33921" xr:uid="{00000000-0005-0000-0000-00004CBC0000}"/>
    <cellStyle name="Output 2 3 2_AVA DVA EL" xfId="33922" xr:uid="{00000000-0005-0000-0000-00004DBC0000}"/>
    <cellStyle name="Output 2 3 3" xfId="9185" xr:uid="{00000000-0005-0000-0000-00004EBC0000}"/>
    <cellStyle name="Output 2 3 4" xfId="9186" xr:uid="{00000000-0005-0000-0000-00004FBC0000}"/>
    <cellStyle name="Output 2 3 5" xfId="9187" xr:uid="{00000000-0005-0000-0000-000050BC0000}"/>
    <cellStyle name="Output 2 3 6" xfId="9188" xr:uid="{00000000-0005-0000-0000-000051BC0000}"/>
    <cellStyle name="Output 2 3 7" xfId="9189" xr:uid="{00000000-0005-0000-0000-000052BC0000}"/>
    <cellStyle name="Output 2 3 8" xfId="9190" xr:uid="{00000000-0005-0000-0000-000053BC0000}"/>
    <cellStyle name="Output 2 3 9" xfId="9191" xr:uid="{00000000-0005-0000-0000-000054BC0000}"/>
    <cellStyle name="Output 2 3_AVA DVA EL" xfId="33923" xr:uid="{00000000-0005-0000-0000-000055BC0000}"/>
    <cellStyle name="Output 2 4" xfId="9192" xr:uid="{00000000-0005-0000-0000-000056BC0000}"/>
    <cellStyle name="Output 2 4 10" xfId="9193" xr:uid="{00000000-0005-0000-0000-000057BC0000}"/>
    <cellStyle name="Output 2 4 11" xfId="9194" xr:uid="{00000000-0005-0000-0000-000058BC0000}"/>
    <cellStyle name="Output 2 4 12" xfId="36435" xr:uid="{00000000-0005-0000-0000-000059BC0000}"/>
    <cellStyle name="Output 2 4 13" xfId="36660" xr:uid="{00000000-0005-0000-0000-00005ABC0000}"/>
    <cellStyle name="Output 2 4 2" xfId="9195" xr:uid="{00000000-0005-0000-0000-00005BBC0000}"/>
    <cellStyle name="Output 2 4 3" xfId="9196" xr:uid="{00000000-0005-0000-0000-00005CBC0000}"/>
    <cellStyle name="Output 2 4 4" xfId="9197" xr:uid="{00000000-0005-0000-0000-00005DBC0000}"/>
    <cellStyle name="Output 2 4 5" xfId="9198" xr:uid="{00000000-0005-0000-0000-00005EBC0000}"/>
    <cellStyle name="Output 2 4 6" xfId="9199" xr:uid="{00000000-0005-0000-0000-00005FBC0000}"/>
    <cellStyle name="Output 2 4 7" xfId="9200" xr:uid="{00000000-0005-0000-0000-000060BC0000}"/>
    <cellStyle name="Output 2 4 8" xfId="9201" xr:uid="{00000000-0005-0000-0000-000061BC0000}"/>
    <cellStyle name="Output 2 4 9" xfId="9202" xr:uid="{00000000-0005-0000-0000-000062BC0000}"/>
    <cellStyle name="Output 2 4_AVA DVA EL" xfId="33924" xr:uid="{00000000-0005-0000-0000-000063BC0000}"/>
    <cellStyle name="Output 2 5" xfId="9203" xr:uid="{00000000-0005-0000-0000-000064BC0000}"/>
    <cellStyle name="Output 2 5 10" xfId="9204" xr:uid="{00000000-0005-0000-0000-000065BC0000}"/>
    <cellStyle name="Output 2 5 11" xfId="9205" xr:uid="{00000000-0005-0000-0000-000066BC0000}"/>
    <cellStyle name="Output 2 5 2" xfId="9206" xr:uid="{00000000-0005-0000-0000-000067BC0000}"/>
    <cellStyle name="Output 2 5 3" xfId="9207" xr:uid="{00000000-0005-0000-0000-000068BC0000}"/>
    <cellStyle name="Output 2 5 4" xfId="9208" xr:uid="{00000000-0005-0000-0000-000069BC0000}"/>
    <cellStyle name="Output 2 5 5" xfId="9209" xr:uid="{00000000-0005-0000-0000-00006ABC0000}"/>
    <cellStyle name="Output 2 5 6" xfId="9210" xr:uid="{00000000-0005-0000-0000-00006BBC0000}"/>
    <cellStyle name="Output 2 5 7" xfId="9211" xr:uid="{00000000-0005-0000-0000-00006CBC0000}"/>
    <cellStyle name="Output 2 5 8" xfId="9212" xr:uid="{00000000-0005-0000-0000-00006DBC0000}"/>
    <cellStyle name="Output 2 5 9" xfId="9213" xr:uid="{00000000-0005-0000-0000-00006EBC0000}"/>
    <cellStyle name="Output 2 5_AVA DVA EL" xfId="33925" xr:uid="{00000000-0005-0000-0000-00006FBC0000}"/>
    <cellStyle name="Output 2 6" xfId="9214" xr:uid="{00000000-0005-0000-0000-000070BC0000}"/>
    <cellStyle name="Output 2 6 10" xfId="9215" xr:uid="{00000000-0005-0000-0000-000071BC0000}"/>
    <cellStyle name="Output 2 6 11" xfId="9216" xr:uid="{00000000-0005-0000-0000-000072BC0000}"/>
    <cellStyle name="Output 2 6 2" xfId="9217" xr:uid="{00000000-0005-0000-0000-000073BC0000}"/>
    <cellStyle name="Output 2 6 2 2" xfId="33926" xr:uid="{00000000-0005-0000-0000-000074BC0000}"/>
    <cellStyle name="Output 2 6 2 3" xfId="33927" xr:uid="{00000000-0005-0000-0000-000075BC0000}"/>
    <cellStyle name="Output 2 6 2_AVA DVA EL" xfId="33928" xr:uid="{00000000-0005-0000-0000-000076BC0000}"/>
    <cellStyle name="Output 2 6 3" xfId="9218" xr:uid="{00000000-0005-0000-0000-000077BC0000}"/>
    <cellStyle name="Output 2 6 3 2" xfId="33929" xr:uid="{00000000-0005-0000-0000-000078BC0000}"/>
    <cellStyle name="Output 2 6 3 3" xfId="33930" xr:uid="{00000000-0005-0000-0000-000079BC0000}"/>
    <cellStyle name="Output 2 6 3_AVA DVA EL" xfId="33931" xr:uid="{00000000-0005-0000-0000-00007ABC0000}"/>
    <cellStyle name="Output 2 6 4" xfId="9219" xr:uid="{00000000-0005-0000-0000-00007BBC0000}"/>
    <cellStyle name="Output 2 6 5" xfId="9220" xr:uid="{00000000-0005-0000-0000-00007CBC0000}"/>
    <cellStyle name="Output 2 6 6" xfId="9221" xr:uid="{00000000-0005-0000-0000-00007DBC0000}"/>
    <cellStyle name="Output 2 6 7" xfId="9222" xr:uid="{00000000-0005-0000-0000-00007EBC0000}"/>
    <cellStyle name="Output 2 6 8" xfId="9223" xr:uid="{00000000-0005-0000-0000-00007FBC0000}"/>
    <cellStyle name="Output 2 6 9" xfId="9224" xr:uid="{00000000-0005-0000-0000-000080BC0000}"/>
    <cellStyle name="Output 2 6_AVA DVA EL" xfId="33932" xr:uid="{00000000-0005-0000-0000-000081BC0000}"/>
    <cellStyle name="Output 2 7" xfId="9225" xr:uid="{00000000-0005-0000-0000-000082BC0000}"/>
    <cellStyle name="Output 2 7 10" xfId="9226" xr:uid="{00000000-0005-0000-0000-000083BC0000}"/>
    <cellStyle name="Output 2 7 11" xfId="9227" xr:uid="{00000000-0005-0000-0000-000084BC0000}"/>
    <cellStyle name="Output 2 7 2" xfId="9228" xr:uid="{00000000-0005-0000-0000-000085BC0000}"/>
    <cellStyle name="Output 2 7 3" xfId="9229" xr:uid="{00000000-0005-0000-0000-000086BC0000}"/>
    <cellStyle name="Output 2 7 4" xfId="9230" xr:uid="{00000000-0005-0000-0000-000087BC0000}"/>
    <cellStyle name="Output 2 7 5" xfId="9231" xr:uid="{00000000-0005-0000-0000-000088BC0000}"/>
    <cellStyle name="Output 2 7 6" xfId="9232" xr:uid="{00000000-0005-0000-0000-000089BC0000}"/>
    <cellStyle name="Output 2 7 7" xfId="9233" xr:uid="{00000000-0005-0000-0000-00008ABC0000}"/>
    <cellStyle name="Output 2 7 8" xfId="9234" xr:uid="{00000000-0005-0000-0000-00008BBC0000}"/>
    <cellStyle name="Output 2 7 9" xfId="9235" xr:uid="{00000000-0005-0000-0000-00008CBC0000}"/>
    <cellStyle name="Output 2 7_AVA DVA EL" xfId="33933" xr:uid="{00000000-0005-0000-0000-00008DBC0000}"/>
    <cellStyle name="Output 2 8" xfId="9236" xr:uid="{00000000-0005-0000-0000-00008EBC0000}"/>
    <cellStyle name="Output 2 8 10" xfId="9237" xr:uid="{00000000-0005-0000-0000-00008FBC0000}"/>
    <cellStyle name="Output 2 8 2" xfId="9238" xr:uid="{00000000-0005-0000-0000-000090BC0000}"/>
    <cellStyle name="Output 2 8 3" xfId="9239" xr:uid="{00000000-0005-0000-0000-000091BC0000}"/>
    <cellStyle name="Output 2 8 4" xfId="9240" xr:uid="{00000000-0005-0000-0000-000092BC0000}"/>
    <cellStyle name="Output 2 8 5" xfId="9241" xr:uid="{00000000-0005-0000-0000-000093BC0000}"/>
    <cellStyle name="Output 2 8 6" xfId="9242" xr:uid="{00000000-0005-0000-0000-000094BC0000}"/>
    <cellStyle name="Output 2 8 7" xfId="9243" xr:uid="{00000000-0005-0000-0000-000095BC0000}"/>
    <cellStyle name="Output 2 8 8" xfId="9244" xr:uid="{00000000-0005-0000-0000-000096BC0000}"/>
    <cellStyle name="Output 2 8 9" xfId="9245" xr:uid="{00000000-0005-0000-0000-000097BC0000}"/>
    <cellStyle name="Output 2 8_AVA DVA EL" xfId="33934" xr:uid="{00000000-0005-0000-0000-000098BC0000}"/>
    <cellStyle name="Output 2 9" xfId="33935" xr:uid="{00000000-0005-0000-0000-000099BC0000}"/>
    <cellStyle name="Output 2_4Q16" xfId="33936" xr:uid="{00000000-0005-0000-0000-00009ABC0000}"/>
    <cellStyle name="Output 3" xfId="9246" xr:uid="{00000000-0005-0000-0000-00009BBC0000}"/>
    <cellStyle name="Output 3 2" xfId="9247" xr:uid="{00000000-0005-0000-0000-00009CBC0000}"/>
    <cellStyle name="Output 3 2 10" xfId="9248" xr:uid="{00000000-0005-0000-0000-00009DBC0000}"/>
    <cellStyle name="Output 3 2 11" xfId="9249" xr:uid="{00000000-0005-0000-0000-00009EBC0000}"/>
    <cellStyle name="Output 3 2 12" xfId="36676" xr:uid="{00000000-0005-0000-0000-00009FBC0000}"/>
    <cellStyle name="Output 3 2 2" xfId="9250" xr:uid="{00000000-0005-0000-0000-0000A0BC0000}"/>
    <cellStyle name="Output 3 2 3" xfId="9251" xr:uid="{00000000-0005-0000-0000-0000A1BC0000}"/>
    <cellStyle name="Output 3 2 4" xfId="9252" xr:uid="{00000000-0005-0000-0000-0000A2BC0000}"/>
    <cellStyle name="Output 3 2 5" xfId="9253" xr:uid="{00000000-0005-0000-0000-0000A3BC0000}"/>
    <cellStyle name="Output 3 2 6" xfId="9254" xr:uid="{00000000-0005-0000-0000-0000A4BC0000}"/>
    <cellStyle name="Output 3 2 7" xfId="9255" xr:uid="{00000000-0005-0000-0000-0000A5BC0000}"/>
    <cellStyle name="Output 3 2 8" xfId="9256" xr:uid="{00000000-0005-0000-0000-0000A6BC0000}"/>
    <cellStyle name="Output 3 2 9" xfId="9257" xr:uid="{00000000-0005-0000-0000-0000A7BC0000}"/>
    <cellStyle name="Output 3 2_AVA DVA EL" xfId="33937" xr:uid="{00000000-0005-0000-0000-0000A8BC0000}"/>
    <cellStyle name="Output 3 3" xfId="9258" xr:uid="{00000000-0005-0000-0000-0000A9BC0000}"/>
    <cellStyle name="Output 3 3 10" xfId="9259" xr:uid="{00000000-0005-0000-0000-0000AABC0000}"/>
    <cellStyle name="Output 3 3 11" xfId="9260" xr:uid="{00000000-0005-0000-0000-0000ABBC0000}"/>
    <cellStyle name="Output 3 3 12" xfId="36436" xr:uid="{00000000-0005-0000-0000-0000ACBC0000}"/>
    <cellStyle name="Output 3 3 13" xfId="36661" xr:uid="{00000000-0005-0000-0000-0000ADBC0000}"/>
    <cellStyle name="Output 3 3 2" xfId="9261" xr:uid="{00000000-0005-0000-0000-0000AEBC0000}"/>
    <cellStyle name="Output 3 3 3" xfId="9262" xr:uid="{00000000-0005-0000-0000-0000AFBC0000}"/>
    <cellStyle name="Output 3 3 4" xfId="9263" xr:uid="{00000000-0005-0000-0000-0000B0BC0000}"/>
    <cellStyle name="Output 3 3 5" xfId="9264" xr:uid="{00000000-0005-0000-0000-0000B1BC0000}"/>
    <cellStyle name="Output 3 3 6" xfId="9265" xr:uid="{00000000-0005-0000-0000-0000B2BC0000}"/>
    <cellStyle name="Output 3 3 7" xfId="9266" xr:uid="{00000000-0005-0000-0000-0000B3BC0000}"/>
    <cellStyle name="Output 3 3 8" xfId="9267" xr:uid="{00000000-0005-0000-0000-0000B4BC0000}"/>
    <cellStyle name="Output 3 3 9" xfId="9268" xr:uid="{00000000-0005-0000-0000-0000B5BC0000}"/>
    <cellStyle name="Output 3 3_AVA DVA EL" xfId="33938" xr:uid="{00000000-0005-0000-0000-0000B6BC0000}"/>
    <cellStyle name="Output 3 4" xfId="9269" xr:uid="{00000000-0005-0000-0000-0000B7BC0000}"/>
    <cellStyle name="Output 3 4 10" xfId="9270" xr:uid="{00000000-0005-0000-0000-0000B8BC0000}"/>
    <cellStyle name="Output 3 4 11" xfId="9271" xr:uid="{00000000-0005-0000-0000-0000B9BC0000}"/>
    <cellStyle name="Output 3 4 2" xfId="9272" xr:uid="{00000000-0005-0000-0000-0000BABC0000}"/>
    <cellStyle name="Output 3 4 3" xfId="9273" xr:uid="{00000000-0005-0000-0000-0000BBBC0000}"/>
    <cellStyle name="Output 3 4 4" xfId="9274" xr:uid="{00000000-0005-0000-0000-0000BCBC0000}"/>
    <cellStyle name="Output 3 4 5" xfId="9275" xr:uid="{00000000-0005-0000-0000-0000BDBC0000}"/>
    <cellStyle name="Output 3 4 6" xfId="9276" xr:uid="{00000000-0005-0000-0000-0000BEBC0000}"/>
    <cellStyle name="Output 3 4 7" xfId="9277" xr:uid="{00000000-0005-0000-0000-0000BFBC0000}"/>
    <cellStyle name="Output 3 4 8" xfId="9278" xr:uid="{00000000-0005-0000-0000-0000C0BC0000}"/>
    <cellStyle name="Output 3 4 9" xfId="9279" xr:uid="{00000000-0005-0000-0000-0000C1BC0000}"/>
    <cellStyle name="Output 3 4_CR4_19" xfId="9280" xr:uid="{00000000-0005-0000-0000-0000C2BC0000}"/>
    <cellStyle name="Output 3 5" xfId="9281" xr:uid="{00000000-0005-0000-0000-0000C3BC0000}"/>
    <cellStyle name="Output 3 5 10" xfId="9282" xr:uid="{00000000-0005-0000-0000-0000C4BC0000}"/>
    <cellStyle name="Output 3 5 11" xfId="9283" xr:uid="{00000000-0005-0000-0000-0000C5BC0000}"/>
    <cellStyle name="Output 3 5 2" xfId="9284" xr:uid="{00000000-0005-0000-0000-0000C6BC0000}"/>
    <cellStyle name="Output 3 5 3" xfId="9285" xr:uid="{00000000-0005-0000-0000-0000C7BC0000}"/>
    <cellStyle name="Output 3 5 4" xfId="9286" xr:uid="{00000000-0005-0000-0000-0000C8BC0000}"/>
    <cellStyle name="Output 3 5 5" xfId="9287" xr:uid="{00000000-0005-0000-0000-0000C9BC0000}"/>
    <cellStyle name="Output 3 5 6" xfId="9288" xr:uid="{00000000-0005-0000-0000-0000CABC0000}"/>
    <cellStyle name="Output 3 5 7" xfId="9289" xr:uid="{00000000-0005-0000-0000-0000CBBC0000}"/>
    <cellStyle name="Output 3 5 8" xfId="9290" xr:uid="{00000000-0005-0000-0000-0000CCBC0000}"/>
    <cellStyle name="Output 3 5 9" xfId="9291" xr:uid="{00000000-0005-0000-0000-0000CDBC0000}"/>
    <cellStyle name="Output 3 5_CR4_19" xfId="9292" xr:uid="{00000000-0005-0000-0000-0000CEBC0000}"/>
    <cellStyle name="Output 3 6" xfId="9293" xr:uid="{00000000-0005-0000-0000-0000CFBC0000}"/>
    <cellStyle name="Output 3 6 10" xfId="9294" xr:uid="{00000000-0005-0000-0000-0000D0BC0000}"/>
    <cellStyle name="Output 3 6 11" xfId="9295" xr:uid="{00000000-0005-0000-0000-0000D1BC0000}"/>
    <cellStyle name="Output 3 6 2" xfId="9296" xr:uid="{00000000-0005-0000-0000-0000D2BC0000}"/>
    <cellStyle name="Output 3 6 3" xfId="9297" xr:uid="{00000000-0005-0000-0000-0000D3BC0000}"/>
    <cellStyle name="Output 3 6 4" xfId="9298" xr:uid="{00000000-0005-0000-0000-0000D4BC0000}"/>
    <cellStyle name="Output 3 6 5" xfId="9299" xr:uid="{00000000-0005-0000-0000-0000D5BC0000}"/>
    <cellStyle name="Output 3 6 6" xfId="9300" xr:uid="{00000000-0005-0000-0000-0000D6BC0000}"/>
    <cellStyle name="Output 3 6 7" xfId="9301" xr:uid="{00000000-0005-0000-0000-0000D7BC0000}"/>
    <cellStyle name="Output 3 6 8" xfId="9302" xr:uid="{00000000-0005-0000-0000-0000D8BC0000}"/>
    <cellStyle name="Output 3 6 9" xfId="9303" xr:uid="{00000000-0005-0000-0000-0000D9BC0000}"/>
    <cellStyle name="Output 3 6_CR4_19" xfId="9304" xr:uid="{00000000-0005-0000-0000-0000DABC0000}"/>
    <cellStyle name="Output 3 7" xfId="9305" xr:uid="{00000000-0005-0000-0000-0000DBBC0000}"/>
    <cellStyle name="Output 3 7 10" xfId="9306" xr:uid="{00000000-0005-0000-0000-0000DCBC0000}"/>
    <cellStyle name="Output 3 7 2" xfId="9307" xr:uid="{00000000-0005-0000-0000-0000DDBC0000}"/>
    <cellStyle name="Output 3 7 3" xfId="9308" xr:uid="{00000000-0005-0000-0000-0000DEBC0000}"/>
    <cellStyle name="Output 3 7 4" xfId="9309" xr:uid="{00000000-0005-0000-0000-0000DFBC0000}"/>
    <cellStyle name="Output 3 7 5" xfId="9310" xr:uid="{00000000-0005-0000-0000-0000E0BC0000}"/>
    <cellStyle name="Output 3 7 6" xfId="9311" xr:uid="{00000000-0005-0000-0000-0000E1BC0000}"/>
    <cellStyle name="Output 3 7 7" xfId="9312" xr:uid="{00000000-0005-0000-0000-0000E2BC0000}"/>
    <cellStyle name="Output 3 7 8" xfId="9313" xr:uid="{00000000-0005-0000-0000-0000E3BC0000}"/>
    <cellStyle name="Output 3 7 9" xfId="9314" xr:uid="{00000000-0005-0000-0000-0000E4BC0000}"/>
    <cellStyle name="Output 3 7_CR4_19" xfId="9315" xr:uid="{00000000-0005-0000-0000-0000E5BC0000}"/>
    <cellStyle name="Output 3 8" xfId="35961" xr:uid="{00000000-0005-0000-0000-0000E6BC0000}"/>
    <cellStyle name="Output 3 9" xfId="36821" xr:uid="{00000000-0005-0000-0000-0000E7BC0000}"/>
    <cellStyle name="Output 3_A02" xfId="54580" xr:uid="{529CE492-0AE8-4D17-87B3-0A703E17049F}"/>
    <cellStyle name="Output 4" xfId="9316" xr:uid="{00000000-0005-0000-0000-0000E9BC0000}"/>
    <cellStyle name="Output 4 2" xfId="9317" xr:uid="{00000000-0005-0000-0000-0000EABC0000}"/>
    <cellStyle name="Output 4 2 10" xfId="9318" xr:uid="{00000000-0005-0000-0000-0000EBBC0000}"/>
    <cellStyle name="Output 4 2 11" xfId="9319" xr:uid="{00000000-0005-0000-0000-0000ECBC0000}"/>
    <cellStyle name="Output 4 2 12" xfId="36677" xr:uid="{00000000-0005-0000-0000-0000EDBC0000}"/>
    <cellStyle name="Output 4 2 2" xfId="9320" xr:uid="{00000000-0005-0000-0000-0000EEBC0000}"/>
    <cellStyle name="Output 4 2 3" xfId="9321" xr:uid="{00000000-0005-0000-0000-0000EFBC0000}"/>
    <cellStyle name="Output 4 2 4" xfId="9322" xr:uid="{00000000-0005-0000-0000-0000F0BC0000}"/>
    <cellStyle name="Output 4 2 5" xfId="9323" xr:uid="{00000000-0005-0000-0000-0000F1BC0000}"/>
    <cellStyle name="Output 4 2 6" xfId="9324" xr:uid="{00000000-0005-0000-0000-0000F2BC0000}"/>
    <cellStyle name="Output 4 2 7" xfId="9325" xr:uid="{00000000-0005-0000-0000-0000F3BC0000}"/>
    <cellStyle name="Output 4 2 8" xfId="9326" xr:uid="{00000000-0005-0000-0000-0000F4BC0000}"/>
    <cellStyle name="Output 4 2 9" xfId="9327" xr:uid="{00000000-0005-0000-0000-0000F5BC0000}"/>
    <cellStyle name="Output 4 2_AVA DVA EL" xfId="33939" xr:uid="{00000000-0005-0000-0000-0000F6BC0000}"/>
    <cellStyle name="Output 4 3" xfId="9328" xr:uid="{00000000-0005-0000-0000-0000F7BC0000}"/>
    <cellStyle name="Output 4 3 10" xfId="9329" xr:uid="{00000000-0005-0000-0000-0000F8BC0000}"/>
    <cellStyle name="Output 4 3 11" xfId="9330" xr:uid="{00000000-0005-0000-0000-0000F9BC0000}"/>
    <cellStyle name="Output 4 3 12" xfId="36437" xr:uid="{00000000-0005-0000-0000-0000FABC0000}"/>
    <cellStyle name="Output 4 3 13" xfId="36662" xr:uid="{00000000-0005-0000-0000-0000FBBC0000}"/>
    <cellStyle name="Output 4 3 2" xfId="9331" xr:uid="{00000000-0005-0000-0000-0000FCBC0000}"/>
    <cellStyle name="Output 4 3 3" xfId="9332" xr:uid="{00000000-0005-0000-0000-0000FDBC0000}"/>
    <cellStyle name="Output 4 3 4" xfId="9333" xr:uid="{00000000-0005-0000-0000-0000FEBC0000}"/>
    <cellStyle name="Output 4 3 5" xfId="9334" xr:uid="{00000000-0005-0000-0000-0000FFBC0000}"/>
    <cellStyle name="Output 4 3 6" xfId="9335" xr:uid="{00000000-0005-0000-0000-000000BD0000}"/>
    <cellStyle name="Output 4 3 7" xfId="9336" xr:uid="{00000000-0005-0000-0000-000001BD0000}"/>
    <cellStyle name="Output 4 3 8" xfId="9337" xr:uid="{00000000-0005-0000-0000-000002BD0000}"/>
    <cellStyle name="Output 4 3 9" xfId="9338" xr:uid="{00000000-0005-0000-0000-000003BD0000}"/>
    <cellStyle name="Output 4 3_AVA DVA EL" xfId="33940" xr:uid="{00000000-0005-0000-0000-000004BD0000}"/>
    <cellStyle name="Output 4 4" xfId="9339" xr:uid="{00000000-0005-0000-0000-000005BD0000}"/>
    <cellStyle name="Output 4 4 10" xfId="9340" xr:uid="{00000000-0005-0000-0000-000006BD0000}"/>
    <cellStyle name="Output 4 4 11" xfId="9341" xr:uid="{00000000-0005-0000-0000-000007BD0000}"/>
    <cellStyle name="Output 4 4 2" xfId="9342" xr:uid="{00000000-0005-0000-0000-000008BD0000}"/>
    <cellStyle name="Output 4 4 3" xfId="9343" xr:uid="{00000000-0005-0000-0000-000009BD0000}"/>
    <cellStyle name="Output 4 4 4" xfId="9344" xr:uid="{00000000-0005-0000-0000-00000ABD0000}"/>
    <cellStyle name="Output 4 4 5" xfId="9345" xr:uid="{00000000-0005-0000-0000-00000BBD0000}"/>
    <cellStyle name="Output 4 4 6" xfId="9346" xr:uid="{00000000-0005-0000-0000-00000CBD0000}"/>
    <cellStyle name="Output 4 4 7" xfId="9347" xr:uid="{00000000-0005-0000-0000-00000DBD0000}"/>
    <cellStyle name="Output 4 4 8" xfId="9348" xr:uid="{00000000-0005-0000-0000-00000EBD0000}"/>
    <cellStyle name="Output 4 4 9" xfId="9349" xr:uid="{00000000-0005-0000-0000-00000FBD0000}"/>
    <cellStyle name="Output 4 4_AVA DVA EL" xfId="33941" xr:uid="{00000000-0005-0000-0000-000010BD0000}"/>
    <cellStyle name="Output 4 5" xfId="9350" xr:uid="{00000000-0005-0000-0000-000011BD0000}"/>
    <cellStyle name="Output 4 5 10" xfId="9351" xr:uid="{00000000-0005-0000-0000-000012BD0000}"/>
    <cellStyle name="Output 4 5 11" xfId="9352" xr:uid="{00000000-0005-0000-0000-000013BD0000}"/>
    <cellStyle name="Output 4 5 2" xfId="9353" xr:uid="{00000000-0005-0000-0000-000014BD0000}"/>
    <cellStyle name="Output 4 5 3" xfId="9354" xr:uid="{00000000-0005-0000-0000-000015BD0000}"/>
    <cellStyle name="Output 4 5 4" xfId="9355" xr:uid="{00000000-0005-0000-0000-000016BD0000}"/>
    <cellStyle name="Output 4 5 5" xfId="9356" xr:uid="{00000000-0005-0000-0000-000017BD0000}"/>
    <cellStyle name="Output 4 5 6" xfId="9357" xr:uid="{00000000-0005-0000-0000-000018BD0000}"/>
    <cellStyle name="Output 4 5 7" xfId="9358" xr:uid="{00000000-0005-0000-0000-000019BD0000}"/>
    <cellStyle name="Output 4 5 8" xfId="9359" xr:uid="{00000000-0005-0000-0000-00001ABD0000}"/>
    <cellStyle name="Output 4 5 9" xfId="9360" xr:uid="{00000000-0005-0000-0000-00001BBD0000}"/>
    <cellStyle name="Output 4 5_AVA DVA EL" xfId="33942" xr:uid="{00000000-0005-0000-0000-00001CBD0000}"/>
    <cellStyle name="Output 4 6" xfId="9361" xr:uid="{00000000-0005-0000-0000-00001DBD0000}"/>
    <cellStyle name="Output 4 6 10" xfId="9362" xr:uid="{00000000-0005-0000-0000-00001EBD0000}"/>
    <cellStyle name="Output 4 6 11" xfId="9363" xr:uid="{00000000-0005-0000-0000-00001FBD0000}"/>
    <cellStyle name="Output 4 6 2" xfId="9364" xr:uid="{00000000-0005-0000-0000-000020BD0000}"/>
    <cellStyle name="Output 4 6 3" xfId="9365" xr:uid="{00000000-0005-0000-0000-000021BD0000}"/>
    <cellStyle name="Output 4 6 4" xfId="9366" xr:uid="{00000000-0005-0000-0000-000022BD0000}"/>
    <cellStyle name="Output 4 6 5" xfId="9367" xr:uid="{00000000-0005-0000-0000-000023BD0000}"/>
    <cellStyle name="Output 4 6 6" xfId="9368" xr:uid="{00000000-0005-0000-0000-000024BD0000}"/>
    <cellStyle name="Output 4 6 7" xfId="9369" xr:uid="{00000000-0005-0000-0000-000025BD0000}"/>
    <cellStyle name="Output 4 6 8" xfId="9370" xr:uid="{00000000-0005-0000-0000-000026BD0000}"/>
    <cellStyle name="Output 4 6 9" xfId="9371" xr:uid="{00000000-0005-0000-0000-000027BD0000}"/>
    <cellStyle name="Output 4 6_CR4_19" xfId="9372" xr:uid="{00000000-0005-0000-0000-000028BD0000}"/>
    <cellStyle name="Output 4 7" xfId="9373" xr:uid="{00000000-0005-0000-0000-000029BD0000}"/>
    <cellStyle name="Output 4 7 10" xfId="9374" xr:uid="{00000000-0005-0000-0000-00002ABD0000}"/>
    <cellStyle name="Output 4 7 2" xfId="9375" xr:uid="{00000000-0005-0000-0000-00002BBD0000}"/>
    <cellStyle name="Output 4 7 3" xfId="9376" xr:uid="{00000000-0005-0000-0000-00002CBD0000}"/>
    <cellStyle name="Output 4 7 4" xfId="9377" xr:uid="{00000000-0005-0000-0000-00002DBD0000}"/>
    <cellStyle name="Output 4 7 5" xfId="9378" xr:uid="{00000000-0005-0000-0000-00002EBD0000}"/>
    <cellStyle name="Output 4 7 6" xfId="9379" xr:uid="{00000000-0005-0000-0000-00002FBD0000}"/>
    <cellStyle name="Output 4 7 7" xfId="9380" xr:uid="{00000000-0005-0000-0000-000030BD0000}"/>
    <cellStyle name="Output 4 7 8" xfId="9381" xr:uid="{00000000-0005-0000-0000-000031BD0000}"/>
    <cellStyle name="Output 4 7 9" xfId="9382" xr:uid="{00000000-0005-0000-0000-000032BD0000}"/>
    <cellStyle name="Output 4 7_CR4_19" xfId="9383" xr:uid="{00000000-0005-0000-0000-000033BD0000}"/>
    <cellStyle name="Output 4 8" xfId="36383" xr:uid="{00000000-0005-0000-0000-000034BD0000}"/>
    <cellStyle name="Output 4 9" xfId="36822" xr:uid="{00000000-0005-0000-0000-000035BD0000}"/>
    <cellStyle name="Output 4_A02" xfId="54581" xr:uid="{580750DE-DD73-47C9-932B-EA91C2FEE3F9}"/>
    <cellStyle name="Output 5" xfId="9384" xr:uid="{00000000-0005-0000-0000-000037BD0000}"/>
    <cellStyle name="Output 5 2" xfId="9385" xr:uid="{00000000-0005-0000-0000-000038BD0000}"/>
    <cellStyle name="Output 5 2 10" xfId="9386" xr:uid="{00000000-0005-0000-0000-000039BD0000}"/>
    <cellStyle name="Output 5 2 11" xfId="9387" xr:uid="{00000000-0005-0000-0000-00003ABD0000}"/>
    <cellStyle name="Output 5 2 12" xfId="36678" xr:uid="{00000000-0005-0000-0000-00003BBD0000}"/>
    <cellStyle name="Output 5 2 2" xfId="9388" xr:uid="{00000000-0005-0000-0000-00003CBD0000}"/>
    <cellStyle name="Output 5 2 3" xfId="9389" xr:uid="{00000000-0005-0000-0000-00003DBD0000}"/>
    <cellStyle name="Output 5 2 4" xfId="9390" xr:uid="{00000000-0005-0000-0000-00003EBD0000}"/>
    <cellStyle name="Output 5 2 5" xfId="9391" xr:uid="{00000000-0005-0000-0000-00003FBD0000}"/>
    <cellStyle name="Output 5 2 6" xfId="9392" xr:uid="{00000000-0005-0000-0000-000040BD0000}"/>
    <cellStyle name="Output 5 2 7" xfId="9393" xr:uid="{00000000-0005-0000-0000-000041BD0000}"/>
    <cellStyle name="Output 5 2 8" xfId="9394" xr:uid="{00000000-0005-0000-0000-000042BD0000}"/>
    <cellStyle name="Output 5 2 9" xfId="9395" xr:uid="{00000000-0005-0000-0000-000043BD0000}"/>
    <cellStyle name="Output 5 2_AVA DVA EL" xfId="33943" xr:uid="{00000000-0005-0000-0000-000044BD0000}"/>
    <cellStyle name="Output 5 3" xfId="9396" xr:uid="{00000000-0005-0000-0000-000045BD0000}"/>
    <cellStyle name="Output 5 3 10" xfId="9397" xr:uid="{00000000-0005-0000-0000-000046BD0000}"/>
    <cellStyle name="Output 5 3 11" xfId="9398" xr:uid="{00000000-0005-0000-0000-000047BD0000}"/>
    <cellStyle name="Output 5 3 12" xfId="36438" xr:uid="{00000000-0005-0000-0000-000048BD0000}"/>
    <cellStyle name="Output 5 3 13" xfId="36663" xr:uid="{00000000-0005-0000-0000-000049BD0000}"/>
    <cellStyle name="Output 5 3 2" xfId="9399" xr:uid="{00000000-0005-0000-0000-00004ABD0000}"/>
    <cellStyle name="Output 5 3 3" xfId="9400" xr:uid="{00000000-0005-0000-0000-00004BBD0000}"/>
    <cellStyle name="Output 5 3 4" xfId="9401" xr:uid="{00000000-0005-0000-0000-00004CBD0000}"/>
    <cellStyle name="Output 5 3 5" xfId="9402" xr:uid="{00000000-0005-0000-0000-00004DBD0000}"/>
    <cellStyle name="Output 5 3 6" xfId="9403" xr:uid="{00000000-0005-0000-0000-00004EBD0000}"/>
    <cellStyle name="Output 5 3 7" xfId="9404" xr:uid="{00000000-0005-0000-0000-00004FBD0000}"/>
    <cellStyle name="Output 5 3 8" xfId="9405" xr:uid="{00000000-0005-0000-0000-000050BD0000}"/>
    <cellStyle name="Output 5 3 9" xfId="9406" xr:uid="{00000000-0005-0000-0000-000051BD0000}"/>
    <cellStyle name="Output 5 3_CR4_19" xfId="9407" xr:uid="{00000000-0005-0000-0000-000052BD0000}"/>
    <cellStyle name="Output 5 4" xfId="9408" xr:uid="{00000000-0005-0000-0000-000053BD0000}"/>
    <cellStyle name="Output 5 4 10" xfId="9409" xr:uid="{00000000-0005-0000-0000-000054BD0000}"/>
    <cellStyle name="Output 5 4 11" xfId="9410" xr:uid="{00000000-0005-0000-0000-000055BD0000}"/>
    <cellStyle name="Output 5 4 2" xfId="9411" xr:uid="{00000000-0005-0000-0000-000056BD0000}"/>
    <cellStyle name="Output 5 4 3" xfId="9412" xr:uid="{00000000-0005-0000-0000-000057BD0000}"/>
    <cellStyle name="Output 5 4 4" xfId="9413" xr:uid="{00000000-0005-0000-0000-000058BD0000}"/>
    <cellStyle name="Output 5 4 5" xfId="9414" xr:uid="{00000000-0005-0000-0000-000059BD0000}"/>
    <cellStyle name="Output 5 4 6" xfId="9415" xr:uid="{00000000-0005-0000-0000-00005ABD0000}"/>
    <cellStyle name="Output 5 4 7" xfId="9416" xr:uid="{00000000-0005-0000-0000-00005BBD0000}"/>
    <cellStyle name="Output 5 4 8" xfId="9417" xr:uid="{00000000-0005-0000-0000-00005CBD0000}"/>
    <cellStyle name="Output 5 4 9" xfId="9418" xr:uid="{00000000-0005-0000-0000-00005DBD0000}"/>
    <cellStyle name="Output 5 4_CR4_19" xfId="9419" xr:uid="{00000000-0005-0000-0000-00005EBD0000}"/>
    <cellStyle name="Output 5 5" xfId="9420" xr:uid="{00000000-0005-0000-0000-00005FBD0000}"/>
    <cellStyle name="Output 5 5 10" xfId="9421" xr:uid="{00000000-0005-0000-0000-000060BD0000}"/>
    <cellStyle name="Output 5 5 11" xfId="9422" xr:uid="{00000000-0005-0000-0000-000061BD0000}"/>
    <cellStyle name="Output 5 5 2" xfId="9423" xr:uid="{00000000-0005-0000-0000-000062BD0000}"/>
    <cellStyle name="Output 5 5 3" xfId="9424" xr:uid="{00000000-0005-0000-0000-000063BD0000}"/>
    <cellStyle name="Output 5 5 4" xfId="9425" xr:uid="{00000000-0005-0000-0000-000064BD0000}"/>
    <cellStyle name="Output 5 5 5" xfId="9426" xr:uid="{00000000-0005-0000-0000-000065BD0000}"/>
    <cellStyle name="Output 5 5 6" xfId="9427" xr:uid="{00000000-0005-0000-0000-000066BD0000}"/>
    <cellStyle name="Output 5 5 7" xfId="9428" xr:uid="{00000000-0005-0000-0000-000067BD0000}"/>
    <cellStyle name="Output 5 5 8" xfId="9429" xr:uid="{00000000-0005-0000-0000-000068BD0000}"/>
    <cellStyle name="Output 5 5 9" xfId="9430" xr:uid="{00000000-0005-0000-0000-000069BD0000}"/>
    <cellStyle name="Output 5 5_CR4_19" xfId="9431" xr:uid="{00000000-0005-0000-0000-00006ABD0000}"/>
    <cellStyle name="Output 5 6" xfId="9432" xr:uid="{00000000-0005-0000-0000-00006BBD0000}"/>
    <cellStyle name="Output 5 6 10" xfId="9433" xr:uid="{00000000-0005-0000-0000-00006CBD0000}"/>
    <cellStyle name="Output 5 6 11" xfId="9434" xr:uid="{00000000-0005-0000-0000-00006DBD0000}"/>
    <cellStyle name="Output 5 6 2" xfId="9435" xr:uid="{00000000-0005-0000-0000-00006EBD0000}"/>
    <cellStyle name="Output 5 6 3" xfId="9436" xr:uid="{00000000-0005-0000-0000-00006FBD0000}"/>
    <cellStyle name="Output 5 6 4" xfId="9437" xr:uid="{00000000-0005-0000-0000-000070BD0000}"/>
    <cellStyle name="Output 5 6 5" xfId="9438" xr:uid="{00000000-0005-0000-0000-000071BD0000}"/>
    <cellStyle name="Output 5 6 6" xfId="9439" xr:uid="{00000000-0005-0000-0000-000072BD0000}"/>
    <cellStyle name="Output 5 6 7" xfId="9440" xr:uid="{00000000-0005-0000-0000-000073BD0000}"/>
    <cellStyle name="Output 5 6 8" xfId="9441" xr:uid="{00000000-0005-0000-0000-000074BD0000}"/>
    <cellStyle name="Output 5 6 9" xfId="9442" xr:uid="{00000000-0005-0000-0000-000075BD0000}"/>
    <cellStyle name="Output 5 6_CR4_19" xfId="9443" xr:uid="{00000000-0005-0000-0000-000076BD0000}"/>
    <cellStyle name="Output 5 7" xfId="9444" xr:uid="{00000000-0005-0000-0000-000077BD0000}"/>
    <cellStyle name="Output 5 7 10" xfId="9445" xr:uid="{00000000-0005-0000-0000-000078BD0000}"/>
    <cellStyle name="Output 5 7 2" xfId="9446" xr:uid="{00000000-0005-0000-0000-000079BD0000}"/>
    <cellStyle name="Output 5 7 3" xfId="9447" xr:uid="{00000000-0005-0000-0000-00007ABD0000}"/>
    <cellStyle name="Output 5 7 4" xfId="9448" xr:uid="{00000000-0005-0000-0000-00007BBD0000}"/>
    <cellStyle name="Output 5 7 5" xfId="9449" xr:uid="{00000000-0005-0000-0000-00007CBD0000}"/>
    <cellStyle name="Output 5 7 6" xfId="9450" xr:uid="{00000000-0005-0000-0000-00007DBD0000}"/>
    <cellStyle name="Output 5 7 7" xfId="9451" xr:uid="{00000000-0005-0000-0000-00007EBD0000}"/>
    <cellStyle name="Output 5 7 8" xfId="9452" xr:uid="{00000000-0005-0000-0000-00007FBD0000}"/>
    <cellStyle name="Output 5 7 9" xfId="9453" xr:uid="{00000000-0005-0000-0000-000080BD0000}"/>
    <cellStyle name="Output 5 7_CR4_19" xfId="9454" xr:uid="{00000000-0005-0000-0000-000081BD0000}"/>
    <cellStyle name="Output 5 8" xfId="36384" xr:uid="{00000000-0005-0000-0000-000082BD0000}"/>
    <cellStyle name="Output 5 9" xfId="36823" xr:uid="{00000000-0005-0000-0000-000083BD0000}"/>
    <cellStyle name="Output 5_A02" xfId="54582" xr:uid="{6A14379F-E481-4788-9F17-0C8CF4DF2C5A}"/>
    <cellStyle name="Output 6" xfId="9455" xr:uid="{00000000-0005-0000-0000-000085BD0000}"/>
    <cellStyle name="Output 6 2" xfId="9456" xr:uid="{00000000-0005-0000-0000-000086BD0000}"/>
    <cellStyle name="Output 6 2 10" xfId="9457" xr:uid="{00000000-0005-0000-0000-000087BD0000}"/>
    <cellStyle name="Output 6 2 11" xfId="9458" xr:uid="{00000000-0005-0000-0000-000088BD0000}"/>
    <cellStyle name="Output 6 2 12" xfId="36679" xr:uid="{00000000-0005-0000-0000-000089BD0000}"/>
    <cellStyle name="Output 6 2 2" xfId="9459" xr:uid="{00000000-0005-0000-0000-00008ABD0000}"/>
    <cellStyle name="Output 6 2 3" xfId="9460" xr:uid="{00000000-0005-0000-0000-00008BBD0000}"/>
    <cellStyle name="Output 6 2 4" xfId="9461" xr:uid="{00000000-0005-0000-0000-00008CBD0000}"/>
    <cellStyle name="Output 6 2 5" xfId="9462" xr:uid="{00000000-0005-0000-0000-00008DBD0000}"/>
    <cellStyle name="Output 6 2 6" xfId="9463" xr:uid="{00000000-0005-0000-0000-00008EBD0000}"/>
    <cellStyle name="Output 6 2 7" xfId="9464" xr:uid="{00000000-0005-0000-0000-00008FBD0000}"/>
    <cellStyle name="Output 6 2 8" xfId="9465" xr:uid="{00000000-0005-0000-0000-000090BD0000}"/>
    <cellStyle name="Output 6 2 9" xfId="9466" xr:uid="{00000000-0005-0000-0000-000091BD0000}"/>
    <cellStyle name="Output 6 2_AVA DVA EL" xfId="33944" xr:uid="{00000000-0005-0000-0000-000092BD0000}"/>
    <cellStyle name="Output 6 3" xfId="9467" xr:uid="{00000000-0005-0000-0000-000093BD0000}"/>
    <cellStyle name="Output 6 3 10" xfId="9468" xr:uid="{00000000-0005-0000-0000-000094BD0000}"/>
    <cellStyle name="Output 6 3 11" xfId="9469" xr:uid="{00000000-0005-0000-0000-000095BD0000}"/>
    <cellStyle name="Output 6 3 12" xfId="36439" xr:uid="{00000000-0005-0000-0000-000096BD0000}"/>
    <cellStyle name="Output 6 3 13" xfId="36664" xr:uid="{00000000-0005-0000-0000-000097BD0000}"/>
    <cellStyle name="Output 6 3 2" xfId="9470" xr:uid="{00000000-0005-0000-0000-000098BD0000}"/>
    <cellStyle name="Output 6 3 3" xfId="9471" xr:uid="{00000000-0005-0000-0000-000099BD0000}"/>
    <cellStyle name="Output 6 3 4" xfId="9472" xr:uid="{00000000-0005-0000-0000-00009ABD0000}"/>
    <cellStyle name="Output 6 3 5" xfId="9473" xr:uid="{00000000-0005-0000-0000-00009BBD0000}"/>
    <cellStyle name="Output 6 3 6" xfId="9474" xr:uid="{00000000-0005-0000-0000-00009CBD0000}"/>
    <cellStyle name="Output 6 3 7" xfId="9475" xr:uid="{00000000-0005-0000-0000-00009DBD0000}"/>
    <cellStyle name="Output 6 3 8" xfId="9476" xr:uid="{00000000-0005-0000-0000-00009EBD0000}"/>
    <cellStyle name="Output 6 3 9" xfId="9477" xr:uid="{00000000-0005-0000-0000-00009FBD0000}"/>
    <cellStyle name="Output 6 3_CR4_19" xfId="9478" xr:uid="{00000000-0005-0000-0000-0000A0BD0000}"/>
    <cellStyle name="Output 6 4" xfId="9479" xr:uid="{00000000-0005-0000-0000-0000A1BD0000}"/>
    <cellStyle name="Output 6 4 10" xfId="9480" xr:uid="{00000000-0005-0000-0000-0000A2BD0000}"/>
    <cellStyle name="Output 6 4 11" xfId="9481" xr:uid="{00000000-0005-0000-0000-0000A3BD0000}"/>
    <cellStyle name="Output 6 4 2" xfId="9482" xr:uid="{00000000-0005-0000-0000-0000A4BD0000}"/>
    <cellStyle name="Output 6 4 3" xfId="9483" xr:uid="{00000000-0005-0000-0000-0000A5BD0000}"/>
    <cellStyle name="Output 6 4 4" xfId="9484" xr:uid="{00000000-0005-0000-0000-0000A6BD0000}"/>
    <cellStyle name="Output 6 4 5" xfId="9485" xr:uid="{00000000-0005-0000-0000-0000A7BD0000}"/>
    <cellStyle name="Output 6 4 6" xfId="9486" xr:uid="{00000000-0005-0000-0000-0000A8BD0000}"/>
    <cellStyle name="Output 6 4 7" xfId="9487" xr:uid="{00000000-0005-0000-0000-0000A9BD0000}"/>
    <cellStyle name="Output 6 4 8" xfId="9488" xr:uid="{00000000-0005-0000-0000-0000AABD0000}"/>
    <cellStyle name="Output 6 4 9" xfId="9489" xr:uid="{00000000-0005-0000-0000-0000ABBD0000}"/>
    <cellStyle name="Output 6 4_CR4_19" xfId="9490" xr:uid="{00000000-0005-0000-0000-0000ACBD0000}"/>
    <cellStyle name="Output 6 5" xfId="9491" xr:uid="{00000000-0005-0000-0000-0000ADBD0000}"/>
    <cellStyle name="Output 6 5 10" xfId="9492" xr:uid="{00000000-0005-0000-0000-0000AEBD0000}"/>
    <cellStyle name="Output 6 5 11" xfId="9493" xr:uid="{00000000-0005-0000-0000-0000AFBD0000}"/>
    <cellStyle name="Output 6 5 2" xfId="9494" xr:uid="{00000000-0005-0000-0000-0000B0BD0000}"/>
    <cellStyle name="Output 6 5 3" xfId="9495" xr:uid="{00000000-0005-0000-0000-0000B1BD0000}"/>
    <cellStyle name="Output 6 5 4" xfId="9496" xr:uid="{00000000-0005-0000-0000-0000B2BD0000}"/>
    <cellStyle name="Output 6 5 5" xfId="9497" xr:uid="{00000000-0005-0000-0000-0000B3BD0000}"/>
    <cellStyle name="Output 6 5 6" xfId="9498" xr:uid="{00000000-0005-0000-0000-0000B4BD0000}"/>
    <cellStyle name="Output 6 5 7" xfId="9499" xr:uid="{00000000-0005-0000-0000-0000B5BD0000}"/>
    <cellStyle name="Output 6 5 8" xfId="9500" xr:uid="{00000000-0005-0000-0000-0000B6BD0000}"/>
    <cellStyle name="Output 6 5 9" xfId="9501" xr:uid="{00000000-0005-0000-0000-0000B7BD0000}"/>
    <cellStyle name="Output 6 5_CR4_19" xfId="9502" xr:uid="{00000000-0005-0000-0000-0000B8BD0000}"/>
    <cellStyle name="Output 6 6" xfId="9503" xr:uid="{00000000-0005-0000-0000-0000B9BD0000}"/>
    <cellStyle name="Output 6 6 10" xfId="9504" xr:uid="{00000000-0005-0000-0000-0000BABD0000}"/>
    <cellStyle name="Output 6 6 11" xfId="9505" xr:uid="{00000000-0005-0000-0000-0000BBBD0000}"/>
    <cellStyle name="Output 6 6 2" xfId="9506" xr:uid="{00000000-0005-0000-0000-0000BCBD0000}"/>
    <cellStyle name="Output 6 6 3" xfId="9507" xr:uid="{00000000-0005-0000-0000-0000BDBD0000}"/>
    <cellStyle name="Output 6 6 4" xfId="9508" xr:uid="{00000000-0005-0000-0000-0000BEBD0000}"/>
    <cellStyle name="Output 6 6 5" xfId="9509" xr:uid="{00000000-0005-0000-0000-0000BFBD0000}"/>
    <cellStyle name="Output 6 6 6" xfId="9510" xr:uid="{00000000-0005-0000-0000-0000C0BD0000}"/>
    <cellStyle name="Output 6 6 7" xfId="9511" xr:uid="{00000000-0005-0000-0000-0000C1BD0000}"/>
    <cellStyle name="Output 6 6 8" xfId="9512" xr:uid="{00000000-0005-0000-0000-0000C2BD0000}"/>
    <cellStyle name="Output 6 6 9" xfId="9513" xr:uid="{00000000-0005-0000-0000-0000C3BD0000}"/>
    <cellStyle name="Output 6 6_CR4_19" xfId="9514" xr:uid="{00000000-0005-0000-0000-0000C4BD0000}"/>
    <cellStyle name="Output 6 7" xfId="9515" xr:uid="{00000000-0005-0000-0000-0000C5BD0000}"/>
    <cellStyle name="Output 6 7 10" xfId="9516" xr:uid="{00000000-0005-0000-0000-0000C6BD0000}"/>
    <cellStyle name="Output 6 7 2" xfId="9517" xr:uid="{00000000-0005-0000-0000-0000C7BD0000}"/>
    <cellStyle name="Output 6 7 3" xfId="9518" xr:uid="{00000000-0005-0000-0000-0000C8BD0000}"/>
    <cellStyle name="Output 6 7 4" xfId="9519" xr:uid="{00000000-0005-0000-0000-0000C9BD0000}"/>
    <cellStyle name="Output 6 7 5" xfId="9520" xr:uid="{00000000-0005-0000-0000-0000CABD0000}"/>
    <cellStyle name="Output 6 7 6" xfId="9521" xr:uid="{00000000-0005-0000-0000-0000CBBD0000}"/>
    <cellStyle name="Output 6 7 7" xfId="9522" xr:uid="{00000000-0005-0000-0000-0000CCBD0000}"/>
    <cellStyle name="Output 6 7 8" xfId="9523" xr:uid="{00000000-0005-0000-0000-0000CDBD0000}"/>
    <cellStyle name="Output 6 7 9" xfId="9524" xr:uid="{00000000-0005-0000-0000-0000CEBD0000}"/>
    <cellStyle name="Output 6 7_CR4_19" xfId="9525" xr:uid="{00000000-0005-0000-0000-0000CFBD0000}"/>
    <cellStyle name="Output 6 8" xfId="35960" xr:uid="{00000000-0005-0000-0000-0000D0BD0000}"/>
    <cellStyle name="Output 6 9" xfId="36824" xr:uid="{00000000-0005-0000-0000-0000D1BD0000}"/>
    <cellStyle name="Output 6_A02" xfId="54583" xr:uid="{4888A95B-4B7A-4EA7-B90C-7AB8ABD2B05C}"/>
    <cellStyle name="Output 7" xfId="9526" xr:uid="{00000000-0005-0000-0000-0000D3BD0000}"/>
    <cellStyle name="Output 7 2" xfId="9527" xr:uid="{00000000-0005-0000-0000-0000D4BD0000}"/>
    <cellStyle name="Output 7 2 10" xfId="9528" xr:uid="{00000000-0005-0000-0000-0000D5BD0000}"/>
    <cellStyle name="Output 7 2 11" xfId="9529" xr:uid="{00000000-0005-0000-0000-0000D6BD0000}"/>
    <cellStyle name="Output 7 2 12" xfId="36680" xr:uid="{00000000-0005-0000-0000-0000D7BD0000}"/>
    <cellStyle name="Output 7 2 2" xfId="9530" xr:uid="{00000000-0005-0000-0000-0000D8BD0000}"/>
    <cellStyle name="Output 7 2 3" xfId="9531" xr:uid="{00000000-0005-0000-0000-0000D9BD0000}"/>
    <cellStyle name="Output 7 2 4" xfId="9532" xr:uid="{00000000-0005-0000-0000-0000DABD0000}"/>
    <cellStyle name="Output 7 2 5" xfId="9533" xr:uid="{00000000-0005-0000-0000-0000DBBD0000}"/>
    <cellStyle name="Output 7 2 6" xfId="9534" xr:uid="{00000000-0005-0000-0000-0000DCBD0000}"/>
    <cellStyle name="Output 7 2 7" xfId="9535" xr:uid="{00000000-0005-0000-0000-0000DDBD0000}"/>
    <cellStyle name="Output 7 2 8" xfId="9536" xr:uid="{00000000-0005-0000-0000-0000DEBD0000}"/>
    <cellStyle name="Output 7 2 9" xfId="9537" xr:uid="{00000000-0005-0000-0000-0000DFBD0000}"/>
    <cellStyle name="Output 7 2_AVA DVA EL" xfId="33945" xr:uid="{00000000-0005-0000-0000-0000E0BD0000}"/>
    <cellStyle name="Output 7 3" xfId="9538" xr:uid="{00000000-0005-0000-0000-0000E1BD0000}"/>
    <cellStyle name="Output 7 3 10" xfId="9539" xr:uid="{00000000-0005-0000-0000-0000E2BD0000}"/>
    <cellStyle name="Output 7 3 11" xfId="9540" xr:uid="{00000000-0005-0000-0000-0000E3BD0000}"/>
    <cellStyle name="Output 7 3 12" xfId="36440" xr:uid="{00000000-0005-0000-0000-0000E4BD0000}"/>
    <cellStyle name="Output 7 3 13" xfId="36665" xr:uid="{00000000-0005-0000-0000-0000E5BD0000}"/>
    <cellStyle name="Output 7 3 2" xfId="9541" xr:uid="{00000000-0005-0000-0000-0000E6BD0000}"/>
    <cellStyle name="Output 7 3 3" xfId="9542" xr:uid="{00000000-0005-0000-0000-0000E7BD0000}"/>
    <cellStyle name="Output 7 3 4" xfId="9543" xr:uid="{00000000-0005-0000-0000-0000E8BD0000}"/>
    <cellStyle name="Output 7 3 5" xfId="9544" xr:uid="{00000000-0005-0000-0000-0000E9BD0000}"/>
    <cellStyle name="Output 7 3 6" xfId="9545" xr:uid="{00000000-0005-0000-0000-0000EABD0000}"/>
    <cellStyle name="Output 7 3 7" xfId="9546" xr:uid="{00000000-0005-0000-0000-0000EBBD0000}"/>
    <cellStyle name="Output 7 3 8" xfId="9547" xr:uid="{00000000-0005-0000-0000-0000ECBD0000}"/>
    <cellStyle name="Output 7 3 9" xfId="9548" xr:uid="{00000000-0005-0000-0000-0000EDBD0000}"/>
    <cellStyle name="Output 7 3_CR4_19" xfId="9549" xr:uid="{00000000-0005-0000-0000-0000EEBD0000}"/>
    <cellStyle name="Output 7 4" xfId="9550" xr:uid="{00000000-0005-0000-0000-0000EFBD0000}"/>
    <cellStyle name="Output 7 4 10" xfId="9551" xr:uid="{00000000-0005-0000-0000-0000F0BD0000}"/>
    <cellStyle name="Output 7 4 11" xfId="9552" xr:uid="{00000000-0005-0000-0000-0000F1BD0000}"/>
    <cellStyle name="Output 7 4 2" xfId="9553" xr:uid="{00000000-0005-0000-0000-0000F2BD0000}"/>
    <cellStyle name="Output 7 4 3" xfId="9554" xr:uid="{00000000-0005-0000-0000-0000F3BD0000}"/>
    <cellStyle name="Output 7 4 4" xfId="9555" xr:uid="{00000000-0005-0000-0000-0000F4BD0000}"/>
    <cellStyle name="Output 7 4 5" xfId="9556" xr:uid="{00000000-0005-0000-0000-0000F5BD0000}"/>
    <cellStyle name="Output 7 4 6" xfId="9557" xr:uid="{00000000-0005-0000-0000-0000F6BD0000}"/>
    <cellStyle name="Output 7 4 7" xfId="9558" xr:uid="{00000000-0005-0000-0000-0000F7BD0000}"/>
    <cellStyle name="Output 7 4 8" xfId="9559" xr:uid="{00000000-0005-0000-0000-0000F8BD0000}"/>
    <cellStyle name="Output 7 4 9" xfId="9560" xr:uid="{00000000-0005-0000-0000-0000F9BD0000}"/>
    <cellStyle name="Output 7 4_CR4_19" xfId="9561" xr:uid="{00000000-0005-0000-0000-0000FABD0000}"/>
    <cellStyle name="Output 7 5" xfId="9562" xr:uid="{00000000-0005-0000-0000-0000FBBD0000}"/>
    <cellStyle name="Output 7 5 10" xfId="9563" xr:uid="{00000000-0005-0000-0000-0000FCBD0000}"/>
    <cellStyle name="Output 7 5 11" xfId="9564" xr:uid="{00000000-0005-0000-0000-0000FDBD0000}"/>
    <cellStyle name="Output 7 5 2" xfId="9565" xr:uid="{00000000-0005-0000-0000-0000FEBD0000}"/>
    <cellStyle name="Output 7 5 3" xfId="9566" xr:uid="{00000000-0005-0000-0000-0000FFBD0000}"/>
    <cellStyle name="Output 7 5 4" xfId="9567" xr:uid="{00000000-0005-0000-0000-000000BE0000}"/>
    <cellStyle name="Output 7 5 5" xfId="9568" xr:uid="{00000000-0005-0000-0000-000001BE0000}"/>
    <cellStyle name="Output 7 5 6" xfId="9569" xr:uid="{00000000-0005-0000-0000-000002BE0000}"/>
    <cellStyle name="Output 7 5 7" xfId="9570" xr:uid="{00000000-0005-0000-0000-000003BE0000}"/>
    <cellStyle name="Output 7 5 8" xfId="9571" xr:uid="{00000000-0005-0000-0000-000004BE0000}"/>
    <cellStyle name="Output 7 5 9" xfId="9572" xr:uid="{00000000-0005-0000-0000-000005BE0000}"/>
    <cellStyle name="Output 7 5_CR4_19" xfId="9573" xr:uid="{00000000-0005-0000-0000-000006BE0000}"/>
    <cellStyle name="Output 7 6" xfId="9574" xr:uid="{00000000-0005-0000-0000-000007BE0000}"/>
    <cellStyle name="Output 7 6 10" xfId="9575" xr:uid="{00000000-0005-0000-0000-000008BE0000}"/>
    <cellStyle name="Output 7 6 11" xfId="9576" xr:uid="{00000000-0005-0000-0000-000009BE0000}"/>
    <cellStyle name="Output 7 6 2" xfId="9577" xr:uid="{00000000-0005-0000-0000-00000ABE0000}"/>
    <cellStyle name="Output 7 6 3" xfId="9578" xr:uid="{00000000-0005-0000-0000-00000BBE0000}"/>
    <cellStyle name="Output 7 6 4" xfId="9579" xr:uid="{00000000-0005-0000-0000-00000CBE0000}"/>
    <cellStyle name="Output 7 6 5" xfId="9580" xr:uid="{00000000-0005-0000-0000-00000DBE0000}"/>
    <cellStyle name="Output 7 6 6" xfId="9581" xr:uid="{00000000-0005-0000-0000-00000EBE0000}"/>
    <cellStyle name="Output 7 6 7" xfId="9582" xr:uid="{00000000-0005-0000-0000-00000FBE0000}"/>
    <cellStyle name="Output 7 6 8" xfId="9583" xr:uid="{00000000-0005-0000-0000-000010BE0000}"/>
    <cellStyle name="Output 7 6 9" xfId="9584" xr:uid="{00000000-0005-0000-0000-000011BE0000}"/>
    <cellStyle name="Output 7 6_CR4_19" xfId="9585" xr:uid="{00000000-0005-0000-0000-000012BE0000}"/>
    <cellStyle name="Output 7 7" xfId="9586" xr:uid="{00000000-0005-0000-0000-000013BE0000}"/>
    <cellStyle name="Output 7 7 10" xfId="9587" xr:uid="{00000000-0005-0000-0000-000014BE0000}"/>
    <cellStyle name="Output 7 7 2" xfId="9588" xr:uid="{00000000-0005-0000-0000-000015BE0000}"/>
    <cellStyle name="Output 7 7 3" xfId="9589" xr:uid="{00000000-0005-0000-0000-000016BE0000}"/>
    <cellStyle name="Output 7 7 4" xfId="9590" xr:uid="{00000000-0005-0000-0000-000017BE0000}"/>
    <cellStyle name="Output 7 7 5" xfId="9591" xr:uid="{00000000-0005-0000-0000-000018BE0000}"/>
    <cellStyle name="Output 7 7 6" xfId="9592" xr:uid="{00000000-0005-0000-0000-000019BE0000}"/>
    <cellStyle name="Output 7 7 7" xfId="9593" xr:uid="{00000000-0005-0000-0000-00001ABE0000}"/>
    <cellStyle name="Output 7 7 8" xfId="9594" xr:uid="{00000000-0005-0000-0000-00001BBE0000}"/>
    <cellStyle name="Output 7 7 9" xfId="9595" xr:uid="{00000000-0005-0000-0000-00001CBE0000}"/>
    <cellStyle name="Output 7 7_CR4_19" xfId="9596" xr:uid="{00000000-0005-0000-0000-00001DBE0000}"/>
    <cellStyle name="Output 7 8" xfId="35959" xr:uid="{00000000-0005-0000-0000-00001EBE0000}"/>
    <cellStyle name="Output 7 9" xfId="36825" xr:uid="{00000000-0005-0000-0000-00001FBE0000}"/>
    <cellStyle name="Output 7_A02" xfId="54584" xr:uid="{4B137D36-2DCB-4BF4-AF05-A15BA49A7A34}"/>
    <cellStyle name="Output 8" xfId="9597" xr:uid="{00000000-0005-0000-0000-000021BE0000}"/>
    <cellStyle name="Output 8 2" xfId="9598" xr:uid="{00000000-0005-0000-0000-000022BE0000}"/>
    <cellStyle name="Output 8 2 10" xfId="9599" xr:uid="{00000000-0005-0000-0000-000023BE0000}"/>
    <cellStyle name="Output 8 2 11" xfId="9600" xr:uid="{00000000-0005-0000-0000-000024BE0000}"/>
    <cellStyle name="Output 8 2 12" xfId="36681" xr:uid="{00000000-0005-0000-0000-000025BE0000}"/>
    <cellStyle name="Output 8 2 2" xfId="9601" xr:uid="{00000000-0005-0000-0000-000026BE0000}"/>
    <cellStyle name="Output 8 2 3" xfId="9602" xr:uid="{00000000-0005-0000-0000-000027BE0000}"/>
    <cellStyle name="Output 8 2 4" xfId="9603" xr:uid="{00000000-0005-0000-0000-000028BE0000}"/>
    <cellStyle name="Output 8 2 5" xfId="9604" xr:uid="{00000000-0005-0000-0000-000029BE0000}"/>
    <cellStyle name="Output 8 2 6" xfId="9605" xr:uid="{00000000-0005-0000-0000-00002ABE0000}"/>
    <cellStyle name="Output 8 2 7" xfId="9606" xr:uid="{00000000-0005-0000-0000-00002BBE0000}"/>
    <cellStyle name="Output 8 2 8" xfId="9607" xr:uid="{00000000-0005-0000-0000-00002CBE0000}"/>
    <cellStyle name="Output 8 2 9" xfId="9608" xr:uid="{00000000-0005-0000-0000-00002DBE0000}"/>
    <cellStyle name="Output 8 2_AVA DVA EL" xfId="33946" xr:uid="{00000000-0005-0000-0000-00002EBE0000}"/>
    <cellStyle name="Output 8 3" xfId="9609" xr:uid="{00000000-0005-0000-0000-00002FBE0000}"/>
    <cellStyle name="Output 8 3 10" xfId="9610" xr:uid="{00000000-0005-0000-0000-000030BE0000}"/>
    <cellStyle name="Output 8 3 11" xfId="9611" xr:uid="{00000000-0005-0000-0000-000031BE0000}"/>
    <cellStyle name="Output 8 3 12" xfId="36441" xr:uid="{00000000-0005-0000-0000-000032BE0000}"/>
    <cellStyle name="Output 8 3 13" xfId="36666" xr:uid="{00000000-0005-0000-0000-000033BE0000}"/>
    <cellStyle name="Output 8 3 2" xfId="9612" xr:uid="{00000000-0005-0000-0000-000034BE0000}"/>
    <cellStyle name="Output 8 3 3" xfId="9613" xr:uid="{00000000-0005-0000-0000-000035BE0000}"/>
    <cellStyle name="Output 8 3 4" xfId="9614" xr:uid="{00000000-0005-0000-0000-000036BE0000}"/>
    <cellStyle name="Output 8 3 5" xfId="9615" xr:uid="{00000000-0005-0000-0000-000037BE0000}"/>
    <cellStyle name="Output 8 3 6" xfId="9616" xr:uid="{00000000-0005-0000-0000-000038BE0000}"/>
    <cellStyle name="Output 8 3 7" xfId="9617" xr:uid="{00000000-0005-0000-0000-000039BE0000}"/>
    <cellStyle name="Output 8 3 8" xfId="9618" xr:uid="{00000000-0005-0000-0000-00003ABE0000}"/>
    <cellStyle name="Output 8 3 9" xfId="9619" xr:uid="{00000000-0005-0000-0000-00003BBE0000}"/>
    <cellStyle name="Output 8 3_CR4_19" xfId="9620" xr:uid="{00000000-0005-0000-0000-00003CBE0000}"/>
    <cellStyle name="Output 8 4" xfId="9621" xr:uid="{00000000-0005-0000-0000-00003DBE0000}"/>
    <cellStyle name="Output 8 4 10" xfId="9622" xr:uid="{00000000-0005-0000-0000-00003EBE0000}"/>
    <cellStyle name="Output 8 4 11" xfId="9623" xr:uid="{00000000-0005-0000-0000-00003FBE0000}"/>
    <cellStyle name="Output 8 4 2" xfId="9624" xr:uid="{00000000-0005-0000-0000-000040BE0000}"/>
    <cellStyle name="Output 8 4 3" xfId="9625" xr:uid="{00000000-0005-0000-0000-000041BE0000}"/>
    <cellStyle name="Output 8 4 4" xfId="9626" xr:uid="{00000000-0005-0000-0000-000042BE0000}"/>
    <cellStyle name="Output 8 4 5" xfId="9627" xr:uid="{00000000-0005-0000-0000-000043BE0000}"/>
    <cellStyle name="Output 8 4 6" xfId="9628" xr:uid="{00000000-0005-0000-0000-000044BE0000}"/>
    <cellStyle name="Output 8 4 7" xfId="9629" xr:uid="{00000000-0005-0000-0000-000045BE0000}"/>
    <cellStyle name="Output 8 4 8" xfId="9630" xr:uid="{00000000-0005-0000-0000-000046BE0000}"/>
    <cellStyle name="Output 8 4 9" xfId="9631" xr:uid="{00000000-0005-0000-0000-000047BE0000}"/>
    <cellStyle name="Output 8 4_CR4_19" xfId="9632" xr:uid="{00000000-0005-0000-0000-000048BE0000}"/>
    <cellStyle name="Output 8 5" xfId="9633" xr:uid="{00000000-0005-0000-0000-000049BE0000}"/>
    <cellStyle name="Output 8 5 10" xfId="9634" xr:uid="{00000000-0005-0000-0000-00004ABE0000}"/>
    <cellStyle name="Output 8 5 11" xfId="9635" xr:uid="{00000000-0005-0000-0000-00004BBE0000}"/>
    <cellStyle name="Output 8 5 2" xfId="9636" xr:uid="{00000000-0005-0000-0000-00004CBE0000}"/>
    <cellStyle name="Output 8 5 3" xfId="9637" xr:uid="{00000000-0005-0000-0000-00004DBE0000}"/>
    <cellStyle name="Output 8 5 4" xfId="9638" xr:uid="{00000000-0005-0000-0000-00004EBE0000}"/>
    <cellStyle name="Output 8 5 5" xfId="9639" xr:uid="{00000000-0005-0000-0000-00004FBE0000}"/>
    <cellStyle name="Output 8 5 6" xfId="9640" xr:uid="{00000000-0005-0000-0000-000050BE0000}"/>
    <cellStyle name="Output 8 5 7" xfId="9641" xr:uid="{00000000-0005-0000-0000-000051BE0000}"/>
    <cellStyle name="Output 8 5 8" xfId="9642" xr:uid="{00000000-0005-0000-0000-000052BE0000}"/>
    <cellStyle name="Output 8 5 9" xfId="9643" xr:uid="{00000000-0005-0000-0000-000053BE0000}"/>
    <cellStyle name="Output 8 5_CR4_19" xfId="9644" xr:uid="{00000000-0005-0000-0000-000054BE0000}"/>
    <cellStyle name="Output 8 6" xfId="9645" xr:uid="{00000000-0005-0000-0000-000055BE0000}"/>
    <cellStyle name="Output 8 6 10" xfId="9646" xr:uid="{00000000-0005-0000-0000-000056BE0000}"/>
    <cellStyle name="Output 8 6 11" xfId="9647" xr:uid="{00000000-0005-0000-0000-000057BE0000}"/>
    <cellStyle name="Output 8 6 2" xfId="9648" xr:uid="{00000000-0005-0000-0000-000058BE0000}"/>
    <cellStyle name="Output 8 6 3" xfId="9649" xr:uid="{00000000-0005-0000-0000-000059BE0000}"/>
    <cellStyle name="Output 8 6 4" xfId="9650" xr:uid="{00000000-0005-0000-0000-00005ABE0000}"/>
    <cellStyle name="Output 8 6 5" xfId="9651" xr:uid="{00000000-0005-0000-0000-00005BBE0000}"/>
    <cellStyle name="Output 8 6 6" xfId="9652" xr:uid="{00000000-0005-0000-0000-00005CBE0000}"/>
    <cellStyle name="Output 8 6 7" xfId="9653" xr:uid="{00000000-0005-0000-0000-00005DBE0000}"/>
    <cellStyle name="Output 8 6 8" xfId="9654" xr:uid="{00000000-0005-0000-0000-00005EBE0000}"/>
    <cellStyle name="Output 8 6 9" xfId="9655" xr:uid="{00000000-0005-0000-0000-00005FBE0000}"/>
    <cellStyle name="Output 8 6_CR4_19" xfId="9656" xr:uid="{00000000-0005-0000-0000-000060BE0000}"/>
    <cellStyle name="Output 8 7" xfId="9657" xr:uid="{00000000-0005-0000-0000-000061BE0000}"/>
    <cellStyle name="Output 8 7 10" xfId="9658" xr:uid="{00000000-0005-0000-0000-000062BE0000}"/>
    <cellStyle name="Output 8 7 2" xfId="9659" xr:uid="{00000000-0005-0000-0000-000063BE0000}"/>
    <cellStyle name="Output 8 7 3" xfId="9660" xr:uid="{00000000-0005-0000-0000-000064BE0000}"/>
    <cellStyle name="Output 8 7 4" xfId="9661" xr:uid="{00000000-0005-0000-0000-000065BE0000}"/>
    <cellStyle name="Output 8 7 5" xfId="9662" xr:uid="{00000000-0005-0000-0000-000066BE0000}"/>
    <cellStyle name="Output 8 7 6" xfId="9663" xr:uid="{00000000-0005-0000-0000-000067BE0000}"/>
    <cellStyle name="Output 8 7 7" xfId="9664" xr:uid="{00000000-0005-0000-0000-000068BE0000}"/>
    <cellStyle name="Output 8 7 8" xfId="9665" xr:uid="{00000000-0005-0000-0000-000069BE0000}"/>
    <cellStyle name="Output 8 7 9" xfId="9666" xr:uid="{00000000-0005-0000-0000-00006ABE0000}"/>
    <cellStyle name="Output 8 7_CR4_19" xfId="9667" xr:uid="{00000000-0005-0000-0000-00006BBE0000}"/>
    <cellStyle name="Output 8 8" xfId="36381" xr:uid="{00000000-0005-0000-0000-00006CBE0000}"/>
    <cellStyle name="Output 8 9" xfId="36826" xr:uid="{00000000-0005-0000-0000-00006DBE0000}"/>
    <cellStyle name="Output 8_A02" xfId="54585" xr:uid="{0AB81D7C-EC0F-493D-884B-21FABC6251E6}"/>
    <cellStyle name="Output 9" xfId="9668" xr:uid="{00000000-0005-0000-0000-00006FBE0000}"/>
    <cellStyle name="Output 9 2" xfId="9669" xr:uid="{00000000-0005-0000-0000-000070BE0000}"/>
    <cellStyle name="Output 9 2 10" xfId="9670" xr:uid="{00000000-0005-0000-0000-000071BE0000}"/>
    <cellStyle name="Output 9 2 11" xfId="9671" xr:uid="{00000000-0005-0000-0000-000072BE0000}"/>
    <cellStyle name="Output 9 2 12" xfId="36682" xr:uid="{00000000-0005-0000-0000-000073BE0000}"/>
    <cellStyle name="Output 9 2 2" xfId="9672" xr:uid="{00000000-0005-0000-0000-000074BE0000}"/>
    <cellStyle name="Output 9 2 3" xfId="9673" xr:uid="{00000000-0005-0000-0000-000075BE0000}"/>
    <cellStyle name="Output 9 2 4" xfId="9674" xr:uid="{00000000-0005-0000-0000-000076BE0000}"/>
    <cellStyle name="Output 9 2 5" xfId="9675" xr:uid="{00000000-0005-0000-0000-000077BE0000}"/>
    <cellStyle name="Output 9 2 6" xfId="9676" xr:uid="{00000000-0005-0000-0000-000078BE0000}"/>
    <cellStyle name="Output 9 2 7" xfId="9677" xr:uid="{00000000-0005-0000-0000-000079BE0000}"/>
    <cellStyle name="Output 9 2 8" xfId="9678" xr:uid="{00000000-0005-0000-0000-00007ABE0000}"/>
    <cellStyle name="Output 9 2 9" xfId="9679" xr:uid="{00000000-0005-0000-0000-00007BBE0000}"/>
    <cellStyle name="Output 9 2_AVA DVA EL" xfId="33947" xr:uid="{00000000-0005-0000-0000-00007CBE0000}"/>
    <cellStyle name="Output 9 3" xfId="9680" xr:uid="{00000000-0005-0000-0000-00007DBE0000}"/>
    <cellStyle name="Output 9 3 10" xfId="9681" xr:uid="{00000000-0005-0000-0000-00007EBE0000}"/>
    <cellStyle name="Output 9 3 11" xfId="9682" xr:uid="{00000000-0005-0000-0000-00007FBE0000}"/>
    <cellStyle name="Output 9 3 12" xfId="36442" xr:uid="{00000000-0005-0000-0000-000080BE0000}"/>
    <cellStyle name="Output 9 3 13" xfId="36667" xr:uid="{00000000-0005-0000-0000-000081BE0000}"/>
    <cellStyle name="Output 9 3 2" xfId="9683" xr:uid="{00000000-0005-0000-0000-000082BE0000}"/>
    <cellStyle name="Output 9 3 3" xfId="9684" xr:uid="{00000000-0005-0000-0000-000083BE0000}"/>
    <cellStyle name="Output 9 3 4" xfId="9685" xr:uid="{00000000-0005-0000-0000-000084BE0000}"/>
    <cellStyle name="Output 9 3 5" xfId="9686" xr:uid="{00000000-0005-0000-0000-000085BE0000}"/>
    <cellStyle name="Output 9 3 6" xfId="9687" xr:uid="{00000000-0005-0000-0000-000086BE0000}"/>
    <cellStyle name="Output 9 3 7" xfId="9688" xr:uid="{00000000-0005-0000-0000-000087BE0000}"/>
    <cellStyle name="Output 9 3 8" xfId="9689" xr:uid="{00000000-0005-0000-0000-000088BE0000}"/>
    <cellStyle name="Output 9 3 9" xfId="9690" xr:uid="{00000000-0005-0000-0000-000089BE0000}"/>
    <cellStyle name="Output 9 3_CR4_19" xfId="9691" xr:uid="{00000000-0005-0000-0000-00008ABE0000}"/>
    <cellStyle name="Output 9 4" xfId="9692" xr:uid="{00000000-0005-0000-0000-00008BBE0000}"/>
    <cellStyle name="Output 9 4 10" xfId="9693" xr:uid="{00000000-0005-0000-0000-00008CBE0000}"/>
    <cellStyle name="Output 9 4 11" xfId="9694" xr:uid="{00000000-0005-0000-0000-00008DBE0000}"/>
    <cellStyle name="Output 9 4 2" xfId="9695" xr:uid="{00000000-0005-0000-0000-00008EBE0000}"/>
    <cellStyle name="Output 9 4 3" xfId="9696" xr:uid="{00000000-0005-0000-0000-00008FBE0000}"/>
    <cellStyle name="Output 9 4 4" xfId="9697" xr:uid="{00000000-0005-0000-0000-000090BE0000}"/>
    <cellStyle name="Output 9 4 5" xfId="9698" xr:uid="{00000000-0005-0000-0000-000091BE0000}"/>
    <cellStyle name="Output 9 4 6" xfId="9699" xr:uid="{00000000-0005-0000-0000-000092BE0000}"/>
    <cellStyle name="Output 9 4 7" xfId="9700" xr:uid="{00000000-0005-0000-0000-000093BE0000}"/>
    <cellStyle name="Output 9 4 8" xfId="9701" xr:uid="{00000000-0005-0000-0000-000094BE0000}"/>
    <cellStyle name="Output 9 4 9" xfId="9702" xr:uid="{00000000-0005-0000-0000-000095BE0000}"/>
    <cellStyle name="Output 9 4_CR4_19" xfId="9703" xr:uid="{00000000-0005-0000-0000-000096BE0000}"/>
    <cellStyle name="Output 9 5" xfId="9704" xr:uid="{00000000-0005-0000-0000-000097BE0000}"/>
    <cellStyle name="Output 9 5 10" xfId="9705" xr:uid="{00000000-0005-0000-0000-000098BE0000}"/>
    <cellStyle name="Output 9 5 11" xfId="9706" xr:uid="{00000000-0005-0000-0000-000099BE0000}"/>
    <cellStyle name="Output 9 5 2" xfId="9707" xr:uid="{00000000-0005-0000-0000-00009ABE0000}"/>
    <cellStyle name="Output 9 5 3" xfId="9708" xr:uid="{00000000-0005-0000-0000-00009BBE0000}"/>
    <cellStyle name="Output 9 5 4" xfId="9709" xr:uid="{00000000-0005-0000-0000-00009CBE0000}"/>
    <cellStyle name="Output 9 5 5" xfId="9710" xr:uid="{00000000-0005-0000-0000-00009DBE0000}"/>
    <cellStyle name="Output 9 5 6" xfId="9711" xr:uid="{00000000-0005-0000-0000-00009EBE0000}"/>
    <cellStyle name="Output 9 5 7" xfId="9712" xr:uid="{00000000-0005-0000-0000-00009FBE0000}"/>
    <cellStyle name="Output 9 5 8" xfId="9713" xr:uid="{00000000-0005-0000-0000-0000A0BE0000}"/>
    <cellStyle name="Output 9 5 9" xfId="9714" xr:uid="{00000000-0005-0000-0000-0000A1BE0000}"/>
    <cellStyle name="Output 9 5_CR4_19" xfId="9715" xr:uid="{00000000-0005-0000-0000-0000A2BE0000}"/>
    <cellStyle name="Output 9 6" xfId="9716" xr:uid="{00000000-0005-0000-0000-0000A3BE0000}"/>
    <cellStyle name="Output 9 6 10" xfId="9717" xr:uid="{00000000-0005-0000-0000-0000A4BE0000}"/>
    <cellStyle name="Output 9 6 11" xfId="9718" xr:uid="{00000000-0005-0000-0000-0000A5BE0000}"/>
    <cellStyle name="Output 9 6 2" xfId="9719" xr:uid="{00000000-0005-0000-0000-0000A6BE0000}"/>
    <cellStyle name="Output 9 6 3" xfId="9720" xr:uid="{00000000-0005-0000-0000-0000A7BE0000}"/>
    <cellStyle name="Output 9 6 4" xfId="9721" xr:uid="{00000000-0005-0000-0000-0000A8BE0000}"/>
    <cellStyle name="Output 9 6 5" xfId="9722" xr:uid="{00000000-0005-0000-0000-0000A9BE0000}"/>
    <cellStyle name="Output 9 6 6" xfId="9723" xr:uid="{00000000-0005-0000-0000-0000AABE0000}"/>
    <cellStyle name="Output 9 6 7" xfId="9724" xr:uid="{00000000-0005-0000-0000-0000ABBE0000}"/>
    <cellStyle name="Output 9 6 8" xfId="9725" xr:uid="{00000000-0005-0000-0000-0000ACBE0000}"/>
    <cellStyle name="Output 9 6 9" xfId="9726" xr:uid="{00000000-0005-0000-0000-0000ADBE0000}"/>
    <cellStyle name="Output 9 6_CR4_19" xfId="9727" xr:uid="{00000000-0005-0000-0000-0000AEBE0000}"/>
    <cellStyle name="Output 9 7" xfId="9728" xr:uid="{00000000-0005-0000-0000-0000AFBE0000}"/>
    <cellStyle name="Output 9 7 10" xfId="9729" xr:uid="{00000000-0005-0000-0000-0000B0BE0000}"/>
    <cellStyle name="Output 9 7 2" xfId="9730" xr:uid="{00000000-0005-0000-0000-0000B1BE0000}"/>
    <cellStyle name="Output 9 7 3" xfId="9731" xr:uid="{00000000-0005-0000-0000-0000B2BE0000}"/>
    <cellStyle name="Output 9 7 4" xfId="9732" xr:uid="{00000000-0005-0000-0000-0000B3BE0000}"/>
    <cellStyle name="Output 9 7 5" xfId="9733" xr:uid="{00000000-0005-0000-0000-0000B4BE0000}"/>
    <cellStyle name="Output 9 7 6" xfId="9734" xr:uid="{00000000-0005-0000-0000-0000B5BE0000}"/>
    <cellStyle name="Output 9 7 7" xfId="9735" xr:uid="{00000000-0005-0000-0000-0000B6BE0000}"/>
    <cellStyle name="Output 9 7 8" xfId="9736" xr:uid="{00000000-0005-0000-0000-0000B7BE0000}"/>
    <cellStyle name="Output 9 7 9" xfId="9737" xr:uid="{00000000-0005-0000-0000-0000B8BE0000}"/>
    <cellStyle name="Output 9 7_CR4_19" xfId="9738" xr:uid="{00000000-0005-0000-0000-0000B9BE0000}"/>
    <cellStyle name="Output 9 8" xfId="36382" xr:uid="{00000000-0005-0000-0000-0000BABE0000}"/>
    <cellStyle name="Output 9 9" xfId="36827" xr:uid="{00000000-0005-0000-0000-0000BBBE0000}"/>
    <cellStyle name="Output 9_A02" xfId="54586" xr:uid="{2BE695E9-0F97-4929-B704-4032228CED24}"/>
    <cellStyle name="Output_4Q16" xfId="33948" xr:uid="{00000000-0005-0000-0000-0000BDBE0000}"/>
    <cellStyle name="Overskrift 1" xfId="36194" xr:uid="{00000000-0005-0000-0000-0000BEBE0000}"/>
    <cellStyle name="Overskrift 1 2" xfId="9739" xr:uid="{00000000-0005-0000-0000-0000BFBE0000}"/>
    <cellStyle name="Overskrift 1 2 2" xfId="33949" xr:uid="{00000000-0005-0000-0000-0000C0BE0000}"/>
    <cellStyle name="Overskrift 1 2 2 2" xfId="33950" xr:uid="{00000000-0005-0000-0000-0000C1BE0000}"/>
    <cellStyle name="Overskrift 1 2 2 3" xfId="33951" xr:uid="{00000000-0005-0000-0000-0000C2BE0000}"/>
    <cellStyle name="Overskrift 1 2 2 4" xfId="40054" xr:uid="{00000000-0005-0000-0000-0000C3BE0000}"/>
    <cellStyle name="Overskrift 1 2 2_AVA DVA EL" xfId="33952" xr:uid="{00000000-0005-0000-0000-0000C4BE0000}"/>
    <cellStyle name="Overskrift 1 2 3" xfId="33953" xr:uid="{00000000-0005-0000-0000-0000C5BE0000}"/>
    <cellStyle name="Overskrift 1 2 3 2" xfId="40055" xr:uid="{00000000-0005-0000-0000-0000C6BE0000}"/>
    <cellStyle name="Overskrift 1 2 4" xfId="51094" xr:uid="{00000000-0005-0000-0000-0000C7BE0000}"/>
    <cellStyle name="Overskrift 1 2_A02" xfId="54587" xr:uid="{B96EC0A6-67B0-4DB4-8A7B-BB6888C64C03}"/>
    <cellStyle name="Overskrift 1 3" xfId="33954" xr:uid="{00000000-0005-0000-0000-0000C9BE0000}"/>
    <cellStyle name="Overskrift 1 3 2" xfId="33955" xr:uid="{00000000-0005-0000-0000-0000CABE0000}"/>
    <cellStyle name="Overskrift 1 3 3" xfId="33956" xr:uid="{00000000-0005-0000-0000-0000CBBE0000}"/>
    <cellStyle name="Overskrift 1 3 4" xfId="40056" xr:uid="{00000000-0005-0000-0000-0000CCBE0000}"/>
    <cellStyle name="Overskrift 1 3_AVA DVA EL" xfId="33957" xr:uid="{00000000-0005-0000-0000-0000CDBE0000}"/>
    <cellStyle name="Overskrift 1 4" xfId="33958" xr:uid="{00000000-0005-0000-0000-0000CEBE0000}"/>
    <cellStyle name="Overskrift 1 4 2" xfId="40057" xr:uid="{00000000-0005-0000-0000-0000CFBE0000}"/>
    <cellStyle name="Overskrift 1 5" xfId="33959" xr:uid="{00000000-0005-0000-0000-0000D0BE0000}"/>
    <cellStyle name="Overskrift 1 6" xfId="51095" xr:uid="{00000000-0005-0000-0000-0000D1BE0000}"/>
    <cellStyle name="Overskrift 1_4Q16" xfId="51096" xr:uid="{00000000-0005-0000-0000-0000D2BE0000}"/>
    <cellStyle name="Overskrift 2" xfId="36195" xr:uid="{00000000-0005-0000-0000-0000D3BE0000}"/>
    <cellStyle name="Overskrift 2 2" xfId="9740" xr:uid="{00000000-0005-0000-0000-0000D4BE0000}"/>
    <cellStyle name="Overskrift 2 2 2" xfId="33960" xr:uid="{00000000-0005-0000-0000-0000D5BE0000}"/>
    <cellStyle name="Overskrift 2 2 2 2" xfId="33961" xr:uid="{00000000-0005-0000-0000-0000D6BE0000}"/>
    <cellStyle name="Overskrift 2 2 2 3" xfId="33962" xr:uid="{00000000-0005-0000-0000-0000D7BE0000}"/>
    <cellStyle name="Overskrift 2 2 2 4" xfId="40058" xr:uid="{00000000-0005-0000-0000-0000D8BE0000}"/>
    <cellStyle name="Overskrift 2 2 2_AVA DVA EL" xfId="33963" xr:uid="{00000000-0005-0000-0000-0000D9BE0000}"/>
    <cellStyle name="Overskrift 2 2 3" xfId="33964" xr:uid="{00000000-0005-0000-0000-0000DABE0000}"/>
    <cellStyle name="Overskrift 2 2 3 2" xfId="40059" xr:uid="{00000000-0005-0000-0000-0000DBBE0000}"/>
    <cellStyle name="Overskrift 2 2 4" xfId="51097" xr:uid="{00000000-0005-0000-0000-0000DCBE0000}"/>
    <cellStyle name="Overskrift 2 2_A02" xfId="54588" xr:uid="{2F55984F-96FF-4A2A-91B1-43AFA87A1A11}"/>
    <cellStyle name="Overskrift 2 3" xfId="33965" xr:uid="{00000000-0005-0000-0000-0000DEBE0000}"/>
    <cellStyle name="Overskrift 2 3 2" xfId="33966" xr:uid="{00000000-0005-0000-0000-0000DFBE0000}"/>
    <cellStyle name="Overskrift 2 3 3" xfId="33967" xr:uid="{00000000-0005-0000-0000-0000E0BE0000}"/>
    <cellStyle name="Overskrift 2 3 4" xfId="40060" xr:uid="{00000000-0005-0000-0000-0000E1BE0000}"/>
    <cellStyle name="Overskrift 2 3_AVA DVA EL" xfId="33968" xr:uid="{00000000-0005-0000-0000-0000E2BE0000}"/>
    <cellStyle name="Overskrift 2 4" xfId="33969" xr:uid="{00000000-0005-0000-0000-0000E3BE0000}"/>
    <cellStyle name="Overskrift 2 4 2" xfId="40061" xr:uid="{00000000-0005-0000-0000-0000E4BE0000}"/>
    <cellStyle name="Overskrift 2 5" xfId="33970" xr:uid="{00000000-0005-0000-0000-0000E5BE0000}"/>
    <cellStyle name="Overskrift 2 6" xfId="51098" xr:uid="{00000000-0005-0000-0000-0000E6BE0000}"/>
    <cellStyle name="Overskrift 2_4Q16" xfId="51099" xr:uid="{00000000-0005-0000-0000-0000E7BE0000}"/>
    <cellStyle name="Overskrift 3" xfId="36196" xr:uid="{00000000-0005-0000-0000-0000E8BE0000}"/>
    <cellStyle name="Overskrift 3 10" xfId="51100" xr:uid="{00000000-0005-0000-0000-0000E9BE0000}"/>
    <cellStyle name="Overskrift 3 2" xfId="9741" xr:uid="{00000000-0005-0000-0000-0000EABE0000}"/>
    <cellStyle name="Overskrift 3 2 2" xfId="33971" xr:uid="{00000000-0005-0000-0000-0000EBBE0000}"/>
    <cellStyle name="Overskrift 3 2 2 2" xfId="33972" xr:uid="{00000000-0005-0000-0000-0000ECBE0000}"/>
    <cellStyle name="Overskrift 3 2 2 2 2" xfId="33973" xr:uid="{00000000-0005-0000-0000-0000EDBE0000}"/>
    <cellStyle name="Overskrift 3 2 2 2 3" xfId="33974" xr:uid="{00000000-0005-0000-0000-0000EEBE0000}"/>
    <cellStyle name="Overskrift 3 2 2 2_AVA DVA EL" xfId="33975" xr:uid="{00000000-0005-0000-0000-0000EFBE0000}"/>
    <cellStyle name="Overskrift 3 2 2 3" xfId="33976" xr:uid="{00000000-0005-0000-0000-0000F0BE0000}"/>
    <cellStyle name="Overskrift 3 2 2 4" xfId="33977" xr:uid="{00000000-0005-0000-0000-0000F1BE0000}"/>
    <cellStyle name="Overskrift 3 2 2 5" xfId="40062" xr:uid="{00000000-0005-0000-0000-0000F2BE0000}"/>
    <cellStyle name="Overskrift 3 2 2_AVA DVA EL" xfId="33978" xr:uid="{00000000-0005-0000-0000-0000F3BE0000}"/>
    <cellStyle name="Overskrift 3 2 3" xfId="33979" xr:uid="{00000000-0005-0000-0000-0000F4BE0000}"/>
    <cellStyle name="Overskrift 3 2 3 2" xfId="33980" xr:uid="{00000000-0005-0000-0000-0000F5BE0000}"/>
    <cellStyle name="Overskrift 3 2 3 3" xfId="33981" xr:uid="{00000000-0005-0000-0000-0000F6BE0000}"/>
    <cellStyle name="Overskrift 3 2 3 4" xfId="40063" xr:uid="{00000000-0005-0000-0000-0000F7BE0000}"/>
    <cellStyle name="Overskrift 3 2 3_AVA DVA EL" xfId="33982" xr:uid="{00000000-0005-0000-0000-0000F8BE0000}"/>
    <cellStyle name="Overskrift 3 2 4" xfId="33983" xr:uid="{00000000-0005-0000-0000-0000F9BE0000}"/>
    <cellStyle name="Overskrift 3 2 4 2" xfId="33984" xr:uid="{00000000-0005-0000-0000-0000FABE0000}"/>
    <cellStyle name="Overskrift 3 2 4 3" xfId="33985" xr:uid="{00000000-0005-0000-0000-0000FBBE0000}"/>
    <cellStyle name="Overskrift 3 2 4_AVA DVA EL" xfId="33986" xr:uid="{00000000-0005-0000-0000-0000FCBE0000}"/>
    <cellStyle name="Overskrift 3 2 5" xfId="33987" xr:uid="{00000000-0005-0000-0000-0000FDBE0000}"/>
    <cellStyle name="Overskrift 3 2 5 2" xfId="33988" xr:uid="{00000000-0005-0000-0000-0000FEBE0000}"/>
    <cellStyle name="Overskrift 3 2 5 3" xfId="33989" xr:uid="{00000000-0005-0000-0000-0000FFBE0000}"/>
    <cellStyle name="Overskrift 3 2 5_AVA DVA EL" xfId="33990" xr:uid="{00000000-0005-0000-0000-000000BF0000}"/>
    <cellStyle name="Overskrift 3 2 6" xfId="33991" xr:uid="{00000000-0005-0000-0000-000001BF0000}"/>
    <cellStyle name="Overskrift 3 2 6 2" xfId="33992" xr:uid="{00000000-0005-0000-0000-000002BF0000}"/>
    <cellStyle name="Overskrift 3 2 6 3" xfId="33993" xr:uid="{00000000-0005-0000-0000-000003BF0000}"/>
    <cellStyle name="Overskrift 3 2 6_AVA DVA EL" xfId="33994" xr:uid="{00000000-0005-0000-0000-000004BF0000}"/>
    <cellStyle name="Overskrift 3 2 7" xfId="33995" xr:uid="{00000000-0005-0000-0000-000005BF0000}"/>
    <cellStyle name="Overskrift 3 2 8" xfId="51101" xr:uid="{00000000-0005-0000-0000-000006BF0000}"/>
    <cellStyle name="Overskrift 3 2_A02" xfId="54589" xr:uid="{EF46B522-1631-451B-81FF-4DE57BE787D9}"/>
    <cellStyle name="Overskrift 3 3" xfId="33996" xr:uid="{00000000-0005-0000-0000-000008BF0000}"/>
    <cellStyle name="Overskrift 3 3 2" xfId="33997" xr:uid="{00000000-0005-0000-0000-000009BF0000}"/>
    <cellStyle name="Overskrift 3 3 2 2" xfId="33998" xr:uid="{00000000-0005-0000-0000-00000ABF0000}"/>
    <cellStyle name="Overskrift 3 3 2 3" xfId="33999" xr:uid="{00000000-0005-0000-0000-00000BBF0000}"/>
    <cellStyle name="Overskrift 3 3 2_AVA DVA EL" xfId="34000" xr:uid="{00000000-0005-0000-0000-00000CBF0000}"/>
    <cellStyle name="Overskrift 3 3 3" xfId="34001" xr:uid="{00000000-0005-0000-0000-00000DBF0000}"/>
    <cellStyle name="Overskrift 3 3 4" xfId="34002" xr:uid="{00000000-0005-0000-0000-00000EBF0000}"/>
    <cellStyle name="Overskrift 3 3 5" xfId="40064" xr:uid="{00000000-0005-0000-0000-00000FBF0000}"/>
    <cellStyle name="Overskrift 3 3_AVA DVA EL" xfId="34003" xr:uid="{00000000-0005-0000-0000-000010BF0000}"/>
    <cellStyle name="Overskrift 3 4" xfId="34004" xr:uid="{00000000-0005-0000-0000-000011BF0000}"/>
    <cellStyle name="Overskrift 3 4 2" xfId="34005" xr:uid="{00000000-0005-0000-0000-000012BF0000}"/>
    <cellStyle name="Overskrift 3 4 3" xfId="34006" xr:uid="{00000000-0005-0000-0000-000013BF0000}"/>
    <cellStyle name="Overskrift 3 4 4" xfId="40065" xr:uid="{00000000-0005-0000-0000-000014BF0000}"/>
    <cellStyle name="Overskrift 3 4_AVA DVA EL" xfId="34007" xr:uid="{00000000-0005-0000-0000-000015BF0000}"/>
    <cellStyle name="Overskrift 3 5" xfId="34008" xr:uid="{00000000-0005-0000-0000-000016BF0000}"/>
    <cellStyle name="Overskrift 3 5 2" xfId="34009" xr:uid="{00000000-0005-0000-0000-000017BF0000}"/>
    <cellStyle name="Overskrift 3 5 3" xfId="34010" xr:uid="{00000000-0005-0000-0000-000018BF0000}"/>
    <cellStyle name="Overskrift 3 5_AVA DVA EL" xfId="34011" xr:uid="{00000000-0005-0000-0000-000019BF0000}"/>
    <cellStyle name="Overskrift 3 6" xfId="34012" xr:uid="{00000000-0005-0000-0000-00001ABF0000}"/>
    <cellStyle name="Overskrift 3 6 2" xfId="34013" xr:uid="{00000000-0005-0000-0000-00001BBF0000}"/>
    <cellStyle name="Overskrift 3 6 3" xfId="34014" xr:uid="{00000000-0005-0000-0000-00001CBF0000}"/>
    <cellStyle name="Overskrift 3 6_AVA DVA EL" xfId="34015" xr:uid="{00000000-0005-0000-0000-00001DBF0000}"/>
    <cellStyle name="Overskrift 3 7" xfId="34016" xr:uid="{00000000-0005-0000-0000-00001EBF0000}"/>
    <cellStyle name="Overskrift 3 7 2" xfId="34017" xr:uid="{00000000-0005-0000-0000-00001FBF0000}"/>
    <cellStyle name="Overskrift 3 7 3" xfId="34018" xr:uid="{00000000-0005-0000-0000-000020BF0000}"/>
    <cellStyle name="Overskrift 3 7_AVA DVA EL" xfId="34019" xr:uid="{00000000-0005-0000-0000-000021BF0000}"/>
    <cellStyle name="Overskrift 3 8" xfId="34020" xr:uid="{00000000-0005-0000-0000-000022BF0000}"/>
    <cellStyle name="Overskrift 3 9" xfId="34021" xr:uid="{00000000-0005-0000-0000-000023BF0000}"/>
    <cellStyle name="Overskrift 3_4Q16" xfId="51102" xr:uid="{00000000-0005-0000-0000-000024BF0000}"/>
    <cellStyle name="Overskrift 4" xfId="36197" xr:uid="{00000000-0005-0000-0000-000025BF0000}"/>
    <cellStyle name="Overskrift 4 2" xfId="9742" xr:uid="{00000000-0005-0000-0000-000026BF0000}"/>
    <cellStyle name="Overskrift 4 2 2" xfId="34022" xr:uid="{00000000-0005-0000-0000-000027BF0000}"/>
    <cellStyle name="Overskrift 4 2 2 2" xfId="34023" xr:uid="{00000000-0005-0000-0000-000028BF0000}"/>
    <cellStyle name="Overskrift 4 2 2 3" xfId="34024" xr:uid="{00000000-0005-0000-0000-000029BF0000}"/>
    <cellStyle name="Overskrift 4 2 2 4" xfId="40066" xr:uid="{00000000-0005-0000-0000-00002ABF0000}"/>
    <cellStyle name="Overskrift 4 2 2_AVA DVA EL" xfId="34025" xr:uid="{00000000-0005-0000-0000-00002BBF0000}"/>
    <cellStyle name="Overskrift 4 2 3" xfId="34026" xr:uid="{00000000-0005-0000-0000-00002CBF0000}"/>
    <cellStyle name="Overskrift 4 2 3 2" xfId="40067" xr:uid="{00000000-0005-0000-0000-00002DBF0000}"/>
    <cellStyle name="Overskrift 4 2 4" xfId="51103" xr:uid="{00000000-0005-0000-0000-00002EBF0000}"/>
    <cellStyle name="Overskrift 4 2_A02" xfId="54590" xr:uid="{8E977D03-830E-4EC1-B400-8D523CB2C06B}"/>
    <cellStyle name="Overskrift 4 3" xfId="34027" xr:uid="{00000000-0005-0000-0000-000030BF0000}"/>
    <cellStyle name="Overskrift 4 3 2" xfId="34028" xr:uid="{00000000-0005-0000-0000-000031BF0000}"/>
    <cellStyle name="Overskrift 4 3 3" xfId="34029" xr:uid="{00000000-0005-0000-0000-000032BF0000}"/>
    <cellStyle name="Overskrift 4 3 4" xfId="40068" xr:uid="{00000000-0005-0000-0000-000033BF0000}"/>
    <cellStyle name="Overskrift 4 3_AVA DVA EL" xfId="34030" xr:uid="{00000000-0005-0000-0000-000034BF0000}"/>
    <cellStyle name="Overskrift 4 4" xfId="34031" xr:uid="{00000000-0005-0000-0000-000035BF0000}"/>
    <cellStyle name="Overskrift 4 4 2" xfId="40069" xr:uid="{00000000-0005-0000-0000-000036BF0000}"/>
    <cellStyle name="Overskrift 4 5" xfId="34032" xr:uid="{00000000-0005-0000-0000-000037BF0000}"/>
    <cellStyle name="Overskrift 4 6" xfId="51104" xr:uid="{00000000-0005-0000-0000-000038BF0000}"/>
    <cellStyle name="Overskrift 4_4Q16" xfId="51105" xr:uid="{00000000-0005-0000-0000-000039BF0000}"/>
    <cellStyle name="Page header" xfId="9743" xr:uid="{00000000-0005-0000-0000-00003ABF0000}"/>
    <cellStyle name="Page header 2" xfId="9744" xr:uid="{00000000-0005-0000-0000-00003BBF0000}"/>
    <cellStyle name="Page header 2 2" xfId="34033" xr:uid="{00000000-0005-0000-0000-00003CBF0000}"/>
    <cellStyle name="Page header 2 2 2" xfId="51106" xr:uid="{00000000-0005-0000-0000-00003DBF0000}"/>
    <cellStyle name="Page header 2_3. Chng in credit spreads" xfId="51107" xr:uid="{00000000-0005-0000-0000-00003EBF0000}"/>
    <cellStyle name="Page header 3" xfId="34034" xr:uid="{00000000-0005-0000-0000-00003FBF0000}"/>
    <cellStyle name="Page header 3 2" xfId="34035" xr:uid="{00000000-0005-0000-0000-000040BF0000}"/>
    <cellStyle name="Page header 3 2 2" xfId="34036" xr:uid="{00000000-0005-0000-0000-000041BF0000}"/>
    <cellStyle name="Page header 3 2 3" xfId="34037" xr:uid="{00000000-0005-0000-0000-000042BF0000}"/>
    <cellStyle name="Page header 3 2_AVA DVA EL" xfId="34038" xr:uid="{00000000-0005-0000-0000-000043BF0000}"/>
    <cellStyle name="Page header 3 3" xfId="34039" xr:uid="{00000000-0005-0000-0000-000044BF0000}"/>
    <cellStyle name="Page header 3 4" xfId="34040" xr:uid="{00000000-0005-0000-0000-000045BF0000}"/>
    <cellStyle name="Page header 3_3. Chng in credit spreads" xfId="51108" xr:uid="{00000000-0005-0000-0000-000046BF0000}"/>
    <cellStyle name="Page header 4" xfId="34041" xr:uid="{00000000-0005-0000-0000-000047BF0000}"/>
    <cellStyle name="Page header_1" xfId="51109" xr:uid="{00000000-0005-0000-0000-000048BF0000}"/>
    <cellStyle name="Page Heading Large" xfId="34042" xr:uid="{00000000-0005-0000-0000-000049BF0000}"/>
    <cellStyle name="Page Heading Large 2" xfId="34043" xr:uid="{00000000-0005-0000-0000-00004ABF0000}"/>
    <cellStyle name="Page Heading Large 3" xfId="34044" xr:uid="{00000000-0005-0000-0000-00004BBF0000}"/>
    <cellStyle name="Page Heading Large_AVA DVA EL" xfId="34045" xr:uid="{00000000-0005-0000-0000-00004CBF0000}"/>
    <cellStyle name="Page Heading Small" xfId="34046" xr:uid="{00000000-0005-0000-0000-00004DBF0000}"/>
    <cellStyle name="Page Heading Small 2" xfId="34047" xr:uid="{00000000-0005-0000-0000-00004EBF0000}"/>
    <cellStyle name="Page Heading Small 3" xfId="34048" xr:uid="{00000000-0005-0000-0000-00004FBF0000}"/>
    <cellStyle name="Page Heading Small_AVA DVA EL" xfId="34049" xr:uid="{00000000-0005-0000-0000-000050BF0000}"/>
    <cellStyle name="Page Number" xfId="34050" xr:uid="{00000000-0005-0000-0000-000051BF0000}"/>
    <cellStyle name="Page Number 2" xfId="34051" xr:uid="{00000000-0005-0000-0000-000052BF0000}"/>
    <cellStyle name="Page Number 3" xfId="34052" xr:uid="{00000000-0005-0000-0000-000053BF0000}"/>
    <cellStyle name="Page Number_AVA DVA EL" xfId="34053" xr:uid="{00000000-0005-0000-0000-000054BF0000}"/>
    <cellStyle name="Paryškinimas 1" xfId="9745" xr:uid="{00000000-0005-0000-0000-000055BF0000}"/>
    <cellStyle name="Paryškinimas 1 2" xfId="34054" xr:uid="{00000000-0005-0000-0000-000056BF0000}"/>
    <cellStyle name="Paryškinimas 1_A02" xfId="54591" xr:uid="{B0F6CC95-D713-4FE5-9253-EAF59E64AFF9}"/>
    <cellStyle name="Paryškinimas 2" xfId="9746" xr:uid="{00000000-0005-0000-0000-000058BF0000}"/>
    <cellStyle name="Paryškinimas 2 2" xfId="34055" xr:uid="{00000000-0005-0000-0000-000059BF0000}"/>
    <cellStyle name="Paryškinimas 2_A02" xfId="54592" xr:uid="{754D637C-BE5E-4B59-AB93-C7AB6FD3B4EB}"/>
    <cellStyle name="Paryškinimas 3" xfId="9747" xr:uid="{00000000-0005-0000-0000-00005BBF0000}"/>
    <cellStyle name="Paryškinimas 3 2" xfId="34056" xr:uid="{00000000-0005-0000-0000-00005CBF0000}"/>
    <cellStyle name="Paryškinimas 3_A02" xfId="54593" xr:uid="{9ABAFD07-FD30-4982-A975-3FCAB484001D}"/>
    <cellStyle name="Paryškinimas 4" xfId="9748" xr:uid="{00000000-0005-0000-0000-00005EBF0000}"/>
    <cellStyle name="Paryškinimas 4 2" xfId="34057" xr:uid="{00000000-0005-0000-0000-00005FBF0000}"/>
    <cellStyle name="Paryškinimas 4_A02" xfId="54594" xr:uid="{BA70B261-473C-43F8-84FA-3860CB5B018C}"/>
    <cellStyle name="Paryškinimas 5" xfId="9749" xr:uid="{00000000-0005-0000-0000-000061BF0000}"/>
    <cellStyle name="Paryškinimas 5 2" xfId="34058" xr:uid="{00000000-0005-0000-0000-000062BF0000}"/>
    <cellStyle name="Paryškinimas 5_A02" xfId="54595" xr:uid="{0BF63B1C-374B-4C83-85DB-E1C50F824C98}"/>
    <cellStyle name="Paryškinimas 6" xfId="9750" xr:uid="{00000000-0005-0000-0000-000064BF0000}"/>
    <cellStyle name="Paryškinimas 6 2" xfId="34059" xr:uid="{00000000-0005-0000-0000-000065BF0000}"/>
    <cellStyle name="Paryškinimas 6_A02" xfId="54596" xr:uid="{833740D3-FDDC-4D59-A3EB-FF6697A62389}"/>
    <cellStyle name="Pastaba" xfId="9751" xr:uid="{00000000-0005-0000-0000-000067BF0000}"/>
    <cellStyle name="Pastaba 2" xfId="9752" xr:uid="{00000000-0005-0000-0000-000068BF0000}"/>
    <cellStyle name="Pastaba 2 10" xfId="9753" xr:uid="{00000000-0005-0000-0000-000069BF0000}"/>
    <cellStyle name="Pastaba 2 11" xfId="9754" xr:uid="{00000000-0005-0000-0000-00006ABF0000}"/>
    <cellStyle name="Pastaba 2 12" xfId="36683" xr:uid="{00000000-0005-0000-0000-00006BBF0000}"/>
    <cellStyle name="Pastaba 2 2" xfId="9755" xr:uid="{00000000-0005-0000-0000-00006CBF0000}"/>
    <cellStyle name="Pastaba 2 3" xfId="9756" xr:uid="{00000000-0005-0000-0000-00006DBF0000}"/>
    <cellStyle name="Pastaba 2 4" xfId="9757" xr:uid="{00000000-0005-0000-0000-00006EBF0000}"/>
    <cellStyle name="Pastaba 2 5" xfId="9758" xr:uid="{00000000-0005-0000-0000-00006FBF0000}"/>
    <cellStyle name="Pastaba 2 6" xfId="9759" xr:uid="{00000000-0005-0000-0000-000070BF0000}"/>
    <cellStyle name="Pastaba 2 7" xfId="9760" xr:uid="{00000000-0005-0000-0000-000071BF0000}"/>
    <cellStyle name="Pastaba 2 8" xfId="9761" xr:uid="{00000000-0005-0000-0000-000072BF0000}"/>
    <cellStyle name="Pastaba 2 9" xfId="9762" xr:uid="{00000000-0005-0000-0000-000073BF0000}"/>
    <cellStyle name="Pastaba 2_AVA DVA EL" xfId="34060" xr:uid="{00000000-0005-0000-0000-000074BF0000}"/>
    <cellStyle name="Pastaba 3" xfId="9763" xr:uid="{00000000-0005-0000-0000-000075BF0000}"/>
    <cellStyle name="Pastaba 3 10" xfId="9764" xr:uid="{00000000-0005-0000-0000-000076BF0000}"/>
    <cellStyle name="Pastaba 3 11" xfId="9765" xr:uid="{00000000-0005-0000-0000-000077BF0000}"/>
    <cellStyle name="Pastaba 3 12" xfId="36443" xr:uid="{00000000-0005-0000-0000-000078BF0000}"/>
    <cellStyle name="Pastaba 3 13" xfId="36668" xr:uid="{00000000-0005-0000-0000-000079BF0000}"/>
    <cellStyle name="Pastaba 3 2" xfId="9766" xr:uid="{00000000-0005-0000-0000-00007ABF0000}"/>
    <cellStyle name="Pastaba 3 3" xfId="9767" xr:uid="{00000000-0005-0000-0000-00007BBF0000}"/>
    <cellStyle name="Pastaba 3 4" xfId="9768" xr:uid="{00000000-0005-0000-0000-00007CBF0000}"/>
    <cellStyle name="Pastaba 3 5" xfId="9769" xr:uid="{00000000-0005-0000-0000-00007DBF0000}"/>
    <cellStyle name="Pastaba 3 6" xfId="9770" xr:uid="{00000000-0005-0000-0000-00007EBF0000}"/>
    <cellStyle name="Pastaba 3 7" xfId="9771" xr:uid="{00000000-0005-0000-0000-00007FBF0000}"/>
    <cellStyle name="Pastaba 3 8" xfId="9772" xr:uid="{00000000-0005-0000-0000-000080BF0000}"/>
    <cellStyle name="Pastaba 3 9" xfId="9773" xr:uid="{00000000-0005-0000-0000-000081BF0000}"/>
    <cellStyle name="Pastaba 3_CR4_19" xfId="9774" xr:uid="{00000000-0005-0000-0000-000082BF0000}"/>
    <cellStyle name="Pastaba 4" xfId="9775" xr:uid="{00000000-0005-0000-0000-000083BF0000}"/>
    <cellStyle name="Pastaba 4 10" xfId="9776" xr:uid="{00000000-0005-0000-0000-000084BF0000}"/>
    <cellStyle name="Pastaba 4 11" xfId="9777" xr:uid="{00000000-0005-0000-0000-000085BF0000}"/>
    <cellStyle name="Pastaba 4 2" xfId="9778" xr:uid="{00000000-0005-0000-0000-000086BF0000}"/>
    <cellStyle name="Pastaba 4 3" xfId="9779" xr:uid="{00000000-0005-0000-0000-000087BF0000}"/>
    <cellStyle name="Pastaba 4 4" xfId="9780" xr:uid="{00000000-0005-0000-0000-000088BF0000}"/>
    <cellStyle name="Pastaba 4 5" xfId="9781" xr:uid="{00000000-0005-0000-0000-000089BF0000}"/>
    <cellStyle name="Pastaba 4 6" xfId="9782" xr:uid="{00000000-0005-0000-0000-00008ABF0000}"/>
    <cellStyle name="Pastaba 4 7" xfId="9783" xr:uid="{00000000-0005-0000-0000-00008BBF0000}"/>
    <cellStyle name="Pastaba 4 8" xfId="9784" xr:uid="{00000000-0005-0000-0000-00008CBF0000}"/>
    <cellStyle name="Pastaba 4 9" xfId="9785" xr:uid="{00000000-0005-0000-0000-00008DBF0000}"/>
    <cellStyle name="Pastaba 4_CR4_19" xfId="9786" xr:uid="{00000000-0005-0000-0000-00008EBF0000}"/>
    <cellStyle name="Pastaba 5" xfId="9787" xr:uid="{00000000-0005-0000-0000-00008FBF0000}"/>
    <cellStyle name="Pastaba 5 10" xfId="9788" xr:uid="{00000000-0005-0000-0000-000090BF0000}"/>
    <cellStyle name="Pastaba 5 11" xfId="9789" xr:uid="{00000000-0005-0000-0000-000091BF0000}"/>
    <cellStyle name="Pastaba 5 2" xfId="9790" xr:uid="{00000000-0005-0000-0000-000092BF0000}"/>
    <cellStyle name="Pastaba 5 3" xfId="9791" xr:uid="{00000000-0005-0000-0000-000093BF0000}"/>
    <cellStyle name="Pastaba 5 4" xfId="9792" xr:uid="{00000000-0005-0000-0000-000094BF0000}"/>
    <cellStyle name="Pastaba 5 5" xfId="9793" xr:uid="{00000000-0005-0000-0000-000095BF0000}"/>
    <cellStyle name="Pastaba 5 6" xfId="9794" xr:uid="{00000000-0005-0000-0000-000096BF0000}"/>
    <cellStyle name="Pastaba 5 7" xfId="9795" xr:uid="{00000000-0005-0000-0000-000097BF0000}"/>
    <cellStyle name="Pastaba 5 8" xfId="9796" xr:uid="{00000000-0005-0000-0000-000098BF0000}"/>
    <cellStyle name="Pastaba 5 9" xfId="9797" xr:uid="{00000000-0005-0000-0000-000099BF0000}"/>
    <cellStyle name="Pastaba 5_CR4_19" xfId="9798" xr:uid="{00000000-0005-0000-0000-00009ABF0000}"/>
    <cellStyle name="Pastaba 6" xfId="9799" xr:uid="{00000000-0005-0000-0000-00009BBF0000}"/>
    <cellStyle name="Pastaba 6 10" xfId="9800" xr:uid="{00000000-0005-0000-0000-00009CBF0000}"/>
    <cellStyle name="Pastaba 6 11" xfId="9801" xr:uid="{00000000-0005-0000-0000-00009DBF0000}"/>
    <cellStyle name="Pastaba 6 2" xfId="9802" xr:uid="{00000000-0005-0000-0000-00009EBF0000}"/>
    <cellStyle name="Pastaba 6 3" xfId="9803" xr:uid="{00000000-0005-0000-0000-00009FBF0000}"/>
    <cellStyle name="Pastaba 6 4" xfId="9804" xr:uid="{00000000-0005-0000-0000-0000A0BF0000}"/>
    <cellStyle name="Pastaba 6 5" xfId="9805" xr:uid="{00000000-0005-0000-0000-0000A1BF0000}"/>
    <cellStyle name="Pastaba 6 6" xfId="9806" xr:uid="{00000000-0005-0000-0000-0000A2BF0000}"/>
    <cellStyle name="Pastaba 6 7" xfId="9807" xr:uid="{00000000-0005-0000-0000-0000A3BF0000}"/>
    <cellStyle name="Pastaba 6 8" xfId="9808" xr:uid="{00000000-0005-0000-0000-0000A4BF0000}"/>
    <cellStyle name="Pastaba 6 9" xfId="9809" xr:uid="{00000000-0005-0000-0000-0000A5BF0000}"/>
    <cellStyle name="Pastaba 6_CR4_19" xfId="9810" xr:uid="{00000000-0005-0000-0000-0000A6BF0000}"/>
    <cellStyle name="Pastaba 7" xfId="9811" xr:uid="{00000000-0005-0000-0000-0000A7BF0000}"/>
    <cellStyle name="Pastaba 7 10" xfId="9812" xr:uid="{00000000-0005-0000-0000-0000A8BF0000}"/>
    <cellStyle name="Pastaba 7 2" xfId="9813" xr:uid="{00000000-0005-0000-0000-0000A9BF0000}"/>
    <cellStyle name="Pastaba 7 3" xfId="9814" xr:uid="{00000000-0005-0000-0000-0000AABF0000}"/>
    <cellStyle name="Pastaba 7 4" xfId="9815" xr:uid="{00000000-0005-0000-0000-0000ABBF0000}"/>
    <cellStyle name="Pastaba 7 5" xfId="9816" xr:uid="{00000000-0005-0000-0000-0000ACBF0000}"/>
    <cellStyle name="Pastaba 7 6" xfId="9817" xr:uid="{00000000-0005-0000-0000-0000ADBF0000}"/>
    <cellStyle name="Pastaba 7 7" xfId="9818" xr:uid="{00000000-0005-0000-0000-0000AEBF0000}"/>
    <cellStyle name="Pastaba 7 8" xfId="9819" xr:uid="{00000000-0005-0000-0000-0000AFBF0000}"/>
    <cellStyle name="Pastaba 7 9" xfId="9820" xr:uid="{00000000-0005-0000-0000-0000B0BF0000}"/>
    <cellStyle name="Pastaba 7_CR4_19" xfId="9821" xr:uid="{00000000-0005-0000-0000-0000B1BF0000}"/>
    <cellStyle name="Pastaba 8" xfId="35958" xr:uid="{00000000-0005-0000-0000-0000B2BF0000}"/>
    <cellStyle name="Pastaba 9" xfId="36828" xr:uid="{00000000-0005-0000-0000-0000B3BF0000}"/>
    <cellStyle name="Pastaba_3. Chng in credit spreads" xfId="51110" xr:uid="{00000000-0005-0000-0000-0000B4BF0000}"/>
    <cellStyle name="Pavadinimas" xfId="9822" xr:uid="{00000000-0005-0000-0000-0000B5BF0000}"/>
    <cellStyle name="Pavadinimas 2" xfId="34061" xr:uid="{00000000-0005-0000-0000-0000B6BF0000}"/>
    <cellStyle name="Pavadinimas_A02" xfId="54597" xr:uid="{791D51D7-594D-4135-8539-8DBA15BBA63E}"/>
    <cellStyle name="pb_page_heading_LS" xfId="34062" xr:uid="{00000000-0005-0000-0000-0000B8BF0000}"/>
    <cellStyle name="Percent [0]" xfId="34063" xr:uid="{00000000-0005-0000-0000-0000BABF0000}"/>
    <cellStyle name="Percent [0] 2" xfId="34064" xr:uid="{00000000-0005-0000-0000-0000BBBF0000}"/>
    <cellStyle name="Percent [0] 3" xfId="34065" xr:uid="{00000000-0005-0000-0000-0000BCBF0000}"/>
    <cellStyle name="Percent [0]_AVA DVA EL" xfId="34066" xr:uid="{00000000-0005-0000-0000-0000BDBF0000}"/>
    <cellStyle name="Percent [1]" xfId="34067" xr:uid="{00000000-0005-0000-0000-0000BEBF0000}"/>
    <cellStyle name="Percent [1] 2" xfId="34068" xr:uid="{00000000-0005-0000-0000-0000BFBF0000}"/>
    <cellStyle name="Percent [1] 2 2" xfId="34069" xr:uid="{00000000-0005-0000-0000-0000C0BF0000}"/>
    <cellStyle name="Percent [1] 2 3" xfId="34070" xr:uid="{00000000-0005-0000-0000-0000C1BF0000}"/>
    <cellStyle name="Percent [1] 2_AVA DVA EL" xfId="34071" xr:uid="{00000000-0005-0000-0000-0000C2BF0000}"/>
    <cellStyle name="Percent [1] 3" xfId="34072" xr:uid="{00000000-0005-0000-0000-0000C3BF0000}"/>
    <cellStyle name="Percent [1] 4" xfId="34073" xr:uid="{00000000-0005-0000-0000-0000C4BF0000}"/>
    <cellStyle name="Percent [1]_3. Chng in credit spreads" xfId="51111" xr:uid="{00000000-0005-0000-0000-0000C5BF0000}"/>
    <cellStyle name="Percent [2]" xfId="34074" xr:uid="{00000000-0005-0000-0000-0000C6BF0000}"/>
    <cellStyle name="Percent [2] 2" xfId="34075" xr:uid="{00000000-0005-0000-0000-0000C7BF0000}"/>
    <cellStyle name="Percent [2] 2 2" xfId="34076" xr:uid="{00000000-0005-0000-0000-0000C8BF0000}"/>
    <cellStyle name="Percent [2] 2 3" xfId="34077" xr:uid="{00000000-0005-0000-0000-0000C9BF0000}"/>
    <cellStyle name="Percent [2] 2_AVA DVA EL" xfId="34078" xr:uid="{00000000-0005-0000-0000-0000CABF0000}"/>
    <cellStyle name="Percent [2] 3" xfId="34079" xr:uid="{00000000-0005-0000-0000-0000CBBF0000}"/>
    <cellStyle name="Percent [2] 4" xfId="34080" xr:uid="{00000000-0005-0000-0000-0000CCBF0000}"/>
    <cellStyle name="Percent [2]_3. Chng in credit spreads" xfId="51112" xr:uid="{00000000-0005-0000-0000-0000CDBF0000}"/>
    <cellStyle name="Percent 10" xfId="34081" xr:uid="{00000000-0005-0000-0000-0000CEBF0000}"/>
    <cellStyle name="Percent 10 2" xfId="34082" xr:uid="{00000000-0005-0000-0000-0000CFBF0000}"/>
    <cellStyle name="Percent 10 3" xfId="34083" xr:uid="{00000000-0005-0000-0000-0000D0BF0000}"/>
    <cellStyle name="Percent 10 4" xfId="51113" xr:uid="{00000000-0005-0000-0000-0000D1BF0000}"/>
    <cellStyle name="Percent 10 5" xfId="53113" xr:uid="{00000000-0005-0000-0000-0000D2BF0000}"/>
    <cellStyle name="Percent 10_AVA DVA EL" xfId="34084" xr:uid="{00000000-0005-0000-0000-0000D3BF0000}"/>
    <cellStyle name="Percent 11" xfId="34085" xr:uid="{00000000-0005-0000-0000-0000D4BF0000}"/>
    <cellStyle name="Percent 11 2" xfId="34086" xr:uid="{00000000-0005-0000-0000-0000D5BF0000}"/>
    <cellStyle name="Percent 11 2 2" xfId="34087" xr:uid="{00000000-0005-0000-0000-0000D6BF0000}"/>
    <cellStyle name="Percent 11 2 3" xfId="34088" xr:uid="{00000000-0005-0000-0000-0000D7BF0000}"/>
    <cellStyle name="Percent 11 2_AVA DVA EL" xfId="34089" xr:uid="{00000000-0005-0000-0000-0000D8BF0000}"/>
    <cellStyle name="Percent 11 3" xfId="34090" xr:uid="{00000000-0005-0000-0000-0000D9BF0000}"/>
    <cellStyle name="Percent 11 4" xfId="34091" xr:uid="{00000000-0005-0000-0000-0000DABF0000}"/>
    <cellStyle name="Percent 11_AVA DVA EL" xfId="34092" xr:uid="{00000000-0005-0000-0000-0000DBBF0000}"/>
    <cellStyle name="Percent 12" xfId="34093" xr:uid="{00000000-0005-0000-0000-0000DCBF0000}"/>
    <cellStyle name="Percent 12 2" xfId="34094" xr:uid="{00000000-0005-0000-0000-0000DDBF0000}"/>
    <cellStyle name="Percent 12 2 2" xfId="34095" xr:uid="{00000000-0005-0000-0000-0000DEBF0000}"/>
    <cellStyle name="Percent 12 2 3" xfId="34096" xr:uid="{00000000-0005-0000-0000-0000DFBF0000}"/>
    <cellStyle name="Percent 12 2_AVA DVA EL" xfId="34097" xr:uid="{00000000-0005-0000-0000-0000E0BF0000}"/>
    <cellStyle name="Percent 12 3" xfId="34098" xr:uid="{00000000-0005-0000-0000-0000E1BF0000}"/>
    <cellStyle name="Percent 12 4" xfId="34099" xr:uid="{00000000-0005-0000-0000-0000E2BF0000}"/>
    <cellStyle name="Percent 12_AVA DVA EL" xfId="34100" xr:uid="{00000000-0005-0000-0000-0000E3BF0000}"/>
    <cellStyle name="Percent 13" xfId="34101" xr:uid="{00000000-0005-0000-0000-0000E4BF0000}"/>
    <cellStyle name="Percent 13 2" xfId="34102" xr:uid="{00000000-0005-0000-0000-0000E5BF0000}"/>
    <cellStyle name="Percent 13 3" xfId="34103" xr:uid="{00000000-0005-0000-0000-0000E6BF0000}"/>
    <cellStyle name="Percent 13_AVA DVA EL" xfId="34104" xr:uid="{00000000-0005-0000-0000-0000E7BF0000}"/>
    <cellStyle name="Percent 14" xfId="34105" xr:uid="{00000000-0005-0000-0000-0000E8BF0000}"/>
    <cellStyle name="Percent 14 2" xfId="34106" xr:uid="{00000000-0005-0000-0000-0000E9BF0000}"/>
    <cellStyle name="Percent 14 3" xfId="34107" xr:uid="{00000000-0005-0000-0000-0000EABF0000}"/>
    <cellStyle name="Percent 14_AVA DVA EL" xfId="34108" xr:uid="{00000000-0005-0000-0000-0000EBBF0000}"/>
    <cellStyle name="Percent 15" xfId="34109" xr:uid="{00000000-0005-0000-0000-0000ECBF0000}"/>
    <cellStyle name="Percent 15 2" xfId="34110" xr:uid="{00000000-0005-0000-0000-0000EDBF0000}"/>
    <cellStyle name="Percent 15 3" xfId="34111" xr:uid="{00000000-0005-0000-0000-0000EEBF0000}"/>
    <cellStyle name="Percent 15_AVA DVA EL" xfId="34112" xr:uid="{00000000-0005-0000-0000-0000EFBF0000}"/>
    <cellStyle name="Percent 16" xfId="34113" xr:uid="{00000000-0005-0000-0000-0000F0BF0000}"/>
    <cellStyle name="Percent 17" xfId="34114" xr:uid="{00000000-0005-0000-0000-0000F1BF0000}"/>
    <cellStyle name="Percent 18" xfId="34115" xr:uid="{00000000-0005-0000-0000-0000F2BF0000}"/>
    <cellStyle name="Percent 19" xfId="35600" xr:uid="{00000000-0005-0000-0000-0000F3BF0000}"/>
    <cellStyle name="Percent 2" xfId="9823" xr:uid="{00000000-0005-0000-0000-0000F4BF0000}"/>
    <cellStyle name="Percent 2 10" xfId="9824" xr:uid="{00000000-0005-0000-0000-0000F5BF0000}"/>
    <cellStyle name="Percent 2 10 2" xfId="34116" xr:uid="{00000000-0005-0000-0000-0000F6BF0000}"/>
    <cellStyle name="Percent 2 10 2 2" xfId="34117" xr:uid="{00000000-0005-0000-0000-0000F7BF0000}"/>
    <cellStyle name="Percent 2 10 2 3" xfId="34118" xr:uid="{00000000-0005-0000-0000-0000F8BF0000}"/>
    <cellStyle name="Percent 2 10 2_AVA DVA EL" xfId="34119" xr:uid="{00000000-0005-0000-0000-0000F9BF0000}"/>
    <cellStyle name="Percent 2 10 3" xfId="34120" xr:uid="{00000000-0005-0000-0000-0000FABF0000}"/>
    <cellStyle name="Percent 2 10 3 2" xfId="34121" xr:uid="{00000000-0005-0000-0000-0000FBBF0000}"/>
    <cellStyle name="Percent 2 10 3 3" xfId="34122" xr:uid="{00000000-0005-0000-0000-0000FCBF0000}"/>
    <cellStyle name="Percent 2 10 3_AVA DVA EL" xfId="34123" xr:uid="{00000000-0005-0000-0000-0000FDBF0000}"/>
    <cellStyle name="Percent 2 10 4" xfId="34124" xr:uid="{00000000-0005-0000-0000-0000FEBF0000}"/>
    <cellStyle name="Percent 2 10_AVA DVA EL" xfId="34125" xr:uid="{00000000-0005-0000-0000-0000FFBF0000}"/>
    <cellStyle name="Percent 2 11" xfId="9825" xr:uid="{00000000-0005-0000-0000-000000C00000}"/>
    <cellStyle name="Percent 2 11 2" xfId="34126" xr:uid="{00000000-0005-0000-0000-000001C00000}"/>
    <cellStyle name="Percent 2 11_AVA DVA EL" xfId="34127" xr:uid="{00000000-0005-0000-0000-000002C00000}"/>
    <cellStyle name="Percent 2 12" xfId="34128" xr:uid="{00000000-0005-0000-0000-000003C00000}"/>
    <cellStyle name="Percent 2 2" xfId="9826" xr:uid="{00000000-0005-0000-0000-000004C00000}"/>
    <cellStyle name="Percent 2 2 2" xfId="9827" xr:uid="{00000000-0005-0000-0000-000005C00000}"/>
    <cellStyle name="Percent 2 2 2 2" xfId="34129" xr:uid="{00000000-0005-0000-0000-000006C00000}"/>
    <cellStyle name="Percent 2 2 2_AVA DVA EL" xfId="34130" xr:uid="{00000000-0005-0000-0000-000007C00000}"/>
    <cellStyle name="Percent 2 2 3" xfId="9828" xr:uid="{00000000-0005-0000-0000-000008C00000}"/>
    <cellStyle name="Percent 2 2 3 2" xfId="34131" xr:uid="{00000000-0005-0000-0000-000009C00000}"/>
    <cellStyle name="Percent 2 2 3 2 2" xfId="34132" xr:uid="{00000000-0005-0000-0000-00000AC00000}"/>
    <cellStyle name="Percent 2 2 3 2 3" xfId="34133" xr:uid="{00000000-0005-0000-0000-00000BC00000}"/>
    <cellStyle name="Percent 2 2 3 2_AVA DVA EL" xfId="34134" xr:uid="{00000000-0005-0000-0000-00000CC00000}"/>
    <cellStyle name="Percent 2 2 3 3" xfId="34135" xr:uid="{00000000-0005-0000-0000-00000DC00000}"/>
    <cellStyle name="Percent 2 2 3_AVA DVA EL" xfId="34136" xr:uid="{00000000-0005-0000-0000-00000EC00000}"/>
    <cellStyle name="Percent 2 2 4" xfId="9829" xr:uid="{00000000-0005-0000-0000-00000FC00000}"/>
    <cellStyle name="Percent 2 2 5" xfId="36829" xr:uid="{00000000-0005-0000-0000-000010C00000}"/>
    <cellStyle name="Percent 2 2_4Q16" xfId="34137" xr:uid="{00000000-0005-0000-0000-000011C00000}"/>
    <cellStyle name="Percent 2 3" xfId="9830" xr:uid="{00000000-0005-0000-0000-000012C00000}"/>
    <cellStyle name="Percent 2 3 2" xfId="9831" xr:uid="{00000000-0005-0000-0000-000013C00000}"/>
    <cellStyle name="Percent 2 3 2 2" xfId="34138" xr:uid="{00000000-0005-0000-0000-000014C00000}"/>
    <cellStyle name="Percent 2 3 2 2 2" xfId="34139" xr:uid="{00000000-0005-0000-0000-000015C00000}"/>
    <cellStyle name="Percent 2 3 2 2 3" xfId="34140" xr:uid="{00000000-0005-0000-0000-000016C00000}"/>
    <cellStyle name="Percent 2 3 2 2_AVA DVA EL" xfId="34141" xr:uid="{00000000-0005-0000-0000-000017C00000}"/>
    <cellStyle name="Percent 2 3 2 3" xfId="34142" xr:uid="{00000000-0005-0000-0000-000018C00000}"/>
    <cellStyle name="Percent 2 3 2_AVA DVA EL" xfId="34143" xr:uid="{00000000-0005-0000-0000-000019C00000}"/>
    <cellStyle name="Percent 2 3 3" xfId="34144" xr:uid="{00000000-0005-0000-0000-00001AC00000}"/>
    <cellStyle name="Percent 2 3 3 2" xfId="34145" xr:uid="{00000000-0005-0000-0000-00001BC00000}"/>
    <cellStyle name="Percent 2 3 3 3" xfId="34146" xr:uid="{00000000-0005-0000-0000-00001CC00000}"/>
    <cellStyle name="Percent 2 3 3_AVA DVA EL" xfId="34147" xr:uid="{00000000-0005-0000-0000-00001DC00000}"/>
    <cellStyle name="Percent 2 3 4" xfId="34148" xr:uid="{00000000-0005-0000-0000-00001EC00000}"/>
    <cellStyle name="Percent 2 3_4Q16" xfId="34149" xr:uid="{00000000-0005-0000-0000-00001FC00000}"/>
    <cellStyle name="Percent 2 4" xfId="9832" xr:uid="{00000000-0005-0000-0000-000020C00000}"/>
    <cellStyle name="Percent 2 4 2" xfId="34150" xr:uid="{00000000-0005-0000-0000-000021C00000}"/>
    <cellStyle name="Percent 2 4 2 2" xfId="34151" xr:uid="{00000000-0005-0000-0000-000022C00000}"/>
    <cellStyle name="Percent 2 4 2 3" xfId="34152" xr:uid="{00000000-0005-0000-0000-000023C00000}"/>
    <cellStyle name="Percent 2 4 2_AVA DVA EL" xfId="34153" xr:uid="{00000000-0005-0000-0000-000024C00000}"/>
    <cellStyle name="Percent 2 4 3" xfId="34154" xr:uid="{00000000-0005-0000-0000-000025C00000}"/>
    <cellStyle name="Percent 2 4_AVA DVA EL" xfId="34155" xr:uid="{00000000-0005-0000-0000-000026C00000}"/>
    <cellStyle name="Percent 2 5" xfId="9833" xr:uid="{00000000-0005-0000-0000-000027C00000}"/>
    <cellStyle name="Percent 2 5 2" xfId="34156" xr:uid="{00000000-0005-0000-0000-000028C00000}"/>
    <cellStyle name="Percent 2 5_AVA DVA EL" xfId="34157" xr:uid="{00000000-0005-0000-0000-000029C00000}"/>
    <cellStyle name="Percent 2 6" xfId="9834" xr:uid="{00000000-0005-0000-0000-00002AC00000}"/>
    <cellStyle name="Percent 2 6 2" xfId="34158" xr:uid="{00000000-0005-0000-0000-00002BC00000}"/>
    <cellStyle name="Percent 2 6 2 2" xfId="34159" xr:uid="{00000000-0005-0000-0000-00002CC00000}"/>
    <cellStyle name="Percent 2 6 2 3" xfId="34160" xr:uid="{00000000-0005-0000-0000-00002DC00000}"/>
    <cellStyle name="Percent 2 6 2_AVA DVA EL" xfId="34161" xr:uid="{00000000-0005-0000-0000-00002EC00000}"/>
    <cellStyle name="Percent 2 6 3" xfId="34162" xr:uid="{00000000-0005-0000-0000-00002FC00000}"/>
    <cellStyle name="Percent 2 6 3 2" xfId="34163" xr:uid="{00000000-0005-0000-0000-000030C00000}"/>
    <cellStyle name="Percent 2 6 3 3" xfId="34164" xr:uid="{00000000-0005-0000-0000-000031C00000}"/>
    <cellStyle name="Percent 2 6 3_AVA DVA EL" xfId="34165" xr:uid="{00000000-0005-0000-0000-000032C00000}"/>
    <cellStyle name="Percent 2 6 4" xfId="34166" xr:uid="{00000000-0005-0000-0000-000033C00000}"/>
    <cellStyle name="Percent 2 6_AVA DVA EL" xfId="34167" xr:uid="{00000000-0005-0000-0000-000034C00000}"/>
    <cellStyle name="Percent 2 7" xfId="9835" xr:uid="{00000000-0005-0000-0000-000035C00000}"/>
    <cellStyle name="Percent 2 7 2" xfId="34168" xr:uid="{00000000-0005-0000-0000-000036C00000}"/>
    <cellStyle name="Percent 2 7 2 2" xfId="34169" xr:uid="{00000000-0005-0000-0000-000037C00000}"/>
    <cellStyle name="Percent 2 7 2 3" xfId="34170" xr:uid="{00000000-0005-0000-0000-000038C00000}"/>
    <cellStyle name="Percent 2 7 2_AVA DVA EL" xfId="34171" xr:uid="{00000000-0005-0000-0000-000039C00000}"/>
    <cellStyle name="Percent 2 7 3" xfId="34172" xr:uid="{00000000-0005-0000-0000-00003AC00000}"/>
    <cellStyle name="Percent 2 7_AVA DVA EL" xfId="34173" xr:uid="{00000000-0005-0000-0000-00003BC00000}"/>
    <cellStyle name="Percent 2 8" xfId="9836" xr:uid="{00000000-0005-0000-0000-00003CC00000}"/>
    <cellStyle name="Percent 2 8 2" xfId="34174" xr:uid="{00000000-0005-0000-0000-00003DC00000}"/>
    <cellStyle name="Percent 2 8 2 2" xfId="34175" xr:uid="{00000000-0005-0000-0000-00003EC00000}"/>
    <cellStyle name="Percent 2 8 2 3" xfId="34176" xr:uid="{00000000-0005-0000-0000-00003FC00000}"/>
    <cellStyle name="Percent 2 8 2_AVA DVA EL" xfId="34177" xr:uid="{00000000-0005-0000-0000-000040C00000}"/>
    <cellStyle name="Percent 2 8 3" xfId="34178" xr:uid="{00000000-0005-0000-0000-000041C00000}"/>
    <cellStyle name="Percent 2 8 3 2" xfId="34179" xr:uid="{00000000-0005-0000-0000-000042C00000}"/>
    <cellStyle name="Percent 2 8 3 3" xfId="34180" xr:uid="{00000000-0005-0000-0000-000043C00000}"/>
    <cellStyle name="Percent 2 8 3_AVA DVA EL" xfId="34181" xr:uid="{00000000-0005-0000-0000-000044C00000}"/>
    <cellStyle name="Percent 2 8 4" xfId="34182" xr:uid="{00000000-0005-0000-0000-000045C00000}"/>
    <cellStyle name="Percent 2 8_AVA DVA EL" xfId="34183" xr:uid="{00000000-0005-0000-0000-000046C00000}"/>
    <cellStyle name="Percent 2 9" xfId="9837" xr:uid="{00000000-0005-0000-0000-000047C00000}"/>
    <cellStyle name="Percent 2 9 2" xfId="34184" xr:uid="{00000000-0005-0000-0000-000048C00000}"/>
    <cellStyle name="Percent 2 9 2 2" xfId="34185" xr:uid="{00000000-0005-0000-0000-000049C00000}"/>
    <cellStyle name="Percent 2 9 2 3" xfId="34186" xr:uid="{00000000-0005-0000-0000-00004AC00000}"/>
    <cellStyle name="Percent 2 9 2_AVA DVA EL" xfId="34187" xr:uid="{00000000-0005-0000-0000-00004BC00000}"/>
    <cellStyle name="Percent 2 9 3" xfId="34188" xr:uid="{00000000-0005-0000-0000-00004CC00000}"/>
    <cellStyle name="Percent 2 9 3 2" xfId="34189" xr:uid="{00000000-0005-0000-0000-00004DC00000}"/>
    <cellStyle name="Percent 2 9 3 3" xfId="34190" xr:uid="{00000000-0005-0000-0000-00004EC00000}"/>
    <cellStyle name="Percent 2 9 3_AVA DVA EL" xfId="34191" xr:uid="{00000000-0005-0000-0000-00004FC00000}"/>
    <cellStyle name="Percent 2 9 4" xfId="34192" xr:uid="{00000000-0005-0000-0000-000050C00000}"/>
    <cellStyle name="Percent 2 9_AVA DVA EL" xfId="34193" xr:uid="{00000000-0005-0000-0000-000051C00000}"/>
    <cellStyle name="Percent 2_4Q16" xfId="34194" xr:uid="{00000000-0005-0000-0000-000052C00000}"/>
    <cellStyle name="Percent 20" xfId="35900" xr:uid="{00000000-0005-0000-0000-000053C00000}"/>
    <cellStyle name="Percent 21" xfId="36209" xr:uid="{00000000-0005-0000-0000-000054C00000}"/>
    <cellStyle name="Percent 22" xfId="36357" xr:uid="{00000000-0005-0000-0000-000055C00000}"/>
    <cellStyle name="Percent 23" xfId="36726" xr:uid="{00000000-0005-0000-0000-000056C00000}"/>
    <cellStyle name="Percent 3" xfId="9838" xr:uid="{00000000-0005-0000-0000-000057C00000}"/>
    <cellStyle name="Percent 3 2" xfId="9839" xr:uid="{00000000-0005-0000-0000-000058C00000}"/>
    <cellStyle name="Percent 3 2 2" xfId="34195" xr:uid="{00000000-0005-0000-0000-000059C00000}"/>
    <cellStyle name="Percent 3 2_AVA DVA EL" xfId="34196" xr:uid="{00000000-0005-0000-0000-00005AC00000}"/>
    <cellStyle name="Percent 3 3" xfId="9840" xr:uid="{00000000-0005-0000-0000-00005BC00000}"/>
    <cellStyle name="Percent 3 3 2" xfId="34197" xr:uid="{00000000-0005-0000-0000-00005CC00000}"/>
    <cellStyle name="Percent 3 3 2 2" xfId="34198" xr:uid="{00000000-0005-0000-0000-00005DC00000}"/>
    <cellStyle name="Percent 3 3 2 3" xfId="34199" xr:uid="{00000000-0005-0000-0000-00005EC00000}"/>
    <cellStyle name="Percent 3 3 2_AVA DVA EL" xfId="34200" xr:uid="{00000000-0005-0000-0000-00005FC00000}"/>
    <cellStyle name="Percent 3 3 3" xfId="34201" xr:uid="{00000000-0005-0000-0000-000060C00000}"/>
    <cellStyle name="Percent 3 3_AVA DVA EL" xfId="34202" xr:uid="{00000000-0005-0000-0000-000061C00000}"/>
    <cellStyle name="Percent 3 4" xfId="34203" xr:uid="{00000000-0005-0000-0000-000062C00000}"/>
    <cellStyle name="Percent 3 4 2" xfId="35997" xr:uid="{00000000-0005-0000-0000-000063C00000}"/>
    <cellStyle name="Percent 3 5" xfId="35922" xr:uid="{00000000-0005-0000-0000-000064C00000}"/>
    <cellStyle name="Percent 3 6" xfId="36009" xr:uid="{00000000-0005-0000-0000-000065C00000}"/>
    <cellStyle name="Percent 3_4Q16" xfId="34204" xr:uid="{00000000-0005-0000-0000-000066C00000}"/>
    <cellStyle name="Percent 4" xfId="9841" xr:uid="{00000000-0005-0000-0000-000067C00000}"/>
    <cellStyle name="Percent 4 2" xfId="9842" xr:uid="{00000000-0005-0000-0000-000068C00000}"/>
    <cellStyle name="Percent 4 2 2" xfId="34205" xr:uid="{00000000-0005-0000-0000-000069C00000}"/>
    <cellStyle name="Percent 4 2 2 2" xfId="34206" xr:uid="{00000000-0005-0000-0000-00006AC00000}"/>
    <cellStyle name="Percent 4 2 2 3" xfId="34207" xr:uid="{00000000-0005-0000-0000-00006BC00000}"/>
    <cellStyle name="Percent 4 2 2_AVA DVA EL" xfId="34208" xr:uid="{00000000-0005-0000-0000-00006CC00000}"/>
    <cellStyle name="Percent 4 2 3" xfId="34209" xr:uid="{00000000-0005-0000-0000-00006DC00000}"/>
    <cellStyle name="Percent 4 2_AVA DVA EL" xfId="34210" xr:uid="{00000000-0005-0000-0000-00006EC00000}"/>
    <cellStyle name="Percent 4 3" xfId="9843" xr:uid="{00000000-0005-0000-0000-00006FC00000}"/>
    <cellStyle name="Percent 4 3 2" xfId="9844" xr:uid="{00000000-0005-0000-0000-000070C00000}"/>
    <cellStyle name="Percent 4 3_AVA DVA EL" xfId="34211" xr:uid="{00000000-0005-0000-0000-000071C00000}"/>
    <cellStyle name="Percent 4 4" xfId="9845" xr:uid="{00000000-0005-0000-0000-000072C00000}"/>
    <cellStyle name="Percent 4 4 2" xfId="9846" xr:uid="{00000000-0005-0000-0000-000073C00000}"/>
    <cellStyle name="Percent 4 4_AVA DVA EL" xfId="34212" xr:uid="{00000000-0005-0000-0000-000074C00000}"/>
    <cellStyle name="Percent 4 5" xfId="9847" xr:uid="{00000000-0005-0000-0000-000075C00000}"/>
    <cellStyle name="Percent 4 5 2" xfId="34213" xr:uid="{00000000-0005-0000-0000-000076C00000}"/>
    <cellStyle name="Percent 4 5 3" xfId="34214" xr:uid="{00000000-0005-0000-0000-000077C00000}"/>
    <cellStyle name="Percent 4 5_AVA DVA EL" xfId="34215" xr:uid="{00000000-0005-0000-0000-000078C00000}"/>
    <cellStyle name="Percent 4 6" xfId="34216" xr:uid="{00000000-0005-0000-0000-000079C00000}"/>
    <cellStyle name="Percent 4 7" xfId="36830" xr:uid="{00000000-0005-0000-0000-00007AC00000}"/>
    <cellStyle name="Percent 4_4Q16" xfId="34217" xr:uid="{00000000-0005-0000-0000-00007BC00000}"/>
    <cellStyle name="Percent 5" xfId="9848" xr:uid="{00000000-0005-0000-0000-00007CC00000}"/>
    <cellStyle name="Percent 5 2" xfId="9849" xr:uid="{00000000-0005-0000-0000-00007DC00000}"/>
    <cellStyle name="Percent 5 2 2" xfId="34218" xr:uid="{00000000-0005-0000-0000-00007EC00000}"/>
    <cellStyle name="Percent 5 2_AVA DVA EL" xfId="34219" xr:uid="{00000000-0005-0000-0000-00007FC00000}"/>
    <cellStyle name="Percent 5 3" xfId="9850" xr:uid="{00000000-0005-0000-0000-000080C00000}"/>
    <cellStyle name="Percent 5 3 2" xfId="34220" xr:uid="{00000000-0005-0000-0000-000081C00000}"/>
    <cellStyle name="Percent 5 3 2 2" xfId="34221" xr:uid="{00000000-0005-0000-0000-000082C00000}"/>
    <cellStyle name="Percent 5 3 2 3" xfId="34222" xr:uid="{00000000-0005-0000-0000-000083C00000}"/>
    <cellStyle name="Percent 5 3 2_AVA DVA EL" xfId="34223" xr:uid="{00000000-0005-0000-0000-000084C00000}"/>
    <cellStyle name="Percent 5 3 3" xfId="34224" xr:uid="{00000000-0005-0000-0000-000085C00000}"/>
    <cellStyle name="Percent 5 3_AVA DVA EL" xfId="34225" xr:uid="{00000000-0005-0000-0000-000086C00000}"/>
    <cellStyle name="Percent 5 4" xfId="34226" xr:uid="{00000000-0005-0000-0000-000087C00000}"/>
    <cellStyle name="Percent 5_4Q16" xfId="34227" xr:uid="{00000000-0005-0000-0000-000088C00000}"/>
    <cellStyle name="Percent 6" xfId="9851" xr:uid="{00000000-0005-0000-0000-000089C00000}"/>
    <cellStyle name="Percent 6 2" xfId="9852" xr:uid="{00000000-0005-0000-0000-00008AC00000}"/>
    <cellStyle name="Percent 6 2 2" xfId="34228" xr:uid="{00000000-0005-0000-0000-00008BC00000}"/>
    <cellStyle name="Percent 6 2 2 2" xfId="34229" xr:uid="{00000000-0005-0000-0000-00008CC00000}"/>
    <cellStyle name="Percent 6 2 2 3" xfId="34230" xr:uid="{00000000-0005-0000-0000-00008DC00000}"/>
    <cellStyle name="Percent 6 2 2_AVA DVA EL" xfId="34231" xr:uid="{00000000-0005-0000-0000-00008EC00000}"/>
    <cellStyle name="Percent 6 2 3" xfId="34232" xr:uid="{00000000-0005-0000-0000-00008FC00000}"/>
    <cellStyle name="Percent 6 2_AVA DVA EL" xfId="34233" xr:uid="{00000000-0005-0000-0000-000090C00000}"/>
    <cellStyle name="Percent 6 3" xfId="9853" xr:uid="{00000000-0005-0000-0000-000091C00000}"/>
    <cellStyle name="Percent 6 3 2" xfId="34234" xr:uid="{00000000-0005-0000-0000-000092C00000}"/>
    <cellStyle name="Percent 6 3 2 2" xfId="34235" xr:uid="{00000000-0005-0000-0000-000093C00000}"/>
    <cellStyle name="Percent 6 3 2 3" xfId="34236" xr:uid="{00000000-0005-0000-0000-000094C00000}"/>
    <cellStyle name="Percent 6 3 2_AVA DVA EL" xfId="34237" xr:uid="{00000000-0005-0000-0000-000095C00000}"/>
    <cellStyle name="Percent 6 3 3" xfId="34238" xr:uid="{00000000-0005-0000-0000-000096C00000}"/>
    <cellStyle name="Percent 6 3_AVA DVA EL" xfId="34239" xr:uid="{00000000-0005-0000-0000-000097C00000}"/>
    <cellStyle name="Percent 6 4" xfId="34240" xr:uid="{00000000-0005-0000-0000-000098C00000}"/>
    <cellStyle name="Percent 6 4 2" xfId="34241" xr:uid="{00000000-0005-0000-0000-000099C00000}"/>
    <cellStyle name="Percent 6 4 3" xfId="34242" xr:uid="{00000000-0005-0000-0000-00009AC00000}"/>
    <cellStyle name="Percent 6 4_AVA DVA EL" xfId="34243" xr:uid="{00000000-0005-0000-0000-00009BC00000}"/>
    <cellStyle name="Percent 6 5" xfId="34244" xr:uid="{00000000-0005-0000-0000-00009CC00000}"/>
    <cellStyle name="Percent 6 5 2" xfId="34245" xr:uid="{00000000-0005-0000-0000-00009DC00000}"/>
    <cellStyle name="Percent 6 5 3" xfId="34246" xr:uid="{00000000-0005-0000-0000-00009EC00000}"/>
    <cellStyle name="Percent 6 5_AVA DVA EL" xfId="34247" xr:uid="{00000000-0005-0000-0000-00009FC00000}"/>
    <cellStyle name="Percent 6 6" xfId="34248" xr:uid="{00000000-0005-0000-0000-0000A0C00000}"/>
    <cellStyle name="Percent 6 6 2" xfId="34249" xr:uid="{00000000-0005-0000-0000-0000A1C00000}"/>
    <cellStyle name="Percent 6 6 3" xfId="34250" xr:uid="{00000000-0005-0000-0000-0000A2C00000}"/>
    <cellStyle name="Percent 6 6_AVA DVA EL" xfId="34251" xr:uid="{00000000-0005-0000-0000-0000A3C00000}"/>
    <cellStyle name="Percent 6 7" xfId="34252" xr:uid="{00000000-0005-0000-0000-0000A4C00000}"/>
    <cellStyle name="Percent 6 7 2" xfId="34253" xr:uid="{00000000-0005-0000-0000-0000A5C00000}"/>
    <cellStyle name="Percent 6 7 3" xfId="34254" xr:uid="{00000000-0005-0000-0000-0000A6C00000}"/>
    <cellStyle name="Percent 6 7_AVA DVA EL" xfId="34255" xr:uid="{00000000-0005-0000-0000-0000A7C00000}"/>
    <cellStyle name="Percent 6 8" xfId="34256" xr:uid="{00000000-0005-0000-0000-0000A8C00000}"/>
    <cellStyle name="Percent 6 8 2" xfId="34257" xr:uid="{00000000-0005-0000-0000-0000A9C00000}"/>
    <cellStyle name="Percent 6 8 3" xfId="34258" xr:uid="{00000000-0005-0000-0000-0000AAC00000}"/>
    <cellStyle name="Percent 6 8_AVA DVA EL" xfId="34259" xr:uid="{00000000-0005-0000-0000-0000ABC00000}"/>
    <cellStyle name="Percent 6 9" xfId="34260" xr:uid="{00000000-0005-0000-0000-0000ACC00000}"/>
    <cellStyle name="Percent 6_4Q16" xfId="34261" xr:uid="{00000000-0005-0000-0000-0000ADC00000}"/>
    <cellStyle name="Percent 7" xfId="9854" xr:uid="{00000000-0005-0000-0000-0000AEC00000}"/>
    <cellStyle name="Percent 7 2" xfId="34262" xr:uid="{00000000-0005-0000-0000-0000AFC00000}"/>
    <cellStyle name="Percent 7 3" xfId="34263" xr:uid="{00000000-0005-0000-0000-0000B0C00000}"/>
    <cellStyle name="Percent 7_AVA DVA EL" xfId="34264" xr:uid="{00000000-0005-0000-0000-0000B1C00000}"/>
    <cellStyle name="Percent 8" xfId="9855" xr:uid="{00000000-0005-0000-0000-0000B2C00000}"/>
    <cellStyle name="Percent 8 2" xfId="34265" xr:uid="{00000000-0005-0000-0000-0000B3C00000}"/>
    <cellStyle name="Percent 8 3" xfId="34266" xr:uid="{00000000-0005-0000-0000-0000B4C00000}"/>
    <cellStyle name="Percent 8_AVA DVA EL" xfId="34267" xr:uid="{00000000-0005-0000-0000-0000B5C00000}"/>
    <cellStyle name="Percent 9" xfId="34268" xr:uid="{00000000-0005-0000-0000-0000B6C00000}"/>
    <cellStyle name="Percent 9 2" xfId="34269" xr:uid="{00000000-0005-0000-0000-0000B7C00000}"/>
    <cellStyle name="Percent 9 3" xfId="34270" xr:uid="{00000000-0005-0000-0000-0000B8C00000}"/>
    <cellStyle name="Percent 9 4" xfId="51114" xr:uid="{00000000-0005-0000-0000-0000B9C00000}"/>
    <cellStyle name="Percent 9_AVA DVA EL" xfId="34271" xr:uid="{00000000-0005-0000-0000-0000BAC00000}"/>
    <cellStyle name="Percent Hard" xfId="34272" xr:uid="{00000000-0005-0000-0000-0000BBC00000}"/>
    <cellStyle name="Percent Hard 2" xfId="34273" xr:uid="{00000000-0005-0000-0000-0000BCC00000}"/>
    <cellStyle name="Percent Hard 2 2" xfId="34274" xr:uid="{00000000-0005-0000-0000-0000BDC00000}"/>
    <cellStyle name="Percent Hard 2 3" xfId="34275" xr:uid="{00000000-0005-0000-0000-0000BEC00000}"/>
    <cellStyle name="Percent Hard 2 4" xfId="51115" xr:uid="{00000000-0005-0000-0000-0000BFC00000}"/>
    <cellStyle name="Percent Hard 2_AVA DVA EL" xfId="34276" xr:uid="{00000000-0005-0000-0000-0000C0C00000}"/>
    <cellStyle name="Percent Hard 3" xfId="34277" xr:uid="{00000000-0005-0000-0000-0000C1C00000}"/>
    <cellStyle name="Percent Hard 4" xfId="34278" xr:uid="{00000000-0005-0000-0000-0000C2C00000}"/>
    <cellStyle name="Percent Hard_AVA DVA EL" xfId="34279" xr:uid="{00000000-0005-0000-0000-0000C3C00000}"/>
    <cellStyle name="Percent*" xfId="34280" xr:uid="{00000000-0005-0000-0000-0000C4C00000}"/>
    <cellStyle name="Percent* 2" xfId="34281" xr:uid="{00000000-0005-0000-0000-0000C5C00000}"/>
    <cellStyle name="Percent* 3" xfId="34282" xr:uid="{00000000-0005-0000-0000-0000C6C00000}"/>
    <cellStyle name="Percent*_AVA DVA EL" xfId="34283" xr:uid="{00000000-0005-0000-0000-0000C7C00000}"/>
    <cellStyle name="Percentneg" xfId="9856" xr:uid="{00000000-0005-0000-0000-0000C9C00000}"/>
    <cellStyle name="Percentneg 2" xfId="34284" xr:uid="{00000000-0005-0000-0000-0000CAC00000}"/>
    <cellStyle name="Percentneg 2 2" xfId="51116" xr:uid="{00000000-0005-0000-0000-0000CBC00000}"/>
    <cellStyle name="Percentneg_3. Chng in credit spreads" xfId="51117" xr:uid="{00000000-0005-0000-0000-0000CCC00000}"/>
    <cellStyle name="Percentuale_INV2" xfId="34285" xr:uid="{00000000-0005-0000-0000-0000CDC00000}"/>
    <cellStyle name="Porcentual 2" xfId="9857" xr:uid="{00000000-0005-0000-0000-0000CEC00000}"/>
    <cellStyle name="Porcentual 2 2" xfId="9858" xr:uid="{00000000-0005-0000-0000-0000CFC00000}"/>
    <cellStyle name="Porcentual 2 2 2" xfId="9859" xr:uid="{00000000-0005-0000-0000-0000D0C00000}"/>
    <cellStyle name="Porcentual 2 2 2 2" xfId="34286" xr:uid="{00000000-0005-0000-0000-0000D1C00000}"/>
    <cellStyle name="Porcentual 2 2 2_AVA DVA EL" xfId="34287" xr:uid="{00000000-0005-0000-0000-0000D2C00000}"/>
    <cellStyle name="Porcentual 2 2 3" xfId="9860" xr:uid="{00000000-0005-0000-0000-0000D3C00000}"/>
    <cellStyle name="Porcentual 2 2 3 2" xfId="34288" xr:uid="{00000000-0005-0000-0000-0000D4C00000}"/>
    <cellStyle name="Porcentual 2 2 3_AVA DVA EL" xfId="34289" xr:uid="{00000000-0005-0000-0000-0000D5C00000}"/>
    <cellStyle name="Porcentual 2 2 4" xfId="34290" xr:uid="{00000000-0005-0000-0000-0000D6C00000}"/>
    <cellStyle name="Porcentual 2 2_4Q16" xfId="34291" xr:uid="{00000000-0005-0000-0000-0000D7C00000}"/>
    <cellStyle name="Porcentual 2 3" xfId="9861" xr:uid="{00000000-0005-0000-0000-0000D8C00000}"/>
    <cellStyle name="Porcentual 2 3 2" xfId="34292" xr:uid="{00000000-0005-0000-0000-0000D9C00000}"/>
    <cellStyle name="Porcentual 2 3_AVA DVA EL" xfId="34293" xr:uid="{00000000-0005-0000-0000-0000DAC00000}"/>
    <cellStyle name="Porcentual 2 4" xfId="9862" xr:uid="{00000000-0005-0000-0000-0000DBC00000}"/>
    <cellStyle name="Porcentual 2 4 2" xfId="34294" xr:uid="{00000000-0005-0000-0000-0000DCC00000}"/>
    <cellStyle name="Porcentual 2 4_AVA DVA EL" xfId="34295" xr:uid="{00000000-0005-0000-0000-0000DDC00000}"/>
    <cellStyle name="Porcentual 2 5" xfId="34296" xr:uid="{00000000-0005-0000-0000-0000DEC00000}"/>
    <cellStyle name="Porcentual 2_4Q16" xfId="34297" xr:uid="{00000000-0005-0000-0000-0000DFC00000}"/>
    <cellStyle name="Price" xfId="9863" xr:uid="{00000000-0005-0000-0000-0000E0C00000}"/>
    <cellStyle name="Price 2" xfId="34298" xr:uid="{00000000-0005-0000-0000-0000E1C00000}"/>
    <cellStyle name="Price_A02" xfId="54598" xr:uid="{94A0BF1A-69CB-4E18-8C7E-532A97498FAE}"/>
    <cellStyle name="Profit figure" xfId="34299" xr:uid="{00000000-0005-0000-0000-0000E4C00000}"/>
    <cellStyle name="Profit figure 2" xfId="34300" xr:uid="{00000000-0005-0000-0000-0000E5C00000}"/>
    <cellStyle name="Profit figure 2 2" xfId="34301" xr:uid="{00000000-0005-0000-0000-0000E6C00000}"/>
    <cellStyle name="Profit figure 2 3" xfId="34302" xr:uid="{00000000-0005-0000-0000-0000E7C00000}"/>
    <cellStyle name="Profit figure 2_AVA DVA EL" xfId="34303" xr:uid="{00000000-0005-0000-0000-0000E8C00000}"/>
    <cellStyle name="Profit figure 3" xfId="34304" xr:uid="{00000000-0005-0000-0000-0000E9C00000}"/>
    <cellStyle name="Profit figure 4" xfId="34305" xr:uid="{00000000-0005-0000-0000-0000EAC00000}"/>
    <cellStyle name="Profit figure_3. Chng in credit spreads" xfId="51118" xr:uid="{00000000-0005-0000-0000-0000EBC00000}"/>
    <cellStyle name="Prosent" xfId="54722" builtinId="5"/>
    <cellStyle name="Prosent 10" xfId="9864" xr:uid="{00000000-0005-0000-0000-0000ECC00000}"/>
    <cellStyle name="Prosent 10 2" xfId="9865" xr:uid="{00000000-0005-0000-0000-0000EDC00000}"/>
    <cellStyle name="Prosent 10 2 2" xfId="9866" xr:uid="{00000000-0005-0000-0000-0000EEC00000}"/>
    <cellStyle name="Prosent 10 2 2 2" xfId="51119" xr:uid="{00000000-0005-0000-0000-0000EFC00000}"/>
    <cellStyle name="Prosent 10 2 3" xfId="51120" xr:uid="{00000000-0005-0000-0000-0000F0C00000}"/>
    <cellStyle name="Prosent 10 2_3. Chng in credit spreads" xfId="51121" xr:uid="{00000000-0005-0000-0000-0000F1C00000}"/>
    <cellStyle name="Prosent 10 3" xfId="9867" xr:uid="{00000000-0005-0000-0000-0000F2C00000}"/>
    <cellStyle name="Prosent 10 3 2" xfId="36495" xr:uid="{00000000-0005-0000-0000-0000F3C00000}"/>
    <cellStyle name="Prosent 10 3 3" xfId="36045" xr:uid="{00000000-0005-0000-0000-0000F4C00000}"/>
    <cellStyle name="Prosent 10 4" xfId="9868" xr:uid="{00000000-0005-0000-0000-0000F5C00000}"/>
    <cellStyle name="Prosent 10 4 2" xfId="36499" xr:uid="{00000000-0005-0000-0000-0000F6C00000}"/>
    <cellStyle name="Prosent 10 4 3" xfId="36158" xr:uid="{00000000-0005-0000-0000-0000F7C00000}"/>
    <cellStyle name="Prosent 10 5" xfId="36223" xr:uid="{00000000-0005-0000-0000-0000F8C00000}"/>
    <cellStyle name="Prosent 10 5 2" xfId="36522" xr:uid="{00000000-0005-0000-0000-0000F9C00000}"/>
    <cellStyle name="Prosent 10 6" xfId="36831" xr:uid="{00000000-0005-0000-0000-0000FAC00000}"/>
    <cellStyle name="Prosent 10_3. Chng in credit spreads" xfId="51122" xr:uid="{00000000-0005-0000-0000-0000FBC00000}"/>
    <cellStyle name="Prosent 11" xfId="9869" xr:uid="{00000000-0005-0000-0000-0000FCC00000}"/>
    <cellStyle name="Prosent 11 2" xfId="9870" xr:uid="{00000000-0005-0000-0000-0000FDC00000}"/>
    <cellStyle name="Prosent 11 2 2" xfId="9871" xr:uid="{00000000-0005-0000-0000-0000FEC00000}"/>
    <cellStyle name="Prosent 11 2 2 2" xfId="36075" xr:uid="{00000000-0005-0000-0000-0000FFC00000}"/>
    <cellStyle name="Prosent 11 2 3" xfId="36454" xr:uid="{00000000-0005-0000-0000-000000C10000}"/>
    <cellStyle name="Prosent 11 2_CR4_19" xfId="9872" xr:uid="{00000000-0005-0000-0000-000001C10000}"/>
    <cellStyle name="Prosent 11 3" xfId="9873" xr:uid="{00000000-0005-0000-0000-000002C10000}"/>
    <cellStyle name="Prosent 11 3 2" xfId="36105" xr:uid="{00000000-0005-0000-0000-000003C10000}"/>
    <cellStyle name="Prosent 11 4" xfId="36048" xr:uid="{00000000-0005-0000-0000-000004C10000}"/>
    <cellStyle name="Prosent 11_3. Chng in credit spreads" xfId="51123" xr:uid="{00000000-0005-0000-0000-000005C10000}"/>
    <cellStyle name="Prosent 12" xfId="9874" xr:uid="{00000000-0005-0000-0000-000006C10000}"/>
    <cellStyle name="Prosent 12 2" xfId="9875" xr:uid="{00000000-0005-0000-0000-000007C10000}"/>
    <cellStyle name="Prosent 12 2 2" xfId="9876" xr:uid="{00000000-0005-0000-0000-000008C10000}"/>
    <cellStyle name="Prosent 12 2 2 2" xfId="36078" xr:uid="{00000000-0005-0000-0000-000009C10000}"/>
    <cellStyle name="Prosent 12 2 2 2 2" xfId="51124" xr:uid="{00000000-0005-0000-0000-00000AC10000}"/>
    <cellStyle name="Prosent 12 2 2 2 2 2" xfId="51125" xr:uid="{00000000-0005-0000-0000-00000BC10000}"/>
    <cellStyle name="Prosent 12 2 2 2 3" xfId="51126" xr:uid="{00000000-0005-0000-0000-00000CC10000}"/>
    <cellStyle name="Prosent 12 2 2 2 3 2" xfId="51127" xr:uid="{00000000-0005-0000-0000-00000DC10000}"/>
    <cellStyle name="Prosent 12 2 2 2 4" xfId="51128" xr:uid="{00000000-0005-0000-0000-00000EC10000}"/>
    <cellStyle name="Prosent 12 2 2 2_3. Chng in credit spreads" xfId="51129" xr:uid="{00000000-0005-0000-0000-00000FC10000}"/>
    <cellStyle name="Prosent 12 2 2 3" xfId="51130" xr:uid="{00000000-0005-0000-0000-000010C10000}"/>
    <cellStyle name="Prosent 12 2 2 3 2" xfId="51131" xr:uid="{00000000-0005-0000-0000-000011C10000}"/>
    <cellStyle name="Prosent 12 2 2 4" xfId="51132" xr:uid="{00000000-0005-0000-0000-000012C10000}"/>
    <cellStyle name="Prosent 12 2 2 4 2" xfId="51133" xr:uid="{00000000-0005-0000-0000-000013C10000}"/>
    <cellStyle name="Prosent 12 2 2 5" xfId="51134" xr:uid="{00000000-0005-0000-0000-000014C10000}"/>
    <cellStyle name="Prosent 12 2 2_3. Chng in credit spreads" xfId="51135" xr:uid="{00000000-0005-0000-0000-000015C10000}"/>
    <cellStyle name="Prosent 12 2 3" xfId="36455" xr:uid="{00000000-0005-0000-0000-000016C10000}"/>
    <cellStyle name="Prosent 12 2 3 2" xfId="51136" xr:uid="{00000000-0005-0000-0000-000017C10000}"/>
    <cellStyle name="Prosent 12 2 3 2 2" xfId="51137" xr:uid="{00000000-0005-0000-0000-000018C10000}"/>
    <cellStyle name="Prosent 12 2 3 2 2 2" xfId="51138" xr:uid="{00000000-0005-0000-0000-000019C10000}"/>
    <cellStyle name="Prosent 12 2 3 2 3" xfId="51139" xr:uid="{00000000-0005-0000-0000-00001AC10000}"/>
    <cellStyle name="Prosent 12 2 3 2 3 2" xfId="51140" xr:uid="{00000000-0005-0000-0000-00001BC10000}"/>
    <cellStyle name="Prosent 12 2 3 2 4" xfId="51141" xr:uid="{00000000-0005-0000-0000-00001CC10000}"/>
    <cellStyle name="Prosent 12 2 3 2_3. Chng in credit spreads" xfId="51142" xr:uid="{00000000-0005-0000-0000-00001DC10000}"/>
    <cellStyle name="Prosent 12 2 3 3" xfId="51143" xr:uid="{00000000-0005-0000-0000-00001EC10000}"/>
    <cellStyle name="Prosent 12 2 3 3 2" xfId="51144" xr:uid="{00000000-0005-0000-0000-00001FC10000}"/>
    <cellStyle name="Prosent 12 2 3 4" xfId="51145" xr:uid="{00000000-0005-0000-0000-000020C10000}"/>
    <cellStyle name="Prosent 12 2 3 4 2" xfId="51146" xr:uid="{00000000-0005-0000-0000-000021C10000}"/>
    <cellStyle name="Prosent 12 2 3 5" xfId="51147" xr:uid="{00000000-0005-0000-0000-000022C10000}"/>
    <cellStyle name="Prosent 12 2 3_3. Chng in credit spreads" xfId="51148" xr:uid="{00000000-0005-0000-0000-000023C10000}"/>
    <cellStyle name="Prosent 12 2 4" xfId="51149" xr:uid="{00000000-0005-0000-0000-000024C10000}"/>
    <cellStyle name="Prosent 12 2 4 2" xfId="51150" xr:uid="{00000000-0005-0000-0000-000025C10000}"/>
    <cellStyle name="Prosent 12 2 4 2 2" xfId="51151" xr:uid="{00000000-0005-0000-0000-000026C10000}"/>
    <cellStyle name="Prosent 12 2 4 3" xfId="51152" xr:uid="{00000000-0005-0000-0000-000027C10000}"/>
    <cellStyle name="Prosent 12 2 4 3 2" xfId="51153" xr:uid="{00000000-0005-0000-0000-000028C10000}"/>
    <cellStyle name="Prosent 12 2 4 4" xfId="51154" xr:uid="{00000000-0005-0000-0000-000029C10000}"/>
    <cellStyle name="Prosent 12 2 4_3. Chng in credit spreads" xfId="51155" xr:uid="{00000000-0005-0000-0000-00002AC10000}"/>
    <cellStyle name="Prosent 12 2 5" xfId="51156" xr:uid="{00000000-0005-0000-0000-00002BC10000}"/>
    <cellStyle name="Prosent 12 2 5 2" xfId="51157" xr:uid="{00000000-0005-0000-0000-00002CC10000}"/>
    <cellStyle name="Prosent 12 2 6" xfId="51158" xr:uid="{00000000-0005-0000-0000-00002DC10000}"/>
    <cellStyle name="Prosent 12 2 6 2" xfId="51159" xr:uid="{00000000-0005-0000-0000-00002EC10000}"/>
    <cellStyle name="Prosent 12 2 7" xfId="51160" xr:uid="{00000000-0005-0000-0000-00002FC10000}"/>
    <cellStyle name="Prosent 12 2_3. Chng in credit spreads" xfId="51161" xr:uid="{00000000-0005-0000-0000-000030C10000}"/>
    <cellStyle name="Prosent 12 3" xfId="36108" xr:uid="{00000000-0005-0000-0000-000031C10000}"/>
    <cellStyle name="Prosent 12 3 2" xfId="51162" xr:uid="{00000000-0005-0000-0000-000032C10000}"/>
    <cellStyle name="Prosent 12 3 2 2" xfId="51163" xr:uid="{00000000-0005-0000-0000-000033C10000}"/>
    <cellStyle name="Prosent 12 3 2 2 2" xfId="51164" xr:uid="{00000000-0005-0000-0000-000034C10000}"/>
    <cellStyle name="Prosent 12 3 2 2 2 2" xfId="51165" xr:uid="{00000000-0005-0000-0000-000035C10000}"/>
    <cellStyle name="Prosent 12 3 2 2 3" xfId="51166" xr:uid="{00000000-0005-0000-0000-000036C10000}"/>
    <cellStyle name="Prosent 12 3 2 2 3 2" xfId="51167" xr:uid="{00000000-0005-0000-0000-000037C10000}"/>
    <cellStyle name="Prosent 12 3 2 2 4" xfId="51168" xr:uid="{00000000-0005-0000-0000-000038C10000}"/>
    <cellStyle name="Prosent 12 3 2 2_3. Chng in credit spreads" xfId="51169" xr:uid="{00000000-0005-0000-0000-000039C10000}"/>
    <cellStyle name="Prosent 12 3 2 3" xfId="51170" xr:uid="{00000000-0005-0000-0000-00003AC10000}"/>
    <cellStyle name="Prosent 12 3 2 3 2" xfId="51171" xr:uid="{00000000-0005-0000-0000-00003BC10000}"/>
    <cellStyle name="Prosent 12 3 2 4" xfId="51172" xr:uid="{00000000-0005-0000-0000-00003CC10000}"/>
    <cellStyle name="Prosent 12 3 2 4 2" xfId="51173" xr:uid="{00000000-0005-0000-0000-00003DC10000}"/>
    <cellStyle name="Prosent 12 3 2 5" xfId="51174" xr:uid="{00000000-0005-0000-0000-00003EC10000}"/>
    <cellStyle name="Prosent 12 3 2_3. Chng in credit spreads" xfId="51175" xr:uid="{00000000-0005-0000-0000-00003FC10000}"/>
    <cellStyle name="Prosent 12 3 3" xfId="51176" xr:uid="{00000000-0005-0000-0000-000040C10000}"/>
    <cellStyle name="Prosent 12 3 3 2" xfId="51177" xr:uid="{00000000-0005-0000-0000-000041C10000}"/>
    <cellStyle name="Prosent 12 3 3 2 2" xfId="51178" xr:uid="{00000000-0005-0000-0000-000042C10000}"/>
    <cellStyle name="Prosent 12 3 3 2 2 2" xfId="51179" xr:uid="{00000000-0005-0000-0000-000043C10000}"/>
    <cellStyle name="Prosent 12 3 3 2 3" xfId="51180" xr:uid="{00000000-0005-0000-0000-000044C10000}"/>
    <cellStyle name="Prosent 12 3 3 2 3 2" xfId="51181" xr:uid="{00000000-0005-0000-0000-000045C10000}"/>
    <cellStyle name="Prosent 12 3 3 2 4" xfId="51182" xr:uid="{00000000-0005-0000-0000-000046C10000}"/>
    <cellStyle name="Prosent 12 3 3 2_3. Chng in credit spreads" xfId="51183" xr:uid="{00000000-0005-0000-0000-000047C10000}"/>
    <cellStyle name="Prosent 12 3 3 3" xfId="51184" xr:uid="{00000000-0005-0000-0000-000048C10000}"/>
    <cellStyle name="Prosent 12 3 3 3 2" xfId="51185" xr:uid="{00000000-0005-0000-0000-000049C10000}"/>
    <cellStyle name="Prosent 12 3 3 4" xfId="51186" xr:uid="{00000000-0005-0000-0000-00004AC10000}"/>
    <cellStyle name="Prosent 12 3 3 4 2" xfId="51187" xr:uid="{00000000-0005-0000-0000-00004BC10000}"/>
    <cellStyle name="Prosent 12 3 3 5" xfId="51188" xr:uid="{00000000-0005-0000-0000-00004CC10000}"/>
    <cellStyle name="Prosent 12 3 3_3. Chng in credit spreads" xfId="51189" xr:uid="{00000000-0005-0000-0000-00004DC10000}"/>
    <cellStyle name="Prosent 12 3 4" xfId="51190" xr:uid="{00000000-0005-0000-0000-00004EC10000}"/>
    <cellStyle name="Prosent 12 3 4 2" xfId="51191" xr:uid="{00000000-0005-0000-0000-00004FC10000}"/>
    <cellStyle name="Prosent 12 3 4 2 2" xfId="51192" xr:uid="{00000000-0005-0000-0000-000050C10000}"/>
    <cellStyle name="Prosent 12 3 4 3" xfId="51193" xr:uid="{00000000-0005-0000-0000-000051C10000}"/>
    <cellStyle name="Prosent 12 3 4 3 2" xfId="51194" xr:uid="{00000000-0005-0000-0000-000052C10000}"/>
    <cellStyle name="Prosent 12 3 4 4" xfId="51195" xr:uid="{00000000-0005-0000-0000-000053C10000}"/>
    <cellStyle name="Prosent 12 3 4_3. Chng in credit spreads" xfId="51196" xr:uid="{00000000-0005-0000-0000-000054C10000}"/>
    <cellStyle name="Prosent 12 3 5" xfId="51197" xr:uid="{00000000-0005-0000-0000-000055C10000}"/>
    <cellStyle name="Prosent 12 3 5 2" xfId="51198" xr:uid="{00000000-0005-0000-0000-000056C10000}"/>
    <cellStyle name="Prosent 12 3 6" xfId="51199" xr:uid="{00000000-0005-0000-0000-000057C10000}"/>
    <cellStyle name="Prosent 12 3 6 2" xfId="51200" xr:uid="{00000000-0005-0000-0000-000058C10000}"/>
    <cellStyle name="Prosent 12 3 7" xfId="51201" xr:uid="{00000000-0005-0000-0000-000059C10000}"/>
    <cellStyle name="Prosent 12 3_3. Chng in credit spreads" xfId="51202" xr:uid="{00000000-0005-0000-0000-00005AC10000}"/>
    <cellStyle name="Prosent 12 4" xfId="36051" xr:uid="{00000000-0005-0000-0000-00005BC10000}"/>
    <cellStyle name="Prosent 12 4 2" xfId="51203" xr:uid="{00000000-0005-0000-0000-00005CC10000}"/>
    <cellStyle name="Prosent 12 4 2 2" xfId="51204" xr:uid="{00000000-0005-0000-0000-00005DC10000}"/>
    <cellStyle name="Prosent 12 4 2 2 2" xfId="51205" xr:uid="{00000000-0005-0000-0000-00005EC10000}"/>
    <cellStyle name="Prosent 12 4 2 3" xfId="51206" xr:uid="{00000000-0005-0000-0000-00005FC10000}"/>
    <cellStyle name="Prosent 12 4 2 3 2" xfId="51207" xr:uid="{00000000-0005-0000-0000-000060C10000}"/>
    <cellStyle name="Prosent 12 4 2 4" xfId="51208" xr:uid="{00000000-0005-0000-0000-000061C10000}"/>
    <cellStyle name="Prosent 12 4 2_3. Chng in credit spreads" xfId="51209" xr:uid="{00000000-0005-0000-0000-000062C10000}"/>
    <cellStyle name="Prosent 12 4 3" xfId="51210" xr:uid="{00000000-0005-0000-0000-000063C10000}"/>
    <cellStyle name="Prosent 12 4 3 2" xfId="51211" xr:uid="{00000000-0005-0000-0000-000064C10000}"/>
    <cellStyle name="Prosent 12 4 4" xfId="51212" xr:uid="{00000000-0005-0000-0000-000065C10000}"/>
    <cellStyle name="Prosent 12 4 4 2" xfId="51213" xr:uid="{00000000-0005-0000-0000-000066C10000}"/>
    <cellStyle name="Prosent 12 4 5" xfId="51214" xr:uid="{00000000-0005-0000-0000-000067C10000}"/>
    <cellStyle name="Prosent 12 4_3. Chng in credit spreads" xfId="51215" xr:uid="{00000000-0005-0000-0000-000068C10000}"/>
    <cellStyle name="Prosent 12 5" xfId="51216" xr:uid="{00000000-0005-0000-0000-000069C10000}"/>
    <cellStyle name="Prosent 12 5 2" xfId="51217" xr:uid="{00000000-0005-0000-0000-00006AC10000}"/>
    <cellStyle name="Prosent 12 5 2 2" xfId="51218" xr:uid="{00000000-0005-0000-0000-00006BC10000}"/>
    <cellStyle name="Prosent 12 5 2 2 2" xfId="51219" xr:uid="{00000000-0005-0000-0000-00006CC10000}"/>
    <cellStyle name="Prosent 12 5 2 3" xfId="51220" xr:uid="{00000000-0005-0000-0000-00006DC10000}"/>
    <cellStyle name="Prosent 12 5 2 3 2" xfId="51221" xr:uid="{00000000-0005-0000-0000-00006EC10000}"/>
    <cellStyle name="Prosent 12 5 2 4" xfId="51222" xr:uid="{00000000-0005-0000-0000-00006FC10000}"/>
    <cellStyle name="Prosent 12 5 2_3. Chng in credit spreads" xfId="51223" xr:uid="{00000000-0005-0000-0000-000070C10000}"/>
    <cellStyle name="Prosent 12 5 3" xfId="51224" xr:uid="{00000000-0005-0000-0000-000071C10000}"/>
    <cellStyle name="Prosent 12 5 3 2" xfId="51225" xr:uid="{00000000-0005-0000-0000-000072C10000}"/>
    <cellStyle name="Prosent 12 5 4" xfId="51226" xr:uid="{00000000-0005-0000-0000-000073C10000}"/>
    <cellStyle name="Prosent 12 5 4 2" xfId="51227" xr:uid="{00000000-0005-0000-0000-000074C10000}"/>
    <cellStyle name="Prosent 12 5 5" xfId="51228" xr:uid="{00000000-0005-0000-0000-000075C10000}"/>
    <cellStyle name="Prosent 12 5_3. Chng in credit spreads" xfId="51229" xr:uid="{00000000-0005-0000-0000-000076C10000}"/>
    <cellStyle name="Prosent 12 6" xfId="51230" xr:uid="{00000000-0005-0000-0000-000077C10000}"/>
    <cellStyle name="Prosent 12 6 2" xfId="51231" xr:uid="{00000000-0005-0000-0000-000078C10000}"/>
    <cellStyle name="Prosent 12 6 2 2" xfId="51232" xr:uid="{00000000-0005-0000-0000-000079C10000}"/>
    <cellStyle name="Prosent 12 6 3" xfId="51233" xr:uid="{00000000-0005-0000-0000-00007AC10000}"/>
    <cellStyle name="Prosent 12 6 3 2" xfId="51234" xr:uid="{00000000-0005-0000-0000-00007BC10000}"/>
    <cellStyle name="Prosent 12 6 4" xfId="51235" xr:uid="{00000000-0005-0000-0000-00007CC10000}"/>
    <cellStyle name="Prosent 12 6_3. Chng in credit spreads" xfId="51236" xr:uid="{00000000-0005-0000-0000-00007DC10000}"/>
    <cellStyle name="Prosent 12 7" xfId="51237" xr:uid="{00000000-0005-0000-0000-00007EC10000}"/>
    <cellStyle name="Prosent 12 7 2" xfId="51238" xr:uid="{00000000-0005-0000-0000-00007FC10000}"/>
    <cellStyle name="Prosent 12 8" xfId="51239" xr:uid="{00000000-0005-0000-0000-000080C10000}"/>
    <cellStyle name="Prosent 12 8 2" xfId="51240" xr:uid="{00000000-0005-0000-0000-000081C10000}"/>
    <cellStyle name="Prosent 12 9" xfId="51241" xr:uid="{00000000-0005-0000-0000-000082C10000}"/>
    <cellStyle name="Prosent 12_3. Chng in credit spreads" xfId="51242" xr:uid="{00000000-0005-0000-0000-000083C10000}"/>
    <cellStyle name="Prosent 13" xfId="9877" xr:uid="{00000000-0005-0000-0000-000084C10000}"/>
    <cellStyle name="Prosent 13 2" xfId="9878" xr:uid="{00000000-0005-0000-0000-000085C10000}"/>
    <cellStyle name="Prosent 13 2 2" xfId="36112" xr:uid="{00000000-0005-0000-0000-000086C10000}"/>
    <cellStyle name="Prosent 13 3" xfId="36456" xr:uid="{00000000-0005-0000-0000-000087C10000}"/>
    <cellStyle name="Prosent 13_3. Chng in credit spreads" xfId="51243" xr:uid="{00000000-0005-0000-0000-000088C10000}"/>
    <cellStyle name="Prosent 14" xfId="34306" xr:uid="{00000000-0005-0000-0000-000089C10000}"/>
    <cellStyle name="Prosent 14 2" xfId="36501" xr:uid="{00000000-0005-0000-0000-00008AC10000}"/>
    <cellStyle name="Prosent 14 3" xfId="36160" xr:uid="{00000000-0005-0000-0000-00008BC10000}"/>
    <cellStyle name="Prosent 15" xfId="40167" xr:uid="{00000000-0005-0000-0000-00008CC10000}"/>
    <cellStyle name="Prosent 15 2" xfId="51244" xr:uid="{00000000-0005-0000-0000-00008DC10000}"/>
    <cellStyle name="Prosent 15 2 2" xfId="51245" xr:uid="{00000000-0005-0000-0000-00008EC10000}"/>
    <cellStyle name="Prosent 15 2 2 2" xfId="51246" xr:uid="{00000000-0005-0000-0000-00008FC10000}"/>
    <cellStyle name="Prosent 15 2 2 2 2" xfId="51247" xr:uid="{00000000-0005-0000-0000-000090C10000}"/>
    <cellStyle name="Prosent 15 2 2 3" xfId="51248" xr:uid="{00000000-0005-0000-0000-000091C10000}"/>
    <cellStyle name="Prosent 15 2 2 3 2" xfId="51249" xr:uid="{00000000-0005-0000-0000-000092C10000}"/>
    <cellStyle name="Prosent 15 2 2 4" xfId="51250" xr:uid="{00000000-0005-0000-0000-000093C10000}"/>
    <cellStyle name="Prosent 15 2 2_3. Chng in credit spreads" xfId="51251" xr:uid="{00000000-0005-0000-0000-000094C10000}"/>
    <cellStyle name="Prosent 15 2 3" xfId="51252" xr:uid="{00000000-0005-0000-0000-000095C10000}"/>
    <cellStyle name="Prosent 15 2 3 2" xfId="51253" xr:uid="{00000000-0005-0000-0000-000096C10000}"/>
    <cellStyle name="Prosent 15 2 4" xfId="51254" xr:uid="{00000000-0005-0000-0000-000097C10000}"/>
    <cellStyle name="Prosent 15 2 4 2" xfId="51255" xr:uid="{00000000-0005-0000-0000-000098C10000}"/>
    <cellStyle name="Prosent 15 2 5" xfId="51256" xr:uid="{00000000-0005-0000-0000-000099C10000}"/>
    <cellStyle name="Prosent 15 2_3. Chng in credit spreads" xfId="51257" xr:uid="{00000000-0005-0000-0000-00009AC10000}"/>
    <cellStyle name="Prosent 15 3" xfId="51258" xr:uid="{00000000-0005-0000-0000-00009BC10000}"/>
    <cellStyle name="Prosent 15 3 2" xfId="51259" xr:uid="{00000000-0005-0000-0000-00009CC10000}"/>
    <cellStyle name="Prosent 15 3 2 2" xfId="51260" xr:uid="{00000000-0005-0000-0000-00009DC10000}"/>
    <cellStyle name="Prosent 15 3 2 2 2" xfId="51261" xr:uid="{00000000-0005-0000-0000-00009EC10000}"/>
    <cellStyle name="Prosent 15 3 2 3" xfId="51262" xr:uid="{00000000-0005-0000-0000-00009FC10000}"/>
    <cellStyle name="Prosent 15 3 2 3 2" xfId="51263" xr:uid="{00000000-0005-0000-0000-0000A0C10000}"/>
    <cellStyle name="Prosent 15 3 2 4" xfId="51264" xr:uid="{00000000-0005-0000-0000-0000A1C10000}"/>
    <cellStyle name="Prosent 15 3 2_3. Chng in credit spreads" xfId="51265" xr:uid="{00000000-0005-0000-0000-0000A2C10000}"/>
    <cellStyle name="Prosent 15 3 3" xfId="51266" xr:uid="{00000000-0005-0000-0000-0000A3C10000}"/>
    <cellStyle name="Prosent 15 3 3 2" xfId="51267" xr:uid="{00000000-0005-0000-0000-0000A4C10000}"/>
    <cellStyle name="Prosent 15 3 4" xfId="51268" xr:uid="{00000000-0005-0000-0000-0000A5C10000}"/>
    <cellStyle name="Prosent 15 3 4 2" xfId="51269" xr:uid="{00000000-0005-0000-0000-0000A6C10000}"/>
    <cellStyle name="Prosent 15 3 5" xfId="51270" xr:uid="{00000000-0005-0000-0000-0000A7C10000}"/>
    <cellStyle name="Prosent 15 3_3. Chng in credit spreads" xfId="51271" xr:uid="{00000000-0005-0000-0000-0000A8C10000}"/>
    <cellStyle name="Prosent 15 4" xfId="51272" xr:uid="{00000000-0005-0000-0000-0000A9C10000}"/>
    <cellStyle name="Prosent 15 4 2" xfId="51273" xr:uid="{00000000-0005-0000-0000-0000AAC10000}"/>
    <cellStyle name="Prosent 15 4 2 2" xfId="51274" xr:uid="{00000000-0005-0000-0000-0000ABC10000}"/>
    <cellStyle name="Prosent 15 4 3" xfId="51275" xr:uid="{00000000-0005-0000-0000-0000ACC10000}"/>
    <cellStyle name="Prosent 15 4 3 2" xfId="51276" xr:uid="{00000000-0005-0000-0000-0000ADC10000}"/>
    <cellStyle name="Prosent 15 4 4" xfId="51277" xr:uid="{00000000-0005-0000-0000-0000AEC10000}"/>
    <cellStyle name="Prosent 15 4_3. Chng in credit spreads" xfId="51278" xr:uid="{00000000-0005-0000-0000-0000AFC10000}"/>
    <cellStyle name="Prosent 15 5" xfId="51279" xr:uid="{00000000-0005-0000-0000-0000B0C10000}"/>
    <cellStyle name="Prosent 15 5 2" xfId="51280" xr:uid="{00000000-0005-0000-0000-0000B1C10000}"/>
    <cellStyle name="Prosent 15 6" xfId="51281" xr:uid="{00000000-0005-0000-0000-0000B2C10000}"/>
    <cellStyle name="Prosent 15 6 2" xfId="51282" xr:uid="{00000000-0005-0000-0000-0000B3C10000}"/>
    <cellStyle name="Prosent 15 7" xfId="51283" xr:uid="{00000000-0005-0000-0000-0000B4C10000}"/>
    <cellStyle name="Prosent 15_3. Chng in credit spreads" xfId="51284" xr:uid="{00000000-0005-0000-0000-0000B5C10000}"/>
    <cellStyle name="Prosent 16" xfId="51285" xr:uid="{00000000-0005-0000-0000-0000B6C10000}"/>
    <cellStyle name="Prosent 16 2" xfId="51286" xr:uid="{00000000-0005-0000-0000-0000B7C10000}"/>
    <cellStyle name="Prosent 16 2 2" xfId="51287" xr:uid="{00000000-0005-0000-0000-0000B8C10000}"/>
    <cellStyle name="Prosent 16 3" xfId="51288" xr:uid="{00000000-0005-0000-0000-0000B9C10000}"/>
    <cellStyle name="Prosent 16 3 2" xfId="51289" xr:uid="{00000000-0005-0000-0000-0000BAC10000}"/>
    <cellStyle name="Prosent 16 4" xfId="51290" xr:uid="{00000000-0005-0000-0000-0000BBC10000}"/>
    <cellStyle name="Prosent 16_3. Chng in credit spreads" xfId="51291" xr:uid="{00000000-0005-0000-0000-0000BCC10000}"/>
    <cellStyle name="Prosent 17" xfId="51292" xr:uid="{00000000-0005-0000-0000-0000BDC10000}"/>
    <cellStyle name="Prosent 17 2" xfId="51293" xr:uid="{00000000-0005-0000-0000-0000BEC10000}"/>
    <cellStyle name="Prosent 17 2 2" xfId="51294" xr:uid="{00000000-0005-0000-0000-0000BFC10000}"/>
    <cellStyle name="Prosent 17 3" xfId="51295" xr:uid="{00000000-0005-0000-0000-0000C0C10000}"/>
    <cellStyle name="Prosent 17_3. Chng in credit spreads" xfId="51296" xr:uid="{00000000-0005-0000-0000-0000C1C10000}"/>
    <cellStyle name="Prosent 18" xfId="51297" xr:uid="{00000000-0005-0000-0000-0000C2C10000}"/>
    <cellStyle name="Prosent 18 2" xfId="51298" xr:uid="{00000000-0005-0000-0000-0000C3C10000}"/>
    <cellStyle name="Prosent 18 2 2" xfId="51299" xr:uid="{00000000-0005-0000-0000-0000C4C10000}"/>
    <cellStyle name="Prosent 18 2 2 2" xfId="51300" xr:uid="{00000000-0005-0000-0000-0000C5C10000}"/>
    <cellStyle name="Prosent 18 2 3" xfId="51301" xr:uid="{00000000-0005-0000-0000-0000C6C10000}"/>
    <cellStyle name="Prosent 18 2 3 2" xfId="51302" xr:uid="{00000000-0005-0000-0000-0000C7C10000}"/>
    <cellStyle name="Prosent 18 2 4" xfId="51303" xr:uid="{00000000-0005-0000-0000-0000C8C10000}"/>
    <cellStyle name="Prosent 18 2_3. Chng in credit spreads" xfId="51304" xr:uid="{00000000-0005-0000-0000-0000C9C10000}"/>
    <cellStyle name="Prosent 18 3" xfId="51305" xr:uid="{00000000-0005-0000-0000-0000CAC10000}"/>
    <cellStyle name="Prosent 18 3 2" xfId="51306" xr:uid="{00000000-0005-0000-0000-0000CBC10000}"/>
    <cellStyle name="Prosent 18 4" xfId="51307" xr:uid="{00000000-0005-0000-0000-0000CCC10000}"/>
    <cellStyle name="Prosent 18 4 2" xfId="51308" xr:uid="{00000000-0005-0000-0000-0000CDC10000}"/>
    <cellStyle name="Prosent 18 5" xfId="51309" xr:uid="{00000000-0005-0000-0000-0000CEC10000}"/>
    <cellStyle name="Prosent 18_3. Chng in credit spreads" xfId="51310" xr:uid="{00000000-0005-0000-0000-0000CFC10000}"/>
    <cellStyle name="Prosent 19" xfId="51311" xr:uid="{00000000-0005-0000-0000-0000D0C10000}"/>
    <cellStyle name="Prosent 19 2" xfId="51312" xr:uid="{00000000-0005-0000-0000-0000D1C10000}"/>
    <cellStyle name="Prosent 2" xfId="9879" xr:uid="{00000000-0005-0000-0000-0000D2C10000}"/>
    <cellStyle name="Prosent 2 10" xfId="51313" xr:uid="{00000000-0005-0000-0000-0000D3C10000}"/>
    <cellStyle name="Prosent 2 10 2" xfId="51314" xr:uid="{00000000-0005-0000-0000-0000D4C10000}"/>
    <cellStyle name="Prosent 2 10 2 2" xfId="51315" xr:uid="{00000000-0005-0000-0000-0000D5C10000}"/>
    <cellStyle name="Prosent 2 10 2 2 2" xfId="51316" xr:uid="{00000000-0005-0000-0000-0000D6C10000}"/>
    <cellStyle name="Prosent 2 10 2 3" xfId="51317" xr:uid="{00000000-0005-0000-0000-0000D7C10000}"/>
    <cellStyle name="Prosent 2 10 2_3. Chng in credit spreads" xfId="51318" xr:uid="{00000000-0005-0000-0000-0000D8C10000}"/>
    <cellStyle name="Prosent 2 10 3" xfId="51319" xr:uid="{00000000-0005-0000-0000-0000D9C10000}"/>
    <cellStyle name="Prosent 2 10 3 2" xfId="51320" xr:uid="{00000000-0005-0000-0000-0000DAC10000}"/>
    <cellStyle name="Prosent 2 10 3 2 2" xfId="51321" xr:uid="{00000000-0005-0000-0000-0000DBC10000}"/>
    <cellStyle name="Prosent 2 10 3 3" xfId="51322" xr:uid="{00000000-0005-0000-0000-0000DCC10000}"/>
    <cellStyle name="Prosent 2 10 3_3. Chng in credit spreads" xfId="51323" xr:uid="{00000000-0005-0000-0000-0000DDC10000}"/>
    <cellStyle name="Prosent 2 10 4" xfId="51324" xr:uid="{00000000-0005-0000-0000-0000DEC10000}"/>
    <cellStyle name="Prosent 2 10 4 2" xfId="51325" xr:uid="{00000000-0005-0000-0000-0000DFC10000}"/>
    <cellStyle name="Prosent 2 10 5" xfId="51326" xr:uid="{00000000-0005-0000-0000-0000E0C10000}"/>
    <cellStyle name="Prosent 2 10_3. Chng in credit spreads" xfId="51327" xr:uid="{00000000-0005-0000-0000-0000E1C10000}"/>
    <cellStyle name="Prosent 2 11" xfId="51328" xr:uid="{00000000-0005-0000-0000-0000E2C10000}"/>
    <cellStyle name="Prosent 2 11 2" xfId="51329" xr:uid="{00000000-0005-0000-0000-0000E3C10000}"/>
    <cellStyle name="Prosent 2 11 2 2" xfId="51330" xr:uid="{00000000-0005-0000-0000-0000E4C10000}"/>
    <cellStyle name="Prosent 2 11 3" xfId="51331" xr:uid="{00000000-0005-0000-0000-0000E5C10000}"/>
    <cellStyle name="Prosent 2 11 3 2" xfId="51332" xr:uid="{00000000-0005-0000-0000-0000E6C10000}"/>
    <cellStyle name="Prosent 2 11 4" xfId="51333" xr:uid="{00000000-0005-0000-0000-0000E7C10000}"/>
    <cellStyle name="Prosent 2 11_3. Chng in credit spreads" xfId="51334" xr:uid="{00000000-0005-0000-0000-0000E8C10000}"/>
    <cellStyle name="Prosent 2 12" xfId="51335" xr:uid="{00000000-0005-0000-0000-0000E9C10000}"/>
    <cellStyle name="Prosent 2 12 2" xfId="51336" xr:uid="{00000000-0005-0000-0000-0000EAC10000}"/>
    <cellStyle name="Prosent 2 12 2 2" xfId="51337" xr:uid="{00000000-0005-0000-0000-0000EBC10000}"/>
    <cellStyle name="Prosent 2 12 3" xfId="51338" xr:uid="{00000000-0005-0000-0000-0000ECC10000}"/>
    <cellStyle name="Prosent 2 12_3. Chng in credit spreads" xfId="51339" xr:uid="{00000000-0005-0000-0000-0000EDC10000}"/>
    <cellStyle name="Prosent 2 13" xfId="51340" xr:uid="{00000000-0005-0000-0000-0000EEC10000}"/>
    <cellStyle name="Prosent 2 13 2" xfId="51341" xr:uid="{00000000-0005-0000-0000-0000EFC10000}"/>
    <cellStyle name="Prosent 2 13 2 2" xfId="51342" xr:uid="{00000000-0005-0000-0000-0000F0C10000}"/>
    <cellStyle name="Prosent 2 13 3" xfId="51343" xr:uid="{00000000-0005-0000-0000-0000F1C10000}"/>
    <cellStyle name="Prosent 2 13_3. Chng in credit spreads" xfId="51344" xr:uid="{00000000-0005-0000-0000-0000F2C10000}"/>
    <cellStyle name="Prosent 2 14" xfId="51345" xr:uid="{00000000-0005-0000-0000-0000F3C10000}"/>
    <cellStyle name="Prosent 2 15" xfId="51346" xr:uid="{00000000-0005-0000-0000-0000F4C10000}"/>
    <cellStyle name="Prosent 2 2" xfId="9880" xr:uid="{00000000-0005-0000-0000-0000F5C10000}"/>
    <cellStyle name="Prosent 2 2 2" xfId="9881" xr:uid="{00000000-0005-0000-0000-0000F6C10000}"/>
    <cellStyle name="Prosent 2 2 2 2" xfId="34307" xr:uid="{00000000-0005-0000-0000-0000F7C10000}"/>
    <cellStyle name="Prosent 2 2 2 2 2" xfId="36263" xr:uid="{00000000-0005-0000-0000-0000F8C10000}"/>
    <cellStyle name="Prosent 2 2 2 2 2 2" xfId="40072" xr:uid="{00000000-0005-0000-0000-0000F9C10000}"/>
    <cellStyle name="Prosent 2 2 2 2 2 2 2" xfId="51347" xr:uid="{00000000-0005-0000-0000-0000FAC10000}"/>
    <cellStyle name="Prosent 2 2 2 2 2 3" xfId="51348" xr:uid="{00000000-0005-0000-0000-0000FBC10000}"/>
    <cellStyle name="Prosent 2 2 2 2 2_3. Chng in credit spreads" xfId="51349" xr:uid="{00000000-0005-0000-0000-0000FCC10000}"/>
    <cellStyle name="Prosent 2 2 2 2 3" xfId="40071" xr:uid="{00000000-0005-0000-0000-0000FDC10000}"/>
    <cellStyle name="Prosent 2 2 2 2 3 2" xfId="51350" xr:uid="{00000000-0005-0000-0000-0000FEC10000}"/>
    <cellStyle name="Prosent 2 2 2 2 3 2 2" xfId="51351" xr:uid="{00000000-0005-0000-0000-0000FFC10000}"/>
    <cellStyle name="Prosent 2 2 2 2 3 3" xfId="51352" xr:uid="{00000000-0005-0000-0000-000000C20000}"/>
    <cellStyle name="Prosent 2 2 2 2 3_3. Chng in credit spreads" xfId="51353" xr:uid="{00000000-0005-0000-0000-000001C20000}"/>
    <cellStyle name="Prosent 2 2 2 2 4" xfId="51354" xr:uid="{00000000-0005-0000-0000-000002C20000}"/>
    <cellStyle name="Prosent 2 2 2 2 4 2" xfId="51355" xr:uid="{00000000-0005-0000-0000-000003C20000}"/>
    <cellStyle name="Prosent 2 2 2 2 4 2 2" xfId="51356" xr:uid="{00000000-0005-0000-0000-000004C20000}"/>
    <cellStyle name="Prosent 2 2 2 2 4 3" xfId="51357" xr:uid="{00000000-0005-0000-0000-000005C20000}"/>
    <cellStyle name="Prosent 2 2 2 2 4_3. Chng in credit spreads" xfId="51358" xr:uid="{00000000-0005-0000-0000-000006C20000}"/>
    <cellStyle name="Prosent 2 2 2 2 5" xfId="51359" xr:uid="{00000000-0005-0000-0000-000007C20000}"/>
    <cellStyle name="Prosent 2 2 2 2 5 2" xfId="51360" xr:uid="{00000000-0005-0000-0000-000008C20000}"/>
    <cellStyle name="Prosent 2 2 2 2 6" xfId="51361" xr:uid="{00000000-0005-0000-0000-000009C20000}"/>
    <cellStyle name="Prosent 2 2 2 2_3. Chng in credit spreads" xfId="51362" xr:uid="{00000000-0005-0000-0000-00000AC20000}"/>
    <cellStyle name="Prosent 2 2 2 3" xfId="40073" xr:uid="{00000000-0005-0000-0000-00000BC20000}"/>
    <cellStyle name="Prosent 2 2 2 3 2" xfId="51363" xr:uid="{00000000-0005-0000-0000-00000CC20000}"/>
    <cellStyle name="Prosent 2 2 2 3 2 2" xfId="51364" xr:uid="{00000000-0005-0000-0000-00000DC20000}"/>
    <cellStyle name="Prosent 2 2 2 3 3" xfId="51365" xr:uid="{00000000-0005-0000-0000-00000EC20000}"/>
    <cellStyle name="Prosent 2 2 2 3 3 2" xfId="51366" xr:uid="{00000000-0005-0000-0000-00000FC20000}"/>
    <cellStyle name="Prosent 2 2 2 3 4" xfId="51367" xr:uid="{00000000-0005-0000-0000-000010C20000}"/>
    <cellStyle name="Prosent 2 2 2 3_3. Chng in credit spreads" xfId="51368" xr:uid="{00000000-0005-0000-0000-000011C20000}"/>
    <cellStyle name="Prosent 2 2 2 4" xfId="40074" xr:uid="{00000000-0005-0000-0000-000012C20000}"/>
    <cellStyle name="Prosent 2 2 2 4 2" xfId="51369" xr:uid="{00000000-0005-0000-0000-000013C20000}"/>
    <cellStyle name="Prosent 2 2 2 4 2 2" xfId="51370" xr:uid="{00000000-0005-0000-0000-000014C20000}"/>
    <cellStyle name="Prosent 2 2 2 4 3" xfId="51371" xr:uid="{00000000-0005-0000-0000-000015C20000}"/>
    <cellStyle name="Prosent 2 2 2 4_3. Chng in credit spreads" xfId="51372" xr:uid="{00000000-0005-0000-0000-000016C20000}"/>
    <cellStyle name="Prosent 2 2 2 5" xfId="40070" xr:uid="{00000000-0005-0000-0000-000017C20000}"/>
    <cellStyle name="Prosent 2 2 2 5 2" xfId="51373" xr:uid="{00000000-0005-0000-0000-000018C20000}"/>
    <cellStyle name="Prosent 2 2 2 5 2 2" xfId="51374" xr:uid="{00000000-0005-0000-0000-000019C20000}"/>
    <cellStyle name="Prosent 2 2 2 5 3" xfId="51375" xr:uid="{00000000-0005-0000-0000-00001AC20000}"/>
    <cellStyle name="Prosent 2 2 2 5_3. Chng in credit spreads" xfId="51376" xr:uid="{00000000-0005-0000-0000-00001BC20000}"/>
    <cellStyle name="Prosent 2 2 2 6" xfId="51377" xr:uid="{00000000-0005-0000-0000-00001CC20000}"/>
    <cellStyle name="Prosent 2 2 2 6 2" xfId="51378" xr:uid="{00000000-0005-0000-0000-00001DC20000}"/>
    <cellStyle name="Prosent 2 2 2 6 2 2" xfId="51379" xr:uid="{00000000-0005-0000-0000-00001EC20000}"/>
    <cellStyle name="Prosent 2 2 2 6 3" xfId="51380" xr:uid="{00000000-0005-0000-0000-00001FC20000}"/>
    <cellStyle name="Prosent 2 2 2 6_3. Chng in credit spreads" xfId="51381" xr:uid="{00000000-0005-0000-0000-000020C20000}"/>
    <cellStyle name="Prosent 2 2 2 7" xfId="51382" xr:uid="{00000000-0005-0000-0000-000021C20000}"/>
    <cellStyle name="Prosent 2 2 2_3. Chng in credit spreads" xfId="51383" xr:uid="{00000000-0005-0000-0000-000022C20000}"/>
    <cellStyle name="Prosent 2 2 3" xfId="34308" xr:uid="{00000000-0005-0000-0000-000023C20000}"/>
    <cellStyle name="Prosent 2 2 3 2" xfId="35999" xr:uid="{00000000-0005-0000-0000-000024C20000}"/>
    <cellStyle name="Prosent 2 2 3 2 2" xfId="40076" xr:uid="{00000000-0005-0000-0000-000025C20000}"/>
    <cellStyle name="Prosent 2 2 3 2 2 2" xfId="51384" xr:uid="{00000000-0005-0000-0000-000026C20000}"/>
    <cellStyle name="Prosent 2 2 3 2 2 2 2" xfId="51385" xr:uid="{00000000-0005-0000-0000-000027C20000}"/>
    <cellStyle name="Prosent 2 2 3 2 2 3" xfId="51386" xr:uid="{00000000-0005-0000-0000-000028C20000}"/>
    <cellStyle name="Prosent 2 2 3 2 2_3. Chng in credit spreads" xfId="51387" xr:uid="{00000000-0005-0000-0000-000029C20000}"/>
    <cellStyle name="Prosent 2 2 3 2 3" xfId="51388" xr:uid="{00000000-0005-0000-0000-00002AC20000}"/>
    <cellStyle name="Prosent 2 2 3 2 3 2" xfId="51389" xr:uid="{00000000-0005-0000-0000-00002BC20000}"/>
    <cellStyle name="Prosent 2 2 3 2 3 2 2" xfId="51390" xr:uid="{00000000-0005-0000-0000-00002CC20000}"/>
    <cellStyle name="Prosent 2 2 3 2 3 3" xfId="51391" xr:uid="{00000000-0005-0000-0000-00002DC20000}"/>
    <cellStyle name="Prosent 2 2 3 2 3_3. Chng in credit spreads" xfId="51392" xr:uid="{00000000-0005-0000-0000-00002EC20000}"/>
    <cellStyle name="Prosent 2 2 3 2 4" xfId="51393" xr:uid="{00000000-0005-0000-0000-00002FC20000}"/>
    <cellStyle name="Prosent 2 2 3 2 4 2" xfId="51394" xr:uid="{00000000-0005-0000-0000-000030C20000}"/>
    <cellStyle name="Prosent 2 2 3 2 4 2 2" xfId="51395" xr:uid="{00000000-0005-0000-0000-000031C20000}"/>
    <cellStyle name="Prosent 2 2 3 2 4 3" xfId="51396" xr:uid="{00000000-0005-0000-0000-000032C20000}"/>
    <cellStyle name="Prosent 2 2 3 2 4_3. Chng in credit spreads" xfId="51397" xr:uid="{00000000-0005-0000-0000-000033C20000}"/>
    <cellStyle name="Prosent 2 2 3 2 5" xfId="51398" xr:uid="{00000000-0005-0000-0000-000034C20000}"/>
    <cellStyle name="Prosent 2 2 3 2 5 2" xfId="51399" xr:uid="{00000000-0005-0000-0000-000035C20000}"/>
    <cellStyle name="Prosent 2 2 3 2 6" xfId="51400" xr:uid="{00000000-0005-0000-0000-000036C20000}"/>
    <cellStyle name="Prosent 2 2 3 2_3. Chng in credit spreads" xfId="51401" xr:uid="{00000000-0005-0000-0000-000037C20000}"/>
    <cellStyle name="Prosent 2 2 3 3" xfId="40075" xr:uid="{00000000-0005-0000-0000-000038C20000}"/>
    <cellStyle name="Prosent 2 2 3 3 2" xfId="51402" xr:uid="{00000000-0005-0000-0000-000039C20000}"/>
    <cellStyle name="Prosent 2 2 3 3 2 2" xfId="51403" xr:uid="{00000000-0005-0000-0000-00003AC20000}"/>
    <cellStyle name="Prosent 2 2 3 3 3" xfId="51404" xr:uid="{00000000-0005-0000-0000-00003BC20000}"/>
    <cellStyle name="Prosent 2 2 3 3_3. Chng in credit spreads" xfId="51405" xr:uid="{00000000-0005-0000-0000-00003CC20000}"/>
    <cellStyle name="Prosent 2 2 3 4" xfId="51406" xr:uid="{00000000-0005-0000-0000-00003DC20000}"/>
    <cellStyle name="Prosent 2 2 3 4 2" xfId="51407" xr:uid="{00000000-0005-0000-0000-00003EC20000}"/>
    <cellStyle name="Prosent 2 2 3 4 2 2" xfId="51408" xr:uid="{00000000-0005-0000-0000-00003FC20000}"/>
    <cellStyle name="Prosent 2 2 3 4 3" xfId="51409" xr:uid="{00000000-0005-0000-0000-000040C20000}"/>
    <cellStyle name="Prosent 2 2 3 4_3. Chng in credit spreads" xfId="51410" xr:uid="{00000000-0005-0000-0000-000041C20000}"/>
    <cellStyle name="Prosent 2 2 3 5" xfId="51411" xr:uid="{00000000-0005-0000-0000-000042C20000}"/>
    <cellStyle name="Prosent 2 2 3 5 2" xfId="51412" xr:uid="{00000000-0005-0000-0000-000043C20000}"/>
    <cellStyle name="Prosent 2 2 3 5 2 2" xfId="51413" xr:uid="{00000000-0005-0000-0000-000044C20000}"/>
    <cellStyle name="Prosent 2 2 3 5 3" xfId="51414" xr:uid="{00000000-0005-0000-0000-000045C20000}"/>
    <cellStyle name="Prosent 2 2 3 5_3. Chng in credit spreads" xfId="51415" xr:uid="{00000000-0005-0000-0000-000046C20000}"/>
    <cellStyle name="Prosent 2 2 3 6" xfId="51416" xr:uid="{00000000-0005-0000-0000-000047C20000}"/>
    <cellStyle name="Prosent 2 2 3 6 2" xfId="51417" xr:uid="{00000000-0005-0000-0000-000048C20000}"/>
    <cellStyle name="Prosent 2 2 3 7" xfId="51418" xr:uid="{00000000-0005-0000-0000-000049C20000}"/>
    <cellStyle name="Prosent 2 2 3_3. Chng in credit spreads" xfId="51419" xr:uid="{00000000-0005-0000-0000-00004AC20000}"/>
    <cellStyle name="Prosent 2 2 4" xfId="36054" xr:uid="{00000000-0005-0000-0000-00004BC20000}"/>
    <cellStyle name="Prosent 2 2 4 2" xfId="40078" xr:uid="{00000000-0005-0000-0000-00004CC20000}"/>
    <cellStyle name="Prosent 2 2 4 2 2" xfId="51420" xr:uid="{00000000-0005-0000-0000-00004DC20000}"/>
    <cellStyle name="Prosent 2 2 4 2 2 2" xfId="51421" xr:uid="{00000000-0005-0000-0000-00004EC20000}"/>
    <cellStyle name="Prosent 2 2 4 2 2 2 2" xfId="51422" xr:uid="{00000000-0005-0000-0000-00004FC20000}"/>
    <cellStyle name="Prosent 2 2 4 2 2 3" xfId="51423" xr:uid="{00000000-0005-0000-0000-000050C20000}"/>
    <cellStyle name="Prosent 2 2 4 2 2_3. Chng in credit spreads" xfId="51424" xr:uid="{00000000-0005-0000-0000-000051C20000}"/>
    <cellStyle name="Prosent 2 2 4 2 3" xfId="51425" xr:uid="{00000000-0005-0000-0000-000052C20000}"/>
    <cellStyle name="Prosent 2 2 4 2 3 2" xfId="51426" xr:uid="{00000000-0005-0000-0000-000053C20000}"/>
    <cellStyle name="Prosent 2 2 4 2 3 2 2" xfId="51427" xr:uid="{00000000-0005-0000-0000-000054C20000}"/>
    <cellStyle name="Prosent 2 2 4 2 3 3" xfId="51428" xr:uid="{00000000-0005-0000-0000-000055C20000}"/>
    <cellStyle name="Prosent 2 2 4 2 3_3. Chng in credit spreads" xfId="51429" xr:uid="{00000000-0005-0000-0000-000056C20000}"/>
    <cellStyle name="Prosent 2 2 4 2 4" xfId="51430" xr:uid="{00000000-0005-0000-0000-000057C20000}"/>
    <cellStyle name="Prosent 2 2 4 2 4 2" xfId="51431" xr:uid="{00000000-0005-0000-0000-000058C20000}"/>
    <cellStyle name="Prosent 2 2 4 2 5" xfId="51432" xr:uid="{00000000-0005-0000-0000-000059C20000}"/>
    <cellStyle name="Prosent 2 2 4 2_3. Chng in credit spreads" xfId="51433" xr:uid="{00000000-0005-0000-0000-00005AC20000}"/>
    <cellStyle name="Prosent 2 2 4 3" xfId="40077" xr:uid="{00000000-0005-0000-0000-00005BC20000}"/>
    <cellStyle name="Prosent 2 2 4 3 2" xfId="51434" xr:uid="{00000000-0005-0000-0000-00005CC20000}"/>
    <cellStyle name="Prosent 2 2 4 3 2 2" xfId="51435" xr:uid="{00000000-0005-0000-0000-00005DC20000}"/>
    <cellStyle name="Prosent 2 2 4 3 3" xfId="51436" xr:uid="{00000000-0005-0000-0000-00005EC20000}"/>
    <cellStyle name="Prosent 2 2 4 3_3. Chng in credit spreads" xfId="51437" xr:uid="{00000000-0005-0000-0000-00005FC20000}"/>
    <cellStyle name="Prosent 2 2 4 4" xfId="51438" xr:uid="{00000000-0005-0000-0000-000060C20000}"/>
    <cellStyle name="Prosent 2 2 4 4 2" xfId="51439" xr:uid="{00000000-0005-0000-0000-000061C20000}"/>
    <cellStyle name="Prosent 2 2 4 4 2 2" xfId="51440" xr:uid="{00000000-0005-0000-0000-000062C20000}"/>
    <cellStyle name="Prosent 2 2 4 4 3" xfId="51441" xr:uid="{00000000-0005-0000-0000-000063C20000}"/>
    <cellStyle name="Prosent 2 2 4 4_3. Chng in credit spreads" xfId="51442" xr:uid="{00000000-0005-0000-0000-000064C20000}"/>
    <cellStyle name="Prosent 2 2 4 5" xfId="51443" xr:uid="{00000000-0005-0000-0000-000065C20000}"/>
    <cellStyle name="Prosent 2 2 4 5 2" xfId="51444" xr:uid="{00000000-0005-0000-0000-000066C20000}"/>
    <cellStyle name="Prosent 2 2 4 5 2 2" xfId="51445" xr:uid="{00000000-0005-0000-0000-000067C20000}"/>
    <cellStyle name="Prosent 2 2 4 5 3" xfId="51446" xr:uid="{00000000-0005-0000-0000-000068C20000}"/>
    <cellStyle name="Prosent 2 2 4 5_3. Chng in credit spreads" xfId="51447" xr:uid="{00000000-0005-0000-0000-000069C20000}"/>
    <cellStyle name="Prosent 2 2 4 6" xfId="51448" xr:uid="{00000000-0005-0000-0000-00006AC20000}"/>
    <cellStyle name="Prosent 2 2 4 6 2" xfId="51449" xr:uid="{00000000-0005-0000-0000-00006BC20000}"/>
    <cellStyle name="Prosent 2 2 4 7" xfId="51450" xr:uid="{00000000-0005-0000-0000-00006CC20000}"/>
    <cellStyle name="Prosent 2 2 4_3. Chng in credit spreads" xfId="51451" xr:uid="{00000000-0005-0000-0000-00006DC20000}"/>
    <cellStyle name="Prosent 2 2 5" xfId="40079" xr:uid="{00000000-0005-0000-0000-00006EC20000}"/>
    <cellStyle name="Prosent 2 2 5 2" xfId="51452" xr:uid="{00000000-0005-0000-0000-00006FC20000}"/>
    <cellStyle name="Prosent 2 2 5 2 2" xfId="51453" xr:uid="{00000000-0005-0000-0000-000070C20000}"/>
    <cellStyle name="Prosent 2 2 5 2 2 2" xfId="51454" xr:uid="{00000000-0005-0000-0000-000071C20000}"/>
    <cellStyle name="Prosent 2 2 5 2 3" xfId="51455" xr:uid="{00000000-0005-0000-0000-000072C20000}"/>
    <cellStyle name="Prosent 2 2 5 2_3. Chng in credit spreads" xfId="51456" xr:uid="{00000000-0005-0000-0000-000073C20000}"/>
    <cellStyle name="Prosent 2 2 5 3" xfId="51457" xr:uid="{00000000-0005-0000-0000-000074C20000}"/>
    <cellStyle name="Prosent 2 2 5 3 2" xfId="51458" xr:uid="{00000000-0005-0000-0000-000075C20000}"/>
    <cellStyle name="Prosent 2 2 5 3 2 2" xfId="51459" xr:uid="{00000000-0005-0000-0000-000076C20000}"/>
    <cellStyle name="Prosent 2 2 5 3 3" xfId="51460" xr:uid="{00000000-0005-0000-0000-000077C20000}"/>
    <cellStyle name="Prosent 2 2 5 3_3. Chng in credit spreads" xfId="51461" xr:uid="{00000000-0005-0000-0000-000078C20000}"/>
    <cellStyle name="Prosent 2 2 5 4" xfId="51462" xr:uid="{00000000-0005-0000-0000-000079C20000}"/>
    <cellStyle name="Prosent 2 2 5 4 2" xfId="51463" xr:uid="{00000000-0005-0000-0000-00007AC20000}"/>
    <cellStyle name="Prosent 2 2 5 4 2 2" xfId="51464" xr:uid="{00000000-0005-0000-0000-00007BC20000}"/>
    <cellStyle name="Prosent 2 2 5 4 3" xfId="51465" xr:uid="{00000000-0005-0000-0000-00007CC20000}"/>
    <cellStyle name="Prosent 2 2 5 4_3. Chng in credit spreads" xfId="51466" xr:uid="{00000000-0005-0000-0000-00007DC20000}"/>
    <cellStyle name="Prosent 2 2 5 5" xfId="51467" xr:uid="{00000000-0005-0000-0000-00007EC20000}"/>
    <cellStyle name="Prosent 2 2 5 5 2" xfId="51468" xr:uid="{00000000-0005-0000-0000-00007FC20000}"/>
    <cellStyle name="Prosent 2 2 5 6" xfId="51469" xr:uid="{00000000-0005-0000-0000-000080C20000}"/>
    <cellStyle name="Prosent 2 2 5_3. Chng in credit spreads" xfId="51470" xr:uid="{00000000-0005-0000-0000-000081C20000}"/>
    <cellStyle name="Prosent 2 2 6" xfId="40080" xr:uid="{00000000-0005-0000-0000-000082C20000}"/>
    <cellStyle name="Prosent 2 2 6 2" xfId="51471" xr:uid="{00000000-0005-0000-0000-000083C20000}"/>
    <cellStyle name="Prosent 2 2 6 2 2" xfId="51472" xr:uid="{00000000-0005-0000-0000-000084C20000}"/>
    <cellStyle name="Prosent 2 2 6 3" xfId="51473" xr:uid="{00000000-0005-0000-0000-000085C20000}"/>
    <cellStyle name="Prosent 2 2 6 3 2" xfId="51474" xr:uid="{00000000-0005-0000-0000-000086C20000}"/>
    <cellStyle name="Prosent 2 2 6 4" xfId="51475" xr:uid="{00000000-0005-0000-0000-000087C20000}"/>
    <cellStyle name="Prosent 2 2 6_3. Chng in credit spreads" xfId="51476" xr:uid="{00000000-0005-0000-0000-000088C20000}"/>
    <cellStyle name="Prosent 2 2 7" xfId="51477" xr:uid="{00000000-0005-0000-0000-000089C20000}"/>
    <cellStyle name="Prosent 2 2 7 2" xfId="51478" xr:uid="{00000000-0005-0000-0000-00008AC20000}"/>
    <cellStyle name="Prosent 2 2 7 2 2" xfId="51479" xr:uid="{00000000-0005-0000-0000-00008BC20000}"/>
    <cellStyle name="Prosent 2 2 7 3" xfId="51480" xr:uid="{00000000-0005-0000-0000-00008CC20000}"/>
    <cellStyle name="Prosent 2 2 7_3. Chng in credit spreads" xfId="51481" xr:uid="{00000000-0005-0000-0000-00008DC20000}"/>
    <cellStyle name="Prosent 2 2 8" xfId="51482" xr:uid="{00000000-0005-0000-0000-00008EC20000}"/>
    <cellStyle name="Prosent 2 2 8 2" xfId="51483" xr:uid="{00000000-0005-0000-0000-00008FC20000}"/>
    <cellStyle name="Prosent 2 2 8 2 2" xfId="51484" xr:uid="{00000000-0005-0000-0000-000090C20000}"/>
    <cellStyle name="Prosent 2 2 8 3" xfId="51485" xr:uid="{00000000-0005-0000-0000-000091C20000}"/>
    <cellStyle name="Prosent 2 2 8_3. Chng in credit spreads" xfId="51486" xr:uid="{00000000-0005-0000-0000-000092C20000}"/>
    <cellStyle name="Prosent 2 2_3. Chng in credit spreads" xfId="51487" xr:uid="{00000000-0005-0000-0000-000093C20000}"/>
    <cellStyle name="Prosent 2 3" xfId="9882" xr:uid="{00000000-0005-0000-0000-000094C20000}"/>
    <cellStyle name="Prosent 2 3 2" xfId="34309" xr:uid="{00000000-0005-0000-0000-000095C20000}"/>
    <cellStyle name="Prosent 2 3 2 2" xfId="36082" xr:uid="{00000000-0005-0000-0000-000096C20000}"/>
    <cellStyle name="Prosent 2 3 2 2 2" xfId="51488" xr:uid="{00000000-0005-0000-0000-000097C20000}"/>
    <cellStyle name="Prosent 2 3 2 2 2 2" xfId="51489" xr:uid="{00000000-0005-0000-0000-000098C20000}"/>
    <cellStyle name="Prosent 2 3 2 2 2 2 2" xfId="51490" xr:uid="{00000000-0005-0000-0000-000099C20000}"/>
    <cellStyle name="Prosent 2 3 2 2 2 3" xfId="51491" xr:uid="{00000000-0005-0000-0000-00009AC20000}"/>
    <cellStyle name="Prosent 2 3 2 2 2_3. Chng in credit spreads" xfId="51492" xr:uid="{00000000-0005-0000-0000-00009BC20000}"/>
    <cellStyle name="Prosent 2 3 2 2 3" xfId="51493" xr:uid="{00000000-0005-0000-0000-00009CC20000}"/>
    <cellStyle name="Prosent 2 3 2 2 3 2" xfId="51494" xr:uid="{00000000-0005-0000-0000-00009DC20000}"/>
    <cellStyle name="Prosent 2 3 2 2 3 2 2" xfId="51495" xr:uid="{00000000-0005-0000-0000-00009EC20000}"/>
    <cellStyle name="Prosent 2 3 2 2 3 3" xfId="51496" xr:uid="{00000000-0005-0000-0000-00009FC20000}"/>
    <cellStyle name="Prosent 2 3 2 2 3_3. Chng in credit spreads" xfId="51497" xr:uid="{00000000-0005-0000-0000-0000A0C20000}"/>
    <cellStyle name="Prosent 2 3 2 2 4" xfId="51498" xr:uid="{00000000-0005-0000-0000-0000A1C20000}"/>
    <cellStyle name="Prosent 2 3 2 2 4 2" xfId="51499" xr:uid="{00000000-0005-0000-0000-0000A2C20000}"/>
    <cellStyle name="Prosent 2 3 2 2 4 2 2" xfId="51500" xr:uid="{00000000-0005-0000-0000-0000A3C20000}"/>
    <cellStyle name="Prosent 2 3 2 2 4 3" xfId="51501" xr:uid="{00000000-0005-0000-0000-0000A4C20000}"/>
    <cellStyle name="Prosent 2 3 2 2 4_3. Chng in credit spreads" xfId="51502" xr:uid="{00000000-0005-0000-0000-0000A5C20000}"/>
    <cellStyle name="Prosent 2 3 2 2 5" xfId="51503" xr:uid="{00000000-0005-0000-0000-0000A6C20000}"/>
    <cellStyle name="Prosent 2 3 2 2 5 2" xfId="51504" xr:uid="{00000000-0005-0000-0000-0000A7C20000}"/>
    <cellStyle name="Prosent 2 3 2 2 6" xfId="51505" xr:uid="{00000000-0005-0000-0000-0000A8C20000}"/>
    <cellStyle name="Prosent 2 3 2 2_3. Chng in credit spreads" xfId="51506" xr:uid="{00000000-0005-0000-0000-0000A9C20000}"/>
    <cellStyle name="Prosent 2 3 2 3" xfId="51507" xr:uid="{00000000-0005-0000-0000-0000AAC20000}"/>
    <cellStyle name="Prosent 2 3 2 3 2" xfId="51508" xr:uid="{00000000-0005-0000-0000-0000ABC20000}"/>
    <cellStyle name="Prosent 2 3 2 3 2 2" xfId="51509" xr:uid="{00000000-0005-0000-0000-0000ACC20000}"/>
    <cellStyle name="Prosent 2 3 2 3 3" xfId="51510" xr:uid="{00000000-0005-0000-0000-0000ADC20000}"/>
    <cellStyle name="Prosent 2 3 2 3_3. Chng in credit spreads" xfId="51511" xr:uid="{00000000-0005-0000-0000-0000AEC20000}"/>
    <cellStyle name="Prosent 2 3 2 4" xfId="51512" xr:uid="{00000000-0005-0000-0000-0000AFC20000}"/>
    <cellStyle name="Prosent 2 3 2 4 2" xfId="51513" xr:uid="{00000000-0005-0000-0000-0000B0C20000}"/>
    <cellStyle name="Prosent 2 3 2 4 2 2" xfId="51514" xr:uid="{00000000-0005-0000-0000-0000B1C20000}"/>
    <cellStyle name="Prosent 2 3 2 4 3" xfId="51515" xr:uid="{00000000-0005-0000-0000-0000B2C20000}"/>
    <cellStyle name="Prosent 2 3 2 4_3. Chng in credit spreads" xfId="51516" xr:uid="{00000000-0005-0000-0000-0000B3C20000}"/>
    <cellStyle name="Prosent 2 3 2 5" xfId="51517" xr:uid="{00000000-0005-0000-0000-0000B4C20000}"/>
    <cellStyle name="Prosent 2 3 2 5 2" xfId="51518" xr:uid="{00000000-0005-0000-0000-0000B5C20000}"/>
    <cellStyle name="Prosent 2 3 2 5 2 2" xfId="51519" xr:uid="{00000000-0005-0000-0000-0000B6C20000}"/>
    <cellStyle name="Prosent 2 3 2 5 3" xfId="51520" xr:uid="{00000000-0005-0000-0000-0000B7C20000}"/>
    <cellStyle name="Prosent 2 3 2 5_3. Chng in credit spreads" xfId="51521" xr:uid="{00000000-0005-0000-0000-0000B8C20000}"/>
    <cellStyle name="Prosent 2 3 2 6" xfId="51522" xr:uid="{00000000-0005-0000-0000-0000B9C20000}"/>
    <cellStyle name="Prosent 2 3 2 6 2" xfId="51523" xr:uid="{00000000-0005-0000-0000-0000BAC20000}"/>
    <cellStyle name="Prosent 2 3 2 6 2 2" xfId="51524" xr:uid="{00000000-0005-0000-0000-0000BBC20000}"/>
    <cellStyle name="Prosent 2 3 2 6 3" xfId="51525" xr:uid="{00000000-0005-0000-0000-0000BCC20000}"/>
    <cellStyle name="Prosent 2 3 2 6_3. Chng in credit spreads" xfId="51526" xr:uid="{00000000-0005-0000-0000-0000BDC20000}"/>
    <cellStyle name="Prosent 2 3 2 7" xfId="51527" xr:uid="{00000000-0005-0000-0000-0000BEC20000}"/>
    <cellStyle name="Prosent 2 3 2_3. Chng in credit spreads" xfId="51528" xr:uid="{00000000-0005-0000-0000-0000BFC20000}"/>
    <cellStyle name="Prosent 2 3 3" xfId="36234" xr:uid="{00000000-0005-0000-0000-0000C0C20000}"/>
    <cellStyle name="Prosent 2 3 3 2" xfId="51529" xr:uid="{00000000-0005-0000-0000-0000C1C20000}"/>
    <cellStyle name="Prosent 2 3 3 2 2" xfId="51530" xr:uid="{00000000-0005-0000-0000-0000C2C20000}"/>
    <cellStyle name="Prosent 2 3 3 2 2 2" xfId="51531" xr:uid="{00000000-0005-0000-0000-0000C3C20000}"/>
    <cellStyle name="Prosent 2 3 3 2 2 2 2" xfId="51532" xr:uid="{00000000-0005-0000-0000-0000C4C20000}"/>
    <cellStyle name="Prosent 2 3 3 2 2 3" xfId="51533" xr:uid="{00000000-0005-0000-0000-0000C5C20000}"/>
    <cellStyle name="Prosent 2 3 3 2 2_3. Chng in credit spreads" xfId="51534" xr:uid="{00000000-0005-0000-0000-0000C6C20000}"/>
    <cellStyle name="Prosent 2 3 3 2 3" xfId="51535" xr:uid="{00000000-0005-0000-0000-0000C7C20000}"/>
    <cellStyle name="Prosent 2 3 3 2 3 2" xfId="51536" xr:uid="{00000000-0005-0000-0000-0000C8C20000}"/>
    <cellStyle name="Prosent 2 3 3 2 3 2 2" xfId="51537" xr:uid="{00000000-0005-0000-0000-0000C9C20000}"/>
    <cellStyle name="Prosent 2 3 3 2 3 3" xfId="51538" xr:uid="{00000000-0005-0000-0000-0000CAC20000}"/>
    <cellStyle name="Prosent 2 3 3 2 3_3. Chng in credit spreads" xfId="51539" xr:uid="{00000000-0005-0000-0000-0000CBC20000}"/>
    <cellStyle name="Prosent 2 3 3 2 4" xfId="51540" xr:uid="{00000000-0005-0000-0000-0000CCC20000}"/>
    <cellStyle name="Prosent 2 3 3 2 4 2" xfId="51541" xr:uid="{00000000-0005-0000-0000-0000CDC20000}"/>
    <cellStyle name="Prosent 2 3 3 2 4 2 2" xfId="51542" xr:uid="{00000000-0005-0000-0000-0000CEC20000}"/>
    <cellStyle name="Prosent 2 3 3 2 4 3" xfId="51543" xr:uid="{00000000-0005-0000-0000-0000CFC20000}"/>
    <cellStyle name="Prosent 2 3 3 2 4_3. Chng in credit spreads" xfId="51544" xr:uid="{00000000-0005-0000-0000-0000D0C20000}"/>
    <cellStyle name="Prosent 2 3 3 2 5" xfId="51545" xr:uid="{00000000-0005-0000-0000-0000D1C20000}"/>
    <cellStyle name="Prosent 2 3 3 2 5 2" xfId="51546" xr:uid="{00000000-0005-0000-0000-0000D2C20000}"/>
    <cellStyle name="Prosent 2 3 3 2 6" xfId="51547" xr:uid="{00000000-0005-0000-0000-0000D3C20000}"/>
    <cellStyle name="Prosent 2 3 3 2_3. Chng in credit spreads" xfId="51548" xr:uid="{00000000-0005-0000-0000-0000D4C20000}"/>
    <cellStyle name="Prosent 2 3 3 3" xfId="51549" xr:uid="{00000000-0005-0000-0000-0000D5C20000}"/>
    <cellStyle name="Prosent 2 3 3 3 2" xfId="51550" xr:uid="{00000000-0005-0000-0000-0000D6C20000}"/>
    <cellStyle name="Prosent 2 3 3 3 2 2" xfId="51551" xr:uid="{00000000-0005-0000-0000-0000D7C20000}"/>
    <cellStyle name="Prosent 2 3 3 3 3" xfId="51552" xr:uid="{00000000-0005-0000-0000-0000D8C20000}"/>
    <cellStyle name="Prosent 2 3 3 3_3. Chng in credit spreads" xfId="51553" xr:uid="{00000000-0005-0000-0000-0000D9C20000}"/>
    <cellStyle name="Prosent 2 3 3 4" xfId="51554" xr:uid="{00000000-0005-0000-0000-0000DAC20000}"/>
    <cellStyle name="Prosent 2 3 3 4 2" xfId="51555" xr:uid="{00000000-0005-0000-0000-0000DBC20000}"/>
    <cellStyle name="Prosent 2 3 3 4 2 2" xfId="51556" xr:uid="{00000000-0005-0000-0000-0000DCC20000}"/>
    <cellStyle name="Prosent 2 3 3 4 3" xfId="51557" xr:uid="{00000000-0005-0000-0000-0000DDC20000}"/>
    <cellStyle name="Prosent 2 3 3 4_3. Chng in credit spreads" xfId="51558" xr:uid="{00000000-0005-0000-0000-0000DEC20000}"/>
    <cellStyle name="Prosent 2 3 3 5" xfId="51559" xr:uid="{00000000-0005-0000-0000-0000DFC20000}"/>
    <cellStyle name="Prosent 2 3 3 5 2" xfId="51560" xr:uid="{00000000-0005-0000-0000-0000E0C20000}"/>
    <cellStyle name="Prosent 2 3 3 5 2 2" xfId="51561" xr:uid="{00000000-0005-0000-0000-0000E1C20000}"/>
    <cellStyle name="Prosent 2 3 3 5 3" xfId="51562" xr:uid="{00000000-0005-0000-0000-0000E2C20000}"/>
    <cellStyle name="Prosent 2 3 3 5_3. Chng in credit spreads" xfId="51563" xr:uid="{00000000-0005-0000-0000-0000E3C20000}"/>
    <cellStyle name="Prosent 2 3 3 6" xfId="51564" xr:uid="{00000000-0005-0000-0000-0000E4C20000}"/>
    <cellStyle name="Prosent 2 3 3 6 2" xfId="51565" xr:uid="{00000000-0005-0000-0000-0000E5C20000}"/>
    <cellStyle name="Prosent 2 3 3 7" xfId="51566" xr:uid="{00000000-0005-0000-0000-0000E6C20000}"/>
    <cellStyle name="Prosent 2 3 3_3. Chng in credit spreads" xfId="51567" xr:uid="{00000000-0005-0000-0000-0000E7C20000}"/>
    <cellStyle name="Prosent 2 3 4" xfId="51568" xr:uid="{00000000-0005-0000-0000-0000E8C20000}"/>
    <cellStyle name="Prosent 2 3 4 2" xfId="51569" xr:uid="{00000000-0005-0000-0000-0000E9C20000}"/>
    <cellStyle name="Prosent 2 3 4 2 2" xfId="51570" xr:uid="{00000000-0005-0000-0000-0000EAC20000}"/>
    <cellStyle name="Prosent 2 3 4 2 2 2" xfId="51571" xr:uid="{00000000-0005-0000-0000-0000EBC20000}"/>
    <cellStyle name="Prosent 2 3 4 2 3" xfId="51572" xr:uid="{00000000-0005-0000-0000-0000ECC20000}"/>
    <cellStyle name="Prosent 2 3 4 2_3. Chng in credit spreads" xfId="51573" xr:uid="{00000000-0005-0000-0000-0000EDC20000}"/>
    <cellStyle name="Prosent 2 3 4 3" xfId="51574" xr:uid="{00000000-0005-0000-0000-0000EEC20000}"/>
    <cellStyle name="Prosent 2 3 4 3 2" xfId="51575" xr:uid="{00000000-0005-0000-0000-0000EFC20000}"/>
    <cellStyle name="Prosent 2 3 4 3 2 2" xfId="51576" xr:uid="{00000000-0005-0000-0000-0000F0C20000}"/>
    <cellStyle name="Prosent 2 3 4 3 3" xfId="51577" xr:uid="{00000000-0005-0000-0000-0000F1C20000}"/>
    <cellStyle name="Prosent 2 3 4 3_3. Chng in credit spreads" xfId="51578" xr:uid="{00000000-0005-0000-0000-0000F2C20000}"/>
    <cellStyle name="Prosent 2 3 4 4" xfId="51579" xr:uid="{00000000-0005-0000-0000-0000F3C20000}"/>
    <cellStyle name="Prosent 2 3 4 4 2" xfId="51580" xr:uid="{00000000-0005-0000-0000-0000F4C20000}"/>
    <cellStyle name="Prosent 2 3 4 4 2 2" xfId="51581" xr:uid="{00000000-0005-0000-0000-0000F5C20000}"/>
    <cellStyle name="Prosent 2 3 4 4 3" xfId="51582" xr:uid="{00000000-0005-0000-0000-0000F6C20000}"/>
    <cellStyle name="Prosent 2 3 4 4_3. Chng in credit spreads" xfId="51583" xr:uid="{00000000-0005-0000-0000-0000F7C20000}"/>
    <cellStyle name="Prosent 2 3 4 5" xfId="51584" xr:uid="{00000000-0005-0000-0000-0000F8C20000}"/>
    <cellStyle name="Prosent 2 3 4 5 2" xfId="51585" xr:uid="{00000000-0005-0000-0000-0000F9C20000}"/>
    <cellStyle name="Prosent 2 3 4 6" xfId="51586" xr:uid="{00000000-0005-0000-0000-0000FAC20000}"/>
    <cellStyle name="Prosent 2 3 4_3. Chng in credit spreads" xfId="51587" xr:uid="{00000000-0005-0000-0000-0000FBC20000}"/>
    <cellStyle name="Prosent 2 3 5" xfId="51588" xr:uid="{00000000-0005-0000-0000-0000FCC20000}"/>
    <cellStyle name="Prosent 2 3 5 2" xfId="51589" xr:uid="{00000000-0005-0000-0000-0000FDC20000}"/>
    <cellStyle name="Prosent 2 3 5 2 2" xfId="51590" xr:uid="{00000000-0005-0000-0000-0000FEC20000}"/>
    <cellStyle name="Prosent 2 3 5 3" xfId="51591" xr:uid="{00000000-0005-0000-0000-0000FFC20000}"/>
    <cellStyle name="Prosent 2 3 5 3 2" xfId="51592" xr:uid="{00000000-0005-0000-0000-000000C30000}"/>
    <cellStyle name="Prosent 2 3 5 4" xfId="51593" xr:uid="{00000000-0005-0000-0000-000001C30000}"/>
    <cellStyle name="Prosent 2 3 5_3. Chng in credit spreads" xfId="51594" xr:uid="{00000000-0005-0000-0000-000002C30000}"/>
    <cellStyle name="Prosent 2 3 6" xfId="51595" xr:uid="{00000000-0005-0000-0000-000003C30000}"/>
    <cellStyle name="Prosent 2 3 6 2" xfId="51596" xr:uid="{00000000-0005-0000-0000-000004C30000}"/>
    <cellStyle name="Prosent 2 3 6 2 2" xfId="51597" xr:uid="{00000000-0005-0000-0000-000005C30000}"/>
    <cellStyle name="Prosent 2 3 6 3" xfId="51598" xr:uid="{00000000-0005-0000-0000-000006C30000}"/>
    <cellStyle name="Prosent 2 3 6_3. Chng in credit spreads" xfId="51599" xr:uid="{00000000-0005-0000-0000-000007C30000}"/>
    <cellStyle name="Prosent 2 3 7" xfId="51600" xr:uid="{00000000-0005-0000-0000-000008C30000}"/>
    <cellStyle name="Prosent 2 3 7 2" xfId="51601" xr:uid="{00000000-0005-0000-0000-000009C30000}"/>
    <cellStyle name="Prosent 2 3 7 2 2" xfId="51602" xr:uid="{00000000-0005-0000-0000-00000AC30000}"/>
    <cellStyle name="Prosent 2 3 7 3" xfId="51603" xr:uid="{00000000-0005-0000-0000-00000BC30000}"/>
    <cellStyle name="Prosent 2 3 7_3. Chng in credit spreads" xfId="51604" xr:uid="{00000000-0005-0000-0000-00000CC30000}"/>
    <cellStyle name="Prosent 2 3 8" xfId="51605" xr:uid="{00000000-0005-0000-0000-00000DC30000}"/>
    <cellStyle name="Prosent 2 3 8 2" xfId="51606" xr:uid="{00000000-0005-0000-0000-00000EC30000}"/>
    <cellStyle name="Prosent 2 3 8 2 2" xfId="51607" xr:uid="{00000000-0005-0000-0000-00000FC30000}"/>
    <cellStyle name="Prosent 2 3 8 3" xfId="51608" xr:uid="{00000000-0005-0000-0000-000010C30000}"/>
    <cellStyle name="Prosent 2 3 8_3. Chng in credit spreads" xfId="51609" xr:uid="{00000000-0005-0000-0000-000011C30000}"/>
    <cellStyle name="Prosent 2 3_3. Chng in credit spreads" xfId="51610" xr:uid="{00000000-0005-0000-0000-000012C30000}"/>
    <cellStyle name="Prosent 2 4" xfId="35998" xr:uid="{00000000-0005-0000-0000-000013C30000}"/>
    <cellStyle name="Prosent 2 4 2" xfId="36238" xr:uid="{00000000-0005-0000-0000-000014C30000}"/>
    <cellStyle name="Prosent 2 4 2 2" xfId="40083" xr:uid="{00000000-0005-0000-0000-000015C30000}"/>
    <cellStyle name="Prosent 2 4 2 2 2" xfId="51611" xr:uid="{00000000-0005-0000-0000-000016C30000}"/>
    <cellStyle name="Prosent 2 4 2 2 2 2" xfId="51612" xr:uid="{00000000-0005-0000-0000-000017C30000}"/>
    <cellStyle name="Prosent 2 4 2 2 3" xfId="51613" xr:uid="{00000000-0005-0000-0000-000018C30000}"/>
    <cellStyle name="Prosent 2 4 2 2_3. Chng in credit spreads" xfId="51614" xr:uid="{00000000-0005-0000-0000-000019C30000}"/>
    <cellStyle name="Prosent 2 4 2 3" xfId="40082" xr:uid="{00000000-0005-0000-0000-00001AC30000}"/>
    <cellStyle name="Prosent 2 4 2 3 2" xfId="51615" xr:uid="{00000000-0005-0000-0000-00001BC30000}"/>
    <cellStyle name="Prosent 2 4 2 3 2 2" xfId="51616" xr:uid="{00000000-0005-0000-0000-00001CC30000}"/>
    <cellStyle name="Prosent 2 4 2 3 3" xfId="51617" xr:uid="{00000000-0005-0000-0000-00001DC30000}"/>
    <cellStyle name="Prosent 2 4 2 3_3. Chng in credit spreads" xfId="51618" xr:uid="{00000000-0005-0000-0000-00001EC30000}"/>
    <cellStyle name="Prosent 2 4 2 4" xfId="51619" xr:uid="{00000000-0005-0000-0000-00001FC30000}"/>
    <cellStyle name="Prosent 2 4 2 4 2" xfId="51620" xr:uid="{00000000-0005-0000-0000-000020C30000}"/>
    <cellStyle name="Prosent 2 4 2 4 2 2" xfId="51621" xr:uid="{00000000-0005-0000-0000-000021C30000}"/>
    <cellStyle name="Prosent 2 4 2 4 3" xfId="51622" xr:uid="{00000000-0005-0000-0000-000022C30000}"/>
    <cellStyle name="Prosent 2 4 2 4_3. Chng in credit spreads" xfId="51623" xr:uid="{00000000-0005-0000-0000-000023C30000}"/>
    <cellStyle name="Prosent 2 4 2 5" xfId="51624" xr:uid="{00000000-0005-0000-0000-000024C30000}"/>
    <cellStyle name="Prosent 2 4 2 5 2" xfId="51625" xr:uid="{00000000-0005-0000-0000-000025C30000}"/>
    <cellStyle name="Prosent 2 4 2 6" xfId="51626" xr:uid="{00000000-0005-0000-0000-000026C30000}"/>
    <cellStyle name="Prosent 2 4 2_3. Chng in credit spreads" xfId="51627" xr:uid="{00000000-0005-0000-0000-000027C30000}"/>
    <cellStyle name="Prosent 2 4 3" xfId="40084" xr:uid="{00000000-0005-0000-0000-000028C30000}"/>
    <cellStyle name="Prosent 2 4 3 2" xfId="51628" xr:uid="{00000000-0005-0000-0000-000029C30000}"/>
    <cellStyle name="Prosent 2 4 3 2 2" xfId="51629" xr:uid="{00000000-0005-0000-0000-00002AC30000}"/>
    <cellStyle name="Prosent 2 4 3 3" xfId="51630" xr:uid="{00000000-0005-0000-0000-00002BC30000}"/>
    <cellStyle name="Prosent 2 4 3_3. Chng in credit spreads" xfId="51631" xr:uid="{00000000-0005-0000-0000-00002CC30000}"/>
    <cellStyle name="Prosent 2 4 4" xfId="40085" xr:uid="{00000000-0005-0000-0000-00002DC30000}"/>
    <cellStyle name="Prosent 2 4 4 2" xfId="51632" xr:uid="{00000000-0005-0000-0000-00002EC30000}"/>
    <cellStyle name="Prosent 2 4 4 2 2" xfId="51633" xr:uid="{00000000-0005-0000-0000-00002FC30000}"/>
    <cellStyle name="Prosent 2 4 4 3" xfId="51634" xr:uid="{00000000-0005-0000-0000-000030C30000}"/>
    <cellStyle name="Prosent 2 4 4_3. Chng in credit spreads" xfId="51635" xr:uid="{00000000-0005-0000-0000-000031C30000}"/>
    <cellStyle name="Prosent 2 4 5" xfId="40081" xr:uid="{00000000-0005-0000-0000-000032C30000}"/>
    <cellStyle name="Prosent 2 4 5 2" xfId="51636" xr:uid="{00000000-0005-0000-0000-000033C30000}"/>
    <cellStyle name="Prosent 2 4 5 2 2" xfId="51637" xr:uid="{00000000-0005-0000-0000-000034C30000}"/>
    <cellStyle name="Prosent 2 4 5 3" xfId="51638" xr:uid="{00000000-0005-0000-0000-000035C30000}"/>
    <cellStyle name="Prosent 2 4 5_3. Chng in credit spreads" xfId="51639" xr:uid="{00000000-0005-0000-0000-000036C30000}"/>
    <cellStyle name="Prosent 2 4 6" xfId="51640" xr:uid="{00000000-0005-0000-0000-000037C30000}"/>
    <cellStyle name="Prosent 2 4 6 2" xfId="51641" xr:uid="{00000000-0005-0000-0000-000038C30000}"/>
    <cellStyle name="Prosent 2 4 6 2 2" xfId="51642" xr:uid="{00000000-0005-0000-0000-000039C30000}"/>
    <cellStyle name="Prosent 2 4 6 3" xfId="51643" xr:uid="{00000000-0005-0000-0000-00003AC30000}"/>
    <cellStyle name="Prosent 2 4 6_3. Chng in credit spreads" xfId="51644" xr:uid="{00000000-0005-0000-0000-00003BC30000}"/>
    <cellStyle name="Prosent 2 4 7" xfId="51645" xr:uid="{00000000-0005-0000-0000-00003CC30000}"/>
    <cellStyle name="Prosent 2 4_3. Chng in credit spreads" xfId="51646" xr:uid="{00000000-0005-0000-0000-00003DC30000}"/>
    <cellStyle name="Prosent 2 5" xfId="36027" xr:uid="{00000000-0005-0000-0000-00003EC30000}"/>
    <cellStyle name="Prosent 2 5 2" xfId="40087" xr:uid="{00000000-0005-0000-0000-00003FC30000}"/>
    <cellStyle name="Prosent 2 5 2 2" xfId="51647" xr:uid="{00000000-0005-0000-0000-000040C30000}"/>
    <cellStyle name="Prosent 2 5 2 2 2" xfId="51648" xr:uid="{00000000-0005-0000-0000-000041C30000}"/>
    <cellStyle name="Prosent 2 5 2 2 2 2" xfId="51649" xr:uid="{00000000-0005-0000-0000-000042C30000}"/>
    <cellStyle name="Prosent 2 5 2 2 3" xfId="51650" xr:uid="{00000000-0005-0000-0000-000043C30000}"/>
    <cellStyle name="Prosent 2 5 2 2_3. Chng in credit spreads" xfId="51651" xr:uid="{00000000-0005-0000-0000-000044C30000}"/>
    <cellStyle name="Prosent 2 5 2 3" xfId="51652" xr:uid="{00000000-0005-0000-0000-000045C30000}"/>
    <cellStyle name="Prosent 2 5 2 3 2" xfId="51653" xr:uid="{00000000-0005-0000-0000-000046C30000}"/>
    <cellStyle name="Prosent 2 5 2 3 2 2" xfId="51654" xr:uid="{00000000-0005-0000-0000-000047C30000}"/>
    <cellStyle name="Prosent 2 5 2 3 3" xfId="51655" xr:uid="{00000000-0005-0000-0000-000048C30000}"/>
    <cellStyle name="Prosent 2 5 2 3_3. Chng in credit spreads" xfId="51656" xr:uid="{00000000-0005-0000-0000-000049C30000}"/>
    <cellStyle name="Prosent 2 5 2 4" xfId="51657" xr:uid="{00000000-0005-0000-0000-00004AC30000}"/>
    <cellStyle name="Prosent 2 5 2 4 2" xfId="51658" xr:uid="{00000000-0005-0000-0000-00004BC30000}"/>
    <cellStyle name="Prosent 2 5 2 4 2 2" xfId="51659" xr:uid="{00000000-0005-0000-0000-00004CC30000}"/>
    <cellStyle name="Prosent 2 5 2 4 3" xfId="51660" xr:uid="{00000000-0005-0000-0000-00004DC30000}"/>
    <cellStyle name="Prosent 2 5 2 4_3. Chng in credit spreads" xfId="51661" xr:uid="{00000000-0005-0000-0000-00004EC30000}"/>
    <cellStyle name="Prosent 2 5 2 5" xfId="51662" xr:uid="{00000000-0005-0000-0000-00004FC30000}"/>
    <cellStyle name="Prosent 2 5 2 5 2" xfId="51663" xr:uid="{00000000-0005-0000-0000-000050C30000}"/>
    <cellStyle name="Prosent 2 5 2 6" xfId="51664" xr:uid="{00000000-0005-0000-0000-000051C30000}"/>
    <cellStyle name="Prosent 2 5 2_3. Chng in credit spreads" xfId="51665" xr:uid="{00000000-0005-0000-0000-000052C30000}"/>
    <cellStyle name="Prosent 2 5 3" xfId="40088" xr:uid="{00000000-0005-0000-0000-000053C30000}"/>
    <cellStyle name="Prosent 2 5 3 2" xfId="51666" xr:uid="{00000000-0005-0000-0000-000054C30000}"/>
    <cellStyle name="Prosent 2 5 3 2 2" xfId="51667" xr:uid="{00000000-0005-0000-0000-000055C30000}"/>
    <cellStyle name="Prosent 2 5 3 3" xfId="51668" xr:uid="{00000000-0005-0000-0000-000056C30000}"/>
    <cellStyle name="Prosent 2 5 3_3. Chng in credit spreads" xfId="51669" xr:uid="{00000000-0005-0000-0000-000057C30000}"/>
    <cellStyle name="Prosent 2 5 4" xfId="40086" xr:uid="{00000000-0005-0000-0000-000058C30000}"/>
    <cellStyle name="Prosent 2 5 4 2" xfId="51670" xr:uid="{00000000-0005-0000-0000-000059C30000}"/>
    <cellStyle name="Prosent 2 5 4 2 2" xfId="51671" xr:uid="{00000000-0005-0000-0000-00005AC30000}"/>
    <cellStyle name="Prosent 2 5 4 3" xfId="51672" xr:uid="{00000000-0005-0000-0000-00005BC30000}"/>
    <cellStyle name="Prosent 2 5 4_3. Chng in credit spreads" xfId="51673" xr:uid="{00000000-0005-0000-0000-00005CC30000}"/>
    <cellStyle name="Prosent 2 5 5" xfId="51674" xr:uid="{00000000-0005-0000-0000-00005DC30000}"/>
    <cellStyle name="Prosent 2 5 5 2" xfId="51675" xr:uid="{00000000-0005-0000-0000-00005EC30000}"/>
    <cellStyle name="Prosent 2 5 5 2 2" xfId="51676" xr:uid="{00000000-0005-0000-0000-00005FC30000}"/>
    <cellStyle name="Prosent 2 5 5 3" xfId="51677" xr:uid="{00000000-0005-0000-0000-000060C30000}"/>
    <cellStyle name="Prosent 2 5 5_3. Chng in credit spreads" xfId="51678" xr:uid="{00000000-0005-0000-0000-000061C30000}"/>
    <cellStyle name="Prosent 2 5 6" xfId="51679" xr:uid="{00000000-0005-0000-0000-000062C30000}"/>
    <cellStyle name="Prosent 2 5 6 2" xfId="51680" xr:uid="{00000000-0005-0000-0000-000063C30000}"/>
    <cellStyle name="Prosent 2 5 6 2 2" xfId="51681" xr:uid="{00000000-0005-0000-0000-000064C30000}"/>
    <cellStyle name="Prosent 2 5 6 3" xfId="51682" xr:uid="{00000000-0005-0000-0000-000065C30000}"/>
    <cellStyle name="Prosent 2 5 6_3. Chng in credit spreads" xfId="51683" xr:uid="{00000000-0005-0000-0000-000066C30000}"/>
    <cellStyle name="Prosent 2 5 7" xfId="51684" xr:uid="{00000000-0005-0000-0000-000067C30000}"/>
    <cellStyle name="Prosent 2 5_3. Chng in credit spreads" xfId="51685" xr:uid="{00000000-0005-0000-0000-000068C30000}"/>
    <cellStyle name="Prosent 2 6" xfId="35907" xr:uid="{00000000-0005-0000-0000-000069C30000}"/>
    <cellStyle name="Prosent 2 6 2" xfId="40089" xr:uid="{00000000-0005-0000-0000-00006AC30000}"/>
    <cellStyle name="Prosent 2 6 2 2" xfId="51686" xr:uid="{00000000-0005-0000-0000-00006BC30000}"/>
    <cellStyle name="Prosent 2 6 2 2 2" xfId="51687" xr:uid="{00000000-0005-0000-0000-00006CC30000}"/>
    <cellStyle name="Prosent 2 6 2 2 2 2" xfId="51688" xr:uid="{00000000-0005-0000-0000-00006DC30000}"/>
    <cellStyle name="Prosent 2 6 2 2 3" xfId="51689" xr:uid="{00000000-0005-0000-0000-00006EC30000}"/>
    <cellStyle name="Prosent 2 6 2 2_3. Chng in credit spreads" xfId="51690" xr:uid="{00000000-0005-0000-0000-00006FC30000}"/>
    <cellStyle name="Prosent 2 6 2 3" xfId="51691" xr:uid="{00000000-0005-0000-0000-000070C30000}"/>
    <cellStyle name="Prosent 2 6 2 3 2" xfId="51692" xr:uid="{00000000-0005-0000-0000-000071C30000}"/>
    <cellStyle name="Prosent 2 6 2 3 2 2" xfId="51693" xr:uid="{00000000-0005-0000-0000-000072C30000}"/>
    <cellStyle name="Prosent 2 6 2 3 3" xfId="51694" xr:uid="{00000000-0005-0000-0000-000073C30000}"/>
    <cellStyle name="Prosent 2 6 2 3_3. Chng in credit spreads" xfId="51695" xr:uid="{00000000-0005-0000-0000-000074C30000}"/>
    <cellStyle name="Prosent 2 6 2 4" xfId="51696" xr:uid="{00000000-0005-0000-0000-000075C30000}"/>
    <cellStyle name="Prosent 2 6 2 4 2" xfId="51697" xr:uid="{00000000-0005-0000-0000-000076C30000}"/>
    <cellStyle name="Prosent 2 6 2 4 2 2" xfId="51698" xr:uid="{00000000-0005-0000-0000-000077C30000}"/>
    <cellStyle name="Prosent 2 6 2 4 3" xfId="51699" xr:uid="{00000000-0005-0000-0000-000078C30000}"/>
    <cellStyle name="Prosent 2 6 2 4_3. Chng in credit spreads" xfId="51700" xr:uid="{00000000-0005-0000-0000-000079C30000}"/>
    <cellStyle name="Prosent 2 6 2 5" xfId="51701" xr:uid="{00000000-0005-0000-0000-00007AC30000}"/>
    <cellStyle name="Prosent 2 6 2 5 2" xfId="51702" xr:uid="{00000000-0005-0000-0000-00007BC30000}"/>
    <cellStyle name="Prosent 2 6 2 6" xfId="51703" xr:uid="{00000000-0005-0000-0000-00007CC30000}"/>
    <cellStyle name="Prosent 2 6 2_3. Chng in credit spreads" xfId="51704" xr:uid="{00000000-0005-0000-0000-00007DC30000}"/>
    <cellStyle name="Prosent 2 6 3" xfId="51705" xr:uid="{00000000-0005-0000-0000-00007EC30000}"/>
    <cellStyle name="Prosent 2 6 3 2" xfId="51706" xr:uid="{00000000-0005-0000-0000-00007FC30000}"/>
    <cellStyle name="Prosent 2 6 3 2 2" xfId="51707" xr:uid="{00000000-0005-0000-0000-000080C30000}"/>
    <cellStyle name="Prosent 2 6 3 3" xfId="51708" xr:uid="{00000000-0005-0000-0000-000081C30000}"/>
    <cellStyle name="Prosent 2 6 3_3. Chng in credit spreads" xfId="51709" xr:uid="{00000000-0005-0000-0000-000082C30000}"/>
    <cellStyle name="Prosent 2 6 4" xfId="51710" xr:uid="{00000000-0005-0000-0000-000083C30000}"/>
    <cellStyle name="Prosent 2 6 4 2" xfId="51711" xr:uid="{00000000-0005-0000-0000-000084C30000}"/>
    <cellStyle name="Prosent 2 6 4 2 2" xfId="51712" xr:uid="{00000000-0005-0000-0000-000085C30000}"/>
    <cellStyle name="Prosent 2 6 4 3" xfId="51713" xr:uid="{00000000-0005-0000-0000-000086C30000}"/>
    <cellStyle name="Prosent 2 6 4_3. Chng in credit spreads" xfId="51714" xr:uid="{00000000-0005-0000-0000-000087C30000}"/>
    <cellStyle name="Prosent 2 6 5" xfId="51715" xr:uid="{00000000-0005-0000-0000-000088C30000}"/>
    <cellStyle name="Prosent 2 6 5 2" xfId="51716" xr:uid="{00000000-0005-0000-0000-000089C30000}"/>
    <cellStyle name="Prosent 2 6 5 2 2" xfId="51717" xr:uid="{00000000-0005-0000-0000-00008AC30000}"/>
    <cellStyle name="Prosent 2 6 5 3" xfId="51718" xr:uid="{00000000-0005-0000-0000-00008BC30000}"/>
    <cellStyle name="Prosent 2 6 5_3. Chng in credit spreads" xfId="51719" xr:uid="{00000000-0005-0000-0000-00008CC30000}"/>
    <cellStyle name="Prosent 2 6 6" xfId="51720" xr:uid="{00000000-0005-0000-0000-00008DC30000}"/>
    <cellStyle name="Prosent 2 6 6 2" xfId="51721" xr:uid="{00000000-0005-0000-0000-00008EC30000}"/>
    <cellStyle name="Prosent 2 6 7" xfId="51722" xr:uid="{00000000-0005-0000-0000-00008FC30000}"/>
    <cellStyle name="Prosent 2 6_3. Chng in credit spreads" xfId="51723" xr:uid="{00000000-0005-0000-0000-000090C30000}"/>
    <cellStyle name="Prosent 2 7" xfId="36021" xr:uid="{00000000-0005-0000-0000-000091C30000}"/>
    <cellStyle name="Prosent 2 7 2" xfId="40090" xr:uid="{00000000-0005-0000-0000-000092C30000}"/>
    <cellStyle name="Prosent 2 7 2 2" xfId="51724" xr:uid="{00000000-0005-0000-0000-000093C30000}"/>
    <cellStyle name="Prosent 2 7 2 2 2" xfId="51725" xr:uid="{00000000-0005-0000-0000-000094C30000}"/>
    <cellStyle name="Prosent 2 7 2 2 2 2" xfId="51726" xr:uid="{00000000-0005-0000-0000-000095C30000}"/>
    <cellStyle name="Prosent 2 7 2 2 3" xfId="51727" xr:uid="{00000000-0005-0000-0000-000096C30000}"/>
    <cellStyle name="Prosent 2 7 2 2_3. Chng in credit spreads" xfId="51728" xr:uid="{00000000-0005-0000-0000-000097C30000}"/>
    <cellStyle name="Prosent 2 7 2 3" xfId="51729" xr:uid="{00000000-0005-0000-0000-000098C30000}"/>
    <cellStyle name="Prosent 2 7 2 3 2" xfId="51730" xr:uid="{00000000-0005-0000-0000-000099C30000}"/>
    <cellStyle name="Prosent 2 7 2 3 2 2" xfId="51731" xr:uid="{00000000-0005-0000-0000-00009AC30000}"/>
    <cellStyle name="Prosent 2 7 2 3 3" xfId="51732" xr:uid="{00000000-0005-0000-0000-00009BC30000}"/>
    <cellStyle name="Prosent 2 7 2 3_3. Chng in credit spreads" xfId="51733" xr:uid="{00000000-0005-0000-0000-00009CC30000}"/>
    <cellStyle name="Prosent 2 7 2 4" xfId="51734" xr:uid="{00000000-0005-0000-0000-00009DC30000}"/>
    <cellStyle name="Prosent 2 7 2 4 2" xfId="51735" xr:uid="{00000000-0005-0000-0000-00009EC30000}"/>
    <cellStyle name="Prosent 2 7 2 5" xfId="51736" xr:uid="{00000000-0005-0000-0000-00009FC30000}"/>
    <cellStyle name="Prosent 2 7 2_3. Chng in credit spreads" xfId="51737" xr:uid="{00000000-0005-0000-0000-0000A0C30000}"/>
    <cellStyle name="Prosent 2 7 3" xfId="51738" xr:uid="{00000000-0005-0000-0000-0000A1C30000}"/>
    <cellStyle name="Prosent 2 7 3 2" xfId="51739" xr:uid="{00000000-0005-0000-0000-0000A2C30000}"/>
    <cellStyle name="Prosent 2 7 3 2 2" xfId="51740" xr:uid="{00000000-0005-0000-0000-0000A3C30000}"/>
    <cellStyle name="Prosent 2 7 3 3" xfId="51741" xr:uid="{00000000-0005-0000-0000-0000A4C30000}"/>
    <cellStyle name="Prosent 2 7 3_3. Chng in credit spreads" xfId="51742" xr:uid="{00000000-0005-0000-0000-0000A5C30000}"/>
    <cellStyle name="Prosent 2 7 4" xfId="51743" xr:uid="{00000000-0005-0000-0000-0000A6C30000}"/>
    <cellStyle name="Prosent 2 7 4 2" xfId="51744" xr:uid="{00000000-0005-0000-0000-0000A7C30000}"/>
    <cellStyle name="Prosent 2 7 4 2 2" xfId="51745" xr:uid="{00000000-0005-0000-0000-0000A8C30000}"/>
    <cellStyle name="Prosent 2 7 4 3" xfId="51746" xr:uid="{00000000-0005-0000-0000-0000A9C30000}"/>
    <cellStyle name="Prosent 2 7 4_3. Chng in credit spreads" xfId="51747" xr:uid="{00000000-0005-0000-0000-0000AAC30000}"/>
    <cellStyle name="Prosent 2 7 5" xfId="51748" xr:uid="{00000000-0005-0000-0000-0000ABC30000}"/>
    <cellStyle name="Prosent 2 7 5 2" xfId="51749" xr:uid="{00000000-0005-0000-0000-0000ACC30000}"/>
    <cellStyle name="Prosent 2 7 5 2 2" xfId="51750" xr:uid="{00000000-0005-0000-0000-0000ADC30000}"/>
    <cellStyle name="Prosent 2 7 5 3" xfId="51751" xr:uid="{00000000-0005-0000-0000-0000AEC30000}"/>
    <cellStyle name="Prosent 2 7 5_3. Chng in credit spreads" xfId="51752" xr:uid="{00000000-0005-0000-0000-0000AFC30000}"/>
    <cellStyle name="Prosent 2 7 6" xfId="51753" xr:uid="{00000000-0005-0000-0000-0000B0C30000}"/>
    <cellStyle name="Prosent 2 7 6 2" xfId="51754" xr:uid="{00000000-0005-0000-0000-0000B1C30000}"/>
    <cellStyle name="Prosent 2 7 7" xfId="51755" xr:uid="{00000000-0005-0000-0000-0000B2C30000}"/>
    <cellStyle name="Prosent 2 7_3. Chng in credit spreads" xfId="51756" xr:uid="{00000000-0005-0000-0000-0000B3C30000}"/>
    <cellStyle name="Prosent 2 8" xfId="36832" xr:uid="{00000000-0005-0000-0000-0000B4C30000}"/>
    <cellStyle name="Prosent 2 8 2" xfId="51757" xr:uid="{00000000-0005-0000-0000-0000B5C30000}"/>
    <cellStyle name="Prosent 2 8 2 2" xfId="51758" xr:uid="{00000000-0005-0000-0000-0000B6C30000}"/>
    <cellStyle name="Prosent 2 8 3" xfId="51759" xr:uid="{00000000-0005-0000-0000-0000B7C30000}"/>
    <cellStyle name="Prosent 2 8 3 2" xfId="51760" xr:uid="{00000000-0005-0000-0000-0000B8C30000}"/>
    <cellStyle name="Prosent 2 8 4" xfId="51761" xr:uid="{00000000-0005-0000-0000-0000B9C30000}"/>
    <cellStyle name="Prosent 2 8 4 2" xfId="51762" xr:uid="{00000000-0005-0000-0000-0000BAC30000}"/>
    <cellStyle name="Prosent 2 8 5" xfId="51763" xr:uid="{00000000-0005-0000-0000-0000BBC30000}"/>
    <cellStyle name="Prosent 2 8 5 2" xfId="51764" xr:uid="{00000000-0005-0000-0000-0000BCC30000}"/>
    <cellStyle name="Prosent 2 8 6" xfId="51765" xr:uid="{00000000-0005-0000-0000-0000BDC30000}"/>
    <cellStyle name="Prosent 2 8_3. Chng in credit spreads" xfId="51766" xr:uid="{00000000-0005-0000-0000-0000BEC30000}"/>
    <cellStyle name="Prosent 2 9" xfId="51767" xr:uid="{00000000-0005-0000-0000-0000BFC30000}"/>
    <cellStyle name="Prosent 2 9 2" xfId="51768" xr:uid="{00000000-0005-0000-0000-0000C0C30000}"/>
    <cellStyle name="Prosent 2 9 2 2" xfId="51769" xr:uid="{00000000-0005-0000-0000-0000C1C30000}"/>
    <cellStyle name="Prosent 2 9 2 2 2" xfId="51770" xr:uid="{00000000-0005-0000-0000-0000C2C30000}"/>
    <cellStyle name="Prosent 2 9 2 3" xfId="51771" xr:uid="{00000000-0005-0000-0000-0000C3C30000}"/>
    <cellStyle name="Prosent 2 9 2_3. Chng in credit spreads" xfId="51772" xr:uid="{00000000-0005-0000-0000-0000C4C30000}"/>
    <cellStyle name="Prosent 2 9 3" xfId="51773" xr:uid="{00000000-0005-0000-0000-0000C5C30000}"/>
    <cellStyle name="Prosent 2 9 3 2" xfId="51774" xr:uid="{00000000-0005-0000-0000-0000C6C30000}"/>
    <cellStyle name="Prosent 2 9 3 2 2" xfId="51775" xr:uid="{00000000-0005-0000-0000-0000C7C30000}"/>
    <cellStyle name="Prosent 2 9 3 3" xfId="51776" xr:uid="{00000000-0005-0000-0000-0000C8C30000}"/>
    <cellStyle name="Prosent 2 9 3_3. Chng in credit spreads" xfId="51777" xr:uid="{00000000-0005-0000-0000-0000C9C30000}"/>
    <cellStyle name="Prosent 2 9 4" xfId="51778" xr:uid="{00000000-0005-0000-0000-0000CAC30000}"/>
    <cellStyle name="Prosent 2 9 4 2" xfId="51779" xr:uid="{00000000-0005-0000-0000-0000CBC30000}"/>
    <cellStyle name="Prosent 2 9 5" xfId="51780" xr:uid="{00000000-0005-0000-0000-0000CCC30000}"/>
    <cellStyle name="Prosent 2 9_3. Chng in credit spreads" xfId="51781" xr:uid="{00000000-0005-0000-0000-0000CDC30000}"/>
    <cellStyle name="Prosent 2_3. Chng in credit spreads" xfId="51782" xr:uid="{00000000-0005-0000-0000-0000CEC30000}"/>
    <cellStyle name="Prosent 20" xfId="51783" xr:uid="{00000000-0005-0000-0000-0000CFC30000}"/>
    <cellStyle name="Prosent 20 2" xfId="51784" xr:uid="{00000000-0005-0000-0000-0000D0C30000}"/>
    <cellStyle name="Prosent 3" xfId="9883" xr:uid="{00000000-0005-0000-0000-0000D1C30000}"/>
    <cellStyle name="Prosent 3 2" xfId="9884" xr:uid="{00000000-0005-0000-0000-0000D2C30000}"/>
    <cellStyle name="Prosent 3 2 2" xfId="34310" xr:uid="{00000000-0005-0000-0000-0000D3C30000}"/>
    <cellStyle name="Prosent 3 2 2 2" xfId="34311" xr:uid="{00000000-0005-0000-0000-0000D4C30000}"/>
    <cellStyle name="Prosent 3 2 2 3" xfId="34312" xr:uid="{00000000-0005-0000-0000-0000D5C30000}"/>
    <cellStyle name="Prosent 3 2 2 4" xfId="36000" xr:uid="{00000000-0005-0000-0000-0000D6C30000}"/>
    <cellStyle name="Prosent 3 2 2_AVA DVA EL" xfId="34313" xr:uid="{00000000-0005-0000-0000-0000D7C30000}"/>
    <cellStyle name="Prosent 3 2 3" xfId="34314" xr:uid="{00000000-0005-0000-0000-0000D8C30000}"/>
    <cellStyle name="Prosent 3 2 3 2" xfId="36055" xr:uid="{00000000-0005-0000-0000-0000D9C30000}"/>
    <cellStyle name="Prosent 3 2 4" xfId="35924" xr:uid="{00000000-0005-0000-0000-0000DAC30000}"/>
    <cellStyle name="Prosent 3 2 5" xfId="36008" xr:uid="{00000000-0005-0000-0000-0000DBC30000}"/>
    <cellStyle name="Prosent 3 2_3. Chng in credit spreads" xfId="51785" xr:uid="{00000000-0005-0000-0000-0000DCC30000}"/>
    <cellStyle name="Prosent 3 3" xfId="9885" xr:uid="{00000000-0005-0000-0000-0000DDC30000}"/>
    <cellStyle name="Prosent 3 3 2" xfId="34315" xr:uid="{00000000-0005-0000-0000-0000DEC30000}"/>
    <cellStyle name="Prosent 3 3 2 2" xfId="36084" xr:uid="{00000000-0005-0000-0000-0000DFC30000}"/>
    <cellStyle name="Prosent 3 3 3" xfId="51786" xr:uid="{00000000-0005-0000-0000-0000E0C30000}"/>
    <cellStyle name="Prosent 3 3 3 2" xfId="51787" xr:uid="{00000000-0005-0000-0000-0000E1C30000}"/>
    <cellStyle name="Prosent 3 3 4" xfId="51788" xr:uid="{00000000-0005-0000-0000-0000E2C30000}"/>
    <cellStyle name="Prosent 3 3_3. Chng in credit spreads" xfId="51789" xr:uid="{00000000-0005-0000-0000-0000E3C30000}"/>
    <cellStyle name="Prosent 3 4" xfId="9886" xr:uid="{00000000-0005-0000-0000-0000E4C30000}"/>
    <cellStyle name="Prosent 3 4 2" xfId="34316" xr:uid="{00000000-0005-0000-0000-0000E5C30000}"/>
    <cellStyle name="Prosent 3 4 2 2" xfId="36241" xr:uid="{00000000-0005-0000-0000-0000E6C30000}"/>
    <cellStyle name="Prosent 3 4 3" xfId="34317" xr:uid="{00000000-0005-0000-0000-0000E7C30000}"/>
    <cellStyle name="Prosent 3 4 4" xfId="51790" xr:uid="{00000000-0005-0000-0000-0000E8C30000}"/>
    <cellStyle name="Prosent 3 4_AVA DVA EL" xfId="34318" xr:uid="{00000000-0005-0000-0000-0000E9C30000}"/>
    <cellStyle name="Prosent 3 5" xfId="34319" xr:uid="{00000000-0005-0000-0000-0000EAC30000}"/>
    <cellStyle name="Prosent 3 6" xfId="35913" xr:uid="{00000000-0005-0000-0000-0000EBC30000}"/>
    <cellStyle name="Prosent 3 7" xfId="36016" xr:uid="{00000000-0005-0000-0000-0000ECC30000}"/>
    <cellStyle name="Prosent 3 8" xfId="36833" xr:uid="{00000000-0005-0000-0000-0000EDC30000}"/>
    <cellStyle name="Prosent 3_3. Chng in credit spreads" xfId="51791" xr:uid="{00000000-0005-0000-0000-0000EEC30000}"/>
    <cellStyle name="Prosent 4" xfId="9887" xr:uid="{00000000-0005-0000-0000-0000EFC30000}"/>
    <cellStyle name="Prosent 4 10" xfId="36834" xr:uid="{00000000-0005-0000-0000-0000F0C30000}"/>
    <cellStyle name="Prosent 4 2" xfId="9888" xr:uid="{00000000-0005-0000-0000-0000F1C30000}"/>
    <cellStyle name="Prosent 4 2 2" xfId="34320" xr:uid="{00000000-0005-0000-0000-0000F2C30000}"/>
    <cellStyle name="Prosent 4 2 2 2" xfId="36002" xr:uid="{00000000-0005-0000-0000-0000F3C30000}"/>
    <cellStyle name="Prosent 4 2 3" xfId="35923" xr:uid="{00000000-0005-0000-0000-0000F4C30000}"/>
    <cellStyle name="Prosent 4 2 3 2" xfId="51792" xr:uid="{00000000-0005-0000-0000-0000F5C30000}"/>
    <cellStyle name="Prosent 4 2_3. Chng in credit spreads" xfId="51793" xr:uid="{00000000-0005-0000-0000-0000F6C30000}"/>
    <cellStyle name="Prosent 4 3" xfId="9889" xr:uid="{00000000-0005-0000-0000-0000F7C30000}"/>
    <cellStyle name="Prosent 4 3 2" xfId="9890" xr:uid="{00000000-0005-0000-0000-0000F8C30000}"/>
    <cellStyle name="Prosent 4 3 2 2" xfId="36087" xr:uid="{00000000-0005-0000-0000-0000F9C30000}"/>
    <cellStyle name="Prosent 4 3 3" xfId="51794" xr:uid="{00000000-0005-0000-0000-0000FAC30000}"/>
    <cellStyle name="Prosent 4 3_AVA DVA EL" xfId="34321" xr:uid="{00000000-0005-0000-0000-0000FBC30000}"/>
    <cellStyle name="Prosent 4 4" xfId="9891" xr:uid="{00000000-0005-0000-0000-0000FCC30000}"/>
    <cellStyle name="Prosent 4 4 2" xfId="9892" xr:uid="{00000000-0005-0000-0000-0000FDC30000}"/>
    <cellStyle name="Prosent 4 4 2 2" xfId="36244" xr:uid="{00000000-0005-0000-0000-0000FEC30000}"/>
    <cellStyle name="Prosent 4 4_AVA DVA EL" xfId="34322" xr:uid="{00000000-0005-0000-0000-0000FFC30000}"/>
    <cellStyle name="Prosent 4 5" xfId="34323" xr:uid="{00000000-0005-0000-0000-000000C40000}"/>
    <cellStyle name="Prosent 4 5 2" xfId="34324" xr:uid="{00000000-0005-0000-0000-000001C40000}"/>
    <cellStyle name="Prosent 4 5 3" xfId="34325" xr:uid="{00000000-0005-0000-0000-000002C40000}"/>
    <cellStyle name="Prosent 4 5 4" xfId="36001" xr:uid="{00000000-0005-0000-0000-000003C40000}"/>
    <cellStyle name="Prosent 4 5_AVA DVA EL" xfId="34326" xr:uid="{00000000-0005-0000-0000-000004C40000}"/>
    <cellStyle name="Prosent 4 6" xfId="34327" xr:uid="{00000000-0005-0000-0000-000005C40000}"/>
    <cellStyle name="Prosent 4 6 2" xfId="34328" xr:uid="{00000000-0005-0000-0000-000006C40000}"/>
    <cellStyle name="Prosent 4 6 3" xfId="34329" xr:uid="{00000000-0005-0000-0000-000007C40000}"/>
    <cellStyle name="Prosent 4 6 4" xfId="36341" xr:uid="{00000000-0005-0000-0000-000008C40000}"/>
    <cellStyle name="Prosent 4 6_AVA DVA EL" xfId="34330" xr:uid="{00000000-0005-0000-0000-000009C40000}"/>
    <cellStyle name="Prosent 4 7" xfId="34331" xr:uid="{00000000-0005-0000-0000-00000AC40000}"/>
    <cellStyle name="Prosent 4 8" xfId="35914" xr:uid="{00000000-0005-0000-0000-00000BC40000}"/>
    <cellStyle name="Prosent 4 9" xfId="36015" xr:uid="{00000000-0005-0000-0000-00000CC40000}"/>
    <cellStyle name="Prosent 4_3. Chng in credit spreads" xfId="51795" xr:uid="{00000000-0005-0000-0000-00000DC40000}"/>
    <cellStyle name="Prosent 5" xfId="9893" xr:uid="{00000000-0005-0000-0000-00000EC40000}"/>
    <cellStyle name="Prosent 5 10" xfId="36835" xr:uid="{00000000-0005-0000-0000-00000FC40000}"/>
    <cellStyle name="Prosent 5 2" xfId="9894" xr:uid="{00000000-0005-0000-0000-000010C40000}"/>
    <cellStyle name="Prosent 5 2 2" xfId="9895" xr:uid="{00000000-0005-0000-0000-000011C40000}"/>
    <cellStyle name="Prosent 5 2 2 2" xfId="9896" xr:uid="{00000000-0005-0000-0000-000012C40000}"/>
    <cellStyle name="Prosent 5 2 2 3" xfId="51796" xr:uid="{00000000-0005-0000-0000-000013C40000}"/>
    <cellStyle name="Prosent 5 2 2_AVA DVA EL" xfId="34332" xr:uid="{00000000-0005-0000-0000-000014C40000}"/>
    <cellStyle name="Prosent 5 2 3" xfId="9897" xr:uid="{00000000-0005-0000-0000-000015C40000}"/>
    <cellStyle name="Prosent 5 2 3 2" xfId="36060" xr:uid="{00000000-0005-0000-0000-000016C40000}"/>
    <cellStyle name="Prosent 5 2 4" xfId="36836" xr:uid="{00000000-0005-0000-0000-000017C40000}"/>
    <cellStyle name="Prosent 5 2_3. Chng in credit spreads" xfId="51797" xr:uid="{00000000-0005-0000-0000-000018C40000}"/>
    <cellStyle name="Prosent 5 3" xfId="9898" xr:uid="{00000000-0005-0000-0000-000019C40000}"/>
    <cellStyle name="Prosent 5 3 2" xfId="9899" xr:uid="{00000000-0005-0000-0000-00001AC40000}"/>
    <cellStyle name="Prosent 5 3 2 2" xfId="36090" xr:uid="{00000000-0005-0000-0000-00001BC40000}"/>
    <cellStyle name="Prosent 5 3 3" xfId="51798" xr:uid="{00000000-0005-0000-0000-00001CC40000}"/>
    <cellStyle name="Prosent 5 3_AVA DVA EL" xfId="34333" xr:uid="{00000000-0005-0000-0000-00001DC40000}"/>
    <cellStyle name="Prosent 5 4" xfId="9900" xr:uid="{00000000-0005-0000-0000-00001EC40000}"/>
    <cellStyle name="Prosent 5 4 2" xfId="9901" xr:uid="{00000000-0005-0000-0000-00001FC40000}"/>
    <cellStyle name="Prosent 5 4 2 2" xfId="36247" xr:uid="{00000000-0005-0000-0000-000020C40000}"/>
    <cellStyle name="Prosent 5 4 3" xfId="51799" xr:uid="{00000000-0005-0000-0000-000021C40000}"/>
    <cellStyle name="Prosent 5 4_AVA DVA EL" xfId="34334" xr:uid="{00000000-0005-0000-0000-000022C40000}"/>
    <cellStyle name="Prosent 5 5" xfId="34335" xr:uid="{00000000-0005-0000-0000-000023C40000}"/>
    <cellStyle name="Prosent 5 5 2" xfId="36003" xr:uid="{00000000-0005-0000-0000-000024C40000}"/>
    <cellStyle name="Prosent 5 6" xfId="36032" xr:uid="{00000000-0005-0000-0000-000025C40000}"/>
    <cellStyle name="Prosent 5 7" xfId="36342" xr:uid="{00000000-0005-0000-0000-000026C40000}"/>
    <cellStyle name="Prosent 5 8" xfId="35915" xr:uid="{00000000-0005-0000-0000-000027C40000}"/>
    <cellStyle name="Prosent 5 9" xfId="36014" xr:uid="{00000000-0005-0000-0000-000028C40000}"/>
    <cellStyle name="Prosent 5_3. Chng in credit spreads" xfId="51800" xr:uid="{00000000-0005-0000-0000-000029C40000}"/>
    <cellStyle name="Prosent 6" xfId="9902" xr:uid="{00000000-0005-0000-0000-00002AC40000}"/>
    <cellStyle name="Prosent 6 10" xfId="36006" xr:uid="{00000000-0005-0000-0000-00002BC40000}"/>
    <cellStyle name="Prosent 6 2" xfId="9903" xr:uid="{00000000-0005-0000-0000-00002CC40000}"/>
    <cellStyle name="Prosent 6 2 2" xfId="9904" xr:uid="{00000000-0005-0000-0000-00002DC40000}"/>
    <cellStyle name="Prosent 6 2 2 2" xfId="9905" xr:uid="{00000000-0005-0000-0000-00002EC40000}"/>
    <cellStyle name="Prosent 6 2 2_AVA DVA EL" xfId="34336" xr:uid="{00000000-0005-0000-0000-00002FC40000}"/>
    <cellStyle name="Prosent 6 2 3" xfId="9906" xr:uid="{00000000-0005-0000-0000-000030C40000}"/>
    <cellStyle name="Prosent 6 2 3 2" xfId="36063" xr:uid="{00000000-0005-0000-0000-000031C40000}"/>
    <cellStyle name="Prosent 6 2 4" xfId="36837" xr:uid="{00000000-0005-0000-0000-000032C40000}"/>
    <cellStyle name="Prosent 6 2_4Q16" xfId="34337" xr:uid="{00000000-0005-0000-0000-000033C40000}"/>
    <cellStyle name="Prosent 6 3" xfId="9907" xr:uid="{00000000-0005-0000-0000-000034C40000}"/>
    <cellStyle name="Prosent 6 3 2" xfId="9908" xr:uid="{00000000-0005-0000-0000-000035C40000}"/>
    <cellStyle name="Prosent 6 3 2 2" xfId="9909" xr:uid="{00000000-0005-0000-0000-000036C40000}"/>
    <cellStyle name="Prosent 6 3 2_AVA DVA EL" xfId="34338" xr:uid="{00000000-0005-0000-0000-000037C40000}"/>
    <cellStyle name="Prosent 6 3 3" xfId="9910" xr:uid="{00000000-0005-0000-0000-000038C40000}"/>
    <cellStyle name="Prosent 6 3 3 2" xfId="36093" xr:uid="{00000000-0005-0000-0000-000039C40000}"/>
    <cellStyle name="Prosent 6 3 4" xfId="36838" xr:uid="{00000000-0005-0000-0000-00003AC40000}"/>
    <cellStyle name="Prosent 6 3_4Q16" xfId="34339" xr:uid="{00000000-0005-0000-0000-00003BC40000}"/>
    <cellStyle name="Prosent 6 4" xfId="9911" xr:uid="{00000000-0005-0000-0000-00003CC40000}"/>
    <cellStyle name="Prosent 6 4 2" xfId="9912" xr:uid="{00000000-0005-0000-0000-00003DC40000}"/>
    <cellStyle name="Prosent 6 4 2 2" xfId="9913" xr:uid="{00000000-0005-0000-0000-00003EC40000}"/>
    <cellStyle name="Prosent 6 4 2_AVA DVA EL" xfId="34340" xr:uid="{00000000-0005-0000-0000-00003FC40000}"/>
    <cellStyle name="Prosent 6 4 3" xfId="9914" xr:uid="{00000000-0005-0000-0000-000040C40000}"/>
    <cellStyle name="Prosent 6 4 3 2" xfId="36250" xr:uid="{00000000-0005-0000-0000-000041C40000}"/>
    <cellStyle name="Prosent 6 4 4" xfId="36839" xr:uid="{00000000-0005-0000-0000-000042C40000}"/>
    <cellStyle name="Prosent 6 4_4Q16" xfId="34341" xr:uid="{00000000-0005-0000-0000-000043C40000}"/>
    <cellStyle name="Prosent 6 5" xfId="9915" xr:uid="{00000000-0005-0000-0000-000044C40000}"/>
    <cellStyle name="Prosent 6 5 2" xfId="9916" xr:uid="{00000000-0005-0000-0000-000045C40000}"/>
    <cellStyle name="Prosent 6 5_AVA DVA EL" xfId="34342" xr:uid="{00000000-0005-0000-0000-000046C40000}"/>
    <cellStyle name="Prosent 6 6" xfId="9917" xr:uid="{00000000-0005-0000-0000-000047C40000}"/>
    <cellStyle name="Prosent 6 6 2" xfId="34343" xr:uid="{00000000-0005-0000-0000-000048C40000}"/>
    <cellStyle name="Prosent 6 6 3" xfId="34344" xr:uid="{00000000-0005-0000-0000-000049C40000}"/>
    <cellStyle name="Prosent 6 6_AVA DVA EL" xfId="34345" xr:uid="{00000000-0005-0000-0000-00004AC40000}"/>
    <cellStyle name="Prosent 6 7" xfId="34346" xr:uid="{00000000-0005-0000-0000-00004BC40000}"/>
    <cellStyle name="Prosent 6 7 2" xfId="36034" xr:uid="{00000000-0005-0000-0000-00004CC40000}"/>
    <cellStyle name="Prosent 6 8" xfId="36346" xr:uid="{00000000-0005-0000-0000-00004DC40000}"/>
    <cellStyle name="Prosent 6 9" xfId="35927" xr:uid="{00000000-0005-0000-0000-00004EC40000}"/>
    <cellStyle name="Prosent 6_3. Chng in credit spreads" xfId="51801" xr:uid="{00000000-0005-0000-0000-00004FC40000}"/>
    <cellStyle name="Prosent 7" xfId="9918" xr:uid="{00000000-0005-0000-0000-000050C40000}"/>
    <cellStyle name="Prosent 7 2" xfId="9919" xr:uid="{00000000-0005-0000-0000-000051C40000}"/>
    <cellStyle name="Prosent 7 2 2" xfId="9920" xr:uid="{00000000-0005-0000-0000-000052C40000}"/>
    <cellStyle name="Prosent 7 2 2 2" xfId="9921" xr:uid="{00000000-0005-0000-0000-000053C40000}"/>
    <cellStyle name="Prosent 7 2 2 3" xfId="51802" xr:uid="{00000000-0005-0000-0000-000054C40000}"/>
    <cellStyle name="Prosent 7 2 2_AVA DVA EL" xfId="34347" xr:uid="{00000000-0005-0000-0000-000055C40000}"/>
    <cellStyle name="Prosent 7 2 3" xfId="9922" xr:uid="{00000000-0005-0000-0000-000056C40000}"/>
    <cellStyle name="Prosent 7 2 3 2" xfId="36066" xr:uid="{00000000-0005-0000-0000-000057C40000}"/>
    <cellStyle name="Prosent 7 2 4" xfId="36841" xr:uid="{00000000-0005-0000-0000-000058C40000}"/>
    <cellStyle name="Prosent 7 2_3. Chng in credit spreads" xfId="51803" xr:uid="{00000000-0005-0000-0000-000059C40000}"/>
    <cellStyle name="Prosent 7 3" xfId="9923" xr:uid="{00000000-0005-0000-0000-00005AC40000}"/>
    <cellStyle name="Prosent 7 3 2" xfId="9924" xr:uid="{00000000-0005-0000-0000-00005BC40000}"/>
    <cellStyle name="Prosent 7 3 2 2" xfId="36096" xr:uid="{00000000-0005-0000-0000-00005CC40000}"/>
    <cellStyle name="Prosent 7 3 3" xfId="51804" xr:uid="{00000000-0005-0000-0000-00005DC40000}"/>
    <cellStyle name="Prosent 7 3_AVA DVA EL" xfId="34348" xr:uid="{00000000-0005-0000-0000-00005EC40000}"/>
    <cellStyle name="Prosent 7 4" xfId="9925" xr:uid="{00000000-0005-0000-0000-00005FC40000}"/>
    <cellStyle name="Prosent 7 4 2" xfId="36037" xr:uid="{00000000-0005-0000-0000-000060C40000}"/>
    <cellStyle name="Prosent 7 5" xfId="36840" xr:uid="{00000000-0005-0000-0000-000061C40000}"/>
    <cellStyle name="Prosent 7 5 2" xfId="51805" xr:uid="{00000000-0005-0000-0000-000062C40000}"/>
    <cellStyle name="Prosent 7_3. Chng in credit spreads" xfId="51806" xr:uid="{00000000-0005-0000-0000-000063C40000}"/>
    <cellStyle name="Prosent 8" xfId="9926" xr:uid="{00000000-0005-0000-0000-000064C40000}"/>
    <cellStyle name="Prosent 8 2" xfId="9927" xr:uid="{00000000-0005-0000-0000-000065C40000}"/>
    <cellStyle name="Prosent 8 2 2" xfId="9928" xr:uid="{00000000-0005-0000-0000-000066C40000}"/>
    <cellStyle name="Prosent 8 2 2 2" xfId="36069" xr:uid="{00000000-0005-0000-0000-000067C40000}"/>
    <cellStyle name="Prosent 8 2 3" xfId="51807" xr:uid="{00000000-0005-0000-0000-000068C40000}"/>
    <cellStyle name="Prosent 8 2_3. Chng in credit spreads" xfId="51808" xr:uid="{00000000-0005-0000-0000-000069C40000}"/>
    <cellStyle name="Prosent 8 3" xfId="9929" xr:uid="{00000000-0005-0000-0000-00006AC40000}"/>
    <cellStyle name="Prosent 8 3 2" xfId="36099" xr:uid="{00000000-0005-0000-0000-00006BC40000}"/>
    <cellStyle name="Prosent 8 4" xfId="9930" xr:uid="{00000000-0005-0000-0000-00006CC40000}"/>
    <cellStyle name="Prosent 8 4 2" xfId="36040" xr:uid="{00000000-0005-0000-0000-00006DC40000}"/>
    <cellStyle name="Prosent 8 5" xfId="36842" xr:uid="{00000000-0005-0000-0000-00006EC40000}"/>
    <cellStyle name="Prosent 8_3. Chng in credit spreads" xfId="51809" xr:uid="{00000000-0005-0000-0000-00006FC40000}"/>
    <cellStyle name="Prosent 9" xfId="9931" xr:uid="{00000000-0005-0000-0000-000070C40000}"/>
    <cellStyle name="Prosent 9 2" xfId="9932" xr:uid="{00000000-0005-0000-0000-000071C40000}"/>
    <cellStyle name="Prosent 9 2 2" xfId="9933" xr:uid="{00000000-0005-0000-0000-000072C40000}"/>
    <cellStyle name="Prosent 9 2 2 2" xfId="36072" xr:uid="{00000000-0005-0000-0000-000073C40000}"/>
    <cellStyle name="Prosent 9 2 3" xfId="51810" xr:uid="{00000000-0005-0000-0000-000074C40000}"/>
    <cellStyle name="Prosent 9 2_AVA DVA EL" xfId="34349" xr:uid="{00000000-0005-0000-0000-000075C40000}"/>
    <cellStyle name="Prosent 9 3" xfId="9934" xr:uid="{00000000-0005-0000-0000-000076C40000}"/>
    <cellStyle name="Prosent 9 3 2" xfId="36102" xr:uid="{00000000-0005-0000-0000-000077C40000}"/>
    <cellStyle name="Prosent 9 4" xfId="36043" xr:uid="{00000000-0005-0000-0000-000078C40000}"/>
    <cellStyle name="Prosent 9 4 2" xfId="51811" xr:uid="{00000000-0005-0000-0000-000079C40000}"/>
    <cellStyle name="Prosent 9 5" xfId="36843" xr:uid="{00000000-0005-0000-0000-00007AC40000}"/>
    <cellStyle name="Prosent 9_3. Chng in credit spreads" xfId="51812" xr:uid="{00000000-0005-0000-0000-00007BC40000}"/>
    <cellStyle name="Prozent 2" xfId="9935" xr:uid="{00000000-0005-0000-0000-00007CC40000}"/>
    <cellStyle name="Prozent 2 2" xfId="9936" xr:uid="{00000000-0005-0000-0000-00007DC40000}"/>
    <cellStyle name="Prozent 2 2 2" xfId="34350" xr:uid="{00000000-0005-0000-0000-00007EC40000}"/>
    <cellStyle name="Prozent 2 2_AVA DVA EL" xfId="34351" xr:uid="{00000000-0005-0000-0000-00007FC40000}"/>
    <cellStyle name="Prozent 2 3" xfId="9937" xr:uid="{00000000-0005-0000-0000-000080C40000}"/>
    <cellStyle name="Prozent 2 3 2" xfId="34352" xr:uid="{00000000-0005-0000-0000-000081C40000}"/>
    <cellStyle name="Prozent 2 3_AVA DVA EL" xfId="34353" xr:uid="{00000000-0005-0000-0000-000082C40000}"/>
    <cellStyle name="Prozent 2 4" xfId="34354" xr:uid="{00000000-0005-0000-0000-000083C40000}"/>
    <cellStyle name="Prozent 2_4Q16" xfId="34355" xr:uid="{00000000-0005-0000-0000-000084C40000}"/>
    <cellStyle name="QIS5Area" xfId="9938" xr:uid="{00000000-0005-0000-0000-000085C40000}"/>
    <cellStyle name="Rad" xfId="9939" xr:uid="{00000000-0005-0000-0000-000086C40000}"/>
    <cellStyle name="Rad 2" xfId="9940" xr:uid="{00000000-0005-0000-0000-000087C40000}"/>
    <cellStyle name="Rad 2 2" xfId="34356" xr:uid="{00000000-0005-0000-0000-000088C40000}"/>
    <cellStyle name="Rad 2_AVA DVA EL" xfId="34357" xr:uid="{00000000-0005-0000-0000-000089C40000}"/>
    <cellStyle name="Rad 3" xfId="34358" xr:uid="{00000000-0005-0000-0000-00008AC40000}"/>
    <cellStyle name="Rad_4Q16" xfId="34359" xr:uid="{00000000-0005-0000-0000-00008BC40000}"/>
    <cellStyle name="Radrubrik" xfId="34360" xr:uid="{00000000-0005-0000-0000-00008CC40000}"/>
    <cellStyle name="Radrubrik 2" xfId="34361" xr:uid="{00000000-0005-0000-0000-00008DC40000}"/>
    <cellStyle name="Radrubrik 3" xfId="34362" xr:uid="{00000000-0005-0000-0000-00008EC40000}"/>
    <cellStyle name="Radrubrik 4" xfId="51813" xr:uid="{00000000-0005-0000-0000-00008FC40000}"/>
    <cellStyle name="Radrubrik_AVA DVA EL" xfId="34363" xr:uid="{00000000-0005-0000-0000-000090C40000}"/>
    <cellStyle name="Radtext" xfId="34364" xr:uid="{00000000-0005-0000-0000-000091C40000}"/>
    <cellStyle name="Radtext 2" xfId="34365" xr:uid="{00000000-0005-0000-0000-000092C40000}"/>
    <cellStyle name="Radtext 3" xfId="34366" xr:uid="{00000000-0005-0000-0000-000093C40000}"/>
    <cellStyle name="Radtext 4" xfId="51814" xr:uid="{00000000-0005-0000-0000-000094C40000}"/>
    <cellStyle name="Radtext_AVA DVA EL" xfId="34367" xr:uid="{00000000-0005-0000-0000-000095C40000}"/>
    <cellStyle name="RaekkeNiv1" xfId="9941" xr:uid="{00000000-0005-0000-0000-000096C40000}"/>
    <cellStyle name="RaekkeNiv1 2" xfId="34368" xr:uid="{00000000-0005-0000-0000-000097C40000}"/>
    <cellStyle name="RaekkeNiv1 2 2" xfId="51815" xr:uid="{00000000-0005-0000-0000-000098C40000}"/>
    <cellStyle name="RaekkeNiv1 2 2 2" xfId="51816" xr:uid="{00000000-0005-0000-0000-000099C40000}"/>
    <cellStyle name="RaekkeNiv1 2 2 3" xfId="51817" xr:uid="{00000000-0005-0000-0000-00009AC40000}"/>
    <cellStyle name="RaekkeNiv1 2 2 4" xfId="51818" xr:uid="{00000000-0005-0000-0000-00009BC40000}"/>
    <cellStyle name="RaekkeNiv1 2 2_Results &amp; key fig." xfId="51819" xr:uid="{00000000-0005-0000-0000-00009CC40000}"/>
    <cellStyle name="RaekkeNiv1 2 3" xfId="51820" xr:uid="{00000000-0005-0000-0000-00009DC40000}"/>
    <cellStyle name="RaekkeNiv1 2 4" xfId="51821" xr:uid="{00000000-0005-0000-0000-00009EC40000}"/>
    <cellStyle name="RaekkeNiv1 2 5" xfId="51822" xr:uid="{00000000-0005-0000-0000-00009FC40000}"/>
    <cellStyle name="RaekkeNiv1 2_3. Chng in credit spreads" xfId="51823" xr:uid="{00000000-0005-0000-0000-0000A0C40000}"/>
    <cellStyle name="RaekkeNiv1 3" xfId="51824" xr:uid="{00000000-0005-0000-0000-0000A1C40000}"/>
    <cellStyle name="RaekkeNiv1 3 2" xfId="51825" xr:uid="{00000000-0005-0000-0000-0000A2C40000}"/>
    <cellStyle name="RaekkeNiv1 3 3" xfId="51826" xr:uid="{00000000-0005-0000-0000-0000A3C40000}"/>
    <cellStyle name="RaekkeNiv1 3 4" xfId="51827" xr:uid="{00000000-0005-0000-0000-0000A4C40000}"/>
    <cellStyle name="RaekkeNiv1 4" xfId="51828" xr:uid="{00000000-0005-0000-0000-0000A5C40000}"/>
    <cellStyle name="RaekkeNiv1 5" xfId="51829" xr:uid="{00000000-0005-0000-0000-0000A6C40000}"/>
    <cellStyle name="RaekkeNiv1 6" xfId="51830" xr:uid="{00000000-0005-0000-0000-0000A7C40000}"/>
    <cellStyle name="RaekkeNiv1_3. Chng in credit spreads" xfId="51831" xr:uid="{00000000-0005-0000-0000-0000A8C40000}"/>
    <cellStyle name="RaekkeNiv2" xfId="9942" xr:uid="{00000000-0005-0000-0000-0000A9C40000}"/>
    <cellStyle name="RaekkeNiv2 2" xfId="34369" xr:uid="{00000000-0005-0000-0000-0000AAC40000}"/>
    <cellStyle name="RaekkeNiv2 2 2" xfId="51832" xr:uid="{00000000-0005-0000-0000-0000ABC40000}"/>
    <cellStyle name="RaekkeNiv2 2 2 2" xfId="51833" xr:uid="{00000000-0005-0000-0000-0000ACC40000}"/>
    <cellStyle name="RaekkeNiv2 2 2 3" xfId="51834" xr:uid="{00000000-0005-0000-0000-0000ADC40000}"/>
    <cellStyle name="RaekkeNiv2 2 2 4" xfId="51835" xr:uid="{00000000-0005-0000-0000-0000AEC40000}"/>
    <cellStyle name="RaekkeNiv2 2 2_Results &amp; key fig." xfId="51836" xr:uid="{00000000-0005-0000-0000-0000AFC40000}"/>
    <cellStyle name="RaekkeNiv2 2 3" xfId="51837" xr:uid="{00000000-0005-0000-0000-0000B0C40000}"/>
    <cellStyle name="RaekkeNiv2 2 4" xfId="51838" xr:uid="{00000000-0005-0000-0000-0000B1C40000}"/>
    <cellStyle name="RaekkeNiv2 2 5" xfId="51839" xr:uid="{00000000-0005-0000-0000-0000B2C40000}"/>
    <cellStyle name="RaekkeNiv2 2_3. Chng in credit spreads" xfId="51840" xr:uid="{00000000-0005-0000-0000-0000B3C40000}"/>
    <cellStyle name="RaekkeNiv2 3" xfId="34370" xr:uid="{00000000-0005-0000-0000-0000B4C40000}"/>
    <cellStyle name="RaekkeNiv2 3 2" xfId="51841" xr:uid="{00000000-0005-0000-0000-0000B5C40000}"/>
    <cellStyle name="RaekkeNiv2 3 3" xfId="51842" xr:uid="{00000000-0005-0000-0000-0000B6C40000}"/>
    <cellStyle name="RaekkeNiv2 3 4" xfId="51843" xr:uid="{00000000-0005-0000-0000-0000B7C40000}"/>
    <cellStyle name="RaekkeNiv2 3 5" xfId="51844" xr:uid="{00000000-0005-0000-0000-0000B8C40000}"/>
    <cellStyle name="RaekkeNiv2 4" xfId="51845" xr:uid="{00000000-0005-0000-0000-0000B9C40000}"/>
    <cellStyle name="RaekkeNiv2 5" xfId="51846" xr:uid="{00000000-0005-0000-0000-0000BAC40000}"/>
    <cellStyle name="RaekkeNiv2 6" xfId="51847" xr:uid="{00000000-0005-0000-0000-0000BBC40000}"/>
    <cellStyle name="RaekkeNiv2_3. Chng in credit spreads" xfId="51848" xr:uid="{00000000-0005-0000-0000-0000BCC40000}"/>
    <cellStyle name="RaekkeNiv3" xfId="34371" xr:uid="{00000000-0005-0000-0000-0000BDC40000}"/>
    <cellStyle name="RaekkeNiv3 2" xfId="34372" xr:uid="{00000000-0005-0000-0000-0000BEC40000}"/>
    <cellStyle name="RaekkeNiv3 2 2" xfId="51849" xr:uid="{00000000-0005-0000-0000-0000BFC40000}"/>
    <cellStyle name="RaekkeNiv3 2 2 2" xfId="51850" xr:uid="{00000000-0005-0000-0000-0000C0C40000}"/>
    <cellStyle name="RaekkeNiv3 2 2 3" xfId="51851" xr:uid="{00000000-0005-0000-0000-0000C1C40000}"/>
    <cellStyle name="RaekkeNiv3 2 2 4" xfId="51852" xr:uid="{00000000-0005-0000-0000-0000C2C40000}"/>
    <cellStyle name="RaekkeNiv3 2 2_Results &amp; key fig." xfId="51853" xr:uid="{00000000-0005-0000-0000-0000C3C40000}"/>
    <cellStyle name="RaekkeNiv3 2 3" xfId="51854" xr:uid="{00000000-0005-0000-0000-0000C4C40000}"/>
    <cellStyle name="RaekkeNiv3 2 4" xfId="51855" xr:uid="{00000000-0005-0000-0000-0000C5C40000}"/>
    <cellStyle name="RaekkeNiv3 2 5" xfId="51856" xr:uid="{00000000-0005-0000-0000-0000C6C40000}"/>
    <cellStyle name="RaekkeNiv3 2_3. Chng in credit spreads" xfId="51857" xr:uid="{00000000-0005-0000-0000-0000C7C40000}"/>
    <cellStyle name="RaekkeNiv3 3" xfId="34373" xr:uid="{00000000-0005-0000-0000-0000C8C40000}"/>
    <cellStyle name="RaekkeNiv3 3 2" xfId="51858" xr:uid="{00000000-0005-0000-0000-0000C9C40000}"/>
    <cellStyle name="RaekkeNiv3 3 3" xfId="51859" xr:uid="{00000000-0005-0000-0000-0000CAC40000}"/>
    <cellStyle name="RaekkeNiv3 3 4" xfId="51860" xr:uid="{00000000-0005-0000-0000-0000CBC40000}"/>
    <cellStyle name="RaekkeNiv3 3 5" xfId="51861" xr:uid="{00000000-0005-0000-0000-0000CCC40000}"/>
    <cellStyle name="RaekkeNiv3 4" xfId="51862" xr:uid="{00000000-0005-0000-0000-0000CDC40000}"/>
    <cellStyle name="RaekkeNiv3 5" xfId="51863" xr:uid="{00000000-0005-0000-0000-0000CEC40000}"/>
    <cellStyle name="RaekkeNiv3 6" xfId="51864" xr:uid="{00000000-0005-0000-0000-0000CFC40000}"/>
    <cellStyle name="RaekkeNiv3_3. Chng in credit spreads" xfId="51865" xr:uid="{00000000-0005-0000-0000-0000D0C40000}"/>
    <cellStyle name="RaekkeNiv4" xfId="34374" xr:uid="{00000000-0005-0000-0000-0000D1C40000}"/>
    <cellStyle name="RaekkeNiv4 2" xfId="34375" xr:uid="{00000000-0005-0000-0000-0000D2C40000}"/>
    <cellStyle name="RaekkeNiv4 2 2" xfId="51866" xr:uid="{00000000-0005-0000-0000-0000D3C40000}"/>
    <cellStyle name="RaekkeNiv4 2 2 2" xfId="51867" xr:uid="{00000000-0005-0000-0000-0000D4C40000}"/>
    <cellStyle name="RaekkeNiv4 2 2 3" xfId="51868" xr:uid="{00000000-0005-0000-0000-0000D5C40000}"/>
    <cellStyle name="RaekkeNiv4 2 2 4" xfId="51869" xr:uid="{00000000-0005-0000-0000-0000D6C40000}"/>
    <cellStyle name="RaekkeNiv4 2 2_Results &amp; key fig." xfId="51870" xr:uid="{00000000-0005-0000-0000-0000D7C40000}"/>
    <cellStyle name="RaekkeNiv4 2 3" xfId="51871" xr:uid="{00000000-0005-0000-0000-0000D8C40000}"/>
    <cellStyle name="RaekkeNiv4 2 4" xfId="51872" xr:uid="{00000000-0005-0000-0000-0000D9C40000}"/>
    <cellStyle name="RaekkeNiv4 2 5" xfId="51873" xr:uid="{00000000-0005-0000-0000-0000DAC40000}"/>
    <cellStyle name="RaekkeNiv4 2_3. Chng in credit spreads" xfId="51874" xr:uid="{00000000-0005-0000-0000-0000DBC40000}"/>
    <cellStyle name="RaekkeNiv4 3" xfId="34376" xr:uid="{00000000-0005-0000-0000-0000DCC40000}"/>
    <cellStyle name="RaekkeNiv4 3 2" xfId="51875" xr:uid="{00000000-0005-0000-0000-0000DDC40000}"/>
    <cellStyle name="RaekkeNiv4 3 3" xfId="51876" xr:uid="{00000000-0005-0000-0000-0000DEC40000}"/>
    <cellStyle name="RaekkeNiv4 3 4" xfId="51877" xr:uid="{00000000-0005-0000-0000-0000DFC40000}"/>
    <cellStyle name="RaekkeNiv4 3 5" xfId="51878" xr:uid="{00000000-0005-0000-0000-0000E0C40000}"/>
    <cellStyle name="RaekkeNiv4 4" xfId="51879" xr:uid="{00000000-0005-0000-0000-0000E1C40000}"/>
    <cellStyle name="RaekkeNiv4 5" xfId="51880" xr:uid="{00000000-0005-0000-0000-0000E2C40000}"/>
    <cellStyle name="RaekkeNiv4 6" xfId="51881" xr:uid="{00000000-0005-0000-0000-0000E3C40000}"/>
    <cellStyle name="RaekkeNiv4_3. Chng in credit spreads" xfId="51882" xr:uid="{00000000-0005-0000-0000-0000E4C40000}"/>
    <cellStyle name="Ratio" xfId="34377" xr:uid="{00000000-0005-0000-0000-0000E5C40000}"/>
    <cellStyle name="Ratio 2" xfId="34378" xr:uid="{00000000-0005-0000-0000-0000E6C40000}"/>
    <cellStyle name="Ratio 3" xfId="34379" xr:uid="{00000000-0005-0000-0000-0000E7C40000}"/>
    <cellStyle name="Ratio_AVA DVA EL" xfId="34380" xr:uid="{00000000-0005-0000-0000-0000E8C40000}"/>
    <cellStyle name="Resultat" xfId="34381" xr:uid="{00000000-0005-0000-0000-0000E9C40000}"/>
    <cellStyle name="Resultat 2" xfId="34382" xr:uid="{00000000-0005-0000-0000-0000EAC40000}"/>
    <cellStyle name="Resultat 3" xfId="34383" xr:uid="{00000000-0005-0000-0000-0000EBC40000}"/>
    <cellStyle name="Resultat 4" xfId="51883" xr:uid="{00000000-0005-0000-0000-0000ECC40000}"/>
    <cellStyle name="Resultat_AVA DVA EL" xfId="34384" xr:uid="{00000000-0005-0000-0000-0000EDC40000}"/>
    <cellStyle name="Reuters Cells" xfId="9943" xr:uid="{00000000-0005-0000-0000-0000EEC40000}"/>
    <cellStyle name="Reuters Cells 10" xfId="9944" xr:uid="{00000000-0005-0000-0000-0000EFC40000}"/>
    <cellStyle name="Reuters Cells 2" xfId="9945" xr:uid="{00000000-0005-0000-0000-0000F0C40000}"/>
    <cellStyle name="Reuters Cells 2 2" xfId="9946" xr:uid="{00000000-0005-0000-0000-0000F1C40000}"/>
    <cellStyle name="Reuters Cells 2 2 2" xfId="9947" xr:uid="{00000000-0005-0000-0000-0000F2C40000}"/>
    <cellStyle name="Reuters Cells 2 2 2 2" xfId="9948" xr:uid="{00000000-0005-0000-0000-0000F3C40000}"/>
    <cellStyle name="Reuters Cells 2 2 2 3" xfId="9949" xr:uid="{00000000-0005-0000-0000-0000F4C40000}"/>
    <cellStyle name="Reuters Cells 2 2 2 4" xfId="9950" xr:uid="{00000000-0005-0000-0000-0000F5C40000}"/>
    <cellStyle name="Reuters Cells 2 2 2 5" xfId="9951" xr:uid="{00000000-0005-0000-0000-0000F6C40000}"/>
    <cellStyle name="Reuters Cells 2 2 2 6" xfId="9952" xr:uid="{00000000-0005-0000-0000-0000F7C40000}"/>
    <cellStyle name="Reuters Cells 2 2 2 7" xfId="9953" xr:uid="{00000000-0005-0000-0000-0000F8C40000}"/>
    <cellStyle name="Reuters Cells 2 2 2_CR4_19" xfId="9954" xr:uid="{00000000-0005-0000-0000-0000F9C40000}"/>
    <cellStyle name="Reuters Cells 2 2 3" xfId="9955" xr:uid="{00000000-0005-0000-0000-0000FAC40000}"/>
    <cellStyle name="Reuters Cells 2 2 3 2" xfId="9956" xr:uid="{00000000-0005-0000-0000-0000FBC40000}"/>
    <cellStyle name="Reuters Cells 2 2 3 3" xfId="9957" xr:uid="{00000000-0005-0000-0000-0000FCC40000}"/>
    <cellStyle name="Reuters Cells 2 2 3 4" xfId="9958" xr:uid="{00000000-0005-0000-0000-0000FDC40000}"/>
    <cellStyle name="Reuters Cells 2 2 3 5" xfId="9959" xr:uid="{00000000-0005-0000-0000-0000FEC40000}"/>
    <cellStyle name="Reuters Cells 2 2 3 6" xfId="9960" xr:uid="{00000000-0005-0000-0000-0000FFC40000}"/>
    <cellStyle name="Reuters Cells 2 2 3 7" xfId="9961" xr:uid="{00000000-0005-0000-0000-000000C50000}"/>
    <cellStyle name="Reuters Cells 2 2 3_CR4_19" xfId="9962" xr:uid="{00000000-0005-0000-0000-000001C50000}"/>
    <cellStyle name="Reuters Cells 2 2 4" xfId="9963" xr:uid="{00000000-0005-0000-0000-000002C50000}"/>
    <cellStyle name="Reuters Cells 2 2 4 2" xfId="9964" xr:uid="{00000000-0005-0000-0000-000003C50000}"/>
    <cellStyle name="Reuters Cells 2 2 4 3" xfId="9965" xr:uid="{00000000-0005-0000-0000-000004C50000}"/>
    <cellStyle name="Reuters Cells 2 2 4 4" xfId="9966" xr:uid="{00000000-0005-0000-0000-000005C50000}"/>
    <cellStyle name="Reuters Cells 2 2 4 5" xfId="9967" xr:uid="{00000000-0005-0000-0000-000006C50000}"/>
    <cellStyle name="Reuters Cells 2 2 4 6" xfId="9968" xr:uid="{00000000-0005-0000-0000-000007C50000}"/>
    <cellStyle name="Reuters Cells 2 2 4 7" xfId="9969" xr:uid="{00000000-0005-0000-0000-000008C50000}"/>
    <cellStyle name="Reuters Cells 2 2 4_CR4_19" xfId="9970" xr:uid="{00000000-0005-0000-0000-000009C50000}"/>
    <cellStyle name="Reuters Cells 2 2 5" xfId="9971" xr:uid="{00000000-0005-0000-0000-00000AC50000}"/>
    <cellStyle name="Reuters Cells 2 2 5 2" xfId="9972" xr:uid="{00000000-0005-0000-0000-00000BC50000}"/>
    <cellStyle name="Reuters Cells 2 2 5 3" xfId="9973" xr:uid="{00000000-0005-0000-0000-00000CC50000}"/>
    <cellStyle name="Reuters Cells 2 2 5 4" xfId="9974" xr:uid="{00000000-0005-0000-0000-00000DC50000}"/>
    <cellStyle name="Reuters Cells 2 2 5 5" xfId="9975" xr:uid="{00000000-0005-0000-0000-00000EC50000}"/>
    <cellStyle name="Reuters Cells 2 2 5 6" xfId="9976" xr:uid="{00000000-0005-0000-0000-00000FC50000}"/>
    <cellStyle name="Reuters Cells 2 2 5 7" xfId="9977" xr:uid="{00000000-0005-0000-0000-000010C50000}"/>
    <cellStyle name="Reuters Cells 2 2 5_CR4_19" xfId="9978" xr:uid="{00000000-0005-0000-0000-000011C50000}"/>
    <cellStyle name="Reuters Cells 2 2 6" xfId="9979" xr:uid="{00000000-0005-0000-0000-000012C50000}"/>
    <cellStyle name="Reuters Cells 2 2 6 2" xfId="9980" xr:uid="{00000000-0005-0000-0000-000013C50000}"/>
    <cellStyle name="Reuters Cells 2 2 6 3" xfId="9981" xr:uid="{00000000-0005-0000-0000-000014C50000}"/>
    <cellStyle name="Reuters Cells 2 2 6 4" xfId="9982" xr:uid="{00000000-0005-0000-0000-000015C50000}"/>
    <cellStyle name="Reuters Cells 2 2 6 5" xfId="9983" xr:uid="{00000000-0005-0000-0000-000016C50000}"/>
    <cellStyle name="Reuters Cells 2 2 6 6" xfId="9984" xr:uid="{00000000-0005-0000-0000-000017C50000}"/>
    <cellStyle name="Reuters Cells 2 2 6 7" xfId="9985" xr:uid="{00000000-0005-0000-0000-000018C50000}"/>
    <cellStyle name="Reuters Cells 2 2 6_CR4_19" xfId="9986" xr:uid="{00000000-0005-0000-0000-000019C50000}"/>
    <cellStyle name="Reuters Cells 2 2 7" xfId="9987" xr:uid="{00000000-0005-0000-0000-00001AC50000}"/>
    <cellStyle name="Reuters Cells 2 2 7 2" xfId="9988" xr:uid="{00000000-0005-0000-0000-00001BC50000}"/>
    <cellStyle name="Reuters Cells 2 2 7 3" xfId="9989" xr:uid="{00000000-0005-0000-0000-00001CC50000}"/>
    <cellStyle name="Reuters Cells 2 2 7 4" xfId="9990" xr:uid="{00000000-0005-0000-0000-00001DC50000}"/>
    <cellStyle name="Reuters Cells 2 2 7 5" xfId="9991" xr:uid="{00000000-0005-0000-0000-00001EC50000}"/>
    <cellStyle name="Reuters Cells 2 2 7 6" xfId="9992" xr:uid="{00000000-0005-0000-0000-00001FC50000}"/>
    <cellStyle name="Reuters Cells 2 2 7_CR4_19" xfId="9993" xr:uid="{00000000-0005-0000-0000-000020C50000}"/>
    <cellStyle name="Reuters Cells 2 2 8" xfId="9994" xr:uid="{00000000-0005-0000-0000-000021C50000}"/>
    <cellStyle name="Reuters Cells 2 2_CR4_19" xfId="9995" xr:uid="{00000000-0005-0000-0000-000022C50000}"/>
    <cellStyle name="Reuters Cells 2 3" xfId="9996" xr:uid="{00000000-0005-0000-0000-000023C50000}"/>
    <cellStyle name="Reuters Cells 2 3 2" xfId="9997" xr:uid="{00000000-0005-0000-0000-000024C50000}"/>
    <cellStyle name="Reuters Cells 2 3 3" xfId="9998" xr:uid="{00000000-0005-0000-0000-000025C50000}"/>
    <cellStyle name="Reuters Cells 2 3 4" xfId="9999" xr:uid="{00000000-0005-0000-0000-000026C50000}"/>
    <cellStyle name="Reuters Cells 2 3 5" xfId="10000" xr:uid="{00000000-0005-0000-0000-000027C50000}"/>
    <cellStyle name="Reuters Cells 2 3 6" xfId="10001" xr:uid="{00000000-0005-0000-0000-000028C50000}"/>
    <cellStyle name="Reuters Cells 2 3 7" xfId="10002" xr:uid="{00000000-0005-0000-0000-000029C50000}"/>
    <cellStyle name="Reuters Cells 2 3_CR4_19" xfId="10003" xr:uid="{00000000-0005-0000-0000-00002AC50000}"/>
    <cellStyle name="Reuters Cells 2 4" xfId="10004" xr:uid="{00000000-0005-0000-0000-00002BC50000}"/>
    <cellStyle name="Reuters Cells 2 4 2" xfId="10005" xr:uid="{00000000-0005-0000-0000-00002CC50000}"/>
    <cellStyle name="Reuters Cells 2 4 3" xfId="10006" xr:uid="{00000000-0005-0000-0000-00002DC50000}"/>
    <cellStyle name="Reuters Cells 2 4 4" xfId="10007" xr:uid="{00000000-0005-0000-0000-00002EC50000}"/>
    <cellStyle name="Reuters Cells 2 4 5" xfId="10008" xr:uid="{00000000-0005-0000-0000-00002FC50000}"/>
    <cellStyle name="Reuters Cells 2 4 6" xfId="10009" xr:uid="{00000000-0005-0000-0000-000030C50000}"/>
    <cellStyle name="Reuters Cells 2 4 7" xfId="10010" xr:uid="{00000000-0005-0000-0000-000031C50000}"/>
    <cellStyle name="Reuters Cells 2 4_CR4_19" xfId="10011" xr:uid="{00000000-0005-0000-0000-000032C50000}"/>
    <cellStyle name="Reuters Cells 2 5" xfId="10012" xr:uid="{00000000-0005-0000-0000-000033C50000}"/>
    <cellStyle name="Reuters Cells 2 5 2" xfId="10013" xr:uid="{00000000-0005-0000-0000-000034C50000}"/>
    <cellStyle name="Reuters Cells 2 5 3" xfId="10014" xr:uid="{00000000-0005-0000-0000-000035C50000}"/>
    <cellStyle name="Reuters Cells 2 5 4" xfId="10015" xr:uid="{00000000-0005-0000-0000-000036C50000}"/>
    <cellStyle name="Reuters Cells 2 5 5" xfId="10016" xr:uid="{00000000-0005-0000-0000-000037C50000}"/>
    <cellStyle name="Reuters Cells 2 5 6" xfId="10017" xr:uid="{00000000-0005-0000-0000-000038C50000}"/>
    <cellStyle name="Reuters Cells 2 5 7" xfId="10018" xr:uid="{00000000-0005-0000-0000-000039C50000}"/>
    <cellStyle name="Reuters Cells 2 5_CR4_19" xfId="10019" xr:uid="{00000000-0005-0000-0000-00003AC50000}"/>
    <cellStyle name="Reuters Cells 2 6" xfId="10020" xr:uid="{00000000-0005-0000-0000-00003BC50000}"/>
    <cellStyle name="Reuters Cells 2 6 2" xfId="10021" xr:uid="{00000000-0005-0000-0000-00003CC50000}"/>
    <cellStyle name="Reuters Cells 2 6 3" xfId="10022" xr:uid="{00000000-0005-0000-0000-00003DC50000}"/>
    <cellStyle name="Reuters Cells 2 6 4" xfId="10023" xr:uid="{00000000-0005-0000-0000-00003EC50000}"/>
    <cellStyle name="Reuters Cells 2 6 5" xfId="10024" xr:uid="{00000000-0005-0000-0000-00003FC50000}"/>
    <cellStyle name="Reuters Cells 2 6 6" xfId="10025" xr:uid="{00000000-0005-0000-0000-000040C50000}"/>
    <cellStyle name="Reuters Cells 2 6 7" xfId="10026" xr:uid="{00000000-0005-0000-0000-000041C50000}"/>
    <cellStyle name="Reuters Cells 2 6_CR4_19" xfId="10027" xr:uid="{00000000-0005-0000-0000-000042C50000}"/>
    <cellStyle name="Reuters Cells 2 7" xfId="10028" xr:uid="{00000000-0005-0000-0000-000043C50000}"/>
    <cellStyle name="Reuters Cells 2 7 2" xfId="10029" xr:uid="{00000000-0005-0000-0000-000044C50000}"/>
    <cellStyle name="Reuters Cells 2 7 3" xfId="10030" xr:uid="{00000000-0005-0000-0000-000045C50000}"/>
    <cellStyle name="Reuters Cells 2 7 4" xfId="10031" xr:uid="{00000000-0005-0000-0000-000046C50000}"/>
    <cellStyle name="Reuters Cells 2 7 5" xfId="10032" xr:uid="{00000000-0005-0000-0000-000047C50000}"/>
    <cellStyle name="Reuters Cells 2 7 6" xfId="10033" xr:uid="{00000000-0005-0000-0000-000048C50000}"/>
    <cellStyle name="Reuters Cells 2 7 7" xfId="10034" xr:uid="{00000000-0005-0000-0000-000049C50000}"/>
    <cellStyle name="Reuters Cells 2 7_CR4_19" xfId="10035" xr:uid="{00000000-0005-0000-0000-00004AC50000}"/>
    <cellStyle name="Reuters Cells 2 8" xfId="10036" xr:uid="{00000000-0005-0000-0000-00004BC50000}"/>
    <cellStyle name="Reuters Cells 2 8 2" xfId="10037" xr:uid="{00000000-0005-0000-0000-00004CC50000}"/>
    <cellStyle name="Reuters Cells 2 8 3" xfId="10038" xr:uid="{00000000-0005-0000-0000-00004DC50000}"/>
    <cellStyle name="Reuters Cells 2 8 4" xfId="10039" xr:uid="{00000000-0005-0000-0000-00004EC50000}"/>
    <cellStyle name="Reuters Cells 2 8 5" xfId="10040" xr:uid="{00000000-0005-0000-0000-00004FC50000}"/>
    <cellStyle name="Reuters Cells 2 8 6" xfId="10041" xr:uid="{00000000-0005-0000-0000-000050C50000}"/>
    <cellStyle name="Reuters Cells 2 8_CR4_19" xfId="10042" xr:uid="{00000000-0005-0000-0000-000051C50000}"/>
    <cellStyle name="Reuters Cells 2 9" xfId="10043" xr:uid="{00000000-0005-0000-0000-000052C50000}"/>
    <cellStyle name="Reuters Cells 2_3. Chng in credit spreads" xfId="51884" xr:uid="{00000000-0005-0000-0000-000053C50000}"/>
    <cellStyle name="Reuters Cells 3" xfId="10044" xr:uid="{00000000-0005-0000-0000-000054C50000}"/>
    <cellStyle name="Reuters Cells 3 2" xfId="10045" xr:uid="{00000000-0005-0000-0000-000055C50000}"/>
    <cellStyle name="Reuters Cells 3 2 2" xfId="10046" xr:uid="{00000000-0005-0000-0000-000056C50000}"/>
    <cellStyle name="Reuters Cells 3 2 3" xfId="10047" xr:uid="{00000000-0005-0000-0000-000057C50000}"/>
    <cellStyle name="Reuters Cells 3 2 4" xfId="10048" xr:uid="{00000000-0005-0000-0000-000058C50000}"/>
    <cellStyle name="Reuters Cells 3 2 5" xfId="10049" xr:uid="{00000000-0005-0000-0000-000059C50000}"/>
    <cellStyle name="Reuters Cells 3 2 6" xfId="10050" xr:uid="{00000000-0005-0000-0000-00005AC50000}"/>
    <cellStyle name="Reuters Cells 3 2 7" xfId="10051" xr:uid="{00000000-0005-0000-0000-00005BC50000}"/>
    <cellStyle name="Reuters Cells 3 2_AVA DVA EL" xfId="34385" xr:uid="{00000000-0005-0000-0000-00005CC50000}"/>
    <cellStyle name="Reuters Cells 3 3" xfId="10052" xr:uid="{00000000-0005-0000-0000-00005DC50000}"/>
    <cellStyle name="Reuters Cells 3 3 2" xfId="10053" xr:uid="{00000000-0005-0000-0000-00005EC50000}"/>
    <cellStyle name="Reuters Cells 3 3 3" xfId="10054" xr:uid="{00000000-0005-0000-0000-00005FC50000}"/>
    <cellStyle name="Reuters Cells 3 3 4" xfId="10055" xr:uid="{00000000-0005-0000-0000-000060C50000}"/>
    <cellStyle name="Reuters Cells 3 3 5" xfId="10056" xr:uid="{00000000-0005-0000-0000-000061C50000}"/>
    <cellStyle name="Reuters Cells 3 3 6" xfId="10057" xr:uid="{00000000-0005-0000-0000-000062C50000}"/>
    <cellStyle name="Reuters Cells 3 3 7" xfId="10058" xr:uid="{00000000-0005-0000-0000-000063C50000}"/>
    <cellStyle name="Reuters Cells 3 3_CR4_19" xfId="10059" xr:uid="{00000000-0005-0000-0000-000064C50000}"/>
    <cellStyle name="Reuters Cells 3 4" xfId="10060" xr:uid="{00000000-0005-0000-0000-000065C50000}"/>
    <cellStyle name="Reuters Cells 3 4 2" xfId="10061" xr:uid="{00000000-0005-0000-0000-000066C50000}"/>
    <cellStyle name="Reuters Cells 3 4 3" xfId="10062" xr:uid="{00000000-0005-0000-0000-000067C50000}"/>
    <cellStyle name="Reuters Cells 3 4 4" xfId="10063" xr:uid="{00000000-0005-0000-0000-000068C50000}"/>
    <cellStyle name="Reuters Cells 3 4 5" xfId="10064" xr:uid="{00000000-0005-0000-0000-000069C50000}"/>
    <cellStyle name="Reuters Cells 3 4 6" xfId="10065" xr:uid="{00000000-0005-0000-0000-00006AC50000}"/>
    <cellStyle name="Reuters Cells 3 4 7" xfId="10066" xr:uid="{00000000-0005-0000-0000-00006BC50000}"/>
    <cellStyle name="Reuters Cells 3 4_CR4_19" xfId="10067" xr:uid="{00000000-0005-0000-0000-00006CC50000}"/>
    <cellStyle name="Reuters Cells 3 5" xfId="10068" xr:uid="{00000000-0005-0000-0000-00006DC50000}"/>
    <cellStyle name="Reuters Cells 3 5 2" xfId="10069" xr:uid="{00000000-0005-0000-0000-00006EC50000}"/>
    <cellStyle name="Reuters Cells 3 5 3" xfId="10070" xr:uid="{00000000-0005-0000-0000-00006FC50000}"/>
    <cellStyle name="Reuters Cells 3 5 4" xfId="10071" xr:uid="{00000000-0005-0000-0000-000070C50000}"/>
    <cellStyle name="Reuters Cells 3 5 5" xfId="10072" xr:uid="{00000000-0005-0000-0000-000071C50000}"/>
    <cellStyle name="Reuters Cells 3 5 6" xfId="10073" xr:uid="{00000000-0005-0000-0000-000072C50000}"/>
    <cellStyle name="Reuters Cells 3 5 7" xfId="10074" xr:uid="{00000000-0005-0000-0000-000073C50000}"/>
    <cellStyle name="Reuters Cells 3 5_CR4_19" xfId="10075" xr:uid="{00000000-0005-0000-0000-000074C50000}"/>
    <cellStyle name="Reuters Cells 3 6" xfId="10076" xr:uid="{00000000-0005-0000-0000-000075C50000}"/>
    <cellStyle name="Reuters Cells 3 6 2" xfId="10077" xr:uid="{00000000-0005-0000-0000-000076C50000}"/>
    <cellStyle name="Reuters Cells 3 6 3" xfId="10078" xr:uid="{00000000-0005-0000-0000-000077C50000}"/>
    <cellStyle name="Reuters Cells 3 6 4" xfId="10079" xr:uid="{00000000-0005-0000-0000-000078C50000}"/>
    <cellStyle name="Reuters Cells 3 6 5" xfId="10080" xr:uid="{00000000-0005-0000-0000-000079C50000}"/>
    <cellStyle name="Reuters Cells 3 6 6" xfId="10081" xr:uid="{00000000-0005-0000-0000-00007AC50000}"/>
    <cellStyle name="Reuters Cells 3 6 7" xfId="10082" xr:uid="{00000000-0005-0000-0000-00007BC50000}"/>
    <cellStyle name="Reuters Cells 3 6_CR4_19" xfId="10083" xr:uid="{00000000-0005-0000-0000-00007CC50000}"/>
    <cellStyle name="Reuters Cells 3 7" xfId="10084" xr:uid="{00000000-0005-0000-0000-00007DC50000}"/>
    <cellStyle name="Reuters Cells 3 7 2" xfId="10085" xr:uid="{00000000-0005-0000-0000-00007EC50000}"/>
    <cellStyle name="Reuters Cells 3 7 3" xfId="10086" xr:uid="{00000000-0005-0000-0000-00007FC50000}"/>
    <cellStyle name="Reuters Cells 3 7 4" xfId="10087" xr:uid="{00000000-0005-0000-0000-000080C50000}"/>
    <cellStyle name="Reuters Cells 3 7 5" xfId="10088" xr:uid="{00000000-0005-0000-0000-000081C50000}"/>
    <cellStyle name="Reuters Cells 3 7 6" xfId="10089" xr:uid="{00000000-0005-0000-0000-000082C50000}"/>
    <cellStyle name="Reuters Cells 3 7_CR4_19" xfId="10090" xr:uid="{00000000-0005-0000-0000-000083C50000}"/>
    <cellStyle name="Reuters Cells 3 8" xfId="10091" xr:uid="{00000000-0005-0000-0000-000084C50000}"/>
    <cellStyle name="Reuters Cells 3_3. Chng in credit spreads" xfId="51885" xr:uid="{00000000-0005-0000-0000-000085C50000}"/>
    <cellStyle name="Reuters Cells 4" xfId="10092" xr:uid="{00000000-0005-0000-0000-000086C50000}"/>
    <cellStyle name="Reuters Cells 4 2" xfId="10093" xr:uid="{00000000-0005-0000-0000-000087C50000}"/>
    <cellStyle name="Reuters Cells 4 3" xfId="10094" xr:uid="{00000000-0005-0000-0000-000088C50000}"/>
    <cellStyle name="Reuters Cells 4 4" xfId="10095" xr:uid="{00000000-0005-0000-0000-000089C50000}"/>
    <cellStyle name="Reuters Cells 4 5" xfId="10096" xr:uid="{00000000-0005-0000-0000-00008AC50000}"/>
    <cellStyle name="Reuters Cells 4 6" xfId="10097" xr:uid="{00000000-0005-0000-0000-00008BC50000}"/>
    <cellStyle name="Reuters Cells 4 7" xfId="10098" xr:uid="{00000000-0005-0000-0000-00008CC50000}"/>
    <cellStyle name="Reuters Cells 4_CR4_19" xfId="10099" xr:uid="{00000000-0005-0000-0000-00008DC50000}"/>
    <cellStyle name="Reuters Cells 5" xfId="10100" xr:uid="{00000000-0005-0000-0000-00008EC50000}"/>
    <cellStyle name="Reuters Cells 5 2" xfId="10101" xr:uid="{00000000-0005-0000-0000-00008FC50000}"/>
    <cellStyle name="Reuters Cells 5 3" xfId="10102" xr:uid="{00000000-0005-0000-0000-000090C50000}"/>
    <cellStyle name="Reuters Cells 5 4" xfId="10103" xr:uid="{00000000-0005-0000-0000-000091C50000}"/>
    <cellStyle name="Reuters Cells 5 5" xfId="10104" xr:uid="{00000000-0005-0000-0000-000092C50000}"/>
    <cellStyle name="Reuters Cells 5 6" xfId="10105" xr:uid="{00000000-0005-0000-0000-000093C50000}"/>
    <cellStyle name="Reuters Cells 5 7" xfId="10106" xr:uid="{00000000-0005-0000-0000-000094C50000}"/>
    <cellStyle name="Reuters Cells 5_CR4_19" xfId="10107" xr:uid="{00000000-0005-0000-0000-000095C50000}"/>
    <cellStyle name="Reuters Cells 6" xfId="10108" xr:uid="{00000000-0005-0000-0000-000096C50000}"/>
    <cellStyle name="Reuters Cells 6 2" xfId="10109" xr:uid="{00000000-0005-0000-0000-000097C50000}"/>
    <cellStyle name="Reuters Cells 6 3" xfId="10110" xr:uid="{00000000-0005-0000-0000-000098C50000}"/>
    <cellStyle name="Reuters Cells 6 4" xfId="10111" xr:uid="{00000000-0005-0000-0000-000099C50000}"/>
    <cellStyle name="Reuters Cells 6 5" xfId="10112" xr:uid="{00000000-0005-0000-0000-00009AC50000}"/>
    <cellStyle name="Reuters Cells 6 6" xfId="10113" xr:uid="{00000000-0005-0000-0000-00009BC50000}"/>
    <cellStyle name="Reuters Cells 6 7" xfId="10114" xr:uid="{00000000-0005-0000-0000-00009CC50000}"/>
    <cellStyle name="Reuters Cells 6_CR4_19" xfId="10115" xr:uid="{00000000-0005-0000-0000-00009DC50000}"/>
    <cellStyle name="Reuters Cells 7" xfId="10116" xr:uid="{00000000-0005-0000-0000-00009EC50000}"/>
    <cellStyle name="Reuters Cells 7 2" xfId="10117" xr:uid="{00000000-0005-0000-0000-00009FC50000}"/>
    <cellStyle name="Reuters Cells 7 3" xfId="10118" xr:uid="{00000000-0005-0000-0000-0000A0C50000}"/>
    <cellStyle name="Reuters Cells 7 4" xfId="10119" xr:uid="{00000000-0005-0000-0000-0000A1C50000}"/>
    <cellStyle name="Reuters Cells 7 5" xfId="10120" xr:uid="{00000000-0005-0000-0000-0000A2C50000}"/>
    <cellStyle name="Reuters Cells 7 6" xfId="10121" xr:uid="{00000000-0005-0000-0000-0000A3C50000}"/>
    <cellStyle name="Reuters Cells 7 7" xfId="10122" xr:uid="{00000000-0005-0000-0000-0000A4C50000}"/>
    <cellStyle name="Reuters Cells 7_CR4_19" xfId="10123" xr:uid="{00000000-0005-0000-0000-0000A5C50000}"/>
    <cellStyle name="Reuters Cells 8" xfId="10124" xr:uid="{00000000-0005-0000-0000-0000A6C50000}"/>
    <cellStyle name="Reuters Cells 8 2" xfId="10125" xr:uid="{00000000-0005-0000-0000-0000A7C50000}"/>
    <cellStyle name="Reuters Cells 8 3" xfId="10126" xr:uid="{00000000-0005-0000-0000-0000A8C50000}"/>
    <cellStyle name="Reuters Cells 8 4" xfId="10127" xr:uid="{00000000-0005-0000-0000-0000A9C50000}"/>
    <cellStyle name="Reuters Cells 8 5" xfId="10128" xr:uid="{00000000-0005-0000-0000-0000AAC50000}"/>
    <cellStyle name="Reuters Cells 8 6" xfId="10129" xr:uid="{00000000-0005-0000-0000-0000ABC50000}"/>
    <cellStyle name="Reuters Cells 8 7" xfId="10130" xr:uid="{00000000-0005-0000-0000-0000ACC50000}"/>
    <cellStyle name="Reuters Cells 8_CR4_19" xfId="10131" xr:uid="{00000000-0005-0000-0000-0000ADC50000}"/>
    <cellStyle name="Reuters Cells 9" xfId="10132" xr:uid="{00000000-0005-0000-0000-0000AEC50000}"/>
    <cellStyle name="Reuters Cells 9 2" xfId="10133" xr:uid="{00000000-0005-0000-0000-0000AFC50000}"/>
    <cellStyle name="Reuters Cells 9 3" xfId="10134" xr:uid="{00000000-0005-0000-0000-0000B0C50000}"/>
    <cellStyle name="Reuters Cells 9 4" xfId="10135" xr:uid="{00000000-0005-0000-0000-0000B1C50000}"/>
    <cellStyle name="Reuters Cells 9 5" xfId="10136" xr:uid="{00000000-0005-0000-0000-0000B2C50000}"/>
    <cellStyle name="Reuters Cells 9 6" xfId="10137" xr:uid="{00000000-0005-0000-0000-0000B3C50000}"/>
    <cellStyle name="Reuters Cells 9_CR4_19" xfId="10138" xr:uid="{00000000-0005-0000-0000-0000B4C50000}"/>
    <cellStyle name="Reuters Cells_3. Chng in credit spreads" xfId="51886" xr:uid="{00000000-0005-0000-0000-0000B5C50000}"/>
    <cellStyle name="reviseExposure" xfId="10139" xr:uid="{00000000-0005-0000-0000-0000B6C50000}"/>
    <cellStyle name="Rossz" xfId="10140" xr:uid="{00000000-0005-0000-0000-0000B7C50000}"/>
    <cellStyle name="Rossz 2" xfId="34386" xr:uid="{00000000-0005-0000-0000-0000B8C50000}"/>
    <cellStyle name="Rossz_AVA DVA EL" xfId="34387" xr:uid="{00000000-0005-0000-0000-0000B9C50000}"/>
    <cellStyle name="Rubrik1" xfId="34388" xr:uid="{00000000-0005-0000-0000-0000BAC50000}"/>
    <cellStyle name="Rubrik1 2" xfId="34389" xr:uid="{00000000-0005-0000-0000-0000BBC50000}"/>
    <cellStyle name="Rubrik1 3" xfId="34390" xr:uid="{00000000-0005-0000-0000-0000BCC50000}"/>
    <cellStyle name="Rubrik1 4" xfId="51887" xr:uid="{00000000-0005-0000-0000-0000BDC50000}"/>
    <cellStyle name="Rubrik1_AVA DVA EL" xfId="34391" xr:uid="{00000000-0005-0000-0000-0000BEC50000}"/>
    <cellStyle name="Salida" xfId="10141" xr:uid="{00000000-0005-0000-0000-0000BFC50000}"/>
    <cellStyle name="Salida 2" xfId="10142" xr:uid="{00000000-0005-0000-0000-0000C0C50000}"/>
    <cellStyle name="Salida 2 10" xfId="10143" xr:uid="{00000000-0005-0000-0000-0000C1C50000}"/>
    <cellStyle name="Salida 2 11" xfId="10144" xr:uid="{00000000-0005-0000-0000-0000C2C50000}"/>
    <cellStyle name="Salida 2 12" xfId="36694" xr:uid="{00000000-0005-0000-0000-0000C3C50000}"/>
    <cellStyle name="Salida 2 2" xfId="10145" xr:uid="{00000000-0005-0000-0000-0000C4C50000}"/>
    <cellStyle name="Salida 2 3" xfId="10146" xr:uid="{00000000-0005-0000-0000-0000C5C50000}"/>
    <cellStyle name="Salida 2 4" xfId="10147" xr:uid="{00000000-0005-0000-0000-0000C6C50000}"/>
    <cellStyle name="Salida 2 5" xfId="10148" xr:uid="{00000000-0005-0000-0000-0000C7C50000}"/>
    <cellStyle name="Salida 2 6" xfId="10149" xr:uid="{00000000-0005-0000-0000-0000C8C50000}"/>
    <cellStyle name="Salida 2 7" xfId="10150" xr:uid="{00000000-0005-0000-0000-0000C9C50000}"/>
    <cellStyle name="Salida 2 8" xfId="10151" xr:uid="{00000000-0005-0000-0000-0000CAC50000}"/>
    <cellStyle name="Salida 2 9" xfId="10152" xr:uid="{00000000-0005-0000-0000-0000CBC50000}"/>
    <cellStyle name="Salida 2_CR4_19" xfId="10153" xr:uid="{00000000-0005-0000-0000-0000CCC50000}"/>
    <cellStyle name="Salida 3" xfId="10154" xr:uid="{00000000-0005-0000-0000-0000CDC50000}"/>
    <cellStyle name="Salida 3 10" xfId="10155" xr:uid="{00000000-0005-0000-0000-0000CEC50000}"/>
    <cellStyle name="Salida 3 11" xfId="10156" xr:uid="{00000000-0005-0000-0000-0000CFC50000}"/>
    <cellStyle name="Salida 3 12" xfId="36444" xr:uid="{00000000-0005-0000-0000-0000D0C50000}"/>
    <cellStyle name="Salida 3 13" xfId="36669" xr:uid="{00000000-0005-0000-0000-0000D1C50000}"/>
    <cellStyle name="Salida 3 2" xfId="10157" xr:uid="{00000000-0005-0000-0000-0000D2C50000}"/>
    <cellStyle name="Salida 3 3" xfId="10158" xr:uid="{00000000-0005-0000-0000-0000D3C50000}"/>
    <cellStyle name="Salida 3 4" xfId="10159" xr:uid="{00000000-0005-0000-0000-0000D4C50000}"/>
    <cellStyle name="Salida 3 5" xfId="10160" xr:uid="{00000000-0005-0000-0000-0000D5C50000}"/>
    <cellStyle name="Salida 3 6" xfId="10161" xr:uid="{00000000-0005-0000-0000-0000D6C50000}"/>
    <cellStyle name="Salida 3 7" xfId="10162" xr:uid="{00000000-0005-0000-0000-0000D7C50000}"/>
    <cellStyle name="Salida 3 8" xfId="10163" xr:uid="{00000000-0005-0000-0000-0000D8C50000}"/>
    <cellStyle name="Salida 3 9" xfId="10164" xr:uid="{00000000-0005-0000-0000-0000D9C50000}"/>
    <cellStyle name="Salida 3_CR4_19" xfId="10165" xr:uid="{00000000-0005-0000-0000-0000DAC50000}"/>
    <cellStyle name="Salida 4" xfId="10166" xr:uid="{00000000-0005-0000-0000-0000DBC50000}"/>
    <cellStyle name="Salida 4 10" xfId="10167" xr:uid="{00000000-0005-0000-0000-0000DCC50000}"/>
    <cellStyle name="Salida 4 11" xfId="10168" xr:uid="{00000000-0005-0000-0000-0000DDC50000}"/>
    <cellStyle name="Salida 4 2" xfId="10169" xr:uid="{00000000-0005-0000-0000-0000DEC50000}"/>
    <cellStyle name="Salida 4 3" xfId="10170" xr:uid="{00000000-0005-0000-0000-0000DFC50000}"/>
    <cellStyle name="Salida 4 4" xfId="10171" xr:uid="{00000000-0005-0000-0000-0000E0C50000}"/>
    <cellStyle name="Salida 4 5" xfId="10172" xr:uid="{00000000-0005-0000-0000-0000E1C50000}"/>
    <cellStyle name="Salida 4 6" xfId="10173" xr:uid="{00000000-0005-0000-0000-0000E2C50000}"/>
    <cellStyle name="Salida 4 7" xfId="10174" xr:uid="{00000000-0005-0000-0000-0000E3C50000}"/>
    <cellStyle name="Salida 4 8" xfId="10175" xr:uid="{00000000-0005-0000-0000-0000E4C50000}"/>
    <cellStyle name="Salida 4 9" xfId="10176" xr:uid="{00000000-0005-0000-0000-0000E5C50000}"/>
    <cellStyle name="Salida 4_CR4_19" xfId="10177" xr:uid="{00000000-0005-0000-0000-0000E6C50000}"/>
    <cellStyle name="Salida 5" xfId="10178" xr:uid="{00000000-0005-0000-0000-0000E7C50000}"/>
    <cellStyle name="Salida 5 10" xfId="10179" xr:uid="{00000000-0005-0000-0000-0000E8C50000}"/>
    <cellStyle name="Salida 5 11" xfId="10180" xr:uid="{00000000-0005-0000-0000-0000E9C50000}"/>
    <cellStyle name="Salida 5 2" xfId="10181" xr:uid="{00000000-0005-0000-0000-0000EAC50000}"/>
    <cellStyle name="Salida 5 3" xfId="10182" xr:uid="{00000000-0005-0000-0000-0000EBC50000}"/>
    <cellStyle name="Salida 5 4" xfId="10183" xr:uid="{00000000-0005-0000-0000-0000ECC50000}"/>
    <cellStyle name="Salida 5 5" xfId="10184" xr:uid="{00000000-0005-0000-0000-0000EDC50000}"/>
    <cellStyle name="Salida 5 6" xfId="10185" xr:uid="{00000000-0005-0000-0000-0000EEC50000}"/>
    <cellStyle name="Salida 5 7" xfId="10186" xr:uid="{00000000-0005-0000-0000-0000EFC50000}"/>
    <cellStyle name="Salida 5 8" xfId="10187" xr:uid="{00000000-0005-0000-0000-0000F0C50000}"/>
    <cellStyle name="Salida 5 9" xfId="10188" xr:uid="{00000000-0005-0000-0000-0000F1C50000}"/>
    <cellStyle name="Salida 5_CR4_19" xfId="10189" xr:uid="{00000000-0005-0000-0000-0000F2C50000}"/>
    <cellStyle name="Salida 6" xfId="10190" xr:uid="{00000000-0005-0000-0000-0000F3C50000}"/>
    <cellStyle name="Salida 6 10" xfId="10191" xr:uid="{00000000-0005-0000-0000-0000F4C50000}"/>
    <cellStyle name="Salida 6 11" xfId="10192" xr:uid="{00000000-0005-0000-0000-0000F5C50000}"/>
    <cellStyle name="Salida 6 2" xfId="10193" xr:uid="{00000000-0005-0000-0000-0000F6C50000}"/>
    <cellStyle name="Salida 6 3" xfId="10194" xr:uid="{00000000-0005-0000-0000-0000F7C50000}"/>
    <cellStyle name="Salida 6 4" xfId="10195" xr:uid="{00000000-0005-0000-0000-0000F8C50000}"/>
    <cellStyle name="Salida 6 5" xfId="10196" xr:uid="{00000000-0005-0000-0000-0000F9C50000}"/>
    <cellStyle name="Salida 6 6" xfId="10197" xr:uid="{00000000-0005-0000-0000-0000FAC50000}"/>
    <cellStyle name="Salida 6 7" xfId="10198" xr:uid="{00000000-0005-0000-0000-0000FBC50000}"/>
    <cellStyle name="Salida 6 8" xfId="10199" xr:uid="{00000000-0005-0000-0000-0000FCC50000}"/>
    <cellStyle name="Salida 6 9" xfId="10200" xr:uid="{00000000-0005-0000-0000-0000FDC50000}"/>
    <cellStyle name="Salida 6_CR4_19" xfId="10201" xr:uid="{00000000-0005-0000-0000-0000FEC50000}"/>
    <cellStyle name="Salida 7" xfId="10202" xr:uid="{00000000-0005-0000-0000-0000FFC50000}"/>
    <cellStyle name="Salida 7 10" xfId="10203" xr:uid="{00000000-0005-0000-0000-000000C60000}"/>
    <cellStyle name="Salida 7 2" xfId="10204" xr:uid="{00000000-0005-0000-0000-000001C60000}"/>
    <cellStyle name="Salida 7 3" xfId="10205" xr:uid="{00000000-0005-0000-0000-000002C60000}"/>
    <cellStyle name="Salida 7 4" xfId="10206" xr:uid="{00000000-0005-0000-0000-000003C60000}"/>
    <cellStyle name="Salida 7 5" xfId="10207" xr:uid="{00000000-0005-0000-0000-000004C60000}"/>
    <cellStyle name="Salida 7 6" xfId="10208" xr:uid="{00000000-0005-0000-0000-000005C60000}"/>
    <cellStyle name="Salida 7 7" xfId="10209" xr:uid="{00000000-0005-0000-0000-000006C60000}"/>
    <cellStyle name="Salida 7 8" xfId="10210" xr:uid="{00000000-0005-0000-0000-000007C60000}"/>
    <cellStyle name="Salida 7 9" xfId="10211" xr:uid="{00000000-0005-0000-0000-000008C60000}"/>
    <cellStyle name="Salida 7_CR4_19" xfId="10212" xr:uid="{00000000-0005-0000-0000-000009C60000}"/>
    <cellStyle name="Salida 8" xfId="35957" xr:uid="{00000000-0005-0000-0000-00000AC60000}"/>
    <cellStyle name="Salida_A02" xfId="54599" xr:uid="{C3C188F4-DED1-48C8-9490-994150BF67EA}"/>
    <cellStyle name="Salomon Logo" xfId="34392" xr:uid="{00000000-0005-0000-0000-00000CC60000}"/>
    <cellStyle name="Salomon Logo 2" xfId="34393" xr:uid="{00000000-0005-0000-0000-00000DC60000}"/>
    <cellStyle name="Salomon Logo 3" xfId="34394" xr:uid="{00000000-0005-0000-0000-00000EC60000}"/>
    <cellStyle name="Salomon Logo_AVA DVA EL" xfId="34395" xr:uid="{00000000-0005-0000-0000-00000FC60000}"/>
    <cellStyle name="Sammenkædet celle" xfId="34396" xr:uid="{00000000-0005-0000-0000-000010C60000}"/>
    <cellStyle name="Sammenkædet celle 2" xfId="34397" xr:uid="{00000000-0005-0000-0000-000011C60000}"/>
    <cellStyle name="Sammenkædet celle 3" xfId="34398" xr:uid="{00000000-0005-0000-0000-000012C60000}"/>
    <cellStyle name="Sammenkædet celle_AVA DVA EL" xfId="34399" xr:uid="{00000000-0005-0000-0000-000013C60000}"/>
    <cellStyle name="ScotchRule" xfId="34400" xr:uid="{00000000-0005-0000-0000-000014C60000}"/>
    <cellStyle name="ScotchRule 2" xfId="34401" xr:uid="{00000000-0005-0000-0000-000015C60000}"/>
    <cellStyle name="ScotchRule 3" xfId="34402" xr:uid="{00000000-0005-0000-0000-000016C60000}"/>
    <cellStyle name="ScotchRule_AVA DVA EL" xfId="34403" xr:uid="{00000000-0005-0000-0000-000017C60000}"/>
    <cellStyle name="semestre" xfId="51888" xr:uid="{00000000-0005-0000-0000-000018C60000}"/>
    <cellStyle name="Semleges" xfId="10213" xr:uid="{00000000-0005-0000-0000-000019C60000}"/>
    <cellStyle name="Semleges 2" xfId="34404" xr:uid="{00000000-0005-0000-0000-00001AC60000}"/>
    <cellStyle name="Semleges_AVA DVA EL" xfId="34405" xr:uid="{00000000-0005-0000-0000-00001BC60000}"/>
    <cellStyle name="Shaded" xfId="34406" xr:uid="{00000000-0005-0000-0000-00001CC60000}"/>
    <cellStyle name="Shaded 2" xfId="34407" xr:uid="{00000000-0005-0000-0000-00001DC60000}"/>
    <cellStyle name="Shaded 3" xfId="34408" xr:uid="{00000000-0005-0000-0000-00001EC60000}"/>
    <cellStyle name="Shaded_AVA DVA EL" xfId="34409" xr:uid="{00000000-0005-0000-0000-00001FC60000}"/>
    <cellStyle name="ShadedCells_Database" xfId="10214" xr:uid="{00000000-0005-0000-0000-000020C60000}"/>
    <cellStyle name="showCheck" xfId="10215" xr:uid="{00000000-0005-0000-0000-000021C60000}"/>
    <cellStyle name="showExposure" xfId="10216" xr:uid="{00000000-0005-0000-0000-000022C60000}"/>
    <cellStyle name="showExposure 2" xfId="34410" xr:uid="{00000000-0005-0000-0000-000023C60000}"/>
    <cellStyle name="showExposure 2 2" xfId="36467" xr:uid="{00000000-0005-0000-0000-000024C60000}"/>
    <cellStyle name="showExposure 2 3" xfId="36695" xr:uid="{00000000-0005-0000-0000-000025C60000}"/>
    <cellStyle name="showExposure 3" xfId="36566" xr:uid="{00000000-0005-0000-0000-000026C60000}"/>
    <cellStyle name="showExposure 3 2" xfId="36722" xr:uid="{00000000-0005-0000-0000-000027C60000}"/>
    <cellStyle name="showExposure_AVA DVA EL" xfId="34411" xr:uid="{00000000-0005-0000-0000-000028C60000}"/>
    <cellStyle name="showParameterE" xfId="10217" xr:uid="{00000000-0005-0000-0000-000029C60000}"/>
    <cellStyle name="showParameterS" xfId="10218" xr:uid="{00000000-0005-0000-0000-00002AC60000}"/>
    <cellStyle name="showPD" xfId="10219" xr:uid="{00000000-0005-0000-0000-00002BC60000}"/>
    <cellStyle name="showPercentage" xfId="10220" xr:uid="{00000000-0005-0000-0000-00002CC60000}"/>
    <cellStyle name="showSelection" xfId="10221" xr:uid="{00000000-0005-0000-0000-00002DC60000}"/>
    <cellStyle name="SimCorp_Data" xfId="10222" xr:uid="{00000000-0005-0000-0000-00002EC60000}"/>
    <cellStyle name="Single Accounting" xfId="34412" xr:uid="{00000000-0005-0000-0000-00002FC60000}"/>
    <cellStyle name="Single Accounting 2" xfId="34413" xr:uid="{00000000-0005-0000-0000-000030C60000}"/>
    <cellStyle name="Single Accounting 3" xfId="34414" xr:uid="{00000000-0005-0000-0000-000031C60000}"/>
    <cellStyle name="Single Accounting_AVA DVA EL" xfId="34415" xr:uid="{00000000-0005-0000-0000-000032C60000}"/>
    <cellStyle name="SK Kolonnemarkering" xfId="55811" xr:uid="{4EA51123-08DA-4089-8D6A-24A230C6B0B8}"/>
    <cellStyle name="Skaičiavimas" xfId="10223" xr:uid="{00000000-0005-0000-0000-000033C60000}"/>
    <cellStyle name="Skaičiavimas 2" xfId="10224" xr:uid="{00000000-0005-0000-0000-000034C60000}"/>
    <cellStyle name="Skaičiavimas 2 10" xfId="10225" xr:uid="{00000000-0005-0000-0000-000035C60000}"/>
    <cellStyle name="Skaičiavimas 2 11" xfId="10226" xr:uid="{00000000-0005-0000-0000-000036C60000}"/>
    <cellStyle name="Skaičiavimas 2 12" xfId="36696" xr:uid="{00000000-0005-0000-0000-000037C60000}"/>
    <cellStyle name="Skaičiavimas 2 2" xfId="10227" xr:uid="{00000000-0005-0000-0000-000038C60000}"/>
    <cellStyle name="Skaičiavimas 2 3" xfId="10228" xr:uid="{00000000-0005-0000-0000-000039C60000}"/>
    <cellStyle name="Skaičiavimas 2 4" xfId="10229" xr:uid="{00000000-0005-0000-0000-00003AC60000}"/>
    <cellStyle name="Skaičiavimas 2 5" xfId="10230" xr:uid="{00000000-0005-0000-0000-00003BC60000}"/>
    <cellStyle name="Skaičiavimas 2 6" xfId="10231" xr:uid="{00000000-0005-0000-0000-00003CC60000}"/>
    <cellStyle name="Skaičiavimas 2 7" xfId="10232" xr:uid="{00000000-0005-0000-0000-00003DC60000}"/>
    <cellStyle name="Skaičiavimas 2 8" xfId="10233" xr:uid="{00000000-0005-0000-0000-00003EC60000}"/>
    <cellStyle name="Skaičiavimas 2 9" xfId="10234" xr:uid="{00000000-0005-0000-0000-00003FC60000}"/>
    <cellStyle name="Skaičiavimas 2_CR4_19" xfId="10235" xr:uid="{00000000-0005-0000-0000-000040C60000}"/>
    <cellStyle name="Skaičiavimas 3" xfId="10236" xr:uid="{00000000-0005-0000-0000-000041C60000}"/>
    <cellStyle name="Skaičiavimas 3 10" xfId="10237" xr:uid="{00000000-0005-0000-0000-000042C60000}"/>
    <cellStyle name="Skaičiavimas 3 11" xfId="10238" xr:uid="{00000000-0005-0000-0000-000043C60000}"/>
    <cellStyle name="Skaičiavimas 3 12" xfId="36445" xr:uid="{00000000-0005-0000-0000-000044C60000}"/>
    <cellStyle name="Skaičiavimas 3 13" xfId="36670" xr:uid="{00000000-0005-0000-0000-000045C60000}"/>
    <cellStyle name="Skaičiavimas 3 2" xfId="10239" xr:uid="{00000000-0005-0000-0000-000046C60000}"/>
    <cellStyle name="Skaičiavimas 3 3" xfId="10240" xr:uid="{00000000-0005-0000-0000-000047C60000}"/>
    <cellStyle name="Skaičiavimas 3 4" xfId="10241" xr:uid="{00000000-0005-0000-0000-000048C60000}"/>
    <cellStyle name="Skaičiavimas 3 5" xfId="10242" xr:uid="{00000000-0005-0000-0000-000049C60000}"/>
    <cellStyle name="Skaičiavimas 3 6" xfId="10243" xr:uid="{00000000-0005-0000-0000-00004AC60000}"/>
    <cellStyle name="Skaičiavimas 3 7" xfId="10244" xr:uid="{00000000-0005-0000-0000-00004BC60000}"/>
    <cellStyle name="Skaičiavimas 3 8" xfId="10245" xr:uid="{00000000-0005-0000-0000-00004CC60000}"/>
    <cellStyle name="Skaičiavimas 3 9" xfId="10246" xr:uid="{00000000-0005-0000-0000-00004DC60000}"/>
    <cellStyle name="Skaičiavimas 3_CR4_19" xfId="10247" xr:uid="{00000000-0005-0000-0000-00004EC60000}"/>
    <cellStyle name="Skaičiavimas 4" xfId="10248" xr:uid="{00000000-0005-0000-0000-00004FC60000}"/>
    <cellStyle name="Skaičiavimas 4 10" xfId="10249" xr:uid="{00000000-0005-0000-0000-000050C60000}"/>
    <cellStyle name="Skaičiavimas 4 11" xfId="10250" xr:uid="{00000000-0005-0000-0000-000051C60000}"/>
    <cellStyle name="Skaičiavimas 4 2" xfId="10251" xr:uid="{00000000-0005-0000-0000-000052C60000}"/>
    <cellStyle name="Skaičiavimas 4 3" xfId="10252" xr:uid="{00000000-0005-0000-0000-000053C60000}"/>
    <cellStyle name="Skaičiavimas 4 4" xfId="10253" xr:uid="{00000000-0005-0000-0000-000054C60000}"/>
    <cellStyle name="Skaičiavimas 4 5" xfId="10254" xr:uid="{00000000-0005-0000-0000-000055C60000}"/>
    <cellStyle name="Skaičiavimas 4 6" xfId="10255" xr:uid="{00000000-0005-0000-0000-000056C60000}"/>
    <cellStyle name="Skaičiavimas 4 7" xfId="10256" xr:uid="{00000000-0005-0000-0000-000057C60000}"/>
    <cellStyle name="Skaičiavimas 4 8" xfId="10257" xr:uid="{00000000-0005-0000-0000-000058C60000}"/>
    <cellStyle name="Skaičiavimas 4 9" xfId="10258" xr:uid="{00000000-0005-0000-0000-000059C60000}"/>
    <cellStyle name="Skaičiavimas 4_CR4_19" xfId="10259" xr:uid="{00000000-0005-0000-0000-00005AC60000}"/>
    <cellStyle name="Skaičiavimas 5" xfId="10260" xr:uid="{00000000-0005-0000-0000-00005BC60000}"/>
    <cellStyle name="Skaičiavimas 5 10" xfId="10261" xr:uid="{00000000-0005-0000-0000-00005CC60000}"/>
    <cellStyle name="Skaičiavimas 5 11" xfId="10262" xr:uid="{00000000-0005-0000-0000-00005DC60000}"/>
    <cellStyle name="Skaičiavimas 5 2" xfId="10263" xr:uid="{00000000-0005-0000-0000-00005EC60000}"/>
    <cellStyle name="Skaičiavimas 5 3" xfId="10264" xr:uid="{00000000-0005-0000-0000-00005FC60000}"/>
    <cellStyle name="Skaičiavimas 5 4" xfId="10265" xr:uid="{00000000-0005-0000-0000-000060C60000}"/>
    <cellStyle name="Skaičiavimas 5 5" xfId="10266" xr:uid="{00000000-0005-0000-0000-000061C60000}"/>
    <cellStyle name="Skaičiavimas 5 6" xfId="10267" xr:uid="{00000000-0005-0000-0000-000062C60000}"/>
    <cellStyle name="Skaičiavimas 5 7" xfId="10268" xr:uid="{00000000-0005-0000-0000-000063C60000}"/>
    <cellStyle name="Skaičiavimas 5 8" xfId="10269" xr:uid="{00000000-0005-0000-0000-000064C60000}"/>
    <cellStyle name="Skaičiavimas 5 9" xfId="10270" xr:uid="{00000000-0005-0000-0000-000065C60000}"/>
    <cellStyle name="Skaičiavimas 5_CR4_19" xfId="10271" xr:uid="{00000000-0005-0000-0000-000066C60000}"/>
    <cellStyle name="Skaičiavimas 6" xfId="10272" xr:uid="{00000000-0005-0000-0000-000067C60000}"/>
    <cellStyle name="Skaičiavimas 6 10" xfId="10273" xr:uid="{00000000-0005-0000-0000-000068C60000}"/>
    <cellStyle name="Skaičiavimas 6 11" xfId="10274" xr:uid="{00000000-0005-0000-0000-000069C60000}"/>
    <cellStyle name="Skaičiavimas 6 2" xfId="10275" xr:uid="{00000000-0005-0000-0000-00006AC60000}"/>
    <cellStyle name="Skaičiavimas 6 3" xfId="10276" xr:uid="{00000000-0005-0000-0000-00006BC60000}"/>
    <cellStyle name="Skaičiavimas 6 4" xfId="10277" xr:uid="{00000000-0005-0000-0000-00006CC60000}"/>
    <cellStyle name="Skaičiavimas 6 5" xfId="10278" xr:uid="{00000000-0005-0000-0000-00006DC60000}"/>
    <cellStyle name="Skaičiavimas 6 6" xfId="10279" xr:uid="{00000000-0005-0000-0000-00006EC60000}"/>
    <cellStyle name="Skaičiavimas 6 7" xfId="10280" xr:uid="{00000000-0005-0000-0000-00006FC60000}"/>
    <cellStyle name="Skaičiavimas 6 8" xfId="10281" xr:uid="{00000000-0005-0000-0000-000070C60000}"/>
    <cellStyle name="Skaičiavimas 6 9" xfId="10282" xr:uid="{00000000-0005-0000-0000-000071C60000}"/>
    <cellStyle name="Skaičiavimas 6_CR4_19" xfId="10283" xr:uid="{00000000-0005-0000-0000-000072C60000}"/>
    <cellStyle name="Skaičiavimas 7" xfId="10284" xr:uid="{00000000-0005-0000-0000-000073C60000}"/>
    <cellStyle name="Skaičiavimas 7 10" xfId="10285" xr:uid="{00000000-0005-0000-0000-000074C60000}"/>
    <cellStyle name="Skaičiavimas 7 2" xfId="10286" xr:uid="{00000000-0005-0000-0000-000075C60000}"/>
    <cellStyle name="Skaičiavimas 7 3" xfId="10287" xr:uid="{00000000-0005-0000-0000-000076C60000}"/>
    <cellStyle name="Skaičiavimas 7 4" xfId="10288" xr:uid="{00000000-0005-0000-0000-000077C60000}"/>
    <cellStyle name="Skaičiavimas 7 5" xfId="10289" xr:uid="{00000000-0005-0000-0000-000078C60000}"/>
    <cellStyle name="Skaičiavimas 7 6" xfId="10290" xr:uid="{00000000-0005-0000-0000-000079C60000}"/>
    <cellStyle name="Skaičiavimas 7 7" xfId="10291" xr:uid="{00000000-0005-0000-0000-00007AC60000}"/>
    <cellStyle name="Skaičiavimas 7 8" xfId="10292" xr:uid="{00000000-0005-0000-0000-00007BC60000}"/>
    <cellStyle name="Skaičiavimas 7 9" xfId="10293" xr:uid="{00000000-0005-0000-0000-00007CC60000}"/>
    <cellStyle name="Skaičiavimas 7_CR4_19" xfId="10294" xr:uid="{00000000-0005-0000-0000-00007DC60000}"/>
    <cellStyle name="Skaičiavimas 8" xfId="35956" xr:uid="{00000000-0005-0000-0000-00007EC60000}"/>
    <cellStyle name="Skaičiavimas 9" xfId="36844" xr:uid="{00000000-0005-0000-0000-00007FC60000}"/>
    <cellStyle name="Skaičiavimas_A02" xfId="54600" xr:uid="{6A3208CF-EF67-4AE7-9D52-BDA57F94B646}"/>
    <cellStyle name="Standard 2" xfId="10295" xr:uid="{00000000-0005-0000-0000-000082C60000}"/>
    <cellStyle name="Standard 2 2" xfId="10296" xr:uid="{00000000-0005-0000-0000-000083C60000}"/>
    <cellStyle name="Standard 2 2 2" xfId="34417" xr:uid="{00000000-0005-0000-0000-000084C60000}"/>
    <cellStyle name="Standard 2 2_AVA DVA EL" xfId="34418" xr:uid="{00000000-0005-0000-0000-000085C60000}"/>
    <cellStyle name="Standard 2 3" xfId="34419" xr:uid="{00000000-0005-0000-0000-000086C60000}"/>
    <cellStyle name="Standard 2_4Q16" xfId="34420" xr:uid="{00000000-0005-0000-0000-000087C60000}"/>
    <cellStyle name="Standard 3" xfId="10297" xr:uid="{00000000-0005-0000-0000-000088C60000}"/>
    <cellStyle name="Standard 3 2" xfId="10298" xr:uid="{00000000-0005-0000-0000-000089C60000}"/>
    <cellStyle name="Standard 3 2 2" xfId="10299" xr:uid="{00000000-0005-0000-0000-00008AC60000}"/>
    <cellStyle name="Standard 3 2 2 2" xfId="34421" xr:uid="{00000000-0005-0000-0000-00008BC60000}"/>
    <cellStyle name="Standard 3 2 2_AVA DVA EL" xfId="34422" xr:uid="{00000000-0005-0000-0000-00008CC60000}"/>
    <cellStyle name="Standard 3 2 3" xfId="10300" xr:uid="{00000000-0005-0000-0000-00008DC60000}"/>
    <cellStyle name="Standard 3 2 3 2" xfId="34423" xr:uid="{00000000-0005-0000-0000-00008EC60000}"/>
    <cellStyle name="Standard 3 2 3_AVA DVA EL" xfId="34424" xr:uid="{00000000-0005-0000-0000-00008FC60000}"/>
    <cellStyle name="Standard 3 2 4" xfId="10301" xr:uid="{00000000-0005-0000-0000-000090C60000}"/>
    <cellStyle name="Standard 3 2 5" xfId="10302" xr:uid="{00000000-0005-0000-0000-000091C60000}"/>
    <cellStyle name="Standard 3 2_A01" xfId="10303" xr:uid="{00000000-0005-0000-0000-000092C60000}"/>
    <cellStyle name="Standard 3 3" xfId="10304" xr:uid="{00000000-0005-0000-0000-000093C60000}"/>
    <cellStyle name="Standard 3 3 2" xfId="34425" xr:uid="{00000000-0005-0000-0000-000094C60000}"/>
    <cellStyle name="Standard 3 3_AVA DVA EL" xfId="34426" xr:uid="{00000000-0005-0000-0000-000095C60000}"/>
    <cellStyle name="Standard 3_4Q16" xfId="34427" xr:uid="{00000000-0005-0000-0000-000096C60000}"/>
    <cellStyle name="Standard 4" xfId="10305" xr:uid="{00000000-0005-0000-0000-000097C60000}"/>
    <cellStyle name="Standard 4 2" xfId="34428" xr:uid="{00000000-0005-0000-0000-000098C60000}"/>
    <cellStyle name="Standard 4_AVA DVA EL" xfId="34429" xr:uid="{00000000-0005-0000-0000-000099C60000}"/>
    <cellStyle name="Standard_01d Geographische Märkte" xfId="10306" xr:uid="{00000000-0005-0000-0000-00009AC60000}"/>
    <cellStyle name="Standaard_Blad1" xfId="34416" xr:uid="{00000000-0005-0000-0000-000081C60000}"/>
    <cellStyle name="Stil 1" xfId="10307" xr:uid="{00000000-0005-0000-0000-00009BC60000}"/>
    <cellStyle name="Stil 1 10" xfId="51889" xr:uid="{00000000-0005-0000-0000-00009CC60000}"/>
    <cellStyle name="Stil 1 10 2" xfId="51890" xr:uid="{00000000-0005-0000-0000-00009DC60000}"/>
    <cellStyle name="Stil 1 11" xfId="51891" xr:uid="{00000000-0005-0000-0000-00009EC60000}"/>
    <cellStyle name="Stil 1 11 2" xfId="51892" xr:uid="{00000000-0005-0000-0000-00009FC60000}"/>
    <cellStyle name="Stil 1 12" xfId="51893" xr:uid="{00000000-0005-0000-0000-0000A0C60000}"/>
    <cellStyle name="Stil 1 12 2" xfId="51894" xr:uid="{00000000-0005-0000-0000-0000A1C60000}"/>
    <cellStyle name="Stil 1 13" xfId="51895" xr:uid="{00000000-0005-0000-0000-0000A2C60000}"/>
    <cellStyle name="Stil 1 13 2" xfId="51896" xr:uid="{00000000-0005-0000-0000-0000A3C60000}"/>
    <cellStyle name="Stil 1 14" xfId="51897" xr:uid="{00000000-0005-0000-0000-0000A4C60000}"/>
    <cellStyle name="Stil 1 14 2" xfId="51898" xr:uid="{00000000-0005-0000-0000-0000A5C60000}"/>
    <cellStyle name="Stil 1 15" xfId="51899" xr:uid="{00000000-0005-0000-0000-0000A6C60000}"/>
    <cellStyle name="Stil 1 2" xfId="10308" xr:uid="{00000000-0005-0000-0000-0000A7C60000}"/>
    <cellStyle name="Stil 1 2 2" xfId="34430" xr:uid="{00000000-0005-0000-0000-0000A8C60000}"/>
    <cellStyle name="Stil 1 2 2 2" xfId="34431" xr:uid="{00000000-0005-0000-0000-0000A9C60000}"/>
    <cellStyle name="Stil 1 2 2 2 2" xfId="40092" xr:uid="{00000000-0005-0000-0000-0000AAC60000}"/>
    <cellStyle name="Stil 1 2 2 2 2 2" xfId="51900" xr:uid="{00000000-0005-0000-0000-0000ABC60000}"/>
    <cellStyle name="Stil 1 2 2 2 3" xfId="51901" xr:uid="{00000000-0005-0000-0000-0000ACC60000}"/>
    <cellStyle name="Stil 1 2 2 2_3. Chng in credit spreads" xfId="51902" xr:uid="{00000000-0005-0000-0000-0000ADC60000}"/>
    <cellStyle name="Stil 1 2 2 3" xfId="34432" xr:uid="{00000000-0005-0000-0000-0000AEC60000}"/>
    <cellStyle name="Stil 1 2 2 3 2" xfId="51903" xr:uid="{00000000-0005-0000-0000-0000AFC60000}"/>
    <cellStyle name="Stil 1 2 2 4" xfId="40091" xr:uid="{00000000-0005-0000-0000-0000B0C60000}"/>
    <cellStyle name="Stil 1 2 2_3. Chng in credit spreads" xfId="51904" xr:uid="{00000000-0005-0000-0000-0000B1C60000}"/>
    <cellStyle name="Stil 1 2 3" xfId="34433" xr:uid="{00000000-0005-0000-0000-0000B2C60000}"/>
    <cellStyle name="Stil 1 2 3 2" xfId="51905" xr:uid="{00000000-0005-0000-0000-0000B3C60000}"/>
    <cellStyle name="Stil 1 2 3 2 2" xfId="51906" xr:uid="{00000000-0005-0000-0000-0000B4C60000}"/>
    <cellStyle name="Stil 1 2 3 3" xfId="51907" xr:uid="{00000000-0005-0000-0000-0000B5C60000}"/>
    <cellStyle name="Stil 1 2 3 3 2" xfId="51908" xr:uid="{00000000-0005-0000-0000-0000B6C60000}"/>
    <cellStyle name="Stil 1 2 3 4" xfId="51909" xr:uid="{00000000-0005-0000-0000-0000B7C60000}"/>
    <cellStyle name="Stil 1 2 3_3. Chng in credit spreads" xfId="51910" xr:uid="{00000000-0005-0000-0000-0000B8C60000}"/>
    <cellStyle name="Stil 1 2 4" xfId="51911" xr:uid="{00000000-0005-0000-0000-0000B9C60000}"/>
    <cellStyle name="Stil 1 2 4 2" xfId="51912" xr:uid="{00000000-0005-0000-0000-0000BAC60000}"/>
    <cellStyle name="Stil 1 2 4 2 2" xfId="51913" xr:uid="{00000000-0005-0000-0000-0000BBC60000}"/>
    <cellStyle name="Stil 1 2 4 3" xfId="51914" xr:uid="{00000000-0005-0000-0000-0000BCC60000}"/>
    <cellStyle name="Stil 1 2 4_3. Chng in credit spreads" xfId="51915" xr:uid="{00000000-0005-0000-0000-0000BDC60000}"/>
    <cellStyle name="Stil 1 2_3. Chng in credit spreads" xfId="51916" xr:uid="{00000000-0005-0000-0000-0000BEC60000}"/>
    <cellStyle name="Stil 1 3" xfId="10309" xr:uid="{00000000-0005-0000-0000-0000BFC60000}"/>
    <cellStyle name="Stil 1 3 2" xfId="34434" xr:uid="{00000000-0005-0000-0000-0000C0C60000}"/>
    <cellStyle name="Stil 1 3 2 2" xfId="34435" xr:uid="{00000000-0005-0000-0000-0000C1C60000}"/>
    <cellStyle name="Stil 1 3 2 2 2" xfId="34436" xr:uid="{00000000-0005-0000-0000-0000C2C60000}"/>
    <cellStyle name="Stil 1 3 2 2 3" xfId="34437" xr:uid="{00000000-0005-0000-0000-0000C3C60000}"/>
    <cellStyle name="Stil 1 3 2 2_AVA DVA EL" xfId="34438" xr:uid="{00000000-0005-0000-0000-0000C4C60000}"/>
    <cellStyle name="Stil 1 3 2 3" xfId="34439" xr:uid="{00000000-0005-0000-0000-0000C5C60000}"/>
    <cellStyle name="Stil 1 3 2 3 2" xfId="51917" xr:uid="{00000000-0005-0000-0000-0000C6C60000}"/>
    <cellStyle name="Stil 1 3 2 4" xfId="34440" xr:uid="{00000000-0005-0000-0000-0000C7C60000}"/>
    <cellStyle name="Stil 1 3 2 5" xfId="51918" xr:uid="{00000000-0005-0000-0000-0000C8C60000}"/>
    <cellStyle name="Stil 1 3 2_3. Chng in credit spreads" xfId="51919" xr:uid="{00000000-0005-0000-0000-0000C9C60000}"/>
    <cellStyle name="Stil 1 3 3" xfId="34441" xr:uid="{00000000-0005-0000-0000-0000CAC60000}"/>
    <cellStyle name="Stil 1 3 3 2" xfId="34442" xr:uid="{00000000-0005-0000-0000-0000CBC60000}"/>
    <cellStyle name="Stil 1 3 3 2 2" xfId="51920" xr:uid="{00000000-0005-0000-0000-0000CCC60000}"/>
    <cellStyle name="Stil 1 3 3 3" xfId="34443" xr:uid="{00000000-0005-0000-0000-0000CDC60000}"/>
    <cellStyle name="Stil 1 3 3 3 2" xfId="51921" xr:uid="{00000000-0005-0000-0000-0000CEC60000}"/>
    <cellStyle name="Stil 1 3 3 4" xfId="51922" xr:uid="{00000000-0005-0000-0000-0000CFC60000}"/>
    <cellStyle name="Stil 1 3 3 4 2" xfId="51923" xr:uid="{00000000-0005-0000-0000-0000D0C60000}"/>
    <cellStyle name="Stil 1 3 3_3. Chng in credit spreads" xfId="51924" xr:uid="{00000000-0005-0000-0000-0000D1C60000}"/>
    <cellStyle name="Stil 1 3 4" xfId="34444" xr:uid="{00000000-0005-0000-0000-0000D2C60000}"/>
    <cellStyle name="Stil 1 3 4 2" xfId="51925" xr:uid="{00000000-0005-0000-0000-0000D3C60000}"/>
    <cellStyle name="Stil 1 3 5" xfId="51926" xr:uid="{00000000-0005-0000-0000-0000D4C60000}"/>
    <cellStyle name="Stil 1 3_3. Chng in credit spreads" xfId="51927" xr:uid="{00000000-0005-0000-0000-0000D5C60000}"/>
    <cellStyle name="Stil 1 4" xfId="10310" xr:uid="{00000000-0005-0000-0000-0000D6C60000}"/>
    <cellStyle name="Stil 1 4 2" xfId="34445" xr:uid="{00000000-0005-0000-0000-0000D7C60000}"/>
    <cellStyle name="Stil 1 4 2 2" xfId="51928" xr:uid="{00000000-0005-0000-0000-0000D8C60000}"/>
    <cellStyle name="Stil 1 4 2 2 2" xfId="51929" xr:uid="{00000000-0005-0000-0000-0000D9C60000}"/>
    <cellStyle name="Stil 1 4 2 3" xfId="51930" xr:uid="{00000000-0005-0000-0000-0000DAC60000}"/>
    <cellStyle name="Stil 1 4 2 3 2" xfId="51931" xr:uid="{00000000-0005-0000-0000-0000DBC60000}"/>
    <cellStyle name="Stil 1 4 2 4" xfId="51932" xr:uid="{00000000-0005-0000-0000-0000DCC60000}"/>
    <cellStyle name="Stil 1 4 2_3. Chng in credit spreads" xfId="51933" xr:uid="{00000000-0005-0000-0000-0000DDC60000}"/>
    <cellStyle name="Stil 1 4 3" xfId="34446" xr:uid="{00000000-0005-0000-0000-0000DEC60000}"/>
    <cellStyle name="Stil 1 4 3 2" xfId="51934" xr:uid="{00000000-0005-0000-0000-0000DFC60000}"/>
    <cellStyle name="Stil 1 4 4" xfId="51935" xr:uid="{00000000-0005-0000-0000-0000E0C60000}"/>
    <cellStyle name="Stil 1 4 4 2" xfId="51936" xr:uid="{00000000-0005-0000-0000-0000E1C60000}"/>
    <cellStyle name="Stil 1 4_3. Chng in credit spreads" xfId="51937" xr:uid="{00000000-0005-0000-0000-0000E2C60000}"/>
    <cellStyle name="Stil 1 5" xfId="34447" xr:uid="{00000000-0005-0000-0000-0000E3C60000}"/>
    <cellStyle name="Stil 1 5 2" xfId="51938" xr:uid="{00000000-0005-0000-0000-0000E4C60000}"/>
    <cellStyle name="Stil 1 5 2 2" xfId="51939" xr:uid="{00000000-0005-0000-0000-0000E5C60000}"/>
    <cellStyle name="Stil 1 5 2 2 2" xfId="51940" xr:uid="{00000000-0005-0000-0000-0000E6C60000}"/>
    <cellStyle name="Stil 1 5 2 3" xfId="51941" xr:uid="{00000000-0005-0000-0000-0000E7C60000}"/>
    <cellStyle name="Stil 1 5 2_3. Chng in credit spreads" xfId="51942" xr:uid="{00000000-0005-0000-0000-0000E8C60000}"/>
    <cellStyle name="Stil 1 5 3" xfId="51943" xr:uid="{00000000-0005-0000-0000-0000E9C60000}"/>
    <cellStyle name="Stil 1 5 3 2" xfId="51944" xr:uid="{00000000-0005-0000-0000-0000EAC60000}"/>
    <cellStyle name="Stil 1 5 4" xfId="51945" xr:uid="{00000000-0005-0000-0000-0000EBC60000}"/>
    <cellStyle name="Stil 1 5_3. Chng in credit spreads" xfId="51946" xr:uid="{00000000-0005-0000-0000-0000ECC60000}"/>
    <cellStyle name="Stil 1 6" xfId="36845" xr:uid="{00000000-0005-0000-0000-0000EDC60000}"/>
    <cellStyle name="Stil 1 6 2" xfId="51947" xr:uid="{00000000-0005-0000-0000-0000EEC60000}"/>
    <cellStyle name="Stil 1 6 2 2" xfId="51948" xr:uid="{00000000-0005-0000-0000-0000EFC60000}"/>
    <cellStyle name="Stil 1 6 2 2 2" xfId="51949" xr:uid="{00000000-0005-0000-0000-0000F0C60000}"/>
    <cellStyle name="Stil 1 6 2 3" xfId="51950" xr:uid="{00000000-0005-0000-0000-0000F1C60000}"/>
    <cellStyle name="Stil 1 6 2_3. Chng in credit spreads" xfId="51951" xr:uid="{00000000-0005-0000-0000-0000F2C60000}"/>
    <cellStyle name="Stil 1 6 3" xfId="51952" xr:uid="{00000000-0005-0000-0000-0000F3C60000}"/>
    <cellStyle name="Stil 1 6_3. Chng in credit spreads" xfId="51953" xr:uid="{00000000-0005-0000-0000-0000F4C60000}"/>
    <cellStyle name="Stil 1 7" xfId="51954" xr:uid="{00000000-0005-0000-0000-0000F5C60000}"/>
    <cellStyle name="Stil 1 7 2" xfId="51955" xr:uid="{00000000-0005-0000-0000-0000F6C60000}"/>
    <cellStyle name="Stil 1 7 2 2" xfId="51956" xr:uid="{00000000-0005-0000-0000-0000F7C60000}"/>
    <cellStyle name="Stil 1 7 2 2 2" xfId="51957" xr:uid="{00000000-0005-0000-0000-0000F8C60000}"/>
    <cellStyle name="Stil 1 7 2 3" xfId="51958" xr:uid="{00000000-0005-0000-0000-0000F9C60000}"/>
    <cellStyle name="Stil 1 7 2_3. Chng in credit spreads" xfId="51959" xr:uid="{00000000-0005-0000-0000-0000FAC60000}"/>
    <cellStyle name="Stil 1 7 3" xfId="51960" xr:uid="{00000000-0005-0000-0000-0000FBC60000}"/>
    <cellStyle name="Stil 1 7 3 2" xfId="51961" xr:uid="{00000000-0005-0000-0000-0000FCC60000}"/>
    <cellStyle name="Stil 1 7 4" xfId="51962" xr:uid="{00000000-0005-0000-0000-0000FDC60000}"/>
    <cellStyle name="Stil 1 7 4 2" xfId="51963" xr:uid="{00000000-0005-0000-0000-0000FEC60000}"/>
    <cellStyle name="Stil 1 7 5" xfId="51964" xr:uid="{00000000-0005-0000-0000-0000FFC60000}"/>
    <cellStyle name="Stil 1 7 5 2" xfId="51965" xr:uid="{00000000-0005-0000-0000-000000C70000}"/>
    <cellStyle name="Stil 1 7 6" xfId="51966" xr:uid="{00000000-0005-0000-0000-000001C70000}"/>
    <cellStyle name="Stil 1 7_3. Chng in credit spreads" xfId="51967" xr:uid="{00000000-0005-0000-0000-000002C70000}"/>
    <cellStyle name="Stil 1 8" xfId="51968" xr:uid="{00000000-0005-0000-0000-000003C70000}"/>
    <cellStyle name="Stil 1 8 2" xfId="51969" xr:uid="{00000000-0005-0000-0000-000004C70000}"/>
    <cellStyle name="Stil 1 8 2 2" xfId="51970" xr:uid="{00000000-0005-0000-0000-000005C70000}"/>
    <cellStyle name="Stil 1 8 3" xfId="51971" xr:uid="{00000000-0005-0000-0000-000006C70000}"/>
    <cellStyle name="Stil 1 8 3 2" xfId="51972" xr:uid="{00000000-0005-0000-0000-000007C70000}"/>
    <cellStyle name="Stil 1 8 4" xfId="51973" xr:uid="{00000000-0005-0000-0000-000008C70000}"/>
    <cellStyle name="Stil 1 8_3. Chng in credit spreads" xfId="51974" xr:uid="{00000000-0005-0000-0000-000009C70000}"/>
    <cellStyle name="Stil 1 9" xfId="51975" xr:uid="{00000000-0005-0000-0000-00000AC70000}"/>
    <cellStyle name="Stil 1 9 2" xfId="51976" xr:uid="{00000000-0005-0000-0000-00000BC70000}"/>
    <cellStyle name="Stil 1_3. Chng in credit spreads" xfId="51977" xr:uid="{00000000-0005-0000-0000-00000CC70000}"/>
    <cellStyle name="Stil 10" xfId="10311" xr:uid="{00000000-0005-0000-0000-00000DC70000}"/>
    <cellStyle name="Stil 10 2" xfId="51978" xr:uid="{00000000-0005-0000-0000-00000EC70000}"/>
    <cellStyle name="Stil 10 2 2" xfId="51979" xr:uid="{00000000-0005-0000-0000-00000FC70000}"/>
    <cellStyle name="Stil 10 3" xfId="51980" xr:uid="{00000000-0005-0000-0000-000010C70000}"/>
    <cellStyle name="Stil 10 4" xfId="51981" xr:uid="{00000000-0005-0000-0000-000011C70000}"/>
    <cellStyle name="Stil 10_3. Chng in credit spreads" xfId="51982" xr:uid="{00000000-0005-0000-0000-000012C70000}"/>
    <cellStyle name="Stil 11" xfId="10312" xr:uid="{00000000-0005-0000-0000-000013C70000}"/>
    <cellStyle name="Stil 11 2" xfId="51983" xr:uid="{00000000-0005-0000-0000-000014C70000}"/>
    <cellStyle name="Stil 11 2 2" xfId="51984" xr:uid="{00000000-0005-0000-0000-000015C70000}"/>
    <cellStyle name="Stil 11 3" xfId="51985" xr:uid="{00000000-0005-0000-0000-000016C70000}"/>
    <cellStyle name="Stil 11 4" xfId="51986" xr:uid="{00000000-0005-0000-0000-000017C70000}"/>
    <cellStyle name="Stil 11_3. Chng in credit spreads" xfId="51987" xr:uid="{00000000-0005-0000-0000-000018C70000}"/>
    <cellStyle name="Stil 12" xfId="10313" xr:uid="{00000000-0005-0000-0000-000019C70000}"/>
    <cellStyle name="Stil 12 2" xfId="51988" xr:uid="{00000000-0005-0000-0000-00001AC70000}"/>
    <cellStyle name="Stil 12 2 2" xfId="51989" xr:uid="{00000000-0005-0000-0000-00001BC70000}"/>
    <cellStyle name="Stil 12 3" xfId="51990" xr:uid="{00000000-0005-0000-0000-00001CC70000}"/>
    <cellStyle name="Stil 12 4" xfId="51991" xr:uid="{00000000-0005-0000-0000-00001DC70000}"/>
    <cellStyle name="Stil 12_3. Chng in credit spreads" xfId="51992" xr:uid="{00000000-0005-0000-0000-00001EC70000}"/>
    <cellStyle name="Stil 13" xfId="10314" xr:uid="{00000000-0005-0000-0000-00001FC70000}"/>
    <cellStyle name="Stil 13 2" xfId="51993" xr:uid="{00000000-0005-0000-0000-000020C70000}"/>
    <cellStyle name="Stil 14" xfId="10315" xr:uid="{00000000-0005-0000-0000-000021C70000}"/>
    <cellStyle name="Stil 14 2" xfId="51994" xr:uid="{00000000-0005-0000-0000-000022C70000}"/>
    <cellStyle name="Stil 14 2 2" xfId="51995" xr:uid="{00000000-0005-0000-0000-000023C70000}"/>
    <cellStyle name="Stil 14 3" xfId="51996" xr:uid="{00000000-0005-0000-0000-000024C70000}"/>
    <cellStyle name="Stil 14 4" xfId="51997" xr:uid="{00000000-0005-0000-0000-000025C70000}"/>
    <cellStyle name="Stil 14_3. Chng in credit spreads" xfId="51998" xr:uid="{00000000-0005-0000-0000-000026C70000}"/>
    <cellStyle name="Stil 15" xfId="10316" xr:uid="{00000000-0005-0000-0000-000027C70000}"/>
    <cellStyle name="Stil 15 2" xfId="51999" xr:uid="{00000000-0005-0000-0000-000028C70000}"/>
    <cellStyle name="Stil 15 2 2" xfId="52000" xr:uid="{00000000-0005-0000-0000-000029C70000}"/>
    <cellStyle name="Stil 15 3" xfId="52001" xr:uid="{00000000-0005-0000-0000-00002AC70000}"/>
    <cellStyle name="Stil 15 4" xfId="52002" xr:uid="{00000000-0005-0000-0000-00002BC70000}"/>
    <cellStyle name="Stil 15_3. Chng in credit spreads" xfId="52003" xr:uid="{00000000-0005-0000-0000-00002CC70000}"/>
    <cellStyle name="Stil 16" xfId="10317" xr:uid="{00000000-0005-0000-0000-00002DC70000}"/>
    <cellStyle name="Stil 16 2" xfId="52004" xr:uid="{00000000-0005-0000-0000-00002EC70000}"/>
    <cellStyle name="Stil 16 2 2" xfId="52005" xr:uid="{00000000-0005-0000-0000-00002FC70000}"/>
    <cellStyle name="Stil 16 3" xfId="52006" xr:uid="{00000000-0005-0000-0000-000030C70000}"/>
    <cellStyle name="Stil 16 4" xfId="52007" xr:uid="{00000000-0005-0000-0000-000031C70000}"/>
    <cellStyle name="Stil 16_3. Chng in credit spreads" xfId="52008" xr:uid="{00000000-0005-0000-0000-000032C70000}"/>
    <cellStyle name="Stil 17" xfId="10318" xr:uid="{00000000-0005-0000-0000-000033C70000}"/>
    <cellStyle name="Stil 17 2" xfId="52009" xr:uid="{00000000-0005-0000-0000-000034C70000}"/>
    <cellStyle name="Stil 17 2 2" xfId="52010" xr:uid="{00000000-0005-0000-0000-000035C70000}"/>
    <cellStyle name="Stil 17 3" xfId="52011" xr:uid="{00000000-0005-0000-0000-000036C70000}"/>
    <cellStyle name="Stil 17 4" xfId="52012" xr:uid="{00000000-0005-0000-0000-000037C70000}"/>
    <cellStyle name="Stil 17_3. Chng in credit spreads" xfId="52013" xr:uid="{00000000-0005-0000-0000-000038C70000}"/>
    <cellStyle name="Stil 18" xfId="10319" xr:uid="{00000000-0005-0000-0000-000039C70000}"/>
    <cellStyle name="Stil 18 2" xfId="52014" xr:uid="{00000000-0005-0000-0000-00003AC70000}"/>
    <cellStyle name="Stil 18 2 2" xfId="52015" xr:uid="{00000000-0005-0000-0000-00003BC70000}"/>
    <cellStyle name="Stil 18 3" xfId="52016" xr:uid="{00000000-0005-0000-0000-00003CC70000}"/>
    <cellStyle name="Stil 18 4" xfId="52017" xr:uid="{00000000-0005-0000-0000-00003DC70000}"/>
    <cellStyle name="Stil 18_3. Chng in credit spreads" xfId="52018" xr:uid="{00000000-0005-0000-0000-00003EC70000}"/>
    <cellStyle name="Stil 19" xfId="10320" xr:uid="{00000000-0005-0000-0000-00003FC70000}"/>
    <cellStyle name="Stil 19 2" xfId="52019" xr:uid="{00000000-0005-0000-0000-000040C70000}"/>
    <cellStyle name="Stil 19 2 2" xfId="52020" xr:uid="{00000000-0005-0000-0000-000041C70000}"/>
    <cellStyle name="Stil 19 3" xfId="52021" xr:uid="{00000000-0005-0000-0000-000042C70000}"/>
    <cellStyle name="Stil 19 4" xfId="52022" xr:uid="{00000000-0005-0000-0000-000043C70000}"/>
    <cellStyle name="Stil 19_3. Chng in credit spreads" xfId="52023" xr:uid="{00000000-0005-0000-0000-000044C70000}"/>
    <cellStyle name="Stil 2" xfId="10321" xr:uid="{00000000-0005-0000-0000-000045C70000}"/>
    <cellStyle name="Stil 2 2" xfId="34448" xr:uid="{00000000-0005-0000-0000-000046C70000}"/>
    <cellStyle name="Stil 2 2 2" xfId="52024" xr:uid="{00000000-0005-0000-0000-000047C70000}"/>
    <cellStyle name="Stil 2 3" xfId="34449" xr:uid="{00000000-0005-0000-0000-000048C70000}"/>
    <cellStyle name="Stil 2_3. Chng in credit spreads" xfId="52025" xr:uid="{00000000-0005-0000-0000-000049C70000}"/>
    <cellStyle name="Stil 20" xfId="10322" xr:uid="{00000000-0005-0000-0000-00004AC70000}"/>
    <cellStyle name="Stil 20 2" xfId="52026" xr:uid="{00000000-0005-0000-0000-00004BC70000}"/>
    <cellStyle name="Stil 20 2 2" xfId="52027" xr:uid="{00000000-0005-0000-0000-00004CC70000}"/>
    <cellStyle name="Stil 20 3" xfId="52028" xr:uid="{00000000-0005-0000-0000-00004DC70000}"/>
    <cellStyle name="Stil 20 4" xfId="52029" xr:uid="{00000000-0005-0000-0000-00004EC70000}"/>
    <cellStyle name="Stil 20_3. Chng in credit spreads" xfId="52030" xr:uid="{00000000-0005-0000-0000-00004FC70000}"/>
    <cellStyle name="Stil 21" xfId="10323" xr:uid="{00000000-0005-0000-0000-000050C70000}"/>
    <cellStyle name="Stil 21 2" xfId="52031" xr:uid="{00000000-0005-0000-0000-000051C70000}"/>
    <cellStyle name="Stil 21 2 2" xfId="52032" xr:uid="{00000000-0005-0000-0000-000052C70000}"/>
    <cellStyle name="Stil 21 3" xfId="52033" xr:uid="{00000000-0005-0000-0000-000053C70000}"/>
    <cellStyle name="Stil 21 4" xfId="52034" xr:uid="{00000000-0005-0000-0000-000054C70000}"/>
    <cellStyle name="Stil 21_3. Chng in credit spreads" xfId="52035" xr:uid="{00000000-0005-0000-0000-000055C70000}"/>
    <cellStyle name="Stil 22" xfId="10324" xr:uid="{00000000-0005-0000-0000-000056C70000}"/>
    <cellStyle name="Stil 22 2" xfId="52036" xr:uid="{00000000-0005-0000-0000-000057C70000}"/>
    <cellStyle name="Stil 22 2 2" xfId="52037" xr:uid="{00000000-0005-0000-0000-000058C70000}"/>
    <cellStyle name="Stil 22 3" xfId="52038" xr:uid="{00000000-0005-0000-0000-000059C70000}"/>
    <cellStyle name="Stil 22 4" xfId="52039" xr:uid="{00000000-0005-0000-0000-00005AC70000}"/>
    <cellStyle name="Stil 22_3. Chng in credit spreads" xfId="52040" xr:uid="{00000000-0005-0000-0000-00005BC70000}"/>
    <cellStyle name="Stil 23" xfId="10325" xr:uid="{00000000-0005-0000-0000-00005CC70000}"/>
    <cellStyle name="Stil 23 2" xfId="52041" xr:uid="{00000000-0005-0000-0000-00005DC70000}"/>
    <cellStyle name="Stil 23 2 2" xfId="52042" xr:uid="{00000000-0005-0000-0000-00005EC70000}"/>
    <cellStyle name="Stil 23 3" xfId="52043" xr:uid="{00000000-0005-0000-0000-00005FC70000}"/>
    <cellStyle name="Stil 23 4" xfId="52044" xr:uid="{00000000-0005-0000-0000-000060C70000}"/>
    <cellStyle name="Stil 23_3. Chng in credit spreads" xfId="52045" xr:uid="{00000000-0005-0000-0000-000061C70000}"/>
    <cellStyle name="Stil 24" xfId="10326" xr:uid="{00000000-0005-0000-0000-000062C70000}"/>
    <cellStyle name="Stil 24 2" xfId="52046" xr:uid="{00000000-0005-0000-0000-000063C70000}"/>
    <cellStyle name="Stil 24 2 2" xfId="52047" xr:uid="{00000000-0005-0000-0000-000064C70000}"/>
    <cellStyle name="Stil 24 3" xfId="52048" xr:uid="{00000000-0005-0000-0000-000065C70000}"/>
    <cellStyle name="Stil 24 4" xfId="52049" xr:uid="{00000000-0005-0000-0000-000066C70000}"/>
    <cellStyle name="Stil 24_3. Chng in credit spreads" xfId="52050" xr:uid="{00000000-0005-0000-0000-000067C70000}"/>
    <cellStyle name="Stil 25" xfId="10327" xr:uid="{00000000-0005-0000-0000-000068C70000}"/>
    <cellStyle name="Stil 25 2" xfId="52051" xr:uid="{00000000-0005-0000-0000-000069C70000}"/>
    <cellStyle name="Stil 25 2 2" xfId="52052" xr:uid="{00000000-0005-0000-0000-00006AC70000}"/>
    <cellStyle name="Stil 25 3" xfId="52053" xr:uid="{00000000-0005-0000-0000-00006BC70000}"/>
    <cellStyle name="Stil 25 4" xfId="52054" xr:uid="{00000000-0005-0000-0000-00006CC70000}"/>
    <cellStyle name="Stil 25_3. Chng in credit spreads" xfId="52055" xr:uid="{00000000-0005-0000-0000-00006DC70000}"/>
    <cellStyle name="Stil 26" xfId="10328" xr:uid="{00000000-0005-0000-0000-00006EC70000}"/>
    <cellStyle name="Stil 26 2" xfId="52056" xr:uid="{00000000-0005-0000-0000-00006FC70000}"/>
    <cellStyle name="Stil 26 2 2" xfId="52057" xr:uid="{00000000-0005-0000-0000-000070C70000}"/>
    <cellStyle name="Stil 26 3" xfId="52058" xr:uid="{00000000-0005-0000-0000-000071C70000}"/>
    <cellStyle name="Stil 26 4" xfId="52059" xr:uid="{00000000-0005-0000-0000-000072C70000}"/>
    <cellStyle name="Stil 26_3. Chng in credit spreads" xfId="52060" xr:uid="{00000000-0005-0000-0000-000073C70000}"/>
    <cellStyle name="Stil 27" xfId="10329" xr:uid="{00000000-0005-0000-0000-000074C70000}"/>
    <cellStyle name="Stil 27 2" xfId="52061" xr:uid="{00000000-0005-0000-0000-000075C70000}"/>
    <cellStyle name="Stil 27 2 2" xfId="52062" xr:uid="{00000000-0005-0000-0000-000076C70000}"/>
    <cellStyle name="Stil 27 3" xfId="52063" xr:uid="{00000000-0005-0000-0000-000077C70000}"/>
    <cellStyle name="Stil 27 4" xfId="52064" xr:uid="{00000000-0005-0000-0000-000078C70000}"/>
    <cellStyle name="Stil 27_3. Chng in credit spreads" xfId="52065" xr:uid="{00000000-0005-0000-0000-000079C70000}"/>
    <cellStyle name="Stil 28" xfId="10330" xr:uid="{00000000-0005-0000-0000-00007AC70000}"/>
    <cellStyle name="Stil 28 2" xfId="52066" xr:uid="{00000000-0005-0000-0000-00007BC70000}"/>
    <cellStyle name="Stil 29" xfId="10331" xr:uid="{00000000-0005-0000-0000-00007CC70000}"/>
    <cellStyle name="Stil 29 2" xfId="52067" xr:uid="{00000000-0005-0000-0000-00007DC70000}"/>
    <cellStyle name="Stil 3" xfId="10332" xr:uid="{00000000-0005-0000-0000-00007EC70000}"/>
    <cellStyle name="Stil 3 2" xfId="52068" xr:uid="{00000000-0005-0000-0000-00007FC70000}"/>
    <cellStyle name="Stil 3 2 2" xfId="52069" xr:uid="{00000000-0005-0000-0000-000080C70000}"/>
    <cellStyle name="Stil 3 3" xfId="52070" xr:uid="{00000000-0005-0000-0000-000081C70000}"/>
    <cellStyle name="Stil 3 4" xfId="52071" xr:uid="{00000000-0005-0000-0000-000082C70000}"/>
    <cellStyle name="Stil 3_3. Chng in credit spreads" xfId="52072" xr:uid="{00000000-0005-0000-0000-000083C70000}"/>
    <cellStyle name="Stil 30" xfId="10333" xr:uid="{00000000-0005-0000-0000-000084C70000}"/>
    <cellStyle name="Stil 30 2" xfId="52073" xr:uid="{00000000-0005-0000-0000-000085C70000}"/>
    <cellStyle name="Stil 30 2 2" xfId="52074" xr:uid="{00000000-0005-0000-0000-000086C70000}"/>
    <cellStyle name="Stil 30 3" xfId="52075" xr:uid="{00000000-0005-0000-0000-000087C70000}"/>
    <cellStyle name="Stil 30 4" xfId="52076" xr:uid="{00000000-0005-0000-0000-000088C70000}"/>
    <cellStyle name="Stil 30_3. Chng in credit spreads" xfId="52077" xr:uid="{00000000-0005-0000-0000-000089C70000}"/>
    <cellStyle name="Stil 31" xfId="10334" xr:uid="{00000000-0005-0000-0000-00008AC70000}"/>
    <cellStyle name="Stil 31 2" xfId="52078" xr:uid="{00000000-0005-0000-0000-00008BC70000}"/>
    <cellStyle name="Stil 31 2 2" xfId="52079" xr:uid="{00000000-0005-0000-0000-00008CC70000}"/>
    <cellStyle name="Stil 31 3" xfId="52080" xr:uid="{00000000-0005-0000-0000-00008DC70000}"/>
    <cellStyle name="Stil 31 4" xfId="52081" xr:uid="{00000000-0005-0000-0000-00008EC70000}"/>
    <cellStyle name="Stil 31_3. Chng in credit spreads" xfId="52082" xr:uid="{00000000-0005-0000-0000-00008FC70000}"/>
    <cellStyle name="Stil 32" xfId="10335" xr:uid="{00000000-0005-0000-0000-000090C70000}"/>
    <cellStyle name="Stil 32 2" xfId="52083" xr:uid="{00000000-0005-0000-0000-000091C70000}"/>
    <cellStyle name="Stil 32 2 2" xfId="52084" xr:uid="{00000000-0005-0000-0000-000092C70000}"/>
    <cellStyle name="Stil 32 3" xfId="52085" xr:uid="{00000000-0005-0000-0000-000093C70000}"/>
    <cellStyle name="Stil 32 4" xfId="52086" xr:uid="{00000000-0005-0000-0000-000094C70000}"/>
    <cellStyle name="Stil 32_3. Chng in credit spreads" xfId="52087" xr:uid="{00000000-0005-0000-0000-000095C70000}"/>
    <cellStyle name="Stil 33" xfId="10336" xr:uid="{00000000-0005-0000-0000-000096C70000}"/>
    <cellStyle name="Stil 33 2" xfId="52088" xr:uid="{00000000-0005-0000-0000-000097C70000}"/>
    <cellStyle name="Stil 33 2 2" xfId="52089" xr:uid="{00000000-0005-0000-0000-000098C70000}"/>
    <cellStyle name="Stil 33 3" xfId="52090" xr:uid="{00000000-0005-0000-0000-000099C70000}"/>
    <cellStyle name="Stil 33 4" xfId="52091" xr:uid="{00000000-0005-0000-0000-00009AC70000}"/>
    <cellStyle name="Stil 33_3. Chng in credit spreads" xfId="52092" xr:uid="{00000000-0005-0000-0000-00009BC70000}"/>
    <cellStyle name="Stil 34" xfId="10337" xr:uid="{00000000-0005-0000-0000-00009CC70000}"/>
    <cellStyle name="Stil 34 2" xfId="52093" xr:uid="{00000000-0005-0000-0000-00009DC70000}"/>
    <cellStyle name="Stil 34 2 2" xfId="52094" xr:uid="{00000000-0005-0000-0000-00009EC70000}"/>
    <cellStyle name="Stil 34 3" xfId="52095" xr:uid="{00000000-0005-0000-0000-00009FC70000}"/>
    <cellStyle name="Stil 34 4" xfId="52096" xr:uid="{00000000-0005-0000-0000-0000A0C70000}"/>
    <cellStyle name="Stil 34_3. Chng in credit spreads" xfId="52097" xr:uid="{00000000-0005-0000-0000-0000A1C70000}"/>
    <cellStyle name="Stil 35" xfId="10338" xr:uid="{00000000-0005-0000-0000-0000A2C70000}"/>
    <cellStyle name="Stil 35 2" xfId="52098" xr:uid="{00000000-0005-0000-0000-0000A3C70000}"/>
    <cellStyle name="Stil 35 2 2" xfId="52099" xr:uid="{00000000-0005-0000-0000-0000A4C70000}"/>
    <cellStyle name="Stil 35 3" xfId="52100" xr:uid="{00000000-0005-0000-0000-0000A5C70000}"/>
    <cellStyle name="Stil 35 4" xfId="52101" xr:uid="{00000000-0005-0000-0000-0000A6C70000}"/>
    <cellStyle name="Stil 35_3. Chng in credit spreads" xfId="52102" xr:uid="{00000000-0005-0000-0000-0000A7C70000}"/>
    <cellStyle name="Stil 36" xfId="10339" xr:uid="{00000000-0005-0000-0000-0000A8C70000}"/>
    <cellStyle name="Stil 36 2" xfId="52103" xr:uid="{00000000-0005-0000-0000-0000A9C70000}"/>
    <cellStyle name="Stil 36 2 2" xfId="52104" xr:uid="{00000000-0005-0000-0000-0000AAC70000}"/>
    <cellStyle name="Stil 36 3" xfId="52105" xr:uid="{00000000-0005-0000-0000-0000ABC70000}"/>
    <cellStyle name="Stil 36 4" xfId="52106" xr:uid="{00000000-0005-0000-0000-0000ACC70000}"/>
    <cellStyle name="Stil 36_3. Chng in credit spreads" xfId="52107" xr:uid="{00000000-0005-0000-0000-0000ADC70000}"/>
    <cellStyle name="Stil 37" xfId="10340" xr:uid="{00000000-0005-0000-0000-0000AEC70000}"/>
    <cellStyle name="Stil 37 2" xfId="52108" xr:uid="{00000000-0005-0000-0000-0000AFC70000}"/>
    <cellStyle name="Stil 37 2 2" xfId="52109" xr:uid="{00000000-0005-0000-0000-0000B0C70000}"/>
    <cellStyle name="Stil 37 3" xfId="52110" xr:uid="{00000000-0005-0000-0000-0000B1C70000}"/>
    <cellStyle name="Stil 37 4" xfId="52111" xr:uid="{00000000-0005-0000-0000-0000B2C70000}"/>
    <cellStyle name="Stil 37_3. Chng in credit spreads" xfId="52112" xr:uid="{00000000-0005-0000-0000-0000B3C70000}"/>
    <cellStyle name="Stil 38" xfId="10341" xr:uid="{00000000-0005-0000-0000-0000B4C70000}"/>
    <cellStyle name="Stil 38 2" xfId="52113" xr:uid="{00000000-0005-0000-0000-0000B5C70000}"/>
    <cellStyle name="Stil 38 2 2" xfId="52114" xr:uid="{00000000-0005-0000-0000-0000B6C70000}"/>
    <cellStyle name="Stil 38 3" xfId="52115" xr:uid="{00000000-0005-0000-0000-0000B7C70000}"/>
    <cellStyle name="Stil 38 4" xfId="52116" xr:uid="{00000000-0005-0000-0000-0000B8C70000}"/>
    <cellStyle name="Stil 38_3. Chng in credit spreads" xfId="52117" xr:uid="{00000000-0005-0000-0000-0000B9C70000}"/>
    <cellStyle name="Stil 39" xfId="10342" xr:uid="{00000000-0005-0000-0000-0000BAC70000}"/>
    <cellStyle name="Stil 39 2" xfId="52118" xr:uid="{00000000-0005-0000-0000-0000BBC70000}"/>
    <cellStyle name="Stil 4" xfId="10343" xr:uid="{00000000-0005-0000-0000-0000BCC70000}"/>
    <cellStyle name="Stil 4 2" xfId="52119" xr:uid="{00000000-0005-0000-0000-0000BDC70000}"/>
    <cellStyle name="Stil 4 2 2" xfId="52120" xr:uid="{00000000-0005-0000-0000-0000BEC70000}"/>
    <cellStyle name="Stil 4 3" xfId="52121" xr:uid="{00000000-0005-0000-0000-0000BFC70000}"/>
    <cellStyle name="Stil 4 4" xfId="52122" xr:uid="{00000000-0005-0000-0000-0000C0C70000}"/>
    <cellStyle name="Stil 4_3. Chng in credit spreads" xfId="52123" xr:uid="{00000000-0005-0000-0000-0000C1C70000}"/>
    <cellStyle name="Stil 40" xfId="10344" xr:uid="{00000000-0005-0000-0000-0000C2C70000}"/>
    <cellStyle name="Stil 40 2" xfId="52124" xr:uid="{00000000-0005-0000-0000-0000C3C70000}"/>
    <cellStyle name="Stil 41" xfId="10345" xr:uid="{00000000-0005-0000-0000-0000C4C70000}"/>
    <cellStyle name="Stil 41 2" xfId="52125" xr:uid="{00000000-0005-0000-0000-0000C5C70000}"/>
    <cellStyle name="Stil 42" xfId="10346" xr:uid="{00000000-0005-0000-0000-0000C6C70000}"/>
    <cellStyle name="Stil 42 2" xfId="52126" xr:uid="{00000000-0005-0000-0000-0000C7C70000}"/>
    <cellStyle name="Stil 43" xfId="10347" xr:uid="{00000000-0005-0000-0000-0000C8C70000}"/>
    <cellStyle name="Stil 43 2" xfId="52127" xr:uid="{00000000-0005-0000-0000-0000C9C70000}"/>
    <cellStyle name="Stil 44" xfId="10348" xr:uid="{00000000-0005-0000-0000-0000CAC70000}"/>
    <cellStyle name="Stil 44 2" xfId="52128" xr:uid="{00000000-0005-0000-0000-0000CBC70000}"/>
    <cellStyle name="Stil 45" xfId="10349" xr:uid="{00000000-0005-0000-0000-0000CCC70000}"/>
    <cellStyle name="Stil 45 2" xfId="52129" xr:uid="{00000000-0005-0000-0000-0000CDC70000}"/>
    <cellStyle name="Stil 45 2 2" xfId="52130" xr:uid="{00000000-0005-0000-0000-0000CEC70000}"/>
    <cellStyle name="Stil 45 3" xfId="52131" xr:uid="{00000000-0005-0000-0000-0000CFC70000}"/>
    <cellStyle name="Stil 45 4" xfId="52132" xr:uid="{00000000-0005-0000-0000-0000D0C70000}"/>
    <cellStyle name="Stil 45_3. Chng in credit spreads" xfId="52133" xr:uid="{00000000-0005-0000-0000-0000D1C70000}"/>
    <cellStyle name="Stil 46" xfId="10350" xr:uid="{00000000-0005-0000-0000-0000D2C70000}"/>
    <cellStyle name="Stil 46 2" xfId="52134" xr:uid="{00000000-0005-0000-0000-0000D3C70000}"/>
    <cellStyle name="Stil 46 2 2" xfId="52135" xr:uid="{00000000-0005-0000-0000-0000D4C70000}"/>
    <cellStyle name="Stil 46 3" xfId="52136" xr:uid="{00000000-0005-0000-0000-0000D5C70000}"/>
    <cellStyle name="Stil 46 4" xfId="52137" xr:uid="{00000000-0005-0000-0000-0000D6C70000}"/>
    <cellStyle name="Stil 46_3. Chng in credit spreads" xfId="52138" xr:uid="{00000000-0005-0000-0000-0000D7C70000}"/>
    <cellStyle name="Stil 47" xfId="10351" xr:uid="{00000000-0005-0000-0000-0000D8C70000}"/>
    <cellStyle name="Stil 47 2" xfId="52139" xr:uid="{00000000-0005-0000-0000-0000D9C70000}"/>
    <cellStyle name="Stil 47 2 2" xfId="52140" xr:uid="{00000000-0005-0000-0000-0000DAC70000}"/>
    <cellStyle name="Stil 47 3" xfId="52141" xr:uid="{00000000-0005-0000-0000-0000DBC70000}"/>
    <cellStyle name="Stil 47 4" xfId="52142" xr:uid="{00000000-0005-0000-0000-0000DCC70000}"/>
    <cellStyle name="Stil 47_3. Chng in credit spreads" xfId="52143" xr:uid="{00000000-0005-0000-0000-0000DDC70000}"/>
    <cellStyle name="Stil 48" xfId="10352" xr:uid="{00000000-0005-0000-0000-0000DEC70000}"/>
    <cellStyle name="Stil 48 2" xfId="52144" xr:uid="{00000000-0005-0000-0000-0000DFC70000}"/>
    <cellStyle name="Stil 48 2 2" xfId="52145" xr:uid="{00000000-0005-0000-0000-0000E0C70000}"/>
    <cellStyle name="Stil 48 3" xfId="52146" xr:uid="{00000000-0005-0000-0000-0000E1C70000}"/>
    <cellStyle name="Stil 48 4" xfId="52147" xr:uid="{00000000-0005-0000-0000-0000E2C70000}"/>
    <cellStyle name="Stil 48_3. Chng in credit spreads" xfId="52148" xr:uid="{00000000-0005-0000-0000-0000E3C70000}"/>
    <cellStyle name="Stil 49" xfId="10353" xr:uid="{00000000-0005-0000-0000-0000E4C70000}"/>
    <cellStyle name="Stil 49 2" xfId="52149" xr:uid="{00000000-0005-0000-0000-0000E5C70000}"/>
    <cellStyle name="Stil 5" xfId="10354" xr:uid="{00000000-0005-0000-0000-0000E6C70000}"/>
    <cellStyle name="Stil 5 2" xfId="52150" xr:uid="{00000000-0005-0000-0000-0000E7C70000}"/>
    <cellStyle name="Stil 5 2 2" xfId="52151" xr:uid="{00000000-0005-0000-0000-0000E8C70000}"/>
    <cellStyle name="Stil 5 3" xfId="52152" xr:uid="{00000000-0005-0000-0000-0000E9C70000}"/>
    <cellStyle name="Stil 5 4" xfId="52153" xr:uid="{00000000-0005-0000-0000-0000EAC70000}"/>
    <cellStyle name="Stil 5_3. Chng in credit spreads" xfId="52154" xr:uid="{00000000-0005-0000-0000-0000EBC70000}"/>
    <cellStyle name="Stil 50" xfId="10355" xr:uid="{00000000-0005-0000-0000-0000ECC70000}"/>
    <cellStyle name="Stil 50 2" xfId="52155" xr:uid="{00000000-0005-0000-0000-0000EDC70000}"/>
    <cellStyle name="Stil 51" xfId="10356" xr:uid="{00000000-0005-0000-0000-0000EEC70000}"/>
    <cellStyle name="Stil 51 2" xfId="52156" xr:uid="{00000000-0005-0000-0000-0000EFC70000}"/>
    <cellStyle name="Stil 51 2 2" xfId="52157" xr:uid="{00000000-0005-0000-0000-0000F0C70000}"/>
    <cellStyle name="Stil 51 3" xfId="52158" xr:uid="{00000000-0005-0000-0000-0000F1C70000}"/>
    <cellStyle name="Stil 51 4" xfId="52159" xr:uid="{00000000-0005-0000-0000-0000F2C70000}"/>
    <cellStyle name="Stil 51_3. Chng in credit spreads" xfId="52160" xr:uid="{00000000-0005-0000-0000-0000F3C70000}"/>
    <cellStyle name="Stil 52" xfId="10357" xr:uid="{00000000-0005-0000-0000-0000F4C70000}"/>
    <cellStyle name="Stil 52 2" xfId="52161" xr:uid="{00000000-0005-0000-0000-0000F5C70000}"/>
    <cellStyle name="Stil 52 2 2" xfId="52162" xr:uid="{00000000-0005-0000-0000-0000F6C70000}"/>
    <cellStyle name="Stil 52 3" xfId="52163" xr:uid="{00000000-0005-0000-0000-0000F7C70000}"/>
    <cellStyle name="Stil 52 4" xfId="52164" xr:uid="{00000000-0005-0000-0000-0000F8C70000}"/>
    <cellStyle name="Stil 52_3. Chng in credit spreads" xfId="52165" xr:uid="{00000000-0005-0000-0000-0000F9C70000}"/>
    <cellStyle name="Stil 53" xfId="10358" xr:uid="{00000000-0005-0000-0000-0000FAC70000}"/>
    <cellStyle name="Stil 53 2" xfId="52166" xr:uid="{00000000-0005-0000-0000-0000FBC70000}"/>
    <cellStyle name="Stil 53 2 2" xfId="52167" xr:uid="{00000000-0005-0000-0000-0000FCC70000}"/>
    <cellStyle name="Stil 53 3" xfId="52168" xr:uid="{00000000-0005-0000-0000-0000FDC70000}"/>
    <cellStyle name="Stil 53 4" xfId="52169" xr:uid="{00000000-0005-0000-0000-0000FEC70000}"/>
    <cellStyle name="Stil 53_3. Chng in credit spreads" xfId="52170" xr:uid="{00000000-0005-0000-0000-0000FFC70000}"/>
    <cellStyle name="Stil 54" xfId="10359" xr:uid="{00000000-0005-0000-0000-000000C80000}"/>
    <cellStyle name="Stil 54 2" xfId="52171" xr:uid="{00000000-0005-0000-0000-000001C80000}"/>
    <cellStyle name="Stil 54 2 2" xfId="52172" xr:uid="{00000000-0005-0000-0000-000002C80000}"/>
    <cellStyle name="Stil 54 3" xfId="52173" xr:uid="{00000000-0005-0000-0000-000003C80000}"/>
    <cellStyle name="Stil 54 4" xfId="52174" xr:uid="{00000000-0005-0000-0000-000004C80000}"/>
    <cellStyle name="Stil 54_3. Chng in credit spreads" xfId="52175" xr:uid="{00000000-0005-0000-0000-000005C80000}"/>
    <cellStyle name="Stil 55" xfId="10360" xr:uid="{00000000-0005-0000-0000-000006C80000}"/>
    <cellStyle name="Stil 55 2" xfId="52176" xr:uid="{00000000-0005-0000-0000-000007C80000}"/>
    <cellStyle name="Stil 56" xfId="10361" xr:uid="{00000000-0005-0000-0000-000008C80000}"/>
    <cellStyle name="Stil 56 2" xfId="52177" xr:uid="{00000000-0005-0000-0000-000009C80000}"/>
    <cellStyle name="Stil 57" xfId="10362" xr:uid="{00000000-0005-0000-0000-00000AC80000}"/>
    <cellStyle name="Stil 57 2" xfId="52178" xr:uid="{00000000-0005-0000-0000-00000BC80000}"/>
    <cellStyle name="Stil 58" xfId="10363" xr:uid="{00000000-0005-0000-0000-00000CC80000}"/>
    <cellStyle name="Stil 58 2" xfId="52179" xr:uid="{00000000-0005-0000-0000-00000DC80000}"/>
    <cellStyle name="Stil 6" xfId="10364" xr:uid="{00000000-0005-0000-0000-00000EC80000}"/>
    <cellStyle name="Stil 6 2" xfId="52180" xr:uid="{00000000-0005-0000-0000-00000FC80000}"/>
    <cellStyle name="Stil 6 2 2" xfId="52181" xr:uid="{00000000-0005-0000-0000-000010C80000}"/>
    <cellStyle name="Stil 6 3" xfId="52182" xr:uid="{00000000-0005-0000-0000-000011C80000}"/>
    <cellStyle name="Stil 6 4" xfId="52183" xr:uid="{00000000-0005-0000-0000-000012C80000}"/>
    <cellStyle name="Stil 6_3. Chng in credit spreads" xfId="52184" xr:uid="{00000000-0005-0000-0000-000013C80000}"/>
    <cellStyle name="Stil 7" xfId="10365" xr:uid="{00000000-0005-0000-0000-000014C80000}"/>
    <cellStyle name="Stil 7 2" xfId="52185" xr:uid="{00000000-0005-0000-0000-000015C80000}"/>
    <cellStyle name="Stil 7 2 2" xfId="52186" xr:uid="{00000000-0005-0000-0000-000016C80000}"/>
    <cellStyle name="Stil 7 3" xfId="52187" xr:uid="{00000000-0005-0000-0000-000017C80000}"/>
    <cellStyle name="Stil 7 4" xfId="52188" xr:uid="{00000000-0005-0000-0000-000018C80000}"/>
    <cellStyle name="Stil 7_3. Chng in credit spreads" xfId="52189" xr:uid="{00000000-0005-0000-0000-000019C80000}"/>
    <cellStyle name="Stil 8" xfId="10366" xr:uid="{00000000-0005-0000-0000-00001AC80000}"/>
    <cellStyle name="Stil 8 2" xfId="52190" xr:uid="{00000000-0005-0000-0000-00001BC80000}"/>
    <cellStyle name="Stil 8 2 2" xfId="52191" xr:uid="{00000000-0005-0000-0000-00001CC80000}"/>
    <cellStyle name="Stil 8 3" xfId="52192" xr:uid="{00000000-0005-0000-0000-00001DC80000}"/>
    <cellStyle name="Stil 8 4" xfId="52193" xr:uid="{00000000-0005-0000-0000-00001EC80000}"/>
    <cellStyle name="Stil 8_3. Chng in credit spreads" xfId="52194" xr:uid="{00000000-0005-0000-0000-00001FC80000}"/>
    <cellStyle name="Stil 9" xfId="10367" xr:uid="{00000000-0005-0000-0000-000020C80000}"/>
    <cellStyle name="Stil 9 2" xfId="52195" xr:uid="{00000000-0005-0000-0000-000021C80000}"/>
    <cellStyle name="Stil 9 2 2" xfId="52196" xr:uid="{00000000-0005-0000-0000-000022C80000}"/>
    <cellStyle name="Stil 9 3" xfId="52197" xr:uid="{00000000-0005-0000-0000-000023C80000}"/>
    <cellStyle name="Stil 9 4" xfId="52198" xr:uid="{00000000-0005-0000-0000-000024C80000}"/>
    <cellStyle name="Stil 9_3. Chng in credit spreads" xfId="52199" xr:uid="{00000000-0005-0000-0000-000025C80000}"/>
    <cellStyle name="Style 1" xfId="10368" xr:uid="{00000000-0005-0000-0000-000026C80000}"/>
    <cellStyle name="Style 1 2" xfId="34450" xr:uid="{00000000-0005-0000-0000-000027C80000}"/>
    <cellStyle name="Style 1 2 2" xfId="34451" xr:uid="{00000000-0005-0000-0000-000028C80000}"/>
    <cellStyle name="Style 1 2 3" xfId="34452" xr:uid="{00000000-0005-0000-0000-000029C80000}"/>
    <cellStyle name="Style 1 2 4" xfId="40093" xr:uid="{00000000-0005-0000-0000-00002AC80000}"/>
    <cellStyle name="Style 1 2_AVA DVA EL" xfId="34453" xr:uid="{00000000-0005-0000-0000-00002BC80000}"/>
    <cellStyle name="Style 1 3" xfId="34454" xr:uid="{00000000-0005-0000-0000-00002CC80000}"/>
    <cellStyle name="Style 1 3 2" xfId="34455" xr:uid="{00000000-0005-0000-0000-00002DC80000}"/>
    <cellStyle name="Style 1 3 2 2" xfId="34456" xr:uid="{00000000-0005-0000-0000-00002EC80000}"/>
    <cellStyle name="Style 1 3 2 3" xfId="34457" xr:uid="{00000000-0005-0000-0000-00002FC80000}"/>
    <cellStyle name="Style 1 3 2_AVA DVA EL" xfId="34458" xr:uid="{00000000-0005-0000-0000-000030C80000}"/>
    <cellStyle name="Style 1 3 3" xfId="34459" xr:uid="{00000000-0005-0000-0000-000031C80000}"/>
    <cellStyle name="Style 1 3 4" xfId="34460" xr:uid="{00000000-0005-0000-0000-000032C80000}"/>
    <cellStyle name="Style 1 3 5" xfId="40094" xr:uid="{00000000-0005-0000-0000-000033C80000}"/>
    <cellStyle name="Style 1 3_AVA DVA EL" xfId="34461" xr:uid="{00000000-0005-0000-0000-000034C80000}"/>
    <cellStyle name="Style 1 4" xfId="34462" xr:uid="{00000000-0005-0000-0000-000035C80000}"/>
    <cellStyle name="Style 1 4 2" xfId="34463" xr:uid="{00000000-0005-0000-0000-000036C80000}"/>
    <cellStyle name="Style 1 4 3" xfId="34464" xr:uid="{00000000-0005-0000-0000-000037C80000}"/>
    <cellStyle name="Style 1 4_AVA DVA EL" xfId="34465" xr:uid="{00000000-0005-0000-0000-000038C80000}"/>
    <cellStyle name="Style 1 5" xfId="34466" xr:uid="{00000000-0005-0000-0000-000039C80000}"/>
    <cellStyle name="Style 1 6" xfId="52200" xr:uid="{00000000-0005-0000-0000-00003AC80000}"/>
    <cellStyle name="Style 1_AVA DVA EL" xfId="34467" xr:uid="{00000000-0005-0000-0000-00003BC80000}"/>
    <cellStyle name="Style 21" xfId="10369" xr:uid="{00000000-0005-0000-0000-00003CC80000}"/>
    <cellStyle name="Style 21 10" xfId="10370" xr:uid="{00000000-0005-0000-0000-00003DC80000}"/>
    <cellStyle name="Style 21 10 2" xfId="34468" xr:uid="{00000000-0005-0000-0000-00003EC80000}"/>
    <cellStyle name="Style 21 10_A02" xfId="54601" xr:uid="{AB70F254-C728-4E33-81BF-FEFB08881F56}"/>
    <cellStyle name="Style 21 11" xfId="10371" xr:uid="{00000000-0005-0000-0000-000040C80000}"/>
    <cellStyle name="Style 21 11 2" xfId="34469" xr:uid="{00000000-0005-0000-0000-000041C80000}"/>
    <cellStyle name="Style 21 11_A02" xfId="54602" xr:uid="{1F4A2AB9-180C-4831-840C-3AC6966E5FB3}"/>
    <cellStyle name="Style 21 12" xfId="34470" xr:uid="{00000000-0005-0000-0000-000043C80000}"/>
    <cellStyle name="Style 21 2" xfId="10372" xr:uid="{00000000-0005-0000-0000-000044C80000}"/>
    <cellStyle name="Style 21 2 2" xfId="10373" xr:uid="{00000000-0005-0000-0000-000045C80000}"/>
    <cellStyle name="Style 21 2 2 2" xfId="34471" xr:uid="{00000000-0005-0000-0000-000046C80000}"/>
    <cellStyle name="Style 21 2 2_A02" xfId="54603" xr:uid="{3D80B27E-C92F-43BC-8A02-F69D4D485F8D}"/>
    <cellStyle name="Style 21 2 3" xfId="34472" xr:uid="{00000000-0005-0000-0000-000048C80000}"/>
    <cellStyle name="Style 21 2_4Q16" xfId="34473" xr:uid="{00000000-0005-0000-0000-000049C80000}"/>
    <cellStyle name="Style 21 3" xfId="10374" xr:uid="{00000000-0005-0000-0000-00004AC80000}"/>
    <cellStyle name="Style 21 3 2" xfId="10375" xr:uid="{00000000-0005-0000-0000-00004BC80000}"/>
    <cellStyle name="Style 21 3 2 2" xfId="34474" xr:uid="{00000000-0005-0000-0000-00004CC80000}"/>
    <cellStyle name="Style 21 3 2_A02" xfId="54604" xr:uid="{4AA57FB7-41BF-4EEE-9492-55AD4F3C68DE}"/>
    <cellStyle name="Style 21 3 3" xfId="34475" xr:uid="{00000000-0005-0000-0000-00004EC80000}"/>
    <cellStyle name="Style 21 3_4Q16" xfId="34476" xr:uid="{00000000-0005-0000-0000-00004FC80000}"/>
    <cellStyle name="Style 21 4" xfId="10376" xr:uid="{00000000-0005-0000-0000-000050C80000}"/>
    <cellStyle name="Style 21 4 2" xfId="34477" xr:uid="{00000000-0005-0000-0000-000051C80000}"/>
    <cellStyle name="Style 21 4_A02" xfId="54605" xr:uid="{5C639887-5B27-4B64-9D5A-C86192FD6539}"/>
    <cellStyle name="Style 21 5" xfId="10377" xr:uid="{00000000-0005-0000-0000-000053C80000}"/>
    <cellStyle name="Style 21 5 2" xfId="34478" xr:uid="{00000000-0005-0000-0000-000054C80000}"/>
    <cellStyle name="Style 21 5_A02" xfId="54606" xr:uid="{1DC0DC4D-9E48-40D3-ADF3-3E307C91C973}"/>
    <cellStyle name="Style 21 6" xfId="10378" xr:uid="{00000000-0005-0000-0000-000056C80000}"/>
    <cellStyle name="Style 21 6 2" xfId="34479" xr:uid="{00000000-0005-0000-0000-000057C80000}"/>
    <cellStyle name="Style 21 6_A02" xfId="54607" xr:uid="{096CF0A6-E0F5-455E-BE45-3FB5E09505DF}"/>
    <cellStyle name="Style 21 7" xfId="10379" xr:uid="{00000000-0005-0000-0000-000059C80000}"/>
    <cellStyle name="Style 21 7 2" xfId="34480" xr:uid="{00000000-0005-0000-0000-00005AC80000}"/>
    <cellStyle name="Style 21 7_A02" xfId="54608" xr:uid="{7355359F-1A49-4C2C-9CA3-CDBD31377AFA}"/>
    <cellStyle name="Style 21 8" xfId="10380" xr:uid="{00000000-0005-0000-0000-00005CC80000}"/>
    <cellStyle name="Style 21 8 2" xfId="34481" xr:uid="{00000000-0005-0000-0000-00005DC80000}"/>
    <cellStyle name="Style 21 8_A02" xfId="54609" xr:uid="{ADD529EE-C1C7-48FE-866B-59892CA79E3F}"/>
    <cellStyle name="Style 21 9" xfId="10381" xr:uid="{00000000-0005-0000-0000-00005FC80000}"/>
    <cellStyle name="Style 21 9 2" xfId="34482" xr:uid="{00000000-0005-0000-0000-000060C80000}"/>
    <cellStyle name="Style 21 9_A02" xfId="54610" xr:uid="{7FF71F48-A6F6-4250-8287-AB8CC4ABB318}"/>
    <cellStyle name="Style 21_4Q16" xfId="34483" xr:uid="{00000000-0005-0000-0000-000062C80000}"/>
    <cellStyle name="Style 22" xfId="10382" xr:uid="{00000000-0005-0000-0000-000063C80000}"/>
    <cellStyle name="Style 22 10" xfId="10383" xr:uid="{00000000-0005-0000-0000-000064C80000}"/>
    <cellStyle name="Style 22 10 2" xfId="34484" xr:uid="{00000000-0005-0000-0000-000065C80000}"/>
    <cellStyle name="Style 22 10_A02" xfId="54611" xr:uid="{1F6FEFD7-BDE7-4BC1-9033-FCFD877EBA4C}"/>
    <cellStyle name="Style 22 11" xfId="10384" xr:uid="{00000000-0005-0000-0000-000067C80000}"/>
    <cellStyle name="Style 22 11 2" xfId="34485" xr:uid="{00000000-0005-0000-0000-000068C80000}"/>
    <cellStyle name="Style 22 11_A02" xfId="54612" xr:uid="{0BFB00F3-608E-4810-884E-CB7DFE90E182}"/>
    <cellStyle name="Style 22 12" xfId="34486" xr:uid="{00000000-0005-0000-0000-00006AC80000}"/>
    <cellStyle name="Style 22 2" xfId="10385" xr:uid="{00000000-0005-0000-0000-00006BC80000}"/>
    <cellStyle name="Style 22 2 2" xfId="10386" xr:uid="{00000000-0005-0000-0000-00006CC80000}"/>
    <cellStyle name="Style 22 2 2 2" xfId="34487" xr:uid="{00000000-0005-0000-0000-00006DC80000}"/>
    <cellStyle name="Style 22 2 2_A02" xfId="54613" xr:uid="{BC434310-496B-4A53-9032-0E406C0F5733}"/>
    <cellStyle name="Style 22 2 3" xfId="34488" xr:uid="{00000000-0005-0000-0000-00006FC80000}"/>
    <cellStyle name="Style 22 2_4Q16" xfId="34489" xr:uid="{00000000-0005-0000-0000-000070C80000}"/>
    <cellStyle name="Style 22 3" xfId="10387" xr:uid="{00000000-0005-0000-0000-000071C80000}"/>
    <cellStyle name="Style 22 3 2" xfId="10388" xr:uid="{00000000-0005-0000-0000-000072C80000}"/>
    <cellStyle name="Style 22 3 2 2" xfId="34490" xr:uid="{00000000-0005-0000-0000-000073C80000}"/>
    <cellStyle name="Style 22 3 2_A02" xfId="54614" xr:uid="{3CB94F61-0B53-4CE8-A46A-24203806F0F5}"/>
    <cellStyle name="Style 22 3 3" xfId="34491" xr:uid="{00000000-0005-0000-0000-000075C80000}"/>
    <cellStyle name="Style 22 3_4Q16" xfId="34492" xr:uid="{00000000-0005-0000-0000-000076C80000}"/>
    <cellStyle name="Style 22 4" xfId="10389" xr:uid="{00000000-0005-0000-0000-000077C80000}"/>
    <cellStyle name="Style 22 4 2" xfId="34493" xr:uid="{00000000-0005-0000-0000-000078C80000}"/>
    <cellStyle name="Style 22 4_A02" xfId="54615" xr:uid="{BE2D365D-324B-4505-9FA3-892F3623B575}"/>
    <cellStyle name="Style 22 5" xfId="10390" xr:uid="{00000000-0005-0000-0000-00007AC80000}"/>
    <cellStyle name="Style 22 5 2" xfId="34494" xr:uid="{00000000-0005-0000-0000-00007BC80000}"/>
    <cellStyle name="Style 22 5_A02" xfId="54616" xr:uid="{F85B7B24-0C42-4399-A613-E82EED20ACEA}"/>
    <cellStyle name="Style 22 6" xfId="10391" xr:uid="{00000000-0005-0000-0000-00007DC80000}"/>
    <cellStyle name="Style 22 6 2" xfId="34495" xr:uid="{00000000-0005-0000-0000-00007EC80000}"/>
    <cellStyle name="Style 22 6_A02" xfId="54617" xr:uid="{692BD223-BE93-4E72-98B8-5DC0B83061FC}"/>
    <cellStyle name="Style 22 7" xfId="10392" xr:uid="{00000000-0005-0000-0000-000080C80000}"/>
    <cellStyle name="Style 22 7 2" xfId="34496" xr:uid="{00000000-0005-0000-0000-000081C80000}"/>
    <cellStyle name="Style 22 7_A02" xfId="54618" xr:uid="{B4ECE573-3229-4513-A827-5DEBDEEB0777}"/>
    <cellStyle name="Style 22 8" xfId="10393" xr:uid="{00000000-0005-0000-0000-000083C80000}"/>
    <cellStyle name="Style 22 8 2" xfId="34497" xr:uid="{00000000-0005-0000-0000-000084C80000}"/>
    <cellStyle name="Style 22 8_A02" xfId="54619" xr:uid="{2518D574-5442-49FF-9F4D-4892B08FD5DB}"/>
    <cellStyle name="Style 22 9" xfId="10394" xr:uid="{00000000-0005-0000-0000-000086C80000}"/>
    <cellStyle name="Style 22 9 2" xfId="34498" xr:uid="{00000000-0005-0000-0000-000087C80000}"/>
    <cellStyle name="Style 22 9_A02" xfId="54620" xr:uid="{CA8391A9-2BC9-4979-9110-EF4DA9DBBA53}"/>
    <cellStyle name="Style 22_4Q16" xfId="34499" xr:uid="{00000000-0005-0000-0000-000089C80000}"/>
    <cellStyle name="Style 23" xfId="10395" xr:uid="{00000000-0005-0000-0000-00008AC80000}"/>
    <cellStyle name="Style 23 10" xfId="10396" xr:uid="{00000000-0005-0000-0000-00008BC80000}"/>
    <cellStyle name="Style 23 10 2" xfId="34500" xr:uid="{00000000-0005-0000-0000-00008CC80000}"/>
    <cellStyle name="Style 23 10_A02" xfId="54621" xr:uid="{243FDD84-8D23-4825-B9F1-586E93364F39}"/>
    <cellStyle name="Style 23 11" xfId="10397" xr:uid="{00000000-0005-0000-0000-00008EC80000}"/>
    <cellStyle name="Style 23 11 2" xfId="34501" xr:uid="{00000000-0005-0000-0000-00008FC80000}"/>
    <cellStyle name="Style 23 11_A02" xfId="54622" xr:uid="{E8C1B3CF-4848-4524-87AE-3DFAA5A5E6FD}"/>
    <cellStyle name="Style 23 12" xfId="34502" xr:uid="{00000000-0005-0000-0000-000091C80000}"/>
    <cellStyle name="Style 23 2" xfId="10398" xr:uid="{00000000-0005-0000-0000-000092C80000}"/>
    <cellStyle name="Style 23 2 2" xfId="10399" xr:uid="{00000000-0005-0000-0000-000093C80000}"/>
    <cellStyle name="Style 23 2 2 2" xfId="34503" xr:uid="{00000000-0005-0000-0000-000094C80000}"/>
    <cellStyle name="Style 23 2 2_A02" xfId="54623" xr:uid="{F84B3D8F-1D82-41A3-BDED-7DB1AE1EC485}"/>
    <cellStyle name="Style 23 2 3" xfId="34504" xr:uid="{00000000-0005-0000-0000-000096C80000}"/>
    <cellStyle name="Style 23 2_4Q16" xfId="34505" xr:uid="{00000000-0005-0000-0000-000097C80000}"/>
    <cellStyle name="Style 23 3" xfId="10400" xr:uid="{00000000-0005-0000-0000-000098C80000}"/>
    <cellStyle name="Style 23 3 2" xfId="10401" xr:uid="{00000000-0005-0000-0000-000099C80000}"/>
    <cellStyle name="Style 23 3 2 2" xfId="34506" xr:uid="{00000000-0005-0000-0000-00009AC80000}"/>
    <cellStyle name="Style 23 3 2_A02" xfId="54624" xr:uid="{593EE799-1006-4694-AA76-393E428FE42D}"/>
    <cellStyle name="Style 23 3 3" xfId="34507" xr:uid="{00000000-0005-0000-0000-00009CC80000}"/>
    <cellStyle name="Style 23 3_4Q16" xfId="34508" xr:uid="{00000000-0005-0000-0000-00009DC80000}"/>
    <cellStyle name="Style 23 4" xfId="10402" xr:uid="{00000000-0005-0000-0000-00009EC80000}"/>
    <cellStyle name="Style 23 4 2" xfId="34509" xr:uid="{00000000-0005-0000-0000-00009FC80000}"/>
    <cellStyle name="Style 23 4_A02" xfId="54625" xr:uid="{87BE5E6F-F12D-4934-A438-41A93E51D596}"/>
    <cellStyle name="Style 23 5" xfId="10403" xr:uid="{00000000-0005-0000-0000-0000A1C80000}"/>
    <cellStyle name="Style 23 5 2" xfId="34510" xr:uid="{00000000-0005-0000-0000-0000A2C80000}"/>
    <cellStyle name="Style 23 5_A02" xfId="54626" xr:uid="{AAB6F60D-BBCF-497B-9A14-38B042F442B5}"/>
    <cellStyle name="Style 23 6" xfId="10404" xr:uid="{00000000-0005-0000-0000-0000A4C80000}"/>
    <cellStyle name="Style 23 6 2" xfId="34511" xr:uid="{00000000-0005-0000-0000-0000A5C80000}"/>
    <cellStyle name="Style 23 6_A02" xfId="54627" xr:uid="{345A8226-4F7C-4FBB-B7D5-0794278B2F49}"/>
    <cellStyle name="Style 23 7" xfId="10405" xr:uid="{00000000-0005-0000-0000-0000A7C80000}"/>
    <cellStyle name="Style 23 7 2" xfId="34512" xr:uid="{00000000-0005-0000-0000-0000A8C80000}"/>
    <cellStyle name="Style 23 7_A02" xfId="54628" xr:uid="{C16F16F5-7673-4206-880F-CFCDD479284E}"/>
    <cellStyle name="Style 23 8" xfId="10406" xr:uid="{00000000-0005-0000-0000-0000AAC80000}"/>
    <cellStyle name="Style 23 8 2" xfId="34513" xr:uid="{00000000-0005-0000-0000-0000ABC80000}"/>
    <cellStyle name="Style 23 8_A02" xfId="54629" xr:uid="{328822E3-02AA-4CF2-8C64-EB0F9DCEDF8D}"/>
    <cellStyle name="Style 23 9" xfId="10407" xr:uid="{00000000-0005-0000-0000-0000ADC80000}"/>
    <cellStyle name="Style 23 9 2" xfId="34514" xr:uid="{00000000-0005-0000-0000-0000AEC80000}"/>
    <cellStyle name="Style 23 9_A02" xfId="54630" xr:uid="{27D230E5-7063-4DF1-8925-1E8B15331B33}"/>
    <cellStyle name="Style 23_4Q16" xfId="34515" xr:uid="{00000000-0005-0000-0000-0000B0C80000}"/>
    <cellStyle name="Style 24" xfId="10408" xr:uid="{00000000-0005-0000-0000-0000B1C80000}"/>
    <cellStyle name="Style 24 10" xfId="10409" xr:uid="{00000000-0005-0000-0000-0000B2C80000}"/>
    <cellStyle name="Style 24 10 2" xfId="34516" xr:uid="{00000000-0005-0000-0000-0000B3C80000}"/>
    <cellStyle name="Style 24 10_A02" xfId="54631" xr:uid="{47C6F4C3-1CDC-4B94-B139-82FE489FD0DB}"/>
    <cellStyle name="Style 24 11" xfId="10410" xr:uid="{00000000-0005-0000-0000-0000B5C80000}"/>
    <cellStyle name="Style 24 11 2" xfId="34517" xr:uid="{00000000-0005-0000-0000-0000B6C80000}"/>
    <cellStyle name="Style 24 11_A02" xfId="54632" xr:uid="{93579B40-FA4A-44D8-8ADB-E7D4219A96B9}"/>
    <cellStyle name="Style 24 12" xfId="34518" xr:uid="{00000000-0005-0000-0000-0000B8C80000}"/>
    <cellStyle name="Style 24 2" xfId="10411" xr:uid="{00000000-0005-0000-0000-0000B9C80000}"/>
    <cellStyle name="Style 24 2 2" xfId="10412" xr:uid="{00000000-0005-0000-0000-0000BAC80000}"/>
    <cellStyle name="Style 24 2 2 2" xfId="34519" xr:uid="{00000000-0005-0000-0000-0000BBC80000}"/>
    <cellStyle name="Style 24 2 2_A02" xfId="54633" xr:uid="{E40B82B7-6DB4-43C0-89D2-21EFD5EE0EBF}"/>
    <cellStyle name="Style 24 2 3" xfId="34520" xr:uid="{00000000-0005-0000-0000-0000BDC80000}"/>
    <cellStyle name="Style 24 2_4Q16" xfId="34521" xr:uid="{00000000-0005-0000-0000-0000BEC80000}"/>
    <cellStyle name="Style 24 3" xfId="10413" xr:uid="{00000000-0005-0000-0000-0000BFC80000}"/>
    <cellStyle name="Style 24 3 2" xfId="10414" xr:uid="{00000000-0005-0000-0000-0000C0C80000}"/>
    <cellStyle name="Style 24 3 2 2" xfId="34522" xr:uid="{00000000-0005-0000-0000-0000C1C80000}"/>
    <cellStyle name="Style 24 3 2_A02" xfId="54634" xr:uid="{0D9348AA-8FFA-44CE-A2D5-EFF64806AD38}"/>
    <cellStyle name="Style 24 3 3" xfId="34523" xr:uid="{00000000-0005-0000-0000-0000C3C80000}"/>
    <cellStyle name="Style 24 3_4Q16" xfId="34524" xr:uid="{00000000-0005-0000-0000-0000C4C80000}"/>
    <cellStyle name="Style 24 4" xfId="10415" xr:uid="{00000000-0005-0000-0000-0000C5C80000}"/>
    <cellStyle name="Style 24 4 2" xfId="34525" xr:uid="{00000000-0005-0000-0000-0000C6C80000}"/>
    <cellStyle name="Style 24 4_A02" xfId="54635" xr:uid="{88C6F548-3D9E-48A6-9DB7-2AC0D348A464}"/>
    <cellStyle name="Style 24 5" xfId="10416" xr:uid="{00000000-0005-0000-0000-0000C8C80000}"/>
    <cellStyle name="Style 24 5 2" xfId="34526" xr:uid="{00000000-0005-0000-0000-0000C9C80000}"/>
    <cellStyle name="Style 24 5_A02" xfId="54636" xr:uid="{9A06DCE0-C9CC-41D2-B85B-56DF397E67CF}"/>
    <cellStyle name="Style 24 6" xfId="10417" xr:uid="{00000000-0005-0000-0000-0000CBC80000}"/>
    <cellStyle name="Style 24 6 2" xfId="34527" xr:uid="{00000000-0005-0000-0000-0000CCC80000}"/>
    <cellStyle name="Style 24 6_A02" xfId="54637" xr:uid="{C6CC4303-ECA3-4758-946E-5D0F5AFCB6FB}"/>
    <cellStyle name="Style 24 7" xfId="10418" xr:uid="{00000000-0005-0000-0000-0000CEC80000}"/>
    <cellStyle name="Style 24 7 2" xfId="34528" xr:uid="{00000000-0005-0000-0000-0000CFC80000}"/>
    <cellStyle name="Style 24 7_A02" xfId="54638" xr:uid="{DDF708DF-223F-4A05-BB47-C4BC0BEEAF05}"/>
    <cellStyle name="Style 24 8" xfId="10419" xr:uid="{00000000-0005-0000-0000-0000D1C80000}"/>
    <cellStyle name="Style 24 8 2" xfId="34529" xr:uid="{00000000-0005-0000-0000-0000D2C80000}"/>
    <cellStyle name="Style 24 8_A02" xfId="54639" xr:uid="{315FB197-E990-4426-A904-36086341C15D}"/>
    <cellStyle name="Style 24 9" xfId="10420" xr:uid="{00000000-0005-0000-0000-0000D4C80000}"/>
    <cellStyle name="Style 24 9 2" xfId="34530" xr:uid="{00000000-0005-0000-0000-0000D5C80000}"/>
    <cellStyle name="Style 24 9_A02" xfId="54640" xr:uid="{8F785A1F-BD1A-4BB1-804F-D3D5929CA64D}"/>
    <cellStyle name="Style 24_4Q16" xfId="34531" xr:uid="{00000000-0005-0000-0000-0000D7C80000}"/>
    <cellStyle name="Style 25" xfId="10421" xr:uid="{00000000-0005-0000-0000-0000D8C80000}"/>
    <cellStyle name="Style 25 10" xfId="10422" xr:uid="{00000000-0005-0000-0000-0000D9C80000}"/>
    <cellStyle name="Style 25 10 2" xfId="34532" xr:uid="{00000000-0005-0000-0000-0000DAC80000}"/>
    <cellStyle name="Style 25 10_A02" xfId="54641" xr:uid="{29C8DB6F-5B19-4A1D-A112-D8EBDF90AE2E}"/>
    <cellStyle name="Style 25 11" xfId="10423" xr:uid="{00000000-0005-0000-0000-0000DCC80000}"/>
    <cellStyle name="Style 25 11 2" xfId="34533" xr:uid="{00000000-0005-0000-0000-0000DDC80000}"/>
    <cellStyle name="Style 25 11_A02" xfId="54642" xr:uid="{DE1A8C10-4CED-412B-8638-284D364AF6A9}"/>
    <cellStyle name="Style 25 12" xfId="34534" xr:uid="{00000000-0005-0000-0000-0000DFC80000}"/>
    <cellStyle name="Style 25 2" xfId="10424" xr:uid="{00000000-0005-0000-0000-0000E0C80000}"/>
    <cellStyle name="Style 25 2 2" xfId="10425" xr:uid="{00000000-0005-0000-0000-0000E1C80000}"/>
    <cellStyle name="Style 25 2 2 2" xfId="34535" xr:uid="{00000000-0005-0000-0000-0000E2C80000}"/>
    <cellStyle name="Style 25 2 2_A02" xfId="54643" xr:uid="{48B8F5B9-F0C1-43F3-9230-6B827B22F8AA}"/>
    <cellStyle name="Style 25 2 3" xfId="34536" xr:uid="{00000000-0005-0000-0000-0000E4C80000}"/>
    <cellStyle name="Style 25 2_4Q16" xfId="34537" xr:uid="{00000000-0005-0000-0000-0000E5C80000}"/>
    <cellStyle name="Style 25 3" xfId="10426" xr:uid="{00000000-0005-0000-0000-0000E6C80000}"/>
    <cellStyle name="Style 25 3 2" xfId="10427" xr:uid="{00000000-0005-0000-0000-0000E7C80000}"/>
    <cellStyle name="Style 25 3 2 2" xfId="34538" xr:uid="{00000000-0005-0000-0000-0000E8C80000}"/>
    <cellStyle name="Style 25 3 2_A02" xfId="54644" xr:uid="{14106404-8FAE-49F0-AFB7-6F7CA74F0244}"/>
    <cellStyle name="Style 25 3 3" xfId="34539" xr:uid="{00000000-0005-0000-0000-0000EAC80000}"/>
    <cellStyle name="Style 25 3_4Q16" xfId="34540" xr:uid="{00000000-0005-0000-0000-0000EBC80000}"/>
    <cellStyle name="Style 25 4" xfId="10428" xr:uid="{00000000-0005-0000-0000-0000ECC80000}"/>
    <cellStyle name="Style 25 4 2" xfId="34541" xr:uid="{00000000-0005-0000-0000-0000EDC80000}"/>
    <cellStyle name="Style 25 4_A02" xfId="54645" xr:uid="{06BC4586-3037-4818-82F5-7774DDBB724A}"/>
    <cellStyle name="Style 25 5" xfId="10429" xr:uid="{00000000-0005-0000-0000-0000EFC80000}"/>
    <cellStyle name="Style 25 5 2" xfId="34542" xr:uid="{00000000-0005-0000-0000-0000F0C80000}"/>
    <cellStyle name="Style 25 5_A02" xfId="54646" xr:uid="{E5ECC8B0-64B8-4946-AB40-24BCFF3D81FA}"/>
    <cellStyle name="Style 25 6" xfId="10430" xr:uid="{00000000-0005-0000-0000-0000F2C80000}"/>
    <cellStyle name="Style 25 6 2" xfId="34543" xr:uid="{00000000-0005-0000-0000-0000F3C80000}"/>
    <cellStyle name="Style 25 6_A02" xfId="54647" xr:uid="{EBE7ECFC-939E-4395-A403-88BEE0D91312}"/>
    <cellStyle name="Style 25 7" xfId="10431" xr:uid="{00000000-0005-0000-0000-0000F5C80000}"/>
    <cellStyle name="Style 25 7 2" xfId="34544" xr:uid="{00000000-0005-0000-0000-0000F6C80000}"/>
    <cellStyle name="Style 25 7_A02" xfId="54648" xr:uid="{C83DF1D4-96E8-4692-86CE-3659C12E0549}"/>
    <cellStyle name="Style 25 8" xfId="10432" xr:uid="{00000000-0005-0000-0000-0000F8C80000}"/>
    <cellStyle name="Style 25 8 2" xfId="34545" xr:uid="{00000000-0005-0000-0000-0000F9C80000}"/>
    <cellStyle name="Style 25 8_A02" xfId="54649" xr:uid="{89CA2A9F-19F8-4650-8129-1DCCF0CC1076}"/>
    <cellStyle name="Style 25 9" xfId="10433" xr:uid="{00000000-0005-0000-0000-0000FBC80000}"/>
    <cellStyle name="Style 25 9 2" xfId="34546" xr:uid="{00000000-0005-0000-0000-0000FCC80000}"/>
    <cellStyle name="Style 25 9_A02" xfId="54650" xr:uid="{32F9A84A-DFB6-452A-90AA-77664961BD4D}"/>
    <cellStyle name="Style 25_4Q16" xfId="34547" xr:uid="{00000000-0005-0000-0000-0000FEC80000}"/>
    <cellStyle name="Style 26" xfId="10434" xr:uid="{00000000-0005-0000-0000-0000FFC80000}"/>
    <cellStyle name="Style 26 10" xfId="10435" xr:uid="{00000000-0005-0000-0000-000000C90000}"/>
    <cellStyle name="Style 26 10 2" xfId="34548" xr:uid="{00000000-0005-0000-0000-000001C90000}"/>
    <cellStyle name="Style 26 10_AVA DVA EL" xfId="34549" xr:uid="{00000000-0005-0000-0000-000002C90000}"/>
    <cellStyle name="Style 26 11" xfId="10436" xr:uid="{00000000-0005-0000-0000-000003C90000}"/>
    <cellStyle name="Style 26 11 2" xfId="34550" xr:uid="{00000000-0005-0000-0000-000004C90000}"/>
    <cellStyle name="Style 26 11_AVA DVA EL" xfId="34551" xr:uid="{00000000-0005-0000-0000-000005C90000}"/>
    <cellStyle name="Style 26 12" xfId="34552" xr:uid="{00000000-0005-0000-0000-000006C90000}"/>
    <cellStyle name="Style 26 2" xfId="10437" xr:uid="{00000000-0005-0000-0000-000007C90000}"/>
    <cellStyle name="Style 26 2 2" xfId="10438" xr:uid="{00000000-0005-0000-0000-000008C90000}"/>
    <cellStyle name="Style 26 2 2 2" xfId="34553" xr:uid="{00000000-0005-0000-0000-000009C90000}"/>
    <cellStyle name="Style 26 2 2_AVA DVA EL" xfId="34554" xr:uid="{00000000-0005-0000-0000-00000AC90000}"/>
    <cellStyle name="Style 26 2 3" xfId="34555" xr:uid="{00000000-0005-0000-0000-00000BC90000}"/>
    <cellStyle name="Style 26 2_4Q16" xfId="34556" xr:uid="{00000000-0005-0000-0000-00000CC90000}"/>
    <cellStyle name="Style 26 3" xfId="10439" xr:uid="{00000000-0005-0000-0000-00000DC90000}"/>
    <cellStyle name="Style 26 3 2" xfId="10440" xr:uid="{00000000-0005-0000-0000-00000EC90000}"/>
    <cellStyle name="Style 26 3 2 2" xfId="34557" xr:uid="{00000000-0005-0000-0000-00000FC90000}"/>
    <cellStyle name="Style 26 3 2_AVA DVA EL" xfId="34558" xr:uid="{00000000-0005-0000-0000-000010C90000}"/>
    <cellStyle name="Style 26 3 3" xfId="34559" xr:uid="{00000000-0005-0000-0000-000011C90000}"/>
    <cellStyle name="Style 26 3_4Q16" xfId="34560" xr:uid="{00000000-0005-0000-0000-000012C90000}"/>
    <cellStyle name="Style 26 4" xfId="10441" xr:uid="{00000000-0005-0000-0000-000013C90000}"/>
    <cellStyle name="Style 26 4 2" xfId="34561" xr:uid="{00000000-0005-0000-0000-000014C90000}"/>
    <cellStyle name="Style 26 4_AVA DVA EL" xfId="34562" xr:uid="{00000000-0005-0000-0000-000015C90000}"/>
    <cellStyle name="Style 26 5" xfId="10442" xr:uid="{00000000-0005-0000-0000-000016C90000}"/>
    <cellStyle name="Style 26 5 2" xfId="34563" xr:uid="{00000000-0005-0000-0000-000017C90000}"/>
    <cellStyle name="Style 26 5_AVA DVA EL" xfId="34564" xr:uid="{00000000-0005-0000-0000-000018C90000}"/>
    <cellStyle name="Style 26 6" xfId="10443" xr:uid="{00000000-0005-0000-0000-000019C90000}"/>
    <cellStyle name="Style 26 6 2" xfId="34565" xr:uid="{00000000-0005-0000-0000-00001AC90000}"/>
    <cellStyle name="Style 26 6_AVA DVA EL" xfId="34566" xr:uid="{00000000-0005-0000-0000-00001BC90000}"/>
    <cellStyle name="Style 26 7" xfId="10444" xr:uid="{00000000-0005-0000-0000-00001CC90000}"/>
    <cellStyle name="Style 26 7 2" xfId="34567" xr:uid="{00000000-0005-0000-0000-00001DC90000}"/>
    <cellStyle name="Style 26 7_AVA DVA EL" xfId="34568" xr:uid="{00000000-0005-0000-0000-00001EC90000}"/>
    <cellStyle name="Style 26 8" xfId="10445" xr:uid="{00000000-0005-0000-0000-00001FC90000}"/>
    <cellStyle name="Style 26 8 2" xfId="34569" xr:uid="{00000000-0005-0000-0000-000020C90000}"/>
    <cellStyle name="Style 26 8_AVA DVA EL" xfId="34570" xr:uid="{00000000-0005-0000-0000-000021C90000}"/>
    <cellStyle name="Style 26 9" xfId="10446" xr:uid="{00000000-0005-0000-0000-000022C90000}"/>
    <cellStyle name="Style 26 9 2" xfId="34571" xr:uid="{00000000-0005-0000-0000-000023C90000}"/>
    <cellStyle name="Style 26 9_AVA DVA EL" xfId="34572" xr:uid="{00000000-0005-0000-0000-000024C90000}"/>
    <cellStyle name="Style 26_4Q16" xfId="34573" xr:uid="{00000000-0005-0000-0000-000025C90000}"/>
    <cellStyle name="Style 27" xfId="10447" xr:uid="{00000000-0005-0000-0000-000026C90000}"/>
    <cellStyle name="Style 27 10" xfId="10448" xr:uid="{00000000-0005-0000-0000-000027C90000}"/>
    <cellStyle name="Style 27 10 2" xfId="34574" xr:uid="{00000000-0005-0000-0000-000028C90000}"/>
    <cellStyle name="Style 27 10_A02" xfId="54651" xr:uid="{4E2E2889-39AA-4C7A-ADF8-76C89C4D4AF3}"/>
    <cellStyle name="Style 27 11" xfId="10449" xr:uid="{00000000-0005-0000-0000-00002AC90000}"/>
    <cellStyle name="Style 27 11 2" xfId="34575" xr:uid="{00000000-0005-0000-0000-00002BC90000}"/>
    <cellStyle name="Style 27 11_A02" xfId="54652" xr:uid="{D5E5FFAA-CD90-4D82-9936-8AD29C04257D}"/>
    <cellStyle name="Style 27 12" xfId="34576" xr:uid="{00000000-0005-0000-0000-00002DC90000}"/>
    <cellStyle name="Style 27 2" xfId="10450" xr:uid="{00000000-0005-0000-0000-00002EC90000}"/>
    <cellStyle name="Style 27 2 2" xfId="10451" xr:uid="{00000000-0005-0000-0000-00002FC90000}"/>
    <cellStyle name="Style 27 2 2 2" xfId="34577" xr:uid="{00000000-0005-0000-0000-000030C90000}"/>
    <cellStyle name="Style 27 2 2_A02" xfId="54653" xr:uid="{13C5B72A-DD02-4A21-B919-FA948736A75B}"/>
    <cellStyle name="Style 27 2 3" xfId="34578" xr:uid="{00000000-0005-0000-0000-000032C90000}"/>
    <cellStyle name="Style 27 2_4Q16" xfId="34579" xr:uid="{00000000-0005-0000-0000-000033C90000}"/>
    <cellStyle name="Style 27 3" xfId="10452" xr:uid="{00000000-0005-0000-0000-000034C90000}"/>
    <cellStyle name="Style 27 3 2" xfId="10453" xr:uid="{00000000-0005-0000-0000-000035C90000}"/>
    <cellStyle name="Style 27 3 2 2" xfId="34580" xr:uid="{00000000-0005-0000-0000-000036C90000}"/>
    <cellStyle name="Style 27 3 2_A02" xfId="54654" xr:uid="{524B4C53-9A69-4CA4-8466-25C623E5BC38}"/>
    <cellStyle name="Style 27 3 3" xfId="34581" xr:uid="{00000000-0005-0000-0000-000038C90000}"/>
    <cellStyle name="Style 27 3_4Q16" xfId="34582" xr:uid="{00000000-0005-0000-0000-000039C90000}"/>
    <cellStyle name="Style 27 4" xfId="10454" xr:uid="{00000000-0005-0000-0000-00003AC90000}"/>
    <cellStyle name="Style 27 4 2" xfId="34583" xr:uid="{00000000-0005-0000-0000-00003BC90000}"/>
    <cellStyle name="Style 27 4_A02" xfId="54655" xr:uid="{B81F2065-5542-4865-859A-79285EDAE0EC}"/>
    <cellStyle name="Style 27 5" xfId="10455" xr:uid="{00000000-0005-0000-0000-00003DC90000}"/>
    <cellStyle name="Style 27 5 2" xfId="34584" xr:uid="{00000000-0005-0000-0000-00003EC90000}"/>
    <cellStyle name="Style 27 5_A02" xfId="54656" xr:uid="{788E37FD-3118-4374-BD0D-68D42C6CFFDB}"/>
    <cellStyle name="Style 27 6" xfId="10456" xr:uid="{00000000-0005-0000-0000-000040C90000}"/>
    <cellStyle name="Style 27 6 2" xfId="34585" xr:uid="{00000000-0005-0000-0000-000041C90000}"/>
    <cellStyle name="Style 27 6_A02" xfId="54657" xr:uid="{8EDC0004-5877-45A9-A1A8-79B0141FB9BE}"/>
    <cellStyle name="Style 27 7" xfId="10457" xr:uid="{00000000-0005-0000-0000-000043C90000}"/>
    <cellStyle name="Style 27 7 2" xfId="34586" xr:uid="{00000000-0005-0000-0000-000044C90000}"/>
    <cellStyle name="Style 27 7_A02" xfId="54658" xr:uid="{539F9DDA-4C67-4064-8161-B41A4664A5D7}"/>
    <cellStyle name="Style 27 8" xfId="10458" xr:uid="{00000000-0005-0000-0000-000046C90000}"/>
    <cellStyle name="Style 27 8 2" xfId="34587" xr:uid="{00000000-0005-0000-0000-000047C90000}"/>
    <cellStyle name="Style 27 8_A02" xfId="54659" xr:uid="{06131EFB-0F01-46C3-9BA5-2A4C0CB1DDA0}"/>
    <cellStyle name="Style 27 9" xfId="10459" xr:uid="{00000000-0005-0000-0000-000049C90000}"/>
    <cellStyle name="Style 27 9 2" xfId="34588" xr:uid="{00000000-0005-0000-0000-00004AC90000}"/>
    <cellStyle name="Style 27 9_A02" xfId="54660" xr:uid="{A42C083A-A17F-4015-A433-451ACEA6DA2C}"/>
    <cellStyle name="Style 27_4Q16" xfId="34589" xr:uid="{00000000-0005-0000-0000-00004CC90000}"/>
    <cellStyle name="Style 28" xfId="10460" xr:uid="{00000000-0005-0000-0000-00004DC90000}"/>
    <cellStyle name="Style 28 10" xfId="10461" xr:uid="{00000000-0005-0000-0000-00004EC90000}"/>
    <cellStyle name="Style 28 10 2" xfId="34590" xr:uid="{00000000-0005-0000-0000-00004FC90000}"/>
    <cellStyle name="Style 28 10_A02" xfId="54661" xr:uid="{B7860E58-39C6-47EE-A415-496473CD5B1E}"/>
    <cellStyle name="Style 28 11" xfId="10462" xr:uid="{00000000-0005-0000-0000-000051C90000}"/>
    <cellStyle name="Style 28 11 2" xfId="34591" xr:uid="{00000000-0005-0000-0000-000052C90000}"/>
    <cellStyle name="Style 28 11_A02" xfId="54662" xr:uid="{E3F54791-3BE4-4B92-922F-882358B20288}"/>
    <cellStyle name="Style 28 12" xfId="34592" xr:uid="{00000000-0005-0000-0000-000054C90000}"/>
    <cellStyle name="Style 28 2" xfId="10463" xr:uid="{00000000-0005-0000-0000-000055C90000}"/>
    <cellStyle name="Style 28 2 2" xfId="10464" xr:uid="{00000000-0005-0000-0000-000056C90000}"/>
    <cellStyle name="Style 28 2 2 2" xfId="34593" xr:uid="{00000000-0005-0000-0000-000057C90000}"/>
    <cellStyle name="Style 28 2 2_A02" xfId="54663" xr:uid="{7DF5BB3F-56EB-47BC-B50F-C1B3F3FDAB81}"/>
    <cellStyle name="Style 28 2 3" xfId="34594" xr:uid="{00000000-0005-0000-0000-000059C90000}"/>
    <cellStyle name="Style 28 2_4Q16" xfId="34595" xr:uid="{00000000-0005-0000-0000-00005AC90000}"/>
    <cellStyle name="Style 28 3" xfId="10465" xr:uid="{00000000-0005-0000-0000-00005BC90000}"/>
    <cellStyle name="Style 28 3 2" xfId="10466" xr:uid="{00000000-0005-0000-0000-00005CC90000}"/>
    <cellStyle name="Style 28 3 2 2" xfId="34596" xr:uid="{00000000-0005-0000-0000-00005DC90000}"/>
    <cellStyle name="Style 28 3 2_A02" xfId="54664" xr:uid="{CF8D766A-5BB2-4F9F-9B9B-196058517011}"/>
    <cellStyle name="Style 28 3 3" xfId="34597" xr:uid="{00000000-0005-0000-0000-00005FC90000}"/>
    <cellStyle name="Style 28 3_4Q16" xfId="34598" xr:uid="{00000000-0005-0000-0000-000060C90000}"/>
    <cellStyle name="Style 28 4" xfId="10467" xr:uid="{00000000-0005-0000-0000-000061C90000}"/>
    <cellStyle name="Style 28 4 2" xfId="34599" xr:uid="{00000000-0005-0000-0000-000062C90000}"/>
    <cellStyle name="Style 28 4_A02" xfId="54665" xr:uid="{5E2E94F9-E266-483A-916D-34CD6655BB65}"/>
    <cellStyle name="Style 28 5" xfId="10468" xr:uid="{00000000-0005-0000-0000-000064C90000}"/>
    <cellStyle name="Style 28 5 2" xfId="34600" xr:uid="{00000000-0005-0000-0000-000065C90000}"/>
    <cellStyle name="Style 28 5_A02" xfId="54666" xr:uid="{4ECAAB1B-B1CF-4553-9538-F9B5796F1814}"/>
    <cellStyle name="Style 28 6" xfId="10469" xr:uid="{00000000-0005-0000-0000-000067C90000}"/>
    <cellStyle name="Style 28 6 2" xfId="34601" xr:uid="{00000000-0005-0000-0000-000068C90000}"/>
    <cellStyle name="Style 28 6_A02" xfId="54667" xr:uid="{0366CD79-9EA2-48D8-A954-52EA34B2AF71}"/>
    <cellStyle name="Style 28 7" xfId="10470" xr:uid="{00000000-0005-0000-0000-00006AC90000}"/>
    <cellStyle name="Style 28 7 2" xfId="34602" xr:uid="{00000000-0005-0000-0000-00006BC90000}"/>
    <cellStyle name="Style 28 7_A02" xfId="54668" xr:uid="{11D96F99-763F-4A76-B9E3-B4815A741251}"/>
    <cellStyle name="Style 28 8" xfId="10471" xr:uid="{00000000-0005-0000-0000-00006DC90000}"/>
    <cellStyle name="Style 28 8 2" xfId="34603" xr:uid="{00000000-0005-0000-0000-00006EC90000}"/>
    <cellStyle name="Style 28 8_A02" xfId="54669" xr:uid="{6378B92B-8817-401D-9182-7C0D0F346918}"/>
    <cellStyle name="Style 28 9" xfId="10472" xr:uid="{00000000-0005-0000-0000-000070C90000}"/>
    <cellStyle name="Style 28 9 2" xfId="34604" xr:uid="{00000000-0005-0000-0000-000071C90000}"/>
    <cellStyle name="Style 28 9_A02" xfId="54670" xr:uid="{5D67F3E2-8CFA-45EE-8003-553A7E034E30}"/>
    <cellStyle name="Style 28_4Q16" xfId="34605" xr:uid="{00000000-0005-0000-0000-000073C90000}"/>
    <cellStyle name="Style 29" xfId="10473" xr:uid="{00000000-0005-0000-0000-000074C90000}"/>
    <cellStyle name="Style 29 10" xfId="10474" xr:uid="{00000000-0005-0000-0000-000075C90000}"/>
    <cellStyle name="Style 29 10 2" xfId="34606" xr:uid="{00000000-0005-0000-0000-000076C90000}"/>
    <cellStyle name="Style 29 10_A02" xfId="54671" xr:uid="{6CD22C7E-256F-4902-935B-7F0A27174B24}"/>
    <cellStyle name="Style 29 11" xfId="10475" xr:uid="{00000000-0005-0000-0000-000078C90000}"/>
    <cellStyle name="Style 29 11 2" xfId="34607" xr:uid="{00000000-0005-0000-0000-000079C90000}"/>
    <cellStyle name="Style 29 11_A02" xfId="54672" xr:uid="{7B695508-88F4-404A-9477-30726E36DDDF}"/>
    <cellStyle name="Style 29 12" xfId="34608" xr:uid="{00000000-0005-0000-0000-00007BC90000}"/>
    <cellStyle name="Style 29 2" xfId="10476" xr:uid="{00000000-0005-0000-0000-00007CC90000}"/>
    <cellStyle name="Style 29 2 2" xfId="10477" xr:uid="{00000000-0005-0000-0000-00007DC90000}"/>
    <cellStyle name="Style 29 2 2 2" xfId="34609" xr:uid="{00000000-0005-0000-0000-00007EC90000}"/>
    <cellStyle name="Style 29 2 2_A02" xfId="54673" xr:uid="{984A5CF5-4F9C-431A-8CDC-3E143F68042B}"/>
    <cellStyle name="Style 29 2 3" xfId="34610" xr:uid="{00000000-0005-0000-0000-000080C90000}"/>
    <cellStyle name="Style 29 2_4Q16" xfId="34611" xr:uid="{00000000-0005-0000-0000-000081C90000}"/>
    <cellStyle name="Style 29 3" xfId="10478" xr:uid="{00000000-0005-0000-0000-000082C90000}"/>
    <cellStyle name="Style 29 3 2" xfId="10479" xr:uid="{00000000-0005-0000-0000-000083C90000}"/>
    <cellStyle name="Style 29 3 2 2" xfId="34612" xr:uid="{00000000-0005-0000-0000-000084C90000}"/>
    <cellStyle name="Style 29 3 2_A02" xfId="54674" xr:uid="{5B10B9EE-0B7A-464A-A5D3-F9903A8817CB}"/>
    <cellStyle name="Style 29 3 3" xfId="34613" xr:uid="{00000000-0005-0000-0000-000086C90000}"/>
    <cellStyle name="Style 29 3_4Q16" xfId="34614" xr:uid="{00000000-0005-0000-0000-000087C90000}"/>
    <cellStyle name="Style 29 4" xfId="10480" xr:uid="{00000000-0005-0000-0000-000088C90000}"/>
    <cellStyle name="Style 29 4 2" xfId="34615" xr:uid="{00000000-0005-0000-0000-000089C90000}"/>
    <cellStyle name="Style 29 4_A02" xfId="54675" xr:uid="{D55DDFA6-2500-4F9E-A530-1F94AB53A4CD}"/>
    <cellStyle name="Style 29 5" xfId="10481" xr:uid="{00000000-0005-0000-0000-00008BC90000}"/>
    <cellStyle name="Style 29 5 2" xfId="34616" xr:uid="{00000000-0005-0000-0000-00008CC90000}"/>
    <cellStyle name="Style 29 5_A02" xfId="54676" xr:uid="{9BFF4FF9-F01F-41E0-9770-3B2088C7E332}"/>
    <cellStyle name="Style 29 6" xfId="10482" xr:uid="{00000000-0005-0000-0000-00008EC90000}"/>
    <cellStyle name="Style 29 6 2" xfId="34617" xr:uid="{00000000-0005-0000-0000-00008FC90000}"/>
    <cellStyle name="Style 29 6_A02" xfId="54677" xr:uid="{993AA4D6-707F-4F27-908C-1AEF5FC29870}"/>
    <cellStyle name="Style 29 7" xfId="10483" xr:uid="{00000000-0005-0000-0000-000091C90000}"/>
    <cellStyle name="Style 29 7 2" xfId="34618" xr:uid="{00000000-0005-0000-0000-000092C90000}"/>
    <cellStyle name="Style 29 7_A02" xfId="54678" xr:uid="{936C0E3E-4107-4572-86E0-9167154E43A7}"/>
    <cellStyle name="Style 29 8" xfId="10484" xr:uid="{00000000-0005-0000-0000-000094C90000}"/>
    <cellStyle name="Style 29 8 2" xfId="34619" xr:uid="{00000000-0005-0000-0000-000095C90000}"/>
    <cellStyle name="Style 29 8_A02" xfId="54679" xr:uid="{40D47B4B-906C-4061-B048-3FD577DBCB97}"/>
    <cellStyle name="Style 29 9" xfId="10485" xr:uid="{00000000-0005-0000-0000-000097C90000}"/>
    <cellStyle name="Style 29 9 2" xfId="34620" xr:uid="{00000000-0005-0000-0000-000098C90000}"/>
    <cellStyle name="Style 29 9_A02" xfId="54680" xr:uid="{20F60DF1-24D4-4DBB-8AD1-C25F3A4B2D90}"/>
    <cellStyle name="Style 29_4Q16" xfId="34621" xr:uid="{00000000-0005-0000-0000-00009AC90000}"/>
    <cellStyle name="Style 30" xfId="10486" xr:uid="{00000000-0005-0000-0000-00009BC90000}"/>
    <cellStyle name="Style 30 10" xfId="10487" xr:uid="{00000000-0005-0000-0000-00009CC90000}"/>
    <cellStyle name="Style 30 10 2" xfId="34622" xr:uid="{00000000-0005-0000-0000-00009DC90000}"/>
    <cellStyle name="Style 30 10_AVA DVA EL" xfId="34623" xr:uid="{00000000-0005-0000-0000-00009EC90000}"/>
    <cellStyle name="Style 30 11" xfId="10488" xr:uid="{00000000-0005-0000-0000-00009FC90000}"/>
    <cellStyle name="Style 30 11 2" xfId="34624" xr:uid="{00000000-0005-0000-0000-0000A0C90000}"/>
    <cellStyle name="Style 30 11_AVA DVA EL" xfId="34625" xr:uid="{00000000-0005-0000-0000-0000A1C90000}"/>
    <cellStyle name="Style 30 12" xfId="34626" xr:uid="{00000000-0005-0000-0000-0000A2C90000}"/>
    <cellStyle name="Style 30 2" xfId="10489" xr:uid="{00000000-0005-0000-0000-0000A3C90000}"/>
    <cellStyle name="Style 30 2 2" xfId="10490" xr:uid="{00000000-0005-0000-0000-0000A4C90000}"/>
    <cellStyle name="Style 30 2 2 2" xfId="34627" xr:uid="{00000000-0005-0000-0000-0000A5C90000}"/>
    <cellStyle name="Style 30 2 2_AVA DVA EL" xfId="34628" xr:uid="{00000000-0005-0000-0000-0000A6C90000}"/>
    <cellStyle name="Style 30 2 3" xfId="34629" xr:uid="{00000000-0005-0000-0000-0000A7C90000}"/>
    <cellStyle name="Style 30 2_4Q16" xfId="34630" xr:uid="{00000000-0005-0000-0000-0000A8C90000}"/>
    <cellStyle name="Style 30 3" xfId="10491" xr:uid="{00000000-0005-0000-0000-0000A9C90000}"/>
    <cellStyle name="Style 30 3 2" xfId="10492" xr:uid="{00000000-0005-0000-0000-0000AAC90000}"/>
    <cellStyle name="Style 30 3 2 2" xfId="34631" xr:uid="{00000000-0005-0000-0000-0000ABC90000}"/>
    <cellStyle name="Style 30 3 2_AVA DVA EL" xfId="34632" xr:uid="{00000000-0005-0000-0000-0000ACC90000}"/>
    <cellStyle name="Style 30 3 3" xfId="34633" xr:uid="{00000000-0005-0000-0000-0000ADC90000}"/>
    <cellStyle name="Style 30 3_4Q16" xfId="34634" xr:uid="{00000000-0005-0000-0000-0000AEC90000}"/>
    <cellStyle name="Style 30 4" xfId="10493" xr:uid="{00000000-0005-0000-0000-0000AFC90000}"/>
    <cellStyle name="Style 30 4 2" xfId="34635" xr:uid="{00000000-0005-0000-0000-0000B0C90000}"/>
    <cellStyle name="Style 30 4_AVA DVA EL" xfId="34636" xr:uid="{00000000-0005-0000-0000-0000B1C90000}"/>
    <cellStyle name="Style 30 5" xfId="10494" xr:uid="{00000000-0005-0000-0000-0000B2C90000}"/>
    <cellStyle name="Style 30 5 2" xfId="34637" xr:uid="{00000000-0005-0000-0000-0000B3C90000}"/>
    <cellStyle name="Style 30 5_AVA DVA EL" xfId="34638" xr:uid="{00000000-0005-0000-0000-0000B4C90000}"/>
    <cellStyle name="Style 30 6" xfId="10495" xr:uid="{00000000-0005-0000-0000-0000B5C90000}"/>
    <cellStyle name="Style 30 6 2" xfId="34639" xr:uid="{00000000-0005-0000-0000-0000B6C90000}"/>
    <cellStyle name="Style 30 6_AVA DVA EL" xfId="34640" xr:uid="{00000000-0005-0000-0000-0000B7C90000}"/>
    <cellStyle name="Style 30 7" xfId="10496" xr:uid="{00000000-0005-0000-0000-0000B8C90000}"/>
    <cellStyle name="Style 30 7 2" xfId="34641" xr:uid="{00000000-0005-0000-0000-0000B9C90000}"/>
    <cellStyle name="Style 30 7_AVA DVA EL" xfId="34642" xr:uid="{00000000-0005-0000-0000-0000BAC90000}"/>
    <cellStyle name="Style 30 8" xfId="10497" xr:uid="{00000000-0005-0000-0000-0000BBC90000}"/>
    <cellStyle name="Style 30 8 2" xfId="34643" xr:uid="{00000000-0005-0000-0000-0000BCC90000}"/>
    <cellStyle name="Style 30 8_AVA DVA EL" xfId="34644" xr:uid="{00000000-0005-0000-0000-0000BDC90000}"/>
    <cellStyle name="Style 30 9" xfId="10498" xr:uid="{00000000-0005-0000-0000-0000BEC90000}"/>
    <cellStyle name="Style 30 9 2" xfId="34645" xr:uid="{00000000-0005-0000-0000-0000BFC90000}"/>
    <cellStyle name="Style 30 9_AVA DVA EL" xfId="34646" xr:uid="{00000000-0005-0000-0000-0000C0C90000}"/>
    <cellStyle name="Style 30_4Q16" xfId="34647" xr:uid="{00000000-0005-0000-0000-0000C1C90000}"/>
    <cellStyle name="Style 31" xfId="10499" xr:uid="{00000000-0005-0000-0000-0000C2C90000}"/>
    <cellStyle name="Style 31 10" xfId="10500" xr:uid="{00000000-0005-0000-0000-0000C3C90000}"/>
    <cellStyle name="Style 31 10 2" xfId="34648" xr:uid="{00000000-0005-0000-0000-0000C4C90000}"/>
    <cellStyle name="Style 31 10_AVA DVA EL" xfId="34649" xr:uid="{00000000-0005-0000-0000-0000C5C90000}"/>
    <cellStyle name="Style 31 11" xfId="10501" xr:uid="{00000000-0005-0000-0000-0000C6C90000}"/>
    <cellStyle name="Style 31 11 2" xfId="34650" xr:uid="{00000000-0005-0000-0000-0000C7C90000}"/>
    <cellStyle name="Style 31 11_AVA DVA EL" xfId="34651" xr:uid="{00000000-0005-0000-0000-0000C8C90000}"/>
    <cellStyle name="Style 31 12" xfId="34652" xr:uid="{00000000-0005-0000-0000-0000C9C90000}"/>
    <cellStyle name="Style 31 2" xfId="10502" xr:uid="{00000000-0005-0000-0000-0000CAC90000}"/>
    <cellStyle name="Style 31 2 2" xfId="10503" xr:uid="{00000000-0005-0000-0000-0000CBC90000}"/>
    <cellStyle name="Style 31 2 2 2" xfId="34653" xr:uid="{00000000-0005-0000-0000-0000CCC90000}"/>
    <cellStyle name="Style 31 2 2_AVA DVA EL" xfId="34654" xr:uid="{00000000-0005-0000-0000-0000CDC90000}"/>
    <cellStyle name="Style 31 2 3" xfId="34655" xr:uid="{00000000-0005-0000-0000-0000CEC90000}"/>
    <cellStyle name="Style 31 2_4Q16" xfId="34656" xr:uid="{00000000-0005-0000-0000-0000CFC90000}"/>
    <cellStyle name="Style 31 3" xfId="10504" xr:uid="{00000000-0005-0000-0000-0000D0C90000}"/>
    <cellStyle name="Style 31 3 2" xfId="10505" xr:uid="{00000000-0005-0000-0000-0000D1C90000}"/>
    <cellStyle name="Style 31 3 2 2" xfId="34657" xr:uid="{00000000-0005-0000-0000-0000D2C90000}"/>
    <cellStyle name="Style 31 3 2_AVA DVA EL" xfId="34658" xr:uid="{00000000-0005-0000-0000-0000D3C90000}"/>
    <cellStyle name="Style 31 3 3" xfId="34659" xr:uid="{00000000-0005-0000-0000-0000D4C90000}"/>
    <cellStyle name="Style 31 3_4Q16" xfId="34660" xr:uid="{00000000-0005-0000-0000-0000D5C90000}"/>
    <cellStyle name="Style 31 4" xfId="10506" xr:uid="{00000000-0005-0000-0000-0000D6C90000}"/>
    <cellStyle name="Style 31 4 2" xfId="34661" xr:uid="{00000000-0005-0000-0000-0000D7C90000}"/>
    <cellStyle name="Style 31 4_AVA DVA EL" xfId="34662" xr:uid="{00000000-0005-0000-0000-0000D8C90000}"/>
    <cellStyle name="Style 31 5" xfId="10507" xr:uid="{00000000-0005-0000-0000-0000D9C90000}"/>
    <cellStyle name="Style 31 5 2" xfId="34663" xr:uid="{00000000-0005-0000-0000-0000DAC90000}"/>
    <cellStyle name="Style 31 5_AVA DVA EL" xfId="34664" xr:uid="{00000000-0005-0000-0000-0000DBC90000}"/>
    <cellStyle name="Style 31 6" xfId="10508" xr:uid="{00000000-0005-0000-0000-0000DCC90000}"/>
    <cellStyle name="Style 31 6 2" xfId="34665" xr:uid="{00000000-0005-0000-0000-0000DDC90000}"/>
    <cellStyle name="Style 31 6_AVA DVA EL" xfId="34666" xr:uid="{00000000-0005-0000-0000-0000DEC90000}"/>
    <cellStyle name="Style 31 7" xfId="10509" xr:uid="{00000000-0005-0000-0000-0000DFC90000}"/>
    <cellStyle name="Style 31 7 2" xfId="34667" xr:uid="{00000000-0005-0000-0000-0000E0C90000}"/>
    <cellStyle name="Style 31 7_AVA DVA EL" xfId="34668" xr:uid="{00000000-0005-0000-0000-0000E1C90000}"/>
    <cellStyle name="Style 31 8" xfId="10510" xr:uid="{00000000-0005-0000-0000-0000E2C90000}"/>
    <cellStyle name="Style 31 8 2" xfId="34669" xr:uid="{00000000-0005-0000-0000-0000E3C90000}"/>
    <cellStyle name="Style 31 8_AVA DVA EL" xfId="34670" xr:uid="{00000000-0005-0000-0000-0000E4C90000}"/>
    <cellStyle name="Style 31 9" xfId="10511" xr:uid="{00000000-0005-0000-0000-0000E5C90000}"/>
    <cellStyle name="Style 31 9 2" xfId="34671" xr:uid="{00000000-0005-0000-0000-0000E6C90000}"/>
    <cellStyle name="Style 31 9_AVA DVA EL" xfId="34672" xr:uid="{00000000-0005-0000-0000-0000E7C90000}"/>
    <cellStyle name="Style 31_4Q16" xfId="34673" xr:uid="{00000000-0005-0000-0000-0000E8C90000}"/>
    <cellStyle name="Style 32" xfId="10512" xr:uid="{00000000-0005-0000-0000-0000E9C90000}"/>
    <cellStyle name="Style 32 10" xfId="10513" xr:uid="{00000000-0005-0000-0000-0000EAC90000}"/>
    <cellStyle name="Style 32 10 2" xfId="34674" xr:uid="{00000000-0005-0000-0000-0000EBC90000}"/>
    <cellStyle name="Style 32 10_AVA DVA EL" xfId="34675" xr:uid="{00000000-0005-0000-0000-0000ECC90000}"/>
    <cellStyle name="Style 32 11" xfId="10514" xr:uid="{00000000-0005-0000-0000-0000EDC90000}"/>
    <cellStyle name="Style 32 11 2" xfId="34676" xr:uid="{00000000-0005-0000-0000-0000EEC90000}"/>
    <cellStyle name="Style 32 11_AVA DVA EL" xfId="34677" xr:uid="{00000000-0005-0000-0000-0000EFC90000}"/>
    <cellStyle name="Style 32 12" xfId="10515" xr:uid="{00000000-0005-0000-0000-0000F0C90000}"/>
    <cellStyle name="Style 32 12 2" xfId="34678" xr:uid="{00000000-0005-0000-0000-0000F1C90000}"/>
    <cellStyle name="Style 32 12_AVA DVA EL" xfId="34679" xr:uid="{00000000-0005-0000-0000-0000F2C90000}"/>
    <cellStyle name="Style 32 13" xfId="10516" xr:uid="{00000000-0005-0000-0000-0000F3C90000}"/>
    <cellStyle name="Style 32 13 2" xfId="34680" xr:uid="{00000000-0005-0000-0000-0000F4C90000}"/>
    <cellStyle name="Style 32 13_AVA DVA EL" xfId="34681" xr:uid="{00000000-0005-0000-0000-0000F5C90000}"/>
    <cellStyle name="Style 32 14" xfId="10517" xr:uid="{00000000-0005-0000-0000-0000F6C90000}"/>
    <cellStyle name="Style 32 14 2" xfId="34682" xr:uid="{00000000-0005-0000-0000-0000F7C90000}"/>
    <cellStyle name="Style 32 14_AVA DVA EL" xfId="34683" xr:uid="{00000000-0005-0000-0000-0000F8C90000}"/>
    <cellStyle name="Style 32 15" xfId="34684" xr:uid="{00000000-0005-0000-0000-0000F9C90000}"/>
    <cellStyle name="Style 32 2" xfId="10518" xr:uid="{00000000-0005-0000-0000-0000FAC90000}"/>
    <cellStyle name="Style 32 2 2" xfId="10519" xr:uid="{00000000-0005-0000-0000-0000FBC90000}"/>
    <cellStyle name="Style 32 2 2 2" xfId="34685" xr:uid="{00000000-0005-0000-0000-0000FCC90000}"/>
    <cellStyle name="Style 32 2 2_AVA DVA EL" xfId="34686" xr:uid="{00000000-0005-0000-0000-0000FDC90000}"/>
    <cellStyle name="Style 32 2 3" xfId="10520" xr:uid="{00000000-0005-0000-0000-0000FEC90000}"/>
    <cellStyle name="Style 32 2 3 2" xfId="34687" xr:uid="{00000000-0005-0000-0000-0000FFC90000}"/>
    <cellStyle name="Style 32 2 3_AVA DVA EL" xfId="34688" xr:uid="{00000000-0005-0000-0000-000000CA0000}"/>
    <cellStyle name="Style 32 2 4" xfId="34689" xr:uid="{00000000-0005-0000-0000-000001CA0000}"/>
    <cellStyle name="Style 32 2_4Q16" xfId="34690" xr:uid="{00000000-0005-0000-0000-000002CA0000}"/>
    <cellStyle name="Style 32 3" xfId="10521" xr:uid="{00000000-0005-0000-0000-000003CA0000}"/>
    <cellStyle name="Style 32 3 2" xfId="10522" xr:uid="{00000000-0005-0000-0000-000004CA0000}"/>
    <cellStyle name="Style 32 3 2 2" xfId="34691" xr:uid="{00000000-0005-0000-0000-000005CA0000}"/>
    <cellStyle name="Style 32 3 2_AVA DVA EL" xfId="34692" xr:uid="{00000000-0005-0000-0000-000006CA0000}"/>
    <cellStyle name="Style 32 3 3" xfId="34693" xr:uid="{00000000-0005-0000-0000-000007CA0000}"/>
    <cellStyle name="Style 32 3_4Q16" xfId="34694" xr:uid="{00000000-0005-0000-0000-000008CA0000}"/>
    <cellStyle name="Style 32 4" xfId="10523" xr:uid="{00000000-0005-0000-0000-000009CA0000}"/>
    <cellStyle name="Style 32 4 2" xfId="34695" xr:uid="{00000000-0005-0000-0000-00000ACA0000}"/>
    <cellStyle name="Style 32 4_AVA DVA EL" xfId="34696" xr:uid="{00000000-0005-0000-0000-00000BCA0000}"/>
    <cellStyle name="Style 32 5" xfId="10524" xr:uid="{00000000-0005-0000-0000-00000CCA0000}"/>
    <cellStyle name="Style 32 5 2" xfId="34697" xr:uid="{00000000-0005-0000-0000-00000DCA0000}"/>
    <cellStyle name="Style 32 5_AVA DVA EL" xfId="34698" xr:uid="{00000000-0005-0000-0000-00000ECA0000}"/>
    <cellStyle name="Style 32 6" xfId="10525" xr:uid="{00000000-0005-0000-0000-00000FCA0000}"/>
    <cellStyle name="Style 32 6 2" xfId="34699" xr:uid="{00000000-0005-0000-0000-000010CA0000}"/>
    <cellStyle name="Style 32 6_AVA DVA EL" xfId="34700" xr:uid="{00000000-0005-0000-0000-000011CA0000}"/>
    <cellStyle name="Style 32 7" xfId="10526" xr:uid="{00000000-0005-0000-0000-000012CA0000}"/>
    <cellStyle name="Style 32 7 2" xfId="34701" xr:uid="{00000000-0005-0000-0000-000013CA0000}"/>
    <cellStyle name="Style 32 7_AVA DVA EL" xfId="34702" xr:uid="{00000000-0005-0000-0000-000014CA0000}"/>
    <cellStyle name="Style 32 8" xfId="10527" xr:uid="{00000000-0005-0000-0000-000015CA0000}"/>
    <cellStyle name="Style 32 8 2" xfId="34703" xr:uid="{00000000-0005-0000-0000-000016CA0000}"/>
    <cellStyle name="Style 32 8_AVA DVA EL" xfId="34704" xr:uid="{00000000-0005-0000-0000-000017CA0000}"/>
    <cellStyle name="Style 32 9" xfId="10528" xr:uid="{00000000-0005-0000-0000-000018CA0000}"/>
    <cellStyle name="Style 32 9 2" xfId="34705" xr:uid="{00000000-0005-0000-0000-000019CA0000}"/>
    <cellStyle name="Style 32 9_AVA DVA EL" xfId="34706" xr:uid="{00000000-0005-0000-0000-00001ACA0000}"/>
    <cellStyle name="Style 32_4Q16" xfId="34707" xr:uid="{00000000-0005-0000-0000-00001BCA0000}"/>
    <cellStyle name="Style 33" xfId="10529" xr:uid="{00000000-0005-0000-0000-00001CCA0000}"/>
    <cellStyle name="Style 33 10" xfId="10530" xr:uid="{00000000-0005-0000-0000-00001DCA0000}"/>
    <cellStyle name="Style 33 10 2" xfId="34708" xr:uid="{00000000-0005-0000-0000-00001ECA0000}"/>
    <cellStyle name="Style 33 10_A02" xfId="54681" xr:uid="{68B1BFD7-AD10-44F5-8DD6-B0CB45DE853F}"/>
    <cellStyle name="Style 33 11" xfId="10531" xr:uid="{00000000-0005-0000-0000-000020CA0000}"/>
    <cellStyle name="Style 33 11 2" xfId="34709" xr:uid="{00000000-0005-0000-0000-000021CA0000}"/>
    <cellStyle name="Style 33 11_A02" xfId="54682" xr:uid="{040BCC39-148B-4FDB-9A08-53892B457F20}"/>
    <cellStyle name="Style 33 12" xfId="34710" xr:uid="{00000000-0005-0000-0000-000023CA0000}"/>
    <cellStyle name="Style 33 2" xfId="10532" xr:uid="{00000000-0005-0000-0000-000024CA0000}"/>
    <cellStyle name="Style 33 2 2" xfId="10533" xr:uid="{00000000-0005-0000-0000-000025CA0000}"/>
    <cellStyle name="Style 33 2 2 2" xfId="34711" xr:uid="{00000000-0005-0000-0000-000026CA0000}"/>
    <cellStyle name="Style 33 2 2_A02" xfId="54683" xr:uid="{A56BA855-DA6E-4470-AEB7-A92A03D2D5B5}"/>
    <cellStyle name="Style 33 2 3" xfId="34712" xr:uid="{00000000-0005-0000-0000-000028CA0000}"/>
    <cellStyle name="Style 33 2_4Q16" xfId="34713" xr:uid="{00000000-0005-0000-0000-000029CA0000}"/>
    <cellStyle name="Style 33 3" xfId="10534" xr:uid="{00000000-0005-0000-0000-00002ACA0000}"/>
    <cellStyle name="Style 33 3 2" xfId="10535" xr:uid="{00000000-0005-0000-0000-00002BCA0000}"/>
    <cellStyle name="Style 33 3 2 2" xfId="34714" xr:uid="{00000000-0005-0000-0000-00002CCA0000}"/>
    <cellStyle name="Style 33 3 2_A02" xfId="54684" xr:uid="{CEBE2B29-725A-4E31-BFD6-6AE5473BF398}"/>
    <cellStyle name="Style 33 3 3" xfId="34715" xr:uid="{00000000-0005-0000-0000-00002ECA0000}"/>
    <cellStyle name="Style 33 3_4Q16" xfId="34716" xr:uid="{00000000-0005-0000-0000-00002FCA0000}"/>
    <cellStyle name="Style 33 4" xfId="10536" xr:uid="{00000000-0005-0000-0000-000030CA0000}"/>
    <cellStyle name="Style 33 4 2" xfId="34717" xr:uid="{00000000-0005-0000-0000-000031CA0000}"/>
    <cellStyle name="Style 33 4_A02" xfId="54685" xr:uid="{777F2783-4F4D-4CE9-B9E0-E18ADBF78927}"/>
    <cellStyle name="Style 33 5" xfId="10537" xr:uid="{00000000-0005-0000-0000-000033CA0000}"/>
    <cellStyle name="Style 33 5 2" xfId="34718" xr:uid="{00000000-0005-0000-0000-000034CA0000}"/>
    <cellStyle name="Style 33 5_A02" xfId="54686" xr:uid="{EFE8598F-CA53-4D55-A726-C76789087CFA}"/>
    <cellStyle name="Style 33 6" xfId="10538" xr:uid="{00000000-0005-0000-0000-000036CA0000}"/>
    <cellStyle name="Style 33 6 2" xfId="34719" xr:uid="{00000000-0005-0000-0000-000037CA0000}"/>
    <cellStyle name="Style 33 6_A02" xfId="54687" xr:uid="{9229AE38-EA1A-4EDB-BFDB-C7E22AB48F08}"/>
    <cellStyle name="Style 33 7" xfId="10539" xr:uid="{00000000-0005-0000-0000-000039CA0000}"/>
    <cellStyle name="Style 33 7 2" xfId="34720" xr:uid="{00000000-0005-0000-0000-00003ACA0000}"/>
    <cellStyle name="Style 33 7_A02" xfId="54688" xr:uid="{7F0010E0-EE77-4177-B607-9D628A7739AA}"/>
    <cellStyle name="Style 33 8" xfId="10540" xr:uid="{00000000-0005-0000-0000-00003CCA0000}"/>
    <cellStyle name="Style 33 8 2" xfId="34721" xr:uid="{00000000-0005-0000-0000-00003DCA0000}"/>
    <cellStyle name="Style 33 8_A02" xfId="54689" xr:uid="{4ACDD598-A99A-42FE-AFBF-9E148D279EBC}"/>
    <cellStyle name="Style 33 9" xfId="10541" xr:uid="{00000000-0005-0000-0000-00003FCA0000}"/>
    <cellStyle name="Style 33 9 2" xfId="34722" xr:uid="{00000000-0005-0000-0000-000040CA0000}"/>
    <cellStyle name="Style 33 9_A02" xfId="54690" xr:uid="{104EFBEF-6276-4332-B93E-23C5F01CFEBB}"/>
    <cellStyle name="Style 33_4Q16" xfId="34723" xr:uid="{00000000-0005-0000-0000-000042CA0000}"/>
    <cellStyle name="Style 34" xfId="10542" xr:uid="{00000000-0005-0000-0000-000043CA0000}"/>
    <cellStyle name="Style 34 2" xfId="10543" xr:uid="{00000000-0005-0000-0000-000044CA0000}"/>
    <cellStyle name="Style 34 2 2" xfId="34724" xr:uid="{00000000-0005-0000-0000-000045CA0000}"/>
    <cellStyle name="Style 34 2_AVA DVA EL" xfId="34725" xr:uid="{00000000-0005-0000-0000-000046CA0000}"/>
    <cellStyle name="Style 34 3" xfId="10544" xr:uid="{00000000-0005-0000-0000-000047CA0000}"/>
    <cellStyle name="Style 34 3 2" xfId="34726" xr:uid="{00000000-0005-0000-0000-000048CA0000}"/>
    <cellStyle name="Style 34 3_AVA DVA EL" xfId="34727" xr:uid="{00000000-0005-0000-0000-000049CA0000}"/>
    <cellStyle name="Style 34 4" xfId="10545" xr:uid="{00000000-0005-0000-0000-00004ACA0000}"/>
    <cellStyle name="Style 34 4 2" xfId="34728" xr:uid="{00000000-0005-0000-0000-00004BCA0000}"/>
    <cellStyle name="Style 34 4_AVA DVA EL" xfId="34729" xr:uid="{00000000-0005-0000-0000-00004CCA0000}"/>
    <cellStyle name="Style 34 5" xfId="34730" xr:uid="{00000000-0005-0000-0000-00004DCA0000}"/>
    <cellStyle name="Style 34_4Q16" xfId="34731" xr:uid="{00000000-0005-0000-0000-00004ECA0000}"/>
    <cellStyle name="Style 35" xfId="10546" xr:uid="{00000000-0005-0000-0000-00004FCA0000}"/>
    <cellStyle name="Style 35 10" xfId="10547" xr:uid="{00000000-0005-0000-0000-000050CA0000}"/>
    <cellStyle name="Style 35 10 2" xfId="34732" xr:uid="{00000000-0005-0000-0000-000051CA0000}"/>
    <cellStyle name="Style 35 10_AVA DVA EL" xfId="34733" xr:uid="{00000000-0005-0000-0000-000052CA0000}"/>
    <cellStyle name="Style 35 11" xfId="10548" xr:uid="{00000000-0005-0000-0000-000053CA0000}"/>
    <cellStyle name="Style 35 11 2" xfId="34734" xr:uid="{00000000-0005-0000-0000-000054CA0000}"/>
    <cellStyle name="Style 35 11_AVA DVA EL" xfId="34735" xr:uid="{00000000-0005-0000-0000-000055CA0000}"/>
    <cellStyle name="Style 35 12" xfId="34736" xr:uid="{00000000-0005-0000-0000-000056CA0000}"/>
    <cellStyle name="Style 35 2" xfId="10549" xr:uid="{00000000-0005-0000-0000-000057CA0000}"/>
    <cellStyle name="Style 35 2 2" xfId="10550" xr:uid="{00000000-0005-0000-0000-000058CA0000}"/>
    <cellStyle name="Style 35 2 2 2" xfId="34737" xr:uid="{00000000-0005-0000-0000-000059CA0000}"/>
    <cellStyle name="Style 35 2 2_AVA DVA EL" xfId="34738" xr:uid="{00000000-0005-0000-0000-00005ACA0000}"/>
    <cellStyle name="Style 35 2 3" xfId="34739" xr:uid="{00000000-0005-0000-0000-00005BCA0000}"/>
    <cellStyle name="Style 35 2_4Q16" xfId="34740" xr:uid="{00000000-0005-0000-0000-00005CCA0000}"/>
    <cellStyle name="Style 35 3" xfId="10551" xr:uid="{00000000-0005-0000-0000-00005DCA0000}"/>
    <cellStyle name="Style 35 3 2" xfId="10552" xr:uid="{00000000-0005-0000-0000-00005ECA0000}"/>
    <cellStyle name="Style 35 3 2 2" xfId="34741" xr:uid="{00000000-0005-0000-0000-00005FCA0000}"/>
    <cellStyle name="Style 35 3 2_AVA DVA EL" xfId="34742" xr:uid="{00000000-0005-0000-0000-000060CA0000}"/>
    <cellStyle name="Style 35 3 3" xfId="34743" xr:uid="{00000000-0005-0000-0000-000061CA0000}"/>
    <cellStyle name="Style 35 3_4Q16" xfId="34744" xr:uid="{00000000-0005-0000-0000-000062CA0000}"/>
    <cellStyle name="Style 35 4" xfId="10553" xr:uid="{00000000-0005-0000-0000-000063CA0000}"/>
    <cellStyle name="Style 35 4 2" xfId="34745" xr:uid="{00000000-0005-0000-0000-000064CA0000}"/>
    <cellStyle name="Style 35 4_AVA DVA EL" xfId="34746" xr:uid="{00000000-0005-0000-0000-000065CA0000}"/>
    <cellStyle name="Style 35 5" xfId="10554" xr:uid="{00000000-0005-0000-0000-000066CA0000}"/>
    <cellStyle name="Style 35 5 2" xfId="34747" xr:uid="{00000000-0005-0000-0000-000067CA0000}"/>
    <cellStyle name="Style 35 5_AVA DVA EL" xfId="34748" xr:uid="{00000000-0005-0000-0000-000068CA0000}"/>
    <cellStyle name="Style 35 6" xfId="10555" xr:uid="{00000000-0005-0000-0000-000069CA0000}"/>
    <cellStyle name="Style 35 6 2" xfId="34749" xr:uid="{00000000-0005-0000-0000-00006ACA0000}"/>
    <cellStyle name="Style 35 6_AVA DVA EL" xfId="34750" xr:uid="{00000000-0005-0000-0000-00006BCA0000}"/>
    <cellStyle name="Style 35 7" xfId="10556" xr:uid="{00000000-0005-0000-0000-00006CCA0000}"/>
    <cellStyle name="Style 35 7 2" xfId="34751" xr:uid="{00000000-0005-0000-0000-00006DCA0000}"/>
    <cellStyle name="Style 35 7_AVA DVA EL" xfId="34752" xr:uid="{00000000-0005-0000-0000-00006ECA0000}"/>
    <cellStyle name="Style 35 8" xfId="10557" xr:uid="{00000000-0005-0000-0000-00006FCA0000}"/>
    <cellStyle name="Style 35 8 2" xfId="34753" xr:uid="{00000000-0005-0000-0000-000070CA0000}"/>
    <cellStyle name="Style 35 8_AVA DVA EL" xfId="34754" xr:uid="{00000000-0005-0000-0000-000071CA0000}"/>
    <cellStyle name="Style 35 9" xfId="10558" xr:uid="{00000000-0005-0000-0000-000072CA0000}"/>
    <cellStyle name="Style 35 9 2" xfId="34755" xr:uid="{00000000-0005-0000-0000-000073CA0000}"/>
    <cellStyle name="Style 35 9_AVA DVA EL" xfId="34756" xr:uid="{00000000-0005-0000-0000-000074CA0000}"/>
    <cellStyle name="Style 35_4Q16" xfId="34757" xr:uid="{00000000-0005-0000-0000-000075CA0000}"/>
    <cellStyle name="Style 36" xfId="10559" xr:uid="{00000000-0005-0000-0000-000076CA0000}"/>
    <cellStyle name="Style 36 10" xfId="10560" xr:uid="{00000000-0005-0000-0000-000077CA0000}"/>
    <cellStyle name="Style 36 10 2" xfId="34758" xr:uid="{00000000-0005-0000-0000-000078CA0000}"/>
    <cellStyle name="Style 36 10_AVA DVA EL" xfId="34759" xr:uid="{00000000-0005-0000-0000-000079CA0000}"/>
    <cellStyle name="Style 36 11" xfId="10561" xr:uid="{00000000-0005-0000-0000-00007ACA0000}"/>
    <cellStyle name="Style 36 11 2" xfId="34760" xr:uid="{00000000-0005-0000-0000-00007BCA0000}"/>
    <cellStyle name="Style 36 11_AVA DVA EL" xfId="34761" xr:uid="{00000000-0005-0000-0000-00007CCA0000}"/>
    <cellStyle name="Style 36 12" xfId="34762" xr:uid="{00000000-0005-0000-0000-00007DCA0000}"/>
    <cellStyle name="Style 36 2" xfId="10562" xr:uid="{00000000-0005-0000-0000-00007ECA0000}"/>
    <cellStyle name="Style 36 2 2" xfId="10563" xr:uid="{00000000-0005-0000-0000-00007FCA0000}"/>
    <cellStyle name="Style 36 2 2 2" xfId="34763" xr:uid="{00000000-0005-0000-0000-000080CA0000}"/>
    <cellStyle name="Style 36 2 2_AVA DVA EL" xfId="34764" xr:uid="{00000000-0005-0000-0000-000081CA0000}"/>
    <cellStyle name="Style 36 2 3" xfId="34765" xr:uid="{00000000-0005-0000-0000-000082CA0000}"/>
    <cellStyle name="Style 36 2_4Q16" xfId="34766" xr:uid="{00000000-0005-0000-0000-000083CA0000}"/>
    <cellStyle name="Style 36 3" xfId="10564" xr:uid="{00000000-0005-0000-0000-000084CA0000}"/>
    <cellStyle name="Style 36 3 2" xfId="10565" xr:uid="{00000000-0005-0000-0000-000085CA0000}"/>
    <cellStyle name="Style 36 3 2 2" xfId="34767" xr:uid="{00000000-0005-0000-0000-000086CA0000}"/>
    <cellStyle name="Style 36 3 2_AVA DVA EL" xfId="34768" xr:uid="{00000000-0005-0000-0000-000087CA0000}"/>
    <cellStyle name="Style 36 3 3" xfId="34769" xr:uid="{00000000-0005-0000-0000-000088CA0000}"/>
    <cellStyle name="Style 36 3_4Q16" xfId="34770" xr:uid="{00000000-0005-0000-0000-000089CA0000}"/>
    <cellStyle name="Style 36 4" xfId="10566" xr:uid="{00000000-0005-0000-0000-00008ACA0000}"/>
    <cellStyle name="Style 36 4 2" xfId="34771" xr:uid="{00000000-0005-0000-0000-00008BCA0000}"/>
    <cellStyle name="Style 36 4_AVA DVA EL" xfId="34772" xr:uid="{00000000-0005-0000-0000-00008CCA0000}"/>
    <cellStyle name="Style 36 5" xfId="10567" xr:uid="{00000000-0005-0000-0000-00008DCA0000}"/>
    <cellStyle name="Style 36 5 2" xfId="34773" xr:uid="{00000000-0005-0000-0000-00008ECA0000}"/>
    <cellStyle name="Style 36 5_AVA DVA EL" xfId="34774" xr:uid="{00000000-0005-0000-0000-00008FCA0000}"/>
    <cellStyle name="Style 36 6" xfId="10568" xr:uid="{00000000-0005-0000-0000-000090CA0000}"/>
    <cellStyle name="Style 36 6 2" xfId="34775" xr:uid="{00000000-0005-0000-0000-000091CA0000}"/>
    <cellStyle name="Style 36 6_AVA DVA EL" xfId="34776" xr:uid="{00000000-0005-0000-0000-000092CA0000}"/>
    <cellStyle name="Style 36 7" xfId="10569" xr:uid="{00000000-0005-0000-0000-000093CA0000}"/>
    <cellStyle name="Style 36 7 2" xfId="34777" xr:uid="{00000000-0005-0000-0000-000094CA0000}"/>
    <cellStyle name="Style 36 7_AVA DVA EL" xfId="34778" xr:uid="{00000000-0005-0000-0000-000095CA0000}"/>
    <cellStyle name="Style 36 8" xfId="10570" xr:uid="{00000000-0005-0000-0000-000096CA0000}"/>
    <cellStyle name="Style 36 8 2" xfId="34779" xr:uid="{00000000-0005-0000-0000-000097CA0000}"/>
    <cellStyle name="Style 36 8_AVA DVA EL" xfId="34780" xr:uid="{00000000-0005-0000-0000-000098CA0000}"/>
    <cellStyle name="Style 36 9" xfId="10571" xr:uid="{00000000-0005-0000-0000-000099CA0000}"/>
    <cellStyle name="Style 36 9 2" xfId="34781" xr:uid="{00000000-0005-0000-0000-00009ACA0000}"/>
    <cellStyle name="Style 36 9_AVA DVA EL" xfId="34782" xr:uid="{00000000-0005-0000-0000-00009BCA0000}"/>
    <cellStyle name="Style 36_4Q16" xfId="34783" xr:uid="{00000000-0005-0000-0000-00009CCA0000}"/>
    <cellStyle name="Style D green" xfId="10572" xr:uid="{00000000-0005-0000-0000-00009DCA0000}"/>
    <cellStyle name="Style D green 2" xfId="34784" xr:uid="{00000000-0005-0000-0000-00009ECA0000}"/>
    <cellStyle name="Style D green_A02" xfId="54691" xr:uid="{C082C08E-F7C1-48FD-BE17-8E49030FEC6D}"/>
    <cellStyle name="Style E" xfId="10573" xr:uid="{00000000-0005-0000-0000-0000A0CA0000}"/>
    <cellStyle name="Style E 2" xfId="34785" xr:uid="{00000000-0005-0000-0000-0000A1CA0000}"/>
    <cellStyle name="Style E_AVA DVA EL" xfId="34786" xr:uid="{00000000-0005-0000-0000-0000A2CA0000}"/>
    <cellStyle name="Style H" xfId="10574" xr:uid="{00000000-0005-0000-0000-0000A3CA0000}"/>
    <cellStyle name="Style H 2" xfId="34787" xr:uid="{00000000-0005-0000-0000-0000A4CA0000}"/>
    <cellStyle name="Style H_A02" xfId="54692" xr:uid="{6E23E8EA-1A90-491C-A0F9-EE15639CA5A3}"/>
    <cellStyle name="Sub total" xfId="10575" xr:uid="{00000000-0005-0000-0000-0000A6CA0000}"/>
    <cellStyle name="Sub total 10" xfId="10576" xr:uid="{00000000-0005-0000-0000-0000A7CA0000}"/>
    <cellStyle name="Sub total 10 2" xfId="52201" xr:uid="{00000000-0005-0000-0000-0000A8CA0000}"/>
    <cellStyle name="Sub total 11" xfId="35955" xr:uid="{00000000-0005-0000-0000-0000A9CA0000}"/>
    <cellStyle name="Sub total 11 2" xfId="52202" xr:uid="{00000000-0005-0000-0000-0000AACA0000}"/>
    <cellStyle name="Sub total 12" xfId="36846" xr:uid="{00000000-0005-0000-0000-0000ABCA0000}"/>
    <cellStyle name="Sub total 12 2" xfId="52203" xr:uid="{00000000-0005-0000-0000-0000ACCA0000}"/>
    <cellStyle name="Sub total 13" xfId="52204" xr:uid="{00000000-0005-0000-0000-0000ADCA0000}"/>
    <cellStyle name="Sub total 13 2" xfId="52205" xr:uid="{00000000-0005-0000-0000-0000AECA0000}"/>
    <cellStyle name="Sub total 14" xfId="52206" xr:uid="{00000000-0005-0000-0000-0000AFCA0000}"/>
    <cellStyle name="Sub total 14 2" xfId="52207" xr:uid="{00000000-0005-0000-0000-0000B0CA0000}"/>
    <cellStyle name="Sub total 15" xfId="52208" xr:uid="{00000000-0005-0000-0000-0000B1CA0000}"/>
    <cellStyle name="Sub total 15 2" xfId="52209" xr:uid="{00000000-0005-0000-0000-0000B2CA0000}"/>
    <cellStyle name="Sub total 16" xfId="52210" xr:uid="{00000000-0005-0000-0000-0000B3CA0000}"/>
    <cellStyle name="Sub total 16 2" xfId="52211" xr:uid="{00000000-0005-0000-0000-0000B4CA0000}"/>
    <cellStyle name="Sub total 17" xfId="52212" xr:uid="{00000000-0005-0000-0000-0000B5CA0000}"/>
    <cellStyle name="Sub total 17 2" xfId="52213" xr:uid="{00000000-0005-0000-0000-0000B6CA0000}"/>
    <cellStyle name="Sub total 18" xfId="52214" xr:uid="{00000000-0005-0000-0000-0000B7CA0000}"/>
    <cellStyle name="Sub total 18 2" xfId="52215" xr:uid="{00000000-0005-0000-0000-0000B8CA0000}"/>
    <cellStyle name="Sub total 19" xfId="52216" xr:uid="{00000000-0005-0000-0000-0000B9CA0000}"/>
    <cellStyle name="Sub total 19 2" xfId="52217" xr:uid="{00000000-0005-0000-0000-0000BACA0000}"/>
    <cellStyle name="Sub total 2" xfId="10577" xr:uid="{00000000-0005-0000-0000-0000BBCA0000}"/>
    <cellStyle name="Sub total 2 10" xfId="36377" xr:uid="{00000000-0005-0000-0000-0000BCCA0000}"/>
    <cellStyle name="Sub total 2 11" xfId="36847" xr:uid="{00000000-0005-0000-0000-0000BDCA0000}"/>
    <cellStyle name="Sub total 2 2" xfId="10578" xr:uid="{00000000-0005-0000-0000-0000BECA0000}"/>
    <cellStyle name="Sub total 2 2 10" xfId="10579" xr:uid="{00000000-0005-0000-0000-0000BFCA0000}"/>
    <cellStyle name="Sub total 2 2 11" xfId="36702" xr:uid="{00000000-0005-0000-0000-0000C0CA0000}"/>
    <cellStyle name="Sub total 2 2 2" xfId="10580" xr:uid="{00000000-0005-0000-0000-0000C1CA0000}"/>
    <cellStyle name="Sub total 2 2 2 2" xfId="52218" xr:uid="{00000000-0005-0000-0000-0000C2CA0000}"/>
    <cellStyle name="Sub total 2 2 3" xfId="10581" xr:uid="{00000000-0005-0000-0000-0000C3CA0000}"/>
    <cellStyle name="Sub total 2 2 4" xfId="10582" xr:uid="{00000000-0005-0000-0000-0000C4CA0000}"/>
    <cellStyle name="Sub total 2 2 5" xfId="10583" xr:uid="{00000000-0005-0000-0000-0000C5CA0000}"/>
    <cellStyle name="Sub total 2 2 6" xfId="10584" xr:uid="{00000000-0005-0000-0000-0000C6CA0000}"/>
    <cellStyle name="Sub total 2 2 7" xfId="10585" xr:uid="{00000000-0005-0000-0000-0000C7CA0000}"/>
    <cellStyle name="Sub total 2 2 8" xfId="10586" xr:uid="{00000000-0005-0000-0000-0000C8CA0000}"/>
    <cellStyle name="Sub total 2 2 9" xfId="10587" xr:uid="{00000000-0005-0000-0000-0000C9CA0000}"/>
    <cellStyle name="Sub total 2 2_3. Chng in credit spreads" xfId="52219" xr:uid="{00000000-0005-0000-0000-0000CACA0000}"/>
    <cellStyle name="Sub total 2 3" xfId="10588" xr:uid="{00000000-0005-0000-0000-0000CBCA0000}"/>
    <cellStyle name="Sub total 2 3 10" xfId="10589" xr:uid="{00000000-0005-0000-0000-0000CCCA0000}"/>
    <cellStyle name="Sub total 2 3 11" xfId="36458" xr:uid="{00000000-0005-0000-0000-0000CDCA0000}"/>
    <cellStyle name="Sub total 2 3 12" xfId="36685" xr:uid="{00000000-0005-0000-0000-0000CECA0000}"/>
    <cellStyle name="Sub total 2 3 2" xfId="10590" xr:uid="{00000000-0005-0000-0000-0000CFCA0000}"/>
    <cellStyle name="Sub total 2 3 3" xfId="10591" xr:uid="{00000000-0005-0000-0000-0000D0CA0000}"/>
    <cellStyle name="Sub total 2 3 4" xfId="10592" xr:uid="{00000000-0005-0000-0000-0000D1CA0000}"/>
    <cellStyle name="Sub total 2 3 5" xfId="10593" xr:uid="{00000000-0005-0000-0000-0000D2CA0000}"/>
    <cellStyle name="Sub total 2 3 6" xfId="10594" xr:uid="{00000000-0005-0000-0000-0000D3CA0000}"/>
    <cellStyle name="Sub total 2 3 7" xfId="10595" xr:uid="{00000000-0005-0000-0000-0000D4CA0000}"/>
    <cellStyle name="Sub total 2 3 8" xfId="10596" xr:uid="{00000000-0005-0000-0000-0000D5CA0000}"/>
    <cellStyle name="Sub total 2 3 9" xfId="10597" xr:uid="{00000000-0005-0000-0000-0000D6CA0000}"/>
    <cellStyle name="Sub total 2 3_CR4_19" xfId="10598" xr:uid="{00000000-0005-0000-0000-0000D7CA0000}"/>
    <cellStyle name="Sub total 2 4" xfId="10599" xr:uid="{00000000-0005-0000-0000-0000D8CA0000}"/>
    <cellStyle name="Sub total 2 4 10" xfId="10600" xr:uid="{00000000-0005-0000-0000-0000D9CA0000}"/>
    <cellStyle name="Sub total 2 4 2" xfId="10601" xr:uid="{00000000-0005-0000-0000-0000DACA0000}"/>
    <cellStyle name="Sub total 2 4 3" xfId="10602" xr:uid="{00000000-0005-0000-0000-0000DBCA0000}"/>
    <cellStyle name="Sub total 2 4 4" xfId="10603" xr:uid="{00000000-0005-0000-0000-0000DCCA0000}"/>
    <cellStyle name="Sub total 2 4 5" xfId="10604" xr:uid="{00000000-0005-0000-0000-0000DDCA0000}"/>
    <cellStyle name="Sub total 2 4 6" xfId="10605" xr:uid="{00000000-0005-0000-0000-0000DECA0000}"/>
    <cellStyle name="Sub total 2 4 7" xfId="10606" xr:uid="{00000000-0005-0000-0000-0000DFCA0000}"/>
    <cellStyle name="Sub total 2 4 8" xfId="10607" xr:uid="{00000000-0005-0000-0000-0000E0CA0000}"/>
    <cellStyle name="Sub total 2 4 9" xfId="10608" xr:uid="{00000000-0005-0000-0000-0000E1CA0000}"/>
    <cellStyle name="Sub total 2 4_CR4_19" xfId="10609" xr:uid="{00000000-0005-0000-0000-0000E2CA0000}"/>
    <cellStyle name="Sub total 2 5" xfId="10610" xr:uid="{00000000-0005-0000-0000-0000E3CA0000}"/>
    <cellStyle name="Sub total 2 5 10" xfId="10611" xr:uid="{00000000-0005-0000-0000-0000E4CA0000}"/>
    <cellStyle name="Sub total 2 5 2" xfId="10612" xr:uid="{00000000-0005-0000-0000-0000E5CA0000}"/>
    <cellStyle name="Sub total 2 5 3" xfId="10613" xr:uid="{00000000-0005-0000-0000-0000E6CA0000}"/>
    <cellStyle name="Sub total 2 5 4" xfId="10614" xr:uid="{00000000-0005-0000-0000-0000E7CA0000}"/>
    <cellStyle name="Sub total 2 5 5" xfId="10615" xr:uid="{00000000-0005-0000-0000-0000E8CA0000}"/>
    <cellStyle name="Sub total 2 5 6" xfId="10616" xr:uid="{00000000-0005-0000-0000-0000E9CA0000}"/>
    <cellStyle name="Sub total 2 5 7" xfId="10617" xr:uid="{00000000-0005-0000-0000-0000EACA0000}"/>
    <cellStyle name="Sub total 2 5 8" xfId="10618" xr:uid="{00000000-0005-0000-0000-0000EBCA0000}"/>
    <cellStyle name="Sub total 2 5 9" xfId="10619" xr:uid="{00000000-0005-0000-0000-0000ECCA0000}"/>
    <cellStyle name="Sub total 2 5_CR4_19" xfId="10620" xr:uid="{00000000-0005-0000-0000-0000EDCA0000}"/>
    <cellStyle name="Sub total 2 6" xfId="10621" xr:uid="{00000000-0005-0000-0000-0000EECA0000}"/>
    <cellStyle name="Sub total 2 6 10" xfId="10622" xr:uid="{00000000-0005-0000-0000-0000EFCA0000}"/>
    <cellStyle name="Sub total 2 6 2" xfId="10623" xr:uid="{00000000-0005-0000-0000-0000F0CA0000}"/>
    <cellStyle name="Sub total 2 6 3" xfId="10624" xr:uid="{00000000-0005-0000-0000-0000F1CA0000}"/>
    <cellStyle name="Sub total 2 6 4" xfId="10625" xr:uid="{00000000-0005-0000-0000-0000F2CA0000}"/>
    <cellStyle name="Sub total 2 6 5" xfId="10626" xr:uid="{00000000-0005-0000-0000-0000F3CA0000}"/>
    <cellStyle name="Sub total 2 6 6" xfId="10627" xr:uid="{00000000-0005-0000-0000-0000F4CA0000}"/>
    <cellStyle name="Sub total 2 6 7" xfId="10628" xr:uid="{00000000-0005-0000-0000-0000F5CA0000}"/>
    <cellStyle name="Sub total 2 6 8" xfId="10629" xr:uid="{00000000-0005-0000-0000-0000F6CA0000}"/>
    <cellStyle name="Sub total 2 6 9" xfId="10630" xr:uid="{00000000-0005-0000-0000-0000F7CA0000}"/>
    <cellStyle name="Sub total 2 6_CR4_19" xfId="10631" xr:uid="{00000000-0005-0000-0000-0000F8CA0000}"/>
    <cellStyle name="Sub total 2 7" xfId="10632" xr:uid="{00000000-0005-0000-0000-0000F9CA0000}"/>
    <cellStyle name="Sub total 2 7 2" xfId="10633" xr:uid="{00000000-0005-0000-0000-0000FACA0000}"/>
    <cellStyle name="Sub total 2 7 3" xfId="10634" xr:uid="{00000000-0005-0000-0000-0000FBCA0000}"/>
    <cellStyle name="Sub total 2 7 4" xfId="10635" xr:uid="{00000000-0005-0000-0000-0000FCCA0000}"/>
    <cellStyle name="Sub total 2 7 5" xfId="10636" xr:uid="{00000000-0005-0000-0000-0000FDCA0000}"/>
    <cellStyle name="Sub total 2 7 6" xfId="10637" xr:uid="{00000000-0005-0000-0000-0000FECA0000}"/>
    <cellStyle name="Sub total 2 7 7" xfId="10638" xr:uid="{00000000-0005-0000-0000-0000FFCA0000}"/>
    <cellStyle name="Sub total 2 7 8" xfId="10639" xr:uid="{00000000-0005-0000-0000-000000CB0000}"/>
    <cellStyle name="Sub total 2 7 9" xfId="10640" xr:uid="{00000000-0005-0000-0000-000001CB0000}"/>
    <cellStyle name="Sub total 2 7_CR4_19" xfId="10641" xr:uid="{00000000-0005-0000-0000-000002CB0000}"/>
    <cellStyle name="Sub total 2 8" xfId="10642" xr:uid="{00000000-0005-0000-0000-000003CB0000}"/>
    <cellStyle name="Sub total 2 9" xfId="10643" xr:uid="{00000000-0005-0000-0000-000004CB0000}"/>
    <cellStyle name="Sub total 2_3. Chng in credit spreads" xfId="52220" xr:uid="{00000000-0005-0000-0000-000005CB0000}"/>
    <cellStyle name="Sub total 20" xfId="52221" xr:uid="{00000000-0005-0000-0000-000006CB0000}"/>
    <cellStyle name="Sub total 20 2" xfId="52222" xr:uid="{00000000-0005-0000-0000-000007CB0000}"/>
    <cellStyle name="Sub total 21" xfId="52223" xr:uid="{00000000-0005-0000-0000-000008CB0000}"/>
    <cellStyle name="Sub total 21 2" xfId="52224" xr:uid="{00000000-0005-0000-0000-000009CB0000}"/>
    <cellStyle name="Sub total 22" xfId="52225" xr:uid="{00000000-0005-0000-0000-00000ACB0000}"/>
    <cellStyle name="Sub total 22 2" xfId="52226" xr:uid="{00000000-0005-0000-0000-00000BCB0000}"/>
    <cellStyle name="Sub total 23" xfId="52227" xr:uid="{00000000-0005-0000-0000-00000CCB0000}"/>
    <cellStyle name="Sub total 23 2" xfId="52228" xr:uid="{00000000-0005-0000-0000-00000DCB0000}"/>
    <cellStyle name="Sub total 24" xfId="52229" xr:uid="{00000000-0005-0000-0000-00000ECB0000}"/>
    <cellStyle name="Sub total 24 2" xfId="52230" xr:uid="{00000000-0005-0000-0000-00000FCB0000}"/>
    <cellStyle name="Sub total 25" xfId="52231" xr:uid="{00000000-0005-0000-0000-000010CB0000}"/>
    <cellStyle name="Sub total 25 2" xfId="52232" xr:uid="{00000000-0005-0000-0000-000011CB0000}"/>
    <cellStyle name="Sub total 26" xfId="52233" xr:uid="{00000000-0005-0000-0000-000012CB0000}"/>
    <cellStyle name="Sub total 26 2" xfId="52234" xr:uid="{00000000-0005-0000-0000-000013CB0000}"/>
    <cellStyle name="Sub total 3" xfId="10644" xr:uid="{00000000-0005-0000-0000-000014CB0000}"/>
    <cellStyle name="Sub total 3 10" xfId="10645" xr:uid="{00000000-0005-0000-0000-000015CB0000}"/>
    <cellStyle name="Sub total 3 11" xfId="36701" xr:uid="{00000000-0005-0000-0000-000016CB0000}"/>
    <cellStyle name="Sub total 3 2" xfId="10646" xr:uid="{00000000-0005-0000-0000-000017CB0000}"/>
    <cellStyle name="Sub total 3 2 2" xfId="34788" xr:uid="{00000000-0005-0000-0000-000018CB0000}"/>
    <cellStyle name="Sub total 3 2 2 2" xfId="52235" xr:uid="{00000000-0005-0000-0000-000019CB0000}"/>
    <cellStyle name="Sub total 3 2 3" xfId="34789" xr:uid="{00000000-0005-0000-0000-00001ACB0000}"/>
    <cellStyle name="Sub total 3 2_3. Chng in credit spreads" xfId="52236" xr:uid="{00000000-0005-0000-0000-00001BCB0000}"/>
    <cellStyle name="Sub total 3 3" xfId="10647" xr:uid="{00000000-0005-0000-0000-00001CCB0000}"/>
    <cellStyle name="Sub total 3 3 2" xfId="52237" xr:uid="{00000000-0005-0000-0000-00001DCB0000}"/>
    <cellStyle name="Sub total 3 4" xfId="10648" xr:uid="{00000000-0005-0000-0000-00001ECB0000}"/>
    <cellStyle name="Sub total 3 5" xfId="10649" xr:uid="{00000000-0005-0000-0000-00001FCB0000}"/>
    <cellStyle name="Sub total 3 6" xfId="10650" xr:uid="{00000000-0005-0000-0000-000020CB0000}"/>
    <cellStyle name="Sub total 3 7" xfId="10651" xr:uid="{00000000-0005-0000-0000-000021CB0000}"/>
    <cellStyle name="Sub total 3 8" xfId="10652" xr:uid="{00000000-0005-0000-0000-000022CB0000}"/>
    <cellStyle name="Sub total 3 9" xfId="10653" xr:uid="{00000000-0005-0000-0000-000023CB0000}"/>
    <cellStyle name="Sub total 3_3. Chng in credit spreads" xfId="52238" xr:uid="{00000000-0005-0000-0000-000024CB0000}"/>
    <cellStyle name="Sub total 4" xfId="10654" xr:uid="{00000000-0005-0000-0000-000025CB0000}"/>
    <cellStyle name="Sub total 4 10" xfId="10655" xr:uid="{00000000-0005-0000-0000-000026CB0000}"/>
    <cellStyle name="Sub total 4 11" xfId="36343" xr:uid="{00000000-0005-0000-0000-000027CB0000}"/>
    <cellStyle name="Sub total 4 12" xfId="35929" xr:uid="{00000000-0005-0000-0000-000028CB0000}"/>
    <cellStyle name="Sub total 4 2" xfId="10656" xr:uid="{00000000-0005-0000-0000-000029CB0000}"/>
    <cellStyle name="Sub total 4 3" xfId="10657" xr:uid="{00000000-0005-0000-0000-00002ACB0000}"/>
    <cellStyle name="Sub total 4 4" xfId="10658" xr:uid="{00000000-0005-0000-0000-00002BCB0000}"/>
    <cellStyle name="Sub total 4 5" xfId="10659" xr:uid="{00000000-0005-0000-0000-00002CCB0000}"/>
    <cellStyle name="Sub total 4 6" xfId="10660" xr:uid="{00000000-0005-0000-0000-00002DCB0000}"/>
    <cellStyle name="Sub total 4 7" xfId="10661" xr:uid="{00000000-0005-0000-0000-00002ECB0000}"/>
    <cellStyle name="Sub total 4 8" xfId="10662" xr:uid="{00000000-0005-0000-0000-00002FCB0000}"/>
    <cellStyle name="Sub total 4 9" xfId="10663" xr:uid="{00000000-0005-0000-0000-000030CB0000}"/>
    <cellStyle name="Sub total 4_CR4_19" xfId="10664" xr:uid="{00000000-0005-0000-0000-000031CB0000}"/>
    <cellStyle name="Sub total 5" xfId="10665" xr:uid="{00000000-0005-0000-0000-000032CB0000}"/>
    <cellStyle name="Sub total 5 10" xfId="10666" xr:uid="{00000000-0005-0000-0000-000033CB0000}"/>
    <cellStyle name="Sub total 5 2" xfId="10667" xr:uid="{00000000-0005-0000-0000-000034CB0000}"/>
    <cellStyle name="Sub total 5 3" xfId="10668" xr:uid="{00000000-0005-0000-0000-000035CB0000}"/>
    <cellStyle name="Sub total 5 4" xfId="10669" xr:uid="{00000000-0005-0000-0000-000036CB0000}"/>
    <cellStyle name="Sub total 5 5" xfId="10670" xr:uid="{00000000-0005-0000-0000-000037CB0000}"/>
    <cellStyle name="Sub total 5 6" xfId="10671" xr:uid="{00000000-0005-0000-0000-000038CB0000}"/>
    <cellStyle name="Sub total 5 7" xfId="10672" xr:uid="{00000000-0005-0000-0000-000039CB0000}"/>
    <cellStyle name="Sub total 5 8" xfId="10673" xr:uid="{00000000-0005-0000-0000-00003ACB0000}"/>
    <cellStyle name="Sub total 5 9" xfId="10674" xr:uid="{00000000-0005-0000-0000-00003BCB0000}"/>
    <cellStyle name="Sub total 5_CR4_19" xfId="10675" xr:uid="{00000000-0005-0000-0000-00003CCB0000}"/>
    <cellStyle name="Sub total 6" xfId="10676" xr:uid="{00000000-0005-0000-0000-00003DCB0000}"/>
    <cellStyle name="Sub total 6 10" xfId="10677" xr:uid="{00000000-0005-0000-0000-00003ECB0000}"/>
    <cellStyle name="Sub total 6 2" xfId="10678" xr:uid="{00000000-0005-0000-0000-00003FCB0000}"/>
    <cellStyle name="Sub total 6 3" xfId="10679" xr:uid="{00000000-0005-0000-0000-000040CB0000}"/>
    <cellStyle name="Sub total 6 4" xfId="10680" xr:uid="{00000000-0005-0000-0000-000041CB0000}"/>
    <cellStyle name="Sub total 6 5" xfId="10681" xr:uid="{00000000-0005-0000-0000-000042CB0000}"/>
    <cellStyle name="Sub total 6 6" xfId="10682" xr:uid="{00000000-0005-0000-0000-000043CB0000}"/>
    <cellStyle name="Sub total 6 7" xfId="10683" xr:uid="{00000000-0005-0000-0000-000044CB0000}"/>
    <cellStyle name="Sub total 6 8" xfId="10684" xr:uid="{00000000-0005-0000-0000-000045CB0000}"/>
    <cellStyle name="Sub total 6 9" xfId="10685" xr:uid="{00000000-0005-0000-0000-000046CB0000}"/>
    <cellStyle name="Sub total 6_CR4_19" xfId="10686" xr:uid="{00000000-0005-0000-0000-000047CB0000}"/>
    <cellStyle name="Sub total 7" xfId="10687" xr:uid="{00000000-0005-0000-0000-000048CB0000}"/>
    <cellStyle name="Sub total 7 10" xfId="10688" xr:uid="{00000000-0005-0000-0000-000049CB0000}"/>
    <cellStyle name="Sub total 7 2" xfId="10689" xr:uid="{00000000-0005-0000-0000-00004ACB0000}"/>
    <cellStyle name="Sub total 7 3" xfId="10690" xr:uid="{00000000-0005-0000-0000-00004BCB0000}"/>
    <cellStyle name="Sub total 7 4" xfId="10691" xr:uid="{00000000-0005-0000-0000-00004CCB0000}"/>
    <cellStyle name="Sub total 7 5" xfId="10692" xr:uid="{00000000-0005-0000-0000-00004DCB0000}"/>
    <cellStyle name="Sub total 7 6" xfId="10693" xr:uid="{00000000-0005-0000-0000-00004ECB0000}"/>
    <cellStyle name="Sub total 7 7" xfId="10694" xr:uid="{00000000-0005-0000-0000-00004FCB0000}"/>
    <cellStyle name="Sub total 7 8" xfId="10695" xr:uid="{00000000-0005-0000-0000-000050CB0000}"/>
    <cellStyle name="Sub total 7 9" xfId="10696" xr:uid="{00000000-0005-0000-0000-000051CB0000}"/>
    <cellStyle name="Sub total 7_CR4_19" xfId="10697" xr:uid="{00000000-0005-0000-0000-000052CB0000}"/>
    <cellStyle name="Sub total 8" xfId="10698" xr:uid="{00000000-0005-0000-0000-000053CB0000}"/>
    <cellStyle name="Sub total 8 2" xfId="10699" xr:uid="{00000000-0005-0000-0000-000054CB0000}"/>
    <cellStyle name="Sub total 8 3" xfId="10700" xr:uid="{00000000-0005-0000-0000-000055CB0000}"/>
    <cellStyle name="Sub total 8 4" xfId="10701" xr:uid="{00000000-0005-0000-0000-000056CB0000}"/>
    <cellStyle name="Sub total 8 5" xfId="10702" xr:uid="{00000000-0005-0000-0000-000057CB0000}"/>
    <cellStyle name="Sub total 8 6" xfId="10703" xr:uid="{00000000-0005-0000-0000-000058CB0000}"/>
    <cellStyle name="Sub total 8 7" xfId="10704" xr:uid="{00000000-0005-0000-0000-000059CB0000}"/>
    <cellStyle name="Sub total 8 8" xfId="10705" xr:uid="{00000000-0005-0000-0000-00005ACB0000}"/>
    <cellStyle name="Sub total 8 9" xfId="10706" xr:uid="{00000000-0005-0000-0000-00005BCB0000}"/>
    <cellStyle name="Sub total 8_CR4_19" xfId="10707" xr:uid="{00000000-0005-0000-0000-00005CCB0000}"/>
    <cellStyle name="Sub total 9" xfId="10708" xr:uid="{00000000-0005-0000-0000-00005DCB0000}"/>
    <cellStyle name="Sub total 9 2" xfId="52239" xr:uid="{00000000-0005-0000-0000-00005ECB0000}"/>
    <cellStyle name="Sub total_1" xfId="52240" xr:uid="{00000000-0005-0000-0000-00005FCB0000}"/>
    <cellStyle name="Subtitle" xfId="34790" xr:uid="{00000000-0005-0000-0000-000060CB0000}"/>
    <cellStyle name="Subtitle 2" xfId="34791" xr:uid="{00000000-0005-0000-0000-000061CB0000}"/>
    <cellStyle name="Subtitle 2 2" xfId="34792" xr:uid="{00000000-0005-0000-0000-000062CB0000}"/>
    <cellStyle name="Subtitle 2 3" xfId="34793" xr:uid="{00000000-0005-0000-0000-000063CB0000}"/>
    <cellStyle name="Subtitle 2 4" xfId="52241" xr:uid="{00000000-0005-0000-0000-000064CB0000}"/>
    <cellStyle name="Subtitle 2_AVA DVA EL" xfId="34794" xr:uid="{00000000-0005-0000-0000-000065CB0000}"/>
    <cellStyle name="Subtitle 3" xfId="34795" xr:uid="{00000000-0005-0000-0000-000066CB0000}"/>
    <cellStyle name="Subtitle 4" xfId="34796" xr:uid="{00000000-0005-0000-0000-000067CB0000}"/>
    <cellStyle name="Subtitle_AVA DVA EL" xfId="34797" xr:uid="{00000000-0005-0000-0000-000068CB0000}"/>
    <cellStyle name="Suma" xfId="10709" xr:uid="{00000000-0005-0000-0000-000069CB0000}"/>
    <cellStyle name="Suma 2" xfId="10710" xr:uid="{00000000-0005-0000-0000-00006ACB0000}"/>
    <cellStyle name="Suma 2 10" xfId="10711" xr:uid="{00000000-0005-0000-0000-00006BCB0000}"/>
    <cellStyle name="Suma 2 11" xfId="10712" xr:uid="{00000000-0005-0000-0000-00006CCB0000}"/>
    <cellStyle name="Suma 2 12" xfId="36703" xr:uid="{00000000-0005-0000-0000-00006DCB0000}"/>
    <cellStyle name="Suma 2 2" xfId="10713" xr:uid="{00000000-0005-0000-0000-00006ECB0000}"/>
    <cellStyle name="Suma 2 3" xfId="10714" xr:uid="{00000000-0005-0000-0000-00006FCB0000}"/>
    <cellStyle name="Suma 2 4" xfId="10715" xr:uid="{00000000-0005-0000-0000-000070CB0000}"/>
    <cellStyle name="Suma 2 5" xfId="10716" xr:uid="{00000000-0005-0000-0000-000071CB0000}"/>
    <cellStyle name="Suma 2 6" xfId="10717" xr:uid="{00000000-0005-0000-0000-000072CB0000}"/>
    <cellStyle name="Suma 2 7" xfId="10718" xr:uid="{00000000-0005-0000-0000-000073CB0000}"/>
    <cellStyle name="Suma 2 8" xfId="10719" xr:uid="{00000000-0005-0000-0000-000074CB0000}"/>
    <cellStyle name="Suma 2 9" xfId="10720" xr:uid="{00000000-0005-0000-0000-000075CB0000}"/>
    <cellStyle name="Suma 2_AVA DVA EL" xfId="34798" xr:uid="{00000000-0005-0000-0000-000076CB0000}"/>
    <cellStyle name="Suma 3" xfId="10721" xr:uid="{00000000-0005-0000-0000-000077CB0000}"/>
    <cellStyle name="Suma 3 10" xfId="10722" xr:uid="{00000000-0005-0000-0000-000078CB0000}"/>
    <cellStyle name="Suma 3 11" xfId="10723" xr:uid="{00000000-0005-0000-0000-000079CB0000}"/>
    <cellStyle name="Suma 3 12" xfId="36459" xr:uid="{00000000-0005-0000-0000-00007ACB0000}"/>
    <cellStyle name="Suma 3 13" xfId="36686" xr:uid="{00000000-0005-0000-0000-00007BCB0000}"/>
    <cellStyle name="Suma 3 2" xfId="10724" xr:uid="{00000000-0005-0000-0000-00007CCB0000}"/>
    <cellStyle name="Suma 3 3" xfId="10725" xr:uid="{00000000-0005-0000-0000-00007DCB0000}"/>
    <cellStyle name="Suma 3 4" xfId="10726" xr:uid="{00000000-0005-0000-0000-00007ECB0000}"/>
    <cellStyle name="Suma 3 5" xfId="10727" xr:uid="{00000000-0005-0000-0000-00007FCB0000}"/>
    <cellStyle name="Suma 3 6" xfId="10728" xr:uid="{00000000-0005-0000-0000-000080CB0000}"/>
    <cellStyle name="Suma 3 7" xfId="10729" xr:uid="{00000000-0005-0000-0000-000081CB0000}"/>
    <cellStyle name="Suma 3 8" xfId="10730" xr:uid="{00000000-0005-0000-0000-000082CB0000}"/>
    <cellStyle name="Suma 3 9" xfId="10731" xr:uid="{00000000-0005-0000-0000-000083CB0000}"/>
    <cellStyle name="Suma 3_CR4_19" xfId="10732" xr:uid="{00000000-0005-0000-0000-000084CB0000}"/>
    <cellStyle name="Suma 4" xfId="10733" xr:uid="{00000000-0005-0000-0000-000085CB0000}"/>
    <cellStyle name="Suma 4 10" xfId="10734" xr:uid="{00000000-0005-0000-0000-000086CB0000}"/>
    <cellStyle name="Suma 4 11" xfId="10735" xr:uid="{00000000-0005-0000-0000-000087CB0000}"/>
    <cellStyle name="Suma 4 2" xfId="10736" xr:uid="{00000000-0005-0000-0000-000088CB0000}"/>
    <cellStyle name="Suma 4 3" xfId="10737" xr:uid="{00000000-0005-0000-0000-000089CB0000}"/>
    <cellStyle name="Suma 4 4" xfId="10738" xr:uid="{00000000-0005-0000-0000-00008ACB0000}"/>
    <cellStyle name="Suma 4 5" xfId="10739" xr:uid="{00000000-0005-0000-0000-00008BCB0000}"/>
    <cellStyle name="Suma 4 6" xfId="10740" xr:uid="{00000000-0005-0000-0000-00008CCB0000}"/>
    <cellStyle name="Suma 4 7" xfId="10741" xr:uid="{00000000-0005-0000-0000-00008DCB0000}"/>
    <cellStyle name="Suma 4 8" xfId="10742" xr:uid="{00000000-0005-0000-0000-00008ECB0000}"/>
    <cellStyle name="Suma 4 9" xfId="10743" xr:uid="{00000000-0005-0000-0000-00008FCB0000}"/>
    <cellStyle name="Suma 4_CR4_19" xfId="10744" xr:uid="{00000000-0005-0000-0000-000090CB0000}"/>
    <cellStyle name="Suma 5" xfId="10745" xr:uid="{00000000-0005-0000-0000-000091CB0000}"/>
    <cellStyle name="Suma 5 10" xfId="10746" xr:uid="{00000000-0005-0000-0000-000092CB0000}"/>
    <cellStyle name="Suma 5 11" xfId="10747" xr:uid="{00000000-0005-0000-0000-000093CB0000}"/>
    <cellStyle name="Suma 5 2" xfId="10748" xr:uid="{00000000-0005-0000-0000-000094CB0000}"/>
    <cellStyle name="Suma 5 3" xfId="10749" xr:uid="{00000000-0005-0000-0000-000095CB0000}"/>
    <cellStyle name="Suma 5 4" xfId="10750" xr:uid="{00000000-0005-0000-0000-000096CB0000}"/>
    <cellStyle name="Suma 5 5" xfId="10751" xr:uid="{00000000-0005-0000-0000-000097CB0000}"/>
    <cellStyle name="Suma 5 6" xfId="10752" xr:uid="{00000000-0005-0000-0000-000098CB0000}"/>
    <cellStyle name="Suma 5 7" xfId="10753" xr:uid="{00000000-0005-0000-0000-000099CB0000}"/>
    <cellStyle name="Suma 5 8" xfId="10754" xr:uid="{00000000-0005-0000-0000-00009ACB0000}"/>
    <cellStyle name="Suma 5 9" xfId="10755" xr:uid="{00000000-0005-0000-0000-00009BCB0000}"/>
    <cellStyle name="Suma 5_CR4_19" xfId="10756" xr:uid="{00000000-0005-0000-0000-00009CCB0000}"/>
    <cellStyle name="Suma 6" xfId="10757" xr:uid="{00000000-0005-0000-0000-00009DCB0000}"/>
    <cellStyle name="Suma 6 10" xfId="10758" xr:uid="{00000000-0005-0000-0000-00009ECB0000}"/>
    <cellStyle name="Suma 6 11" xfId="10759" xr:uid="{00000000-0005-0000-0000-00009FCB0000}"/>
    <cellStyle name="Suma 6 2" xfId="10760" xr:uid="{00000000-0005-0000-0000-0000A0CB0000}"/>
    <cellStyle name="Suma 6 3" xfId="10761" xr:uid="{00000000-0005-0000-0000-0000A1CB0000}"/>
    <cellStyle name="Suma 6 4" xfId="10762" xr:uid="{00000000-0005-0000-0000-0000A2CB0000}"/>
    <cellStyle name="Suma 6 5" xfId="10763" xr:uid="{00000000-0005-0000-0000-0000A3CB0000}"/>
    <cellStyle name="Suma 6 6" xfId="10764" xr:uid="{00000000-0005-0000-0000-0000A4CB0000}"/>
    <cellStyle name="Suma 6 7" xfId="10765" xr:uid="{00000000-0005-0000-0000-0000A5CB0000}"/>
    <cellStyle name="Suma 6 8" xfId="10766" xr:uid="{00000000-0005-0000-0000-0000A6CB0000}"/>
    <cellStyle name="Suma 6 9" xfId="10767" xr:uid="{00000000-0005-0000-0000-0000A7CB0000}"/>
    <cellStyle name="Suma 6_CR4_19" xfId="10768" xr:uid="{00000000-0005-0000-0000-0000A8CB0000}"/>
    <cellStyle name="Suma 7" xfId="10769" xr:uid="{00000000-0005-0000-0000-0000A9CB0000}"/>
    <cellStyle name="Suma 7 10" xfId="10770" xr:uid="{00000000-0005-0000-0000-0000AACB0000}"/>
    <cellStyle name="Suma 7 2" xfId="10771" xr:uid="{00000000-0005-0000-0000-0000ABCB0000}"/>
    <cellStyle name="Suma 7 3" xfId="10772" xr:uid="{00000000-0005-0000-0000-0000ACCB0000}"/>
    <cellStyle name="Suma 7 4" xfId="10773" xr:uid="{00000000-0005-0000-0000-0000ADCB0000}"/>
    <cellStyle name="Suma 7 5" xfId="10774" xr:uid="{00000000-0005-0000-0000-0000AECB0000}"/>
    <cellStyle name="Suma 7 6" xfId="10775" xr:uid="{00000000-0005-0000-0000-0000AFCB0000}"/>
    <cellStyle name="Suma 7 7" xfId="10776" xr:uid="{00000000-0005-0000-0000-0000B0CB0000}"/>
    <cellStyle name="Suma 7 8" xfId="10777" xr:uid="{00000000-0005-0000-0000-0000B1CB0000}"/>
    <cellStyle name="Suma 7 9" xfId="10778" xr:uid="{00000000-0005-0000-0000-0000B2CB0000}"/>
    <cellStyle name="Suma 7_CR4_19" xfId="10779" xr:uid="{00000000-0005-0000-0000-0000B3CB0000}"/>
    <cellStyle name="Suma 8" xfId="36378" xr:uid="{00000000-0005-0000-0000-0000B4CB0000}"/>
    <cellStyle name="Suma 9" xfId="36848" xr:uid="{00000000-0005-0000-0000-0000B5CB0000}"/>
    <cellStyle name="Suma_3. Chng in credit spreads" xfId="52242" xr:uid="{00000000-0005-0000-0000-0000B6CB0000}"/>
    <cellStyle name="Summa" xfId="10780" xr:uid="{00000000-0005-0000-0000-0000B7CB0000}"/>
    <cellStyle name="Summa 1 låst" xfId="34799" xr:uid="{00000000-0005-0000-0000-0000B8CB0000}"/>
    <cellStyle name="Summa 1 låst 2" xfId="34800" xr:uid="{00000000-0005-0000-0000-0000B9CB0000}"/>
    <cellStyle name="Summa 1 låst 3" xfId="34801" xr:uid="{00000000-0005-0000-0000-0000BACB0000}"/>
    <cellStyle name="Summa 1 låst 4" xfId="52243" xr:uid="{00000000-0005-0000-0000-0000BBCB0000}"/>
    <cellStyle name="Summa 1 låst_AVA DVA EL" xfId="34802" xr:uid="{00000000-0005-0000-0000-0000BCCB0000}"/>
    <cellStyle name="Summa 10" xfId="36849" xr:uid="{00000000-0005-0000-0000-0000BDCB0000}"/>
    <cellStyle name="Summa 2" xfId="10781" xr:uid="{00000000-0005-0000-0000-0000BECB0000}"/>
    <cellStyle name="Summa 2 2" xfId="10782" xr:uid="{00000000-0005-0000-0000-0000BFCB0000}"/>
    <cellStyle name="Summa 2 2 2" xfId="10783" xr:uid="{00000000-0005-0000-0000-0000C0CB0000}"/>
    <cellStyle name="Summa 2 2 3" xfId="10784" xr:uid="{00000000-0005-0000-0000-0000C1CB0000}"/>
    <cellStyle name="Summa 2 2 4" xfId="10785" xr:uid="{00000000-0005-0000-0000-0000C2CB0000}"/>
    <cellStyle name="Summa 2 2 5" xfId="10786" xr:uid="{00000000-0005-0000-0000-0000C3CB0000}"/>
    <cellStyle name="Summa 2 2 6" xfId="10787" xr:uid="{00000000-0005-0000-0000-0000C4CB0000}"/>
    <cellStyle name="Summa 2 2 7" xfId="10788" xr:uid="{00000000-0005-0000-0000-0000C5CB0000}"/>
    <cellStyle name="Summa 2 2_CR4_19" xfId="10789" xr:uid="{00000000-0005-0000-0000-0000C6CB0000}"/>
    <cellStyle name="Summa 2 3" xfId="10790" xr:uid="{00000000-0005-0000-0000-0000C7CB0000}"/>
    <cellStyle name="Summa 2 3 2" xfId="10791" xr:uid="{00000000-0005-0000-0000-0000C8CB0000}"/>
    <cellStyle name="Summa 2 3 3" xfId="10792" xr:uid="{00000000-0005-0000-0000-0000C9CB0000}"/>
    <cellStyle name="Summa 2 3 4" xfId="10793" xr:uid="{00000000-0005-0000-0000-0000CACB0000}"/>
    <cellStyle name="Summa 2 3 5" xfId="10794" xr:uid="{00000000-0005-0000-0000-0000CBCB0000}"/>
    <cellStyle name="Summa 2 3 6" xfId="10795" xr:uid="{00000000-0005-0000-0000-0000CCCB0000}"/>
    <cellStyle name="Summa 2 3 7" xfId="10796" xr:uid="{00000000-0005-0000-0000-0000CDCB0000}"/>
    <cellStyle name="Summa 2 3_CR4_19" xfId="10797" xr:uid="{00000000-0005-0000-0000-0000CECB0000}"/>
    <cellStyle name="Summa 2 4" xfId="10798" xr:uid="{00000000-0005-0000-0000-0000CFCB0000}"/>
    <cellStyle name="Summa 2 4 2" xfId="10799" xr:uid="{00000000-0005-0000-0000-0000D0CB0000}"/>
    <cellStyle name="Summa 2 4 3" xfId="10800" xr:uid="{00000000-0005-0000-0000-0000D1CB0000}"/>
    <cellStyle name="Summa 2 4 4" xfId="10801" xr:uid="{00000000-0005-0000-0000-0000D2CB0000}"/>
    <cellStyle name="Summa 2 4 5" xfId="10802" xr:uid="{00000000-0005-0000-0000-0000D3CB0000}"/>
    <cellStyle name="Summa 2 4 6" xfId="10803" xr:uid="{00000000-0005-0000-0000-0000D4CB0000}"/>
    <cellStyle name="Summa 2 4 7" xfId="10804" xr:uid="{00000000-0005-0000-0000-0000D5CB0000}"/>
    <cellStyle name="Summa 2 4_CR4_19" xfId="10805" xr:uid="{00000000-0005-0000-0000-0000D6CB0000}"/>
    <cellStyle name="Summa 2 5" xfId="10806" xr:uid="{00000000-0005-0000-0000-0000D7CB0000}"/>
    <cellStyle name="Summa 2 5 2" xfId="10807" xr:uid="{00000000-0005-0000-0000-0000D8CB0000}"/>
    <cellStyle name="Summa 2 5 3" xfId="10808" xr:uid="{00000000-0005-0000-0000-0000D9CB0000}"/>
    <cellStyle name="Summa 2 5 4" xfId="10809" xr:uid="{00000000-0005-0000-0000-0000DACB0000}"/>
    <cellStyle name="Summa 2 5 5" xfId="10810" xr:uid="{00000000-0005-0000-0000-0000DBCB0000}"/>
    <cellStyle name="Summa 2 5 6" xfId="10811" xr:uid="{00000000-0005-0000-0000-0000DCCB0000}"/>
    <cellStyle name="Summa 2 5 7" xfId="10812" xr:uid="{00000000-0005-0000-0000-0000DDCB0000}"/>
    <cellStyle name="Summa 2 5_CR4_19" xfId="10813" xr:uid="{00000000-0005-0000-0000-0000DECB0000}"/>
    <cellStyle name="Summa 2 6" xfId="10814" xr:uid="{00000000-0005-0000-0000-0000DFCB0000}"/>
    <cellStyle name="Summa 2 6 2" xfId="10815" xr:uid="{00000000-0005-0000-0000-0000E0CB0000}"/>
    <cellStyle name="Summa 2 6 3" xfId="10816" xr:uid="{00000000-0005-0000-0000-0000E1CB0000}"/>
    <cellStyle name="Summa 2 6 4" xfId="10817" xr:uid="{00000000-0005-0000-0000-0000E2CB0000}"/>
    <cellStyle name="Summa 2 6 5" xfId="10818" xr:uid="{00000000-0005-0000-0000-0000E3CB0000}"/>
    <cellStyle name="Summa 2 6 6" xfId="10819" xr:uid="{00000000-0005-0000-0000-0000E4CB0000}"/>
    <cellStyle name="Summa 2 6 7" xfId="10820" xr:uid="{00000000-0005-0000-0000-0000E5CB0000}"/>
    <cellStyle name="Summa 2 6_CR4_19" xfId="10821" xr:uid="{00000000-0005-0000-0000-0000E6CB0000}"/>
    <cellStyle name="Summa 2 7" xfId="10822" xr:uid="{00000000-0005-0000-0000-0000E7CB0000}"/>
    <cellStyle name="Summa 2 7 2" xfId="10823" xr:uid="{00000000-0005-0000-0000-0000E8CB0000}"/>
    <cellStyle name="Summa 2 7 3" xfId="10824" xr:uid="{00000000-0005-0000-0000-0000E9CB0000}"/>
    <cellStyle name="Summa 2 7 4" xfId="10825" xr:uid="{00000000-0005-0000-0000-0000EACB0000}"/>
    <cellStyle name="Summa 2 7 5" xfId="10826" xr:uid="{00000000-0005-0000-0000-0000EBCB0000}"/>
    <cellStyle name="Summa 2 7 6" xfId="10827" xr:uid="{00000000-0005-0000-0000-0000ECCB0000}"/>
    <cellStyle name="Summa 2 7_CR4_19" xfId="10828" xr:uid="{00000000-0005-0000-0000-0000EDCB0000}"/>
    <cellStyle name="Summa 2 8" xfId="10829" xr:uid="{00000000-0005-0000-0000-0000EECB0000}"/>
    <cellStyle name="Summa 2_CR4_19" xfId="10830" xr:uid="{00000000-0005-0000-0000-0000EFCB0000}"/>
    <cellStyle name="Summa 3" xfId="10831" xr:uid="{00000000-0005-0000-0000-0000F0CB0000}"/>
    <cellStyle name="Summa 3 2" xfId="10832" xr:uid="{00000000-0005-0000-0000-0000F1CB0000}"/>
    <cellStyle name="Summa 3 3" xfId="10833" xr:uid="{00000000-0005-0000-0000-0000F2CB0000}"/>
    <cellStyle name="Summa 3 4" xfId="10834" xr:uid="{00000000-0005-0000-0000-0000F3CB0000}"/>
    <cellStyle name="Summa 3 5" xfId="10835" xr:uid="{00000000-0005-0000-0000-0000F4CB0000}"/>
    <cellStyle name="Summa 3 6" xfId="10836" xr:uid="{00000000-0005-0000-0000-0000F5CB0000}"/>
    <cellStyle name="Summa 3 7" xfId="10837" xr:uid="{00000000-0005-0000-0000-0000F6CB0000}"/>
    <cellStyle name="Summa 3_CR4_19" xfId="10838" xr:uid="{00000000-0005-0000-0000-0000F7CB0000}"/>
    <cellStyle name="Summa 4" xfId="10839" xr:uid="{00000000-0005-0000-0000-0000F8CB0000}"/>
    <cellStyle name="Summa 4 2" xfId="10840" xr:uid="{00000000-0005-0000-0000-0000F9CB0000}"/>
    <cellStyle name="Summa 4 3" xfId="10841" xr:uid="{00000000-0005-0000-0000-0000FACB0000}"/>
    <cellStyle name="Summa 4 4" xfId="10842" xr:uid="{00000000-0005-0000-0000-0000FBCB0000}"/>
    <cellStyle name="Summa 4 5" xfId="10843" xr:uid="{00000000-0005-0000-0000-0000FCCB0000}"/>
    <cellStyle name="Summa 4 6" xfId="10844" xr:uid="{00000000-0005-0000-0000-0000FDCB0000}"/>
    <cellStyle name="Summa 4 7" xfId="10845" xr:uid="{00000000-0005-0000-0000-0000FECB0000}"/>
    <cellStyle name="Summa 4_CR4_19" xfId="10846" xr:uid="{00000000-0005-0000-0000-0000FFCB0000}"/>
    <cellStyle name="Summa 5" xfId="10847" xr:uid="{00000000-0005-0000-0000-000000CC0000}"/>
    <cellStyle name="Summa 5 2" xfId="10848" xr:uid="{00000000-0005-0000-0000-000001CC0000}"/>
    <cellStyle name="Summa 5 3" xfId="10849" xr:uid="{00000000-0005-0000-0000-000002CC0000}"/>
    <cellStyle name="Summa 5 4" xfId="10850" xr:uid="{00000000-0005-0000-0000-000003CC0000}"/>
    <cellStyle name="Summa 5 5" xfId="10851" xr:uid="{00000000-0005-0000-0000-000004CC0000}"/>
    <cellStyle name="Summa 5 6" xfId="10852" xr:uid="{00000000-0005-0000-0000-000005CC0000}"/>
    <cellStyle name="Summa 5 7" xfId="10853" xr:uid="{00000000-0005-0000-0000-000006CC0000}"/>
    <cellStyle name="Summa 5_CR4_19" xfId="10854" xr:uid="{00000000-0005-0000-0000-000007CC0000}"/>
    <cellStyle name="Summa 6" xfId="10855" xr:uid="{00000000-0005-0000-0000-000008CC0000}"/>
    <cellStyle name="Summa 6 2" xfId="10856" xr:uid="{00000000-0005-0000-0000-000009CC0000}"/>
    <cellStyle name="Summa 6 3" xfId="10857" xr:uid="{00000000-0005-0000-0000-00000ACC0000}"/>
    <cellStyle name="Summa 6 4" xfId="10858" xr:uid="{00000000-0005-0000-0000-00000BCC0000}"/>
    <cellStyle name="Summa 6 5" xfId="10859" xr:uid="{00000000-0005-0000-0000-00000CCC0000}"/>
    <cellStyle name="Summa 6 6" xfId="10860" xr:uid="{00000000-0005-0000-0000-00000DCC0000}"/>
    <cellStyle name="Summa 6 7" xfId="10861" xr:uid="{00000000-0005-0000-0000-00000ECC0000}"/>
    <cellStyle name="Summa 6_CR4_19" xfId="10862" xr:uid="{00000000-0005-0000-0000-00000FCC0000}"/>
    <cellStyle name="Summa 7" xfId="10863" xr:uid="{00000000-0005-0000-0000-000010CC0000}"/>
    <cellStyle name="Summa 7 2" xfId="10864" xr:uid="{00000000-0005-0000-0000-000011CC0000}"/>
    <cellStyle name="Summa 7 3" xfId="10865" xr:uid="{00000000-0005-0000-0000-000012CC0000}"/>
    <cellStyle name="Summa 7 4" xfId="10866" xr:uid="{00000000-0005-0000-0000-000013CC0000}"/>
    <cellStyle name="Summa 7 5" xfId="10867" xr:uid="{00000000-0005-0000-0000-000014CC0000}"/>
    <cellStyle name="Summa 7 6" xfId="10868" xr:uid="{00000000-0005-0000-0000-000015CC0000}"/>
    <cellStyle name="Summa 7 7" xfId="10869" xr:uid="{00000000-0005-0000-0000-000016CC0000}"/>
    <cellStyle name="Summa 7_CR4_19" xfId="10870" xr:uid="{00000000-0005-0000-0000-000017CC0000}"/>
    <cellStyle name="Summa 8" xfId="10871" xr:uid="{00000000-0005-0000-0000-000018CC0000}"/>
    <cellStyle name="Summa 8 2" xfId="10872" xr:uid="{00000000-0005-0000-0000-000019CC0000}"/>
    <cellStyle name="Summa 8 3" xfId="10873" xr:uid="{00000000-0005-0000-0000-00001ACC0000}"/>
    <cellStyle name="Summa 8 4" xfId="10874" xr:uid="{00000000-0005-0000-0000-00001BCC0000}"/>
    <cellStyle name="Summa 8 5" xfId="10875" xr:uid="{00000000-0005-0000-0000-00001CCC0000}"/>
    <cellStyle name="Summa 8 6" xfId="10876" xr:uid="{00000000-0005-0000-0000-00001DCC0000}"/>
    <cellStyle name="Summa 8_CR4_19" xfId="10877" xr:uid="{00000000-0005-0000-0000-00001ECC0000}"/>
    <cellStyle name="Summa 9" xfId="10878" xr:uid="{00000000-0005-0000-0000-00001FCC0000}"/>
    <cellStyle name="Summa_3. Chng in credit spreads" xfId="52244" xr:uid="{00000000-0005-0000-0000-000020CC0000}"/>
    <cellStyle name="Summa1 låst" xfId="34803" xr:uid="{00000000-0005-0000-0000-000021CC0000}"/>
    <cellStyle name="Summa1 låst 2" xfId="34804" xr:uid="{00000000-0005-0000-0000-000022CC0000}"/>
    <cellStyle name="Summa1 låst 3" xfId="34805" xr:uid="{00000000-0005-0000-0000-000023CC0000}"/>
    <cellStyle name="Summa1 låst 4" xfId="52245" xr:uid="{00000000-0005-0000-0000-000024CC0000}"/>
    <cellStyle name="Summa1 låst_AVA DVA EL" xfId="34806" xr:uid="{00000000-0005-0000-0000-000025CC0000}"/>
    <cellStyle name="sup2Date" xfId="10879" xr:uid="{00000000-0005-0000-0000-000026CC0000}"/>
    <cellStyle name="sup2Int" xfId="10880" xr:uid="{00000000-0005-0000-0000-000027CC0000}"/>
    <cellStyle name="sup2ParameterE" xfId="10881" xr:uid="{00000000-0005-0000-0000-000028CC0000}"/>
    <cellStyle name="sup2Percentage" xfId="10882" xr:uid="{00000000-0005-0000-0000-000029CC0000}"/>
    <cellStyle name="sup2PercentageL" xfId="10883" xr:uid="{00000000-0005-0000-0000-00002ACC0000}"/>
    <cellStyle name="sup2PercentageM" xfId="10884" xr:uid="{00000000-0005-0000-0000-00002BCC0000}"/>
    <cellStyle name="sup2Selection" xfId="10885" xr:uid="{00000000-0005-0000-0000-00002CCC0000}"/>
    <cellStyle name="sup2Text" xfId="10886" xr:uid="{00000000-0005-0000-0000-00002DCC0000}"/>
    <cellStyle name="sup3ParameterE" xfId="10887" xr:uid="{00000000-0005-0000-0000-00002ECC0000}"/>
    <cellStyle name="sup3Percentage" xfId="10888" xr:uid="{00000000-0005-0000-0000-00002FCC0000}"/>
    <cellStyle name="supDate" xfId="10889" xr:uid="{00000000-0005-0000-0000-000030CC0000}"/>
    <cellStyle name="supFloat" xfId="10890" xr:uid="{00000000-0005-0000-0000-000031CC0000}"/>
    <cellStyle name="supInt" xfId="10891" xr:uid="{00000000-0005-0000-0000-000032CC0000}"/>
    <cellStyle name="supParameterE" xfId="10892" xr:uid="{00000000-0005-0000-0000-000033CC0000}"/>
    <cellStyle name="supParameterS" xfId="10893" xr:uid="{00000000-0005-0000-0000-000034CC0000}"/>
    <cellStyle name="supPD" xfId="10894" xr:uid="{00000000-0005-0000-0000-000035CC0000}"/>
    <cellStyle name="supPercentage" xfId="10895" xr:uid="{00000000-0005-0000-0000-000036CC0000}"/>
    <cellStyle name="supPercentageL" xfId="10896" xr:uid="{00000000-0005-0000-0000-000037CC0000}"/>
    <cellStyle name="supPercentageM" xfId="10897" xr:uid="{00000000-0005-0000-0000-000038CC0000}"/>
    <cellStyle name="supSelection" xfId="10898" xr:uid="{00000000-0005-0000-0000-000039CC0000}"/>
    <cellStyle name="supText" xfId="10899" xr:uid="{00000000-0005-0000-0000-00003ACC0000}"/>
    <cellStyle name="Susietas langelis" xfId="10900" xr:uid="{00000000-0005-0000-0000-00003BCC0000}"/>
    <cellStyle name="Susietas langelis 2" xfId="34807" xr:uid="{00000000-0005-0000-0000-00003CCC0000}"/>
    <cellStyle name="Susietas langelis_A02" xfId="54693" xr:uid="{082FC062-23F5-4EDC-B7A0-BAAD343FE386}"/>
    <cellStyle name="SwitchCell" xfId="34808" xr:uid="{00000000-0005-0000-0000-00003ECC0000}"/>
    <cellStyle name="SwitchCell 2" xfId="34809" xr:uid="{00000000-0005-0000-0000-00003FCC0000}"/>
    <cellStyle name="SwitchCell 3" xfId="34810" xr:uid="{00000000-0005-0000-0000-000040CC0000}"/>
    <cellStyle name="SwitchCell_AVA DVA EL" xfId="34811" xr:uid="{00000000-0005-0000-0000-000041CC0000}"/>
    <cellStyle name="Számítás" xfId="10901" xr:uid="{00000000-0005-0000-0000-000042CC0000}"/>
    <cellStyle name="Számítás 2" xfId="10902" xr:uid="{00000000-0005-0000-0000-000043CC0000}"/>
    <cellStyle name="Számítás 2 10" xfId="10903" xr:uid="{00000000-0005-0000-0000-000044CC0000}"/>
    <cellStyle name="Számítás 2 11" xfId="10904" xr:uid="{00000000-0005-0000-0000-000045CC0000}"/>
    <cellStyle name="Számítás 2 12" xfId="36704" xr:uid="{00000000-0005-0000-0000-000046CC0000}"/>
    <cellStyle name="Számítás 2 2" xfId="10905" xr:uid="{00000000-0005-0000-0000-000047CC0000}"/>
    <cellStyle name="Számítás 2 3" xfId="10906" xr:uid="{00000000-0005-0000-0000-000048CC0000}"/>
    <cellStyle name="Számítás 2 4" xfId="10907" xr:uid="{00000000-0005-0000-0000-000049CC0000}"/>
    <cellStyle name="Számítás 2 5" xfId="10908" xr:uid="{00000000-0005-0000-0000-00004ACC0000}"/>
    <cellStyle name="Számítás 2 6" xfId="10909" xr:uid="{00000000-0005-0000-0000-00004BCC0000}"/>
    <cellStyle name="Számítás 2 7" xfId="10910" xr:uid="{00000000-0005-0000-0000-00004CCC0000}"/>
    <cellStyle name="Számítás 2 8" xfId="10911" xr:uid="{00000000-0005-0000-0000-00004DCC0000}"/>
    <cellStyle name="Számítás 2 9" xfId="10912" xr:uid="{00000000-0005-0000-0000-00004ECC0000}"/>
    <cellStyle name="Számítás 2_CR4_19" xfId="10913" xr:uid="{00000000-0005-0000-0000-00004FCC0000}"/>
    <cellStyle name="Számítás 3" xfId="10914" xr:uid="{00000000-0005-0000-0000-000050CC0000}"/>
    <cellStyle name="Számítás 3 10" xfId="10915" xr:uid="{00000000-0005-0000-0000-000051CC0000}"/>
    <cellStyle name="Számítás 3 11" xfId="10916" xr:uid="{00000000-0005-0000-0000-000052CC0000}"/>
    <cellStyle name="Számítás 3 12" xfId="36457" xr:uid="{00000000-0005-0000-0000-000053CC0000}"/>
    <cellStyle name="Számítás 3 13" xfId="36684" xr:uid="{00000000-0005-0000-0000-000054CC0000}"/>
    <cellStyle name="Számítás 3 2" xfId="10917" xr:uid="{00000000-0005-0000-0000-000055CC0000}"/>
    <cellStyle name="Számítás 3 3" xfId="10918" xr:uid="{00000000-0005-0000-0000-000056CC0000}"/>
    <cellStyle name="Számítás 3 4" xfId="10919" xr:uid="{00000000-0005-0000-0000-000057CC0000}"/>
    <cellStyle name="Számítás 3 5" xfId="10920" xr:uid="{00000000-0005-0000-0000-000058CC0000}"/>
    <cellStyle name="Számítás 3 6" xfId="10921" xr:uid="{00000000-0005-0000-0000-000059CC0000}"/>
    <cellStyle name="Számítás 3 7" xfId="10922" xr:uid="{00000000-0005-0000-0000-00005ACC0000}"/>
    <cellStyle name="Számítás 3 8" xfId="10923" xr:uid="{00000000-0005-0000-0000-00005BCC0000}"/>
    <cellStyle name="Számítás 3 9" xfId="10924" xr:uid="{00000000-0005-0000-0000-00005CCC0000}"/>
    <cellStyle name="Számítás 3_CR4_19" xfId="10925" xr:uid="{00000000-0005-0000-0000-00005DCC0000}"/>
    <cellStyle name="Számítás 4" xfId="10926" xr:uid="{00000000-0005-0000-0000-00005ECC0000}"/>
    <cellStyle name="Számítás 4 10" xfId="10927" xr:uid="{00000000-0005-0000-0000-00005FCC0000}"/>
    <cellStyle name="Számítás 4 11" xfId="10928" xr:uid="{00000000-0005-0000-0000-000060CC0000}"/>
    <cellStyle name="Számítás 4 2" xfId="10929" xr:uid="{00000000-0005-0000-0000-000061CC0000}"/>
    <cellStyle name="Számítás 4 3" xfId="10930" xr:uid="{00000000-0005-0000-0000-000062CC0000}"/>
    <cellStyle name="Számítás 4 4" xfId="10931" xr:uid="{00000000-0005-0000-0000-000063CC0000}"/>
    <cellStyle name="Számítás 4 5" xfId="10932" xr:uid="{00000000-0005-0000-0000-000064CC0000}"/>
    <cellStyle name="Számítás 4 6" xfId="10933" xr:uid="{00000000-0005-0000-0000-000065CC0000}"/>
    <cellStyle name="Számítás 4 7" xfId="10934" xr:uid="{00000000-0005-0000-0000-000066CC0000}"/>
    <cellStyle name="Számítás 4 8" xfId="10935" xr:uid="{00000000-0005-0000-0000-000067CC0000}"/>
    <cellStyle name="Számítás 4 9" xfId="10936" xr:uid="{00000000-0005-0000-0000-000068CC0000}"/>
    <cellStyle name="Számítás 4_CR4_19" xfId="10937" xr:uid="{00000000-0005-0000-0000-000069CC0000}"/>
    <cellStyle name="Számítás 5" xfId="10938" xr:uid="{00000000-0005-0000-0000-00006ACC0000}"/>
    <cellStyle name="Számítás 5 10" xfId="10939" xr:uid="{00000000-0005-0000-0000-00006BCC0000}"/>
    <cellStyle name="Számítás 5 11" xfId="10940" xr:uid="{00000000-0005-0000-0000-00006CCC0000}"/>
    <cellStyle name="Számítás 5 2" xfId="10941" xr:uid="{00000000-0005-0000-0000-00006DCC0000}"/>
    <cellStyle name="Számítás 5 3" xfId="10942" xr:uid="{00000000-0005-0000-0000-00006ECC0000}"/>
    <cellStyle name="Számítás 5 4" xfId="10943" xr:uid="{00000000-0005-0000-0000-00006FCC0000}"/>
    <cellStyle name="Számítás 5 5" xfId="10944" xr:uid="{00000000-0005-0000-0000-000070CC0000}"/>
    <cellStyle name="Számítás 5 6" xfId="10945" xr:uid="{00000000-0005-0000-0000-000071CC0000}"/>
    <cellStyle name="Számítás 5 7" xfId="10946" xr:uid="{00000000-0005-0000-0000-000072CC0000}"/>
    <cellStyle name="Számítás 5 8" xfId="10947" xr:uid="{00000000-0005-0000-0000-000073CC0000}"/>
    <cellStyle name="Számítás 5 9" xfId="10948" xr:uid="{00000000-0005-0000-0000-000074CC0000}"/>
    <cellStyle name="Számítás 5_CR4_19" xfId="10949" xr:uid="{00000000-0005-0000-0000-000075CC0000}"/>
    <cellStyle name="Számítás 6" xfId="10950" xr:uid="{00000000-0005-0000-0000-000076CC0000}"/>
    <cellStyle name="Számítás 6 10" xfId="10951" xr:uid="{00000000-0005-0000-0000-000077CC0000}"/>
    <cellStyle name="Számítás 6 11" xfId="10952" xr:uid="{00000000-0005-0000-0000-000078CC0000}"/>
    <cellStyle name="Számítás 6 2" xfId="10953" xr:uid="{00000000-0005-0000-0000-000079CC0000}"/>
    <cellStyle name="Számítás 6 3" xfId="10954" xr:uid="{00000000-0005-0000-0000-00007ACC0000}"/>
    <cellStyle name="Számítás 6 4" xfId="10955" xr:uid="{00000000-0005-0000-0000-00007BCC0000}"/>
    <cellStyle name="Számítás 6 5" xfId="10956" xr:uid="{00000000-0005-0000-0000-00007CCC0000}"/>
    <cellStyle name="Számítás 6 6" xfId="10957" xr:uid="{00000000-0005-0000-0000-00007DCC0000}"/>
    <cellStyle name="Számítás 6 7" xfId="10958" xr:uid="{00000000-0005-0000-0000-00007ECC0000}"/>
    <cellStyle name="Számítás 6 8" xfId="10959" xr:uid="{00000000-0005-0000-0000-00007FCC0000}"/>
    <cellStyle name="Számítás 6 9" xfId="10960" xr:uid="{00000000-0005-0000-0000-000080CC0000}"/>
    <cellStyle name="Számítás 6_CR4_19" xfId="10961" xr:uid="{00000000-0005-0000-0000-000081CC0000}"/>
    <cellStyle name="Számítás 7" xfId="10962" xr:uid="{00000000-0005-0000-0000-000082CC0000}"/>
    <cellStyle name="Számítás 7 10" xfId="10963" xr:uid="{00000000-0005-0000-0000-000083CC0000}"/>
    <cellStyle name="Számítás 7 2" xfId="10964" xr:uid="{00000000-0005-0000-0000-000084CC0000}"/>
    <cellStyle name="Számítás 7 3" xfId="10965" xr:uid="{00000000-0005-0000-0000-000085CC0000}"/>
    <cellStyle name="Számítás 7 4" xfId="10966" xr:uid="{00000000-0005-0000-0000-000086CC0000}"/>
    <cellStyle name="Számítás 7 5" xfId="10967" xr:uid="{00000000-0005-0000-0000-000087CC0000}"/>
    <cellStyle name="Számítás 7 6" xfId="10968" xr:uid="{00000000-0005-0000-0000-000088CC0000}"/>
    <cellStyle name="Számítás 7 7" xfId="10969" xr:uid="{00000000-0005-0000-0000-000089CC0000}"/>
    <cellStyle name="Számítás 7 8" xfId="10970" xr:uid="{00000000-0005-0000-0000-00008ACC0000}"/>
    <cellStyle name="Számítás 7 9" xfId="10971" xr:uid="{00000000-0005-0000-0000-00008BCC0000}"/>
    <cellStyle name="Számítás 7_CR4_19" xfId="10972" xr:uid="{00000000-0005-0000-0000-00008CCC0000}"/>
    <cellStyle name="Számítás 8" xfId="36376" xr:uid="{00000000-0005-0000-0000-00008DCC0000}"/>
    <cellStyle name="Számítás_A02" xfId="54694" xr:uid="{9544AA6E-FA68-49C6-9688-3DF5347704E2}"/>
    <cellStyle name="Tabelltittel" xfId="10973" xr:uid="{00000000-0005-0000-0000-00008FCC0000}"/>
    <cellStyle name="Tabelltittel 2" xfId="34812" xr:uid="{00000000-0005-0000-0000-000090CC0000}"/>
    <cellStyle name="Tabelltittel 3" xfId="52246" xr:uid="{00000000-0005-0000-0000-000091CC0000}"/>
    <cellStyle name="Tabelltittel_AVA DVA EL" xfId="34813" xr:uid="{00000000-0005-0000-0000-000092CC0000}"/>
    <cellStyle name="Table Col Head" xfId="34814" xr:uid="{00000000-0005-0000-0000-000093CC0000}"/>
    <cellStyle name="Table Col Head 2" xfId="34815" xr:uid="{00000000-0005-0000-0000-000094CC0000}"/>
    <cellStyle name="Table Col Head 3" xfId="34816" xr:uid="{00000000-0005-0000-0000-000095CC0000}"/>
    <cellStyle name="Table Col Head_AVA DVA EL" xfId="34817" xr:uid="{00000000-0005-0000-0000-000096CC0000}"/>
    <cellStyle name="Table end" xfId="10974" xr:uid="{00000000-0005-0000-0000-000097CC0000}"/>
    <cellStyle name="Table end 2" xfId="10975" xr:uid="{00000000-0005-0000-0000-000098CC0000}"/>
    <cellStyle name="Table end 2 2" xfId="34818" xr:uid="{00000000-0005-0000-0000-000099CC0000}"/>
    <cellStyle name="Table end 2 2 2" xfId="36487" xr:uid="{00000000-0005-0000-0000-00009ACC0000}"/>
    <cellStyle name="Table end 2_3. Chng in credit spreads" xfId="52247" xr:uid="{00000000-0005-0000-0000-00009BCC0000}"/>
    <cellStyle name="Table end 3" xfId="34819" xr:uid="{00000000-0005-0000-0000-00009CCC0000}"/>
    <cellStyle name="Table end 3 2" xfId="34820" xr:uid="{00000000-0005-0000-0000-00009DCC0000}"/>
    <cellStyle name="Table end 3 2 2" xfId="34821" xr:uid="{00000000-0005-0000-0000-00009ECC0000}"/>
    <cellStyle name="Table end 3 2 3" xfId="34822" xr:uid="{00000000-0005-0000-0000-00009FCC0000}"/>
    <cellStyle name="Table end 3 2_AVA DVA EL" xfId="34823" xr:uid="{00000000-0005-0000-0000-0000A0CC0000}"/>
    <cellStyle name="Table end 3 3" xfId="34824" xr:uid="{00000000-0005-0000-0000-0000A1CC0000}"/>
    <cellStyle name="Table end 3 4" xfId="34825" xr:uid="{00000000-0005-0000-0000-0000A2CC0000}"/>
    <cellStyle name="Table end 3 5" xfId="36486" xr:uid="{00000000-0005-0000-0000-0000A3CC0000}"/>
    <cellStyle name="Table end 3 6" xfId="36705" xr:uid="{00000000-0005-0000-0000-0000A4CC0000}"/>
    <cellStyle name="Table end 3_3. Chng in credit spreads" xfId="52248" xr:uid="{00000000-0005-0000-0000-0000A5CC0000}"/>
    <cellStyle name="Table end 4" xfId="34826" xr:uid="{00000000-0005-0000-0000-0000A6CC0000}"/>
    <cellStyle name="Table end_1" xfId="52249" xr:uid="{00000000-0005-0000-0000-0000A7CC0000}"/>
    <cellStyle name="Table head" xfId="10976" xr:uid="{00000000-0005-0000-0000-0000A8CC0000}"/>
    <cellStyle name="Table head 10" xfId="10977" xr:uid="{00000000-0005-0000-0000-0000A9CC0000}"/>
    <cellStyle name="Table head 11" xfId="36850" xr:uid="{00000000-0005-0000-0000-0000AACC0000}"/>
    <cellStyle name="Table head 2" xfId="10978" xr:uid="{00000000-0005-0000-0000-0000ABCC0000}"/>
    <cellStyle name="Table head 2 10" xfId="36851" xr:uid="{00000000-0005-0000-0000-0000ACCC0000}"/>
    <cellStyle name="Table head 2 2" xfId="10979" xr:uid="{00000000-0005-0000-0000-0000ADCC0000}"/>
    <cellStyle name="Table head 2 2 2" xfId="10980" xr:uid="{00000000-0005-0000-0000-0000AECC0000}"/>
    <cellStyle name="Table head 2 2 2 2" xfId="10981" xr:uid="{00000000-0005-0000-0000-0000AFCC0000}"/>
    <cellStyle name="Table head 2 2 2 3" xfId="10982" xr:uid="{00000000-0005-0000-0000-0000B0CC0000}"/>
    <cellStyle name="Table head 2 2 2 4" xfId="10983" xr:uid="{00000000-0005-0000-0000-0000B1CC0000}"/>
    <cellStyle name="Table head 2 2 2 5" xfId="10984" xr:uid="{00000000-0005-0000-0000-0000B2CC0000}"/>
    <cellStyle name="Table head 2 2 2 6" xfId="10985" xr:uid="{00000000-0005-0000-0000-0000B3CC0000}"/>
    <cellStyle name="Table head 2 2 2 7" xfId="10986" xr:uid="{00000000-0005-0000-0000-0000B4CC0000}"/>
    <cellStyle name="Table head 2 2 2_CR4_19" xfId="10987" xr:uid="{00000000-0005-0000-0000-0000B5CC0000}"/>
    <cellStyle name="Table head 2 2 3" xfId="10988" xr:uid="{00000000-0005-0000-0000-0000B6CC0000}"/>
    <cellStyle name="Table head 2 2 3 2" xfId="10989" xr:uid="{00000000-0005-0000-0000-0000B7CC0000}"/>
    <cellStyle name="Table head 2 2 3 3" xfId="10990" xr:uid="{00000000-0005-0000-0000-0000B8CC0000}"/>
    <cellStyle name="Table head 2 2 3 4" xfId="10991" xr:uid="{00000000-0005-0000-0000-0000B9CC0000}"/>
    <cellStyle name="Table head 2 2 3 5" xfId="10992" xr:uid="{00000000-0005-0000-0000-0000BACC0000}"/>
    <cellStyle name="Table head 2 2 3 6" xfId="10993" xr:uid="{00000000-0005-0000-0000-0000BBCC0000}"/>
    <cellStyle name="Table head 2 2 3 7" xfId="10994" xr:uid="{00000000-0005-0000-0000-0000BCCC0000}"/>
    <cellStyle name="Table head 2 2 3_CR4_19" xfId="10995" xr:uid="{00000000-0005-0000-0000-0000BDCC0000}"/>
    <cellStyle name="Table head 2 2 4" xfId="10996" xr:uid="{00000000-0005-0000-0000-0000BECC0000}"/>
    <cellStyle name="Table head 2 2 4 2" xfId="10997" xr:uid="{00000000-0005-0000-0000-0000BFCC0000}"/>
    <cellStyle name="Table head 2 2 4 3" xfId="10998" xr:uid="{00000000-0005-0000-0000-0000C0CC0000}"/>
    <cellStyle name="Table head 2 2 4 4" xfId="10999" xr:uid="{00000000-0005-0000-0000-0000C1CC0000}"/>
    <cellStyle name="Table head 2 2 4 5" xfId="11000" xr:uid="{00000000-0005-0000-0000-0000C2CC0000}"/>
    <cellStyle name="Table head 2 2 4 6" xfId="11001" xr:uid="{00000000-0005-0000-0000-0000C3CC0000}"/>
    <cellStyle name="Table head 2 2 4 7" xfId="11002" xr:uid="{00000000-0005-0000-0000-0000C4CC0000}"/>
    <cellStyle name="Table head 2 2 4_CR4_19" xfId="11003" xr:uid="{00000000-0005-0000-0000-0000C5CC0000}"/>
    <cellStyle name="Table head 2 2 5" xfId="11004" xr:uid="{00000000-0005-0000-0000-0000C6CC0000}"/>
    <cellStyle name="Table head 2 2 5 2" xfId="11005" xr:uid="{00000000-0005-0000-0000-0000C7CC0000}"/>
    <cellStyle name="Table head 2 2 5 3" xfId="11006" xr:uid="{00000000-0005-0000-0000-0000C8CC0000}"/>
    <cellStyle name="Table head 2 2 5 4" xfId="11007" xr:uid="{00000000-0005-0000-0000-0000C9CC0000}"/>
    <cellStyle name="Table head 2 2 5 5" xfId="11008" xr:uid="{00000000-0005-0000-0000-0000CACC0000}"/>
    <cellStyle name="Table head 2 2 5 6" xfId="11009" xr:uid="{00000000-0005-0000-0000-0000CBCC0000}"/>
    <cellStyle name="Table head 2 2 5 7" xfId="11010" xr:uid="{00000000-0005-0000-0000-0000CCCC0000}"/>
    <cellStyle name="Table head 2 2 5_CR4_19" xfId="11011" xr:uid="{00000000-0005-0000-0000-0000CDCC0000}"/>
    <cellStyle name="Table head 2 2 6" xfId="11012" xr:uid="{00000000-0005-0000-0000-0000CECC0000}"/>
    <cellStyle name="Table head 2 2 6 2" xfId="11013" xr:uid="{00000000-0005-0000-0000-0000CFCC0000}"/>
    <cellStyle name="Table head 2 2 6 3" xfId="11014" xr:uid="{00000000-0005-0000-0000-0000D0CC0000}"/>
    <cellStyle name="Table head 2 2 6 4" xfId="11015" xr:uid="{00000000-0005-0000-0000-0000D1CC0000}"/>
    <cellStyle name="Table head 2 2 6 5" xfId="11016" xr:uid="{00000000-0005-0000-0000-0000D2CC0000}"/>
    <cellStyle name="Table head 2 2 6 6" xfId="11017" xr:uid="{00000000-0005-0000-0000-0000D3CC0000}"/>
    <cellStyle name="Table head 2 2 6 7" xfId="11018" xr:uid="{00000000-0005-0000-0000-0000D4CC0000}"/>
    <cellStyle name="Table head 2 2 6_CR4_19" xfId="11019" xr:uid="{00000000-0005-0000-0000-0000D5CC0000}"/>
    <cellStyle name="Table head 2 2 7" xfId="11020" xr:uid="{00000000-0005-0000-0000-0000D6CC0000}"/>
    <cellStyle name="Table head 2 2 7 2" xfId="11021" xr:uid="{00000000-0005-0000-0000-0000D7CC0000}"/>
    <cellStyle name="Table head 2 2 7 3" xfId="11022" xr:uid="{00000000-0005-0000-0000-0000D8CC0000}"/>
    <cellStyle name="Table head 2 2 7 4" xfId="11023" xr:uid="{00000000-0005-0000-0000-0000D9CC0000}"/>
    <cellStyle name="Table head 2 2 7 5" xfId="11024" xr:uid="{00000000-0005-0000-0000-0000DACC0000}"/>
    <cellStyle name="Table head 2 2 7 6" xfId="11025" xr:uid="{00000000-0005-0000-0000-0000DBCC0000}"/>
    <cellStyle name="Table head 2 2 7_CR4_19" xfId="11026" xr:uid="{00000000-0005-0000-0000-0000DCCC0000}"/>
    <cellStyle name="Table head 2 2 8" xfId="11027" xr:uid="{00000000-0005-0000-0000-0000DDCC0000}"/>
    <cellStyle name="Table head 2 2_3. Chng in credit spreads" xfId="52250" xr:uid="{00000000-0005-0000-0000-0000DECC0000}"/>
    <cellStyle name="Table head 2 3" xfId="11028" xr:uid="{00000000-0005-0000-0000-0000DFCC0000}"/>
    <cellStyle name="Table head 2 3 2" xfId="11029" xr:uid="{00000000-0005-0000-0000-0000E0CC0000}"/>
    <cellStyle name="Table head 2 3 3" xfId="11030" xr:uid="{00000000-0005-0000-0000-0000E1CC0000}"/>
    <cellStyle name="Table head 2 3 4" xfId="11031" xr:uid="{00000000-0005-0000-0000-0000E2CC0000}"/>
    <cellStyle name="Table head 2 3 5" xfId="11032" xr:uid="{00000000-0005-0000-0000-0000E3CC0000}"/>
    <cellStyle name="Table head 2 3 6" xfId="11033" xr:uid="{00000000-0005-0000-0000-0000E4CC0000}"/>
    <cellStyle name="Table head 2 3 7" xfId="11034" xr:uid="{00000000-0005-0000-0000-0000E5CC0000}"/>
    <cellStyle name="Table head 2 3_CR4_19" xfId="11035" xr:uid="{00000000-0005-0000-0000-0000E6CC0000}"/>
    <cellStyle name="Table head 2 4" xfId="11036" xr:uid="{00000000-0005-0000-0000-0000E7CC0000}"/>
    <cellStyle name="Table head 2 4 2" xfId="11037" xr:uid="{00000000-0005-0000-0000-0000E8CC0000}"/>
    <cellStyle name="Table head 2 4 3" xfId="11038" xr:uid="{00000000-0005-0000-0000-0000E9CC0000}"/>
    <cellStyle name="Table head 2 4 4" xfId="11039" xr:uid="{00000000-0005-0000-0000-0000EACC0000}"/>
    <cellStyle name="Table head 2 4 5" xfId="11040" xr:uid="{00000000-0005-0000-0000-0000EBCC0000}"/>
    <cellStyle name="Table head 2 4 6" xfId="11041" xr:uid="{00000000-0005-0000-0000-0000ECCC0000}"/>
    <cellStyle name="Table head 2 4 7" xfId="11042" xr:uid="{00000000-0005-0000-0000-0000EDCC0000}"/>
    <cellStyle name="Table head 2 4_CR4_19" xfId="11043" xr:uid="{00000000-0005-0000-0000-0000EECC0000}"/>
    <cellStyle name="Table head 2 5" xfId="11044" xr:uid="{00000000-0005-0000-0000-0000EFCC0000}"/>
    <cellStyle name="Table head 2 5 2" xfId="11045" xr:uid="{00000000-0005-0000-0000-0000F0CC0000}"/>
    <cellStyle name="Table head 2 5 3" xfId="11046" xr:uid="{00000000-0005-0000-0000-0000F1CC0000}"/>
    <cellStyle name="Table head 2 5 4" xfId="11047" xr:uid="{00000000-0005-0000-0000-0000F2CC0000}"/>
    <cellStyle name="Table head 2 5 5" xfId="11048" xr:uid="{00000000-0005-0000-0000-0000F3CC0000}"/>
    <cellStyle name="Table head 2 5 6" xfId="11049" xr:uid="{00000000-0005-0000-0000-0000F4CC0000}"/>
    <cellStyle name="Table head 2 5 7" xfId="11050" xr:uid="{00000000-0005-0000-0000-0000F5CC0000}"/>
    <cellStyle name="Table head 2 5_CR4_19" xfId="11051" xr:uid="{00000000-0005-0000-0000-0000F6CC0000}"/>
    <cellStyle name="Table head 2 6" xfId="11052" xr:uid="{00000000-0005-0000-0000-0000F7CC0000}"/>
    <cellStyle name="Table head 2 6 2" xfId="11053" xr:uid="{00000000-0005-0000-0000-0000F8CC0000}"/>
    <cellStyle name="Table head 2 6 3" xfId="11054" xr:uid="{00000000-0005-0000-0000-0000F9CC0000}"/>
    <cellStyle name="Table head 2 6 4" xfId="11055" xr:uid="{00000000-0005-0000-0000-0000FACC0000}"/>
    <cellStyle name="Table head 2 6 5" xfId="11056" xr:uid="{00000000-0005-0000-0000-0000FBCC0000}"/>
    <cellStyle name="Table head 2 6 6" xfId="11057" xr:uid="{00000000-0005-0000-0000-0000FCCC0000}"/>
    <cellStyle name="Table head 2 6 7" xfId="11058" xr:uid="{00000000-0005-0000-0000-0000FDCC0000}"/>
    <cellStyle name="Table head 2 6_CR4_19" xfId="11059" xr:uid="{00000000-0005-0000-0000-0000FECC0000}"/>
    <cellStyle name="Table head 2 7" xfId="11060" xr:uid="{00000000-0005-0000-0000-0000FFCC0000}"/>
    <cellStyle name="Table head 2 7 2" xfId="11061" xr:uid="{00000000-0005-0000-0000-000000CD0000}"/>
    <cellStyle name="Table head 2 7 3" xfId="11062" xr:uid="{00000000-0005-0000-0000-000001CD0000}"/>
    <cellStyle name="Table head 2 7 4" xfId="11063" xr:uid="{00000000-0005-0000-0000-000002CD0000}"/>
    <cellStyle name="Table head 2 7 5" xfId="11064" xr:uid="{00000000-0005-0000-0000-000003CD0000}"/>
    <cellStyle name="Table head 2 7 6" xfId="11065" xr:uid="{00000000-0005-0000-0000-000004CD0000}"/>
    <cellStyle name="Table head 2 7 7" xfId="11066" xr:uid="{00000000-0005-0000-0000-000005CD0000}"/>
    <cellStyle name="Table head 2 7_CR4_19" xfId="11067" xr:uid="{00000000-0005-0000-0000-000006CD0000}"/>
    <cellStyle name="Table head 2 8" xfId="11068" xr:uid="{00000000-0005-0000-0000-000007CD0000}"/>
    <cellStyle name="Table head 2 8 2" xfId="11069" xr:uid="{00000000-0005-0000-0000-000008CD0000}"/>
    <cellStyle name="Table head 2 8 3" xfId="11070" xr:uid="{00000000-0005-0000-0000-000009CD0000}"/>
    <cellStyle name="Table head 2 8 4" xfId="11071" xr:uid="{00000000-0005-0000-0000-00000ACD0000}"/>
    <cellStyle name="Table head 2 8 5" xfId="11072" xr:uid="{00000000-0005-0000-0000-00000BCD0000}"/>
    <cellStyle name="Table head 2 8 6" xfId="11073" xr:uid="{00000000-0005-0000-0000-00000CCD0000}"/>
    <cellStyle name="Table head 2 8_CR4_19" xfId="11074" xr:uid="{00000000-0005-0000-0000-00000DCD0000}"/>
    <cellStyle name="Table head 2 9" xfId="11075" xr:uid="{00000000-0005-0000-0000-00000ECD0000}"/>
    <cellStyle name="Table head 2_3. Chng in credit spreads" xfId="52251" xr:uid="{00000000-0005-0000-0000-00000FCD0000}"/>
    <cellStyle name="Table head 3" xfId="11076" xr:uid="{00000000-0005-0000-0000-000010CD0000}"/>
    <cellStyle name="Table head 3 2" xfId="11077" xr:uid="{00000000-0005-0000-0000-000011CD0000}"/>
    <cellStyle name="Table head 3 2 2" xfId="11078" xr:uid="{00000000-0005-0000-0000-000012CD0000}"/>
    <cellStyle name="Table head 3 2 2 2" xfId="52252" xr:uid="{00000000-0005-0000-0000-000013CD0000}"/>
    <cellStyle name="Table head 3 2 3" xfId="11079" xr:uid="{00000000-0005-0000-0000-000014CD0000}"/>
    <cellStyle name="Table head 3 2 4" xfId="11080" xr:uid="{00000000-0005-0000-0000-000015CD0000}"/>
    <cellStyle name="Table head 3 2 5" xfId="11081" xr:uid="{00000000-0005-0000-0000-000016CD0000}"/>
    <cellStyle name="Table head 3 2 6" xfId="11082" xr:uid="{00000000-0005-0000-0000-000017CD0000}"/>
    <cellStyle name="Table head 3 2 7" xfId="11083" xr:uid="{00000000-0005-0000-0000-000018CD0000}"/>
    <cellStyle name="Table head 3 2_3. Chng in credit spreads" xfId="52253" xr:uid="{00000000-0005-0000-0000-000019CD0000}"/>
    <cellStyle name="Table head 3 3" xfId="11084" xr:uid="{00000000-0005-0000-0000-00001ACD0000}"/>
    <cellStyle name="Table head 3 3 2" xfId="11085" xr:uid="{00000000-0005-0000-0000-00001BCD0000}"/>
    <cellStyle name="Table head 3 3 3" xfId="11086" xr:uid="{00000000-0005-0000-0000-00001CCD0000}"/>
    <cellStyle name="Table head 3 3 4" xfId="11087" xr:uid="{00000000-0005-0000-0000-00001DCD0000}"/>
    <cellStyle name="Table head 3 3 5" xfId="11088" xr:uid="{00000000-0005-0000-0000-00001ECD0000}"/>
    <cellStyle name="Table head 3 3 6" xfId="11089" xr:uid="{00000000-0005-0000-0000-00001FCD0000}"/>
    <cellStyle name="Table head 3 3 7" xfId="11090" xr:uid="{00000000-0005-0000-0000-000020CD0000}"/>
    <cellStyle name="Table head 3 3_CR4_19" xfId="11091" xr:uid="{00000000-0005-0000-0000-000021CD0000}"/>
    <cellStyle name="Table head 3 4" xfId="11092" xr:uid="{00000000-0005-0000-0000-000022CD0000}"/>
    <cellStyle name="Table head 3 4 2" xfId="11093" xr:uid="{00000000-0005-0000-0000-000023CD0000}"/>
    <cellStyle name="Table head 3 4 3" xfId="11094" xr:uid="{00000000-0005-0000-0000-000024CD0000}"/>
    <cellStyle name="Table head 3 4 4" xfId="11095" xr:uid="{00000000-0005-0000-0000-000025CD0000}"/>
    <cellStyle name="Table head 3 4 5" xfId="11096" xr:uid="{00000000-0005-0000-0000-000026CD0000}"/>
    <cellStyle name="Table head 3 4 6" xfId="11097" xr:uid="{00000000-0005-0000-0000-000027CD0000}"/>
    <cellStyle name="Table head 3 4 7" xfId="11098" xr:uid="{00000000-0005-0000-0000-000028CD0000}"/>
    <cellStyle name="Table head 3 4_CR4_19" xfId="11099" xr:uid="{00000000-0005-0000-0000-000029CD0000}"/>
    <cellStyle name="Table head 3 5" xfId="11100" xr:uid="{00000000-0005-0000-0000-00002ACD0000}"/>
    <cellStyle name="Table head 3 5 2" xfId="11101" xr:uid="{00000000-0005-0000-0000-00002BCD0000}"/>
    <cellStyle name="Table head 3 5 3" xfId="11102" xr:uid="{00000000-0005-0000-0000-00002CCD0000}"/>
    <cellStyle name="Table head 3 5 4" xfId="11103" xr:uid="{00000000-0005-0000-0000-00002DCD0000}"/>
    <cellStyle name="Table head 3 5 5" xfId="11104" xr:uid="{00000000-0005-0000-0000-00002ECD0000}"/>
    <cellStyle name="Table head 3 5 6" xfId="11105" xr:uid="{00000000-0005-0000-0000-00002FCD0000}"/>
    <cellStyle name="Table head 3 5 7" xfId="11106" xr:uid="{00000000-0005-0000-0000-000030CD0000}"/>
    <cellStyle name="Table head 3 5_CR4_19" xfId="11107" xr:uid="{00000000-0005-0000-0000-000031CD0000}"/>
    <cellStyle name="Table head 3 6" xfId="11108" xr:uid="{00000000-0005-0000-0000-000032CD0000}"/>
    <cellStyle name="Table head 3 6 2" xfId="11109" xr:uid="{00000000-0005-0000-0000-000033CD0000}"/>
    <cellStyle name="Table head 3 6 3" xfId="11110" xr:uid="{00000000-0005-0000-0000-000034CD0000}"/>
    <cellStyle name="Table head 3 6 4" xfId="11111" xr:uid="{00000000-0005-0000-0000-000035CD0000}"/>
    <cellStyle name="Table head 3 6 5" xfId="11112" xr:uid="{00000000-0005-0000-0000-000036CD0000}"/>
    <cellStyle name="Table head 3 6 6" xfId="11113" xr:uid="{00000000-0005-0000-0000-000037CD0000}"/>
    <cellStyle name="Table head 3 6 7" xfId="11114" xr:uid="{00000000-0005-0000-0000-000038CD0000}"/>
    <cellStyle name="Table head 3 6_CR4_19" xfId="11115" xr:uid="{00000000-0005-0000-0000-000039CD0000}"/>
    <cellStyle name="Table head 3 7" xfId="11116" xr:uid="{00000000-0005-0000-0000-00003ACD0000}"/>
    <cellStyle name="Table head 3 7 2" xfId="11117" xr:uid="{00000000-0005-0000-0000-00003BCD0000}"/>
    <cellStyle name="Table head 3 7 3" xfId="11118" xr:uid="{00000000-0005-0000-0000-00003CCD0000}"/>
    <cellStyle name="Table head 3 7 4" xfId="11119" xr:uid="{00000000-0005-0000-0000-00003DCD0000}"/>
    <cellStyle name="Table head 3 7 5" xfId="11120" xr:uid="{00000000-0005-0000-0000-00003ECD0000}"/>
    <cellStyle name="Table head 3 7 6" xfId="11121" xr:uid="{00000000-0005-0000-0000-00003FCD0000}"/>
    <cellStyle name="Table head 3 7_CR4_19" xfId="11122" xr:uid="{00000000-0005-0000-0000-000040CD0000}"/>
    <cellStyle name="Table head 3 8" xfId="11123" xr:uid="{00000000-0005-0000-0000-000041CD0000}"/>
    <cellStyle name="Table head 3_3. Chng in credit spreads" xfId="52254" xr:uid="{00000000-0005-0000-0000-000042CD0000}"/>
    <cellStyle name="Table head 4" xfId="11124" xr:uid="{00000000-0005-0000-0000-000043CD0000}"/>
    <cellStyle name="Table head 4 2" xfId="11125" xr:uid="{00000000-0005-0000-0000-000044CD0000}"/>
    <cellStyle name="Table head 4 3" xfId="11126" xr:uid="{00000000-0005-0000-0000-000045CD0000}"/>
    <cellStyle name="Table head 4 4" xfId="11127" xr:uid="{00000000-0005-0000-0000-000046CD0000}"/>
    <cellStyle name="Table head 4 5" xfId="11128" xr:uid="{00000000-0005-0000-0000-000047CD0000}"/>
    <cellStyle name="Table head 4 6" xfId="11129" xr:uid="{00000000-0005-0000-0000-000048CD0000}"/>
    <cellStyle name="Table head 4 7" xfId="11130" xr:uid="{00000000-0005-0000-0000-000049CD0000}"/>
    <cellStyle name="Table head 4_CR4_19" xfId="11131" xr:uid="{00000000-0005-0000-0000-00004ACD0000}"/>
    <cellStyle name="Table head 5" xfId="11132" xr:uid="{00000000-0005-0000-0000-00004BCD0000}"/>
    <cellStyle name="Table head 5 2" xfId="11133" xr:uid="{00000000-0005-0000-0000-00004CCD0000}"/>
    <cellStyle name="Table head 5 3" xfId="11134" xr:uid="{00000000-0005-0000-0000-00004DCD0000}"/>
    <cellStyle name="Table head 5 4" xfId="11135" xr:uid="{00000000-0005-0000-0000-00004ECD0000}"/>
    <cellStyle name="Table head 5 5" xfId="11136" xr:uid="{00000000-0005-0000-0000-00004FCD0000}"/>
    <cellStyle name="Table head 5 6" xfId="11137" xr:uid="{00000000-0005-0000-0000-000050CD0000}"/>
    <cellStyle name="Table head 5 7" xfId="11138" xr:uid="{00000000-0005-0000-0000-000051CD0000}"/>
    <cellStyle name="Table head 5_CR4_19" xfId="11139" xr:uid="{00000000-0005-0000-0000-000052CD0000}"/>
    <cellStyle name="Table head 6" xfId="11140" xr:uid="{00000000-0005-0000-0000-000053CD0000}"/>
    <cellStyle name="Table head 6 2" xfId="11141" xr:uid="{00000000-0005-0000-0000-000054CD0000}"/>
    <cellStyle name="Table head 6 3" xfId="11142" xr:uid="{00000000-0005-0000-0000-000055CD0000}"/>
    <cellStyle name="Table head 6 4" xfId="11143" xr:uid="{00000000-0005-0000-0000-000056CD0000}"/>
    <cellStyle name="Table head 6 5" xfId="11144" xr:uid="{00000000-0005-0000-0000-000057CD0000}"/>
    <cellStyle name="Table head 6 6" xfId="11145" xr:uid="{00000000-0005-0000-0000-000058CD0000}"/>
    <cellStyle name="Table head 6 7" xfId="11146" xr:uid="{00000000-0005-0000-0000-000059CD0000}"/>
    <cellStyle name="Table head 6_CR4_19" xfId="11147" xr:uid="{00000000-0005-0000-0000-00005ACD0000}"/>
    <cellStyle name="Table head 7" xfId="11148" xr:uid="{00000000-0005-0000-0000-00005BCD0000}"/>
    <cellStyle name="Table head 7 2" xfId="11149" xr:uid="{00000000-0005-0000-0000-00005CCD0000}"/>
    <cellStyle name="Table head 7 3" xfId="11150" xr:uid="{00000000-0005-0000-0000-00005DCD0000}"/>
    <cellStyle name="Table head 7 4" xfId="11151" xr:uid="{00000000-0005-0000-0000-00005ECD0000}"/>
    <cellStyle name="Table head 7 5" xfId="11152" xr:uid="{00000000-0005-0000-0000-00005FCD0000}"/>
    <cellStyle name="Table head 7 6" xfId="11153" xr:uid="{00000000-0005-0000-0000-000060CD0000}"/>
    <cellStyle name="Table head 7 7" xfId="11154" xr:uid="{00000000-0005-0000-0000-000061CD0000}"/>
    <cellStyle name="Table head 7_CR4_19" xfId="11155" xr:uid="{00000000-0005-0000-0000-000062CD0000}"/>
    <cellStyle name="Table head 8" xfId="11156" xr:uid="{00000000-0005-0000-0000-000063CD0000}"/>
    <cellStyle name="Table head 8 2" xfId="11157" xr:uid="{00000000-0005-0000-0000-000064CD0000}"/>
    <cellStyle name="Table head 8 3" xfId="11158" xr:uid="{00000000-0005-0000-0000-000065CD0000}"/>
    <cellStyle name="Table head 8 4" xfId="11159" xr:uid="{00000000-0005-0000-0000-000066CD0000}"/>
    <cellStyle name="Table head 8 5" xfId="11160" xr:uid="{00000000-0005-0000-0000-000067CD0000}"/>
    <cellStyle name="Table head 8 6" xfId="11161" xr:uid="{00000000-0005-0000-0000-000068CD0000}"/>
    <cellStyle name="Table head 8 7" xfId="11162" xr:uid="{00000000-0005-0000-0000-000069CD0000}"/>
    <cellStyle name="Table head 8_CR4_19" xfId="11163" xr:uid="{00000000-0005-0000-0000-00006ACD0000}"/>
    <cellStyle name="Table head 9" xfId="11164" xr:uid="{00000000-0005-0000-0000-00006BCD0000}"/>
    <cellStyle name="Table head 9 2" xfId="11165" xr:uid="{00000000-0005-0000-0000-00006CCD0000}"/>
    <cellStyle name="Table head 9 3" xfId="11166" xr:uid="{00000000-0005-0000-0000-00006DCD0000}"/>
    <cellStyle name="Table head 9 4" xfId="11167" xr:uid="{00000000-0005-0000-0000-00006ECD0000}"/>
    <cellStyle name="Table head 9 5" xfId="11168" xr:uid="{00000000-0005-0000-0000-00006FCD0000}"/>
    <cellStyle name="Table head 9 6" xfId="11169" xr:uid="{00000000-0005-0000-0000-000070CD0000}"/>
    <cellStyle name="Table head 9_CR4_19" xfId="11170" xr:uid="{00000000-0005-0000-0000-000071CD0000}"/>
    <cellStyle name="Table Head Aligned" xfId="34827" xr:uid="{00000000-0005-0000-0000-000072CD0000}"/>
    <cellStyle name="Table Head Aligned 2" xfId="34828" xr:uid="{00000000-0005-0000-0000-000073CD0000}"/>
    <cellStyle name="Table Head Aligned 3" xfId="34829" xr:uid="{00000000-0005-0000-0000-000074CD0000}"/>
    <cellStyle name="Table Head Aligned_AVA DVA EL" xfId="34830" xr:uid="{00000000-0005-0000-0000-000075CD0000}"/>
    <cellStyle name="Table Head Blue" xfId="34831" xr:uid="{00000000-0005-0000-0000-000076CD0000}"/>
    <cellStyle name="Table Head Blue 2" xfId="34832" xr:uid="{00000000-0005-0000-0000-000077CD0000}"/>
    <cellStyle name="Table Head Blue 3" xfId="34833" xr:uid="{00000000-0005-0000-0000-000078CD0000}"/>
    <cellStyle name="Table Head Blue_AVA DVA EL" xfId="34834" xr:uid="{00000000-0005-0000-0000-000079CD0000}"/>
    <cellStyle name="Table Head Green" xfId="34835" xr:uid="{00000000-0005-0000-0000-00007ACD0000}"/>
    <cellStyle name="Table Head Green 2" xfId="34836" xr:uid="{00000000-0005-0000-0000-00007BCD0000}"/>
    <cellStyle name="Table Head Green 3" xfId="34837" xr:uid="{00000000-0005-0000-0000-00007CCD0000}"/>
    <cellStyle name="Table Head Green_AVA DVA EL" xfId="34838" xr:uid="{00000000-0005-0000-0000-00007DCD0000}"/>
    <cellStyle name="Table Head_03-Egne aksjer 1002" xfId="34839" xr:uid="{00000000-0005-0000-0000-00007ECD0000}"/>
    <cellStyle name="Table Heading" xfId="34840" xr:uid="{00000000-0005-0000-0000-00007FCD0000}"/>
    <cellStyle name="Table Heading 2" xfId="34841" xr:uid="{00000000-0005-0000-0000-000080CD0000}"/>
    <cellStyle name="Table Heading 2 2" xfId="34842" xr:uid="{00000000-0005-0000-0000-000081CD0000}"/>
    <cellStyle name="Table Heading 2 3" xfId="34843" xr:uid="{00000000-0005-0000-0000-000082CD0000}"/>
    <cellStyle name="Table Heading 2 4" xfId="52255" xr:uid="{00000000-0005-0000-0000-000083CD0000}"/>
    <cellStyle name="Table Heading 2_AVA DVA EL" xfId="34844" xr:uid="{00000000-0005-0000-0000-000084CD0000}"/>
    <cellStyle name="Table Heading 3" xfId="34845" xr:uid="{00000000-0005-0000-0000-000085CD0000}"/>
    <cellStyle name="Table Heading 4" xfId="34846" xr:uid="{00000000-0005-0000-0000-000086CD0000}"/>
    <cellStyle name="Table Heading_AVA DVA EL" xfId="34847" xr:uid="{00000000-0005-0000-0000-000087CD0000}"/>
    <cellStyle name="Table Source" xfId="34848" xr:uid="{00000000-0005-0000-0000-000088CD0000}"/>
    <cellStyle name="Table Source 2" xfId="34849" xr:uid="{00000000-0005-0000-0000-000089CD0000}"/>
    <cellStyle name="Table Source 3" xfId="34850" xr:uid="{00000000-0005-0000-0000-00008ACD0000}"/>
    <cellStyle name="Table Source_AVA DVA EL" xfId="34851" xr:uid="{00000000-0005-0000-0000-00008BCD0000}"/>
    <cellStyle name="Table Sub Head" xfId="34852" xr:uid="{00000000-0005-0000-0000-00008CCD0000}"/>
    <cellStyle name="Table Sub Head 2" xfId="34853" xr:uid="{00000000-0005-0000-0000-00008DCD0000}"/>
    <cellStyle name="Table Sub Head 3" xfId="34854" xr:uid="{00000000-0005-0000-0000-00008ECD0000}"/>
    <cellStyle name="Table Sub Head_AVA DVA EL" xfId="34855" xr:uid="{00000000-0005-0000-0000-00008FCD0000}"/>
    <cellStyle name="Table Text" xfId="34856" xr:uid="{00000000-0005-0000-0000-000090CD0000}"/>
    <cellStyle name="Table Text 2" xfId="34857" xr:uid="{00000000-0005-0000-0000-000091CD0000}"/>
    <cellStyle name="Table Text 3" xfId="34858" xr:uid="{00000000-0005-0000-0000-000092CD0000}"/>
    <cellStyle name="table text bold" xfId="11171" xr:uid="{00000000-0005-0000-0000-000093CD0000}"/>
    <cellStyle name="table text bold 2" xfId="11172" xr:uid="{00000000-0005-0000-0000-000094CD0000}"/>
    <cellStyle name="table text bold 2 2" xfId="34859" xr:uid="{00000000-0005-0000-0000-000095CD0000}"/>
    <cellStyle name="table text bold 2 2 2" xfId="52256" xr:uid="{00000000-0005-0000-0000-000096CD0000}"/>
    <cellStyle name="table text bold 2_3. Chng in credit spreads" xfId="52257" xr:uid="{00000000-0005-0000-0000-000097CD0000}"/>
    <cellStyle name="table text bold 3" xfId="34860" xr:uid="{00000000-0005-0000-0000-000098CD0000}"/>
    <cellStyle name="table text bold 3 2" xfId="34861" xr:uid="{00000000-0005-0000-0000-000099CD0000}"/>
    <cellStyle name="table text bold 3 2 2" xfId="34862" xr:uid="{00000000-0005-0000-0000-00009ACD0000}"/>
    <cellStyle name="table text bold 3 2 3" xfId="34863" xr:uid="{00000000-0005-0000-0000-00009BCD0000}"/>
    <cellStyle name="table text bold 3 2_AVA DVA EL" xfId="34864" xr:uid="{00000000-0005-0000-0000-00009CCD0000}"/>
    <cellStyle name="table text bold 3 3" xfId="34865" xr:uid="{00000000-0005-0000-0000-00009DCD0000}"/>
    <cellStyle name="table text bold 3 4" xfId="34866" xr:uid="{00000000-0005-0000-0000-00009ECD0000}"/>
    <cellStyle name="table text bold 3_3. Chng in credit spreads" xfId="52258" xr:uid="{00000000-0005-0000-0000-00009FCD0000}"/>
    <cellStyle name="table text bold 4" xfId="34867" xr:uid="{00000000-0005-0000-0000-0000A0CD0000}"/>
    <cellStyle name="table text bold green" xfId="11173" xr:uid="{00000000-0005-0000-0000-0000A1CD0000}"/>
    <cellStyle name="table text bold green 2" xfId="11174" xr:uid="{00000000-0005-0000-0000-0000A2CD0000}"/>
    <cellStyle name="table text bold green 2 2" xfId="34868" xr:uid="{00000000-0005-0000-0000-0000A3CD0000}"/>
    <cellStyle name="table text bold green 2 2 2" xfId="52259" xr:uid="{00000000-0005-0000-0000-0000A4CD0000}"/>
    <cellStyle name="table text bold green 2_3. Chng in credit spreads" xfId="52260" xr:uid="{00000000-0005-0000-0000-0000A5CD0000}"/>
    <cellStyle name="table text bold green 3" xfId="34869" xr:uid="{00000000-0005-0000-0000-0000A6CD0000}"/>
    <cellStyle name="table text bold green 3 2" xfId="52261" xr:uid="{00000000-0005-0000-0000-0000A7CD0000}"/>
    <cellStyle name="table text bold green_1" xfId="52262" xr:uid="{00000000-0005-0000-0000-0000A8CD0000}"/>
    <cellStyle name="table text bold_1" xfId="52263" xr:uid="{00000000-0005-0000-0000-0000A9CD0000}"/>
    <cellStyle name="table text light" xfId="11175" xr:uid="{00000000-0005-0000-0000-0000AACD0000}"/>
    <cellStyle name="table text light 2" xfId="11176" xr:uid="{00000000-0005-0000-0000-0000ABCD0000}"/>
    <cellStyle name="table text light 2 2" xfId="34870" xr:uid="{00000000-0005-0000-0000-0000ACCD0000}"/>
    <cellStyle name="table text light 2 2 2" xfId="52264" xr:uid="{00000000-0005-0000-0000-0000ADCD0000}"/>
    <cellStyle name="table text light 2_3. Chng in credit spreads" xfId="52265" xr:uid="{00000000-0005-0000-0000-0000AECD0000}"/>
    <cellStyle name="table text light 3" xfId="34871" xr:uid="{00000000-0005-0000-0000-0000AFCD0000}"/>
    <cellStyle name="table text light 3 2" xfId="34872" xr:uid="{00000000-0005-0000-0000-0000B0CD0000}"/>
    <cellStyle name="table text light 3 2 2" xfId="34873" xr:uid="{00000000-0005-0000-0000-0000B1CD0000}"/>
    <cellStyle name="table text light 3 2 3" xfId="34874" xr:uid="{00000000-0005-0000-0000-0000B2CD0000}"/>
    <cellStyle name="table text light 3 2_AVA DVA EL" xfId="34875" xr:uid="{00000000-0005-0000-0000-0000B3CD0000}"/>
    <cellStyle name="table text light 3 3" xfId="34876" xr:uid="{00000000-0005-0000-0000-0000B4CD0000}"/>
    <cellStyle name="table text light 3 4" xfId="34877" xr:uid="{00000000-0005-0000-0000-0000B5CD0000}"/>
    <cellStyle name="table text light 3_3. Chng in credit spreads" xfId="52266" xr:uid="{00000000-0005-0000-0000-0000B6CD0000}"/>
    <cellStyle name="table text light 4" xfId="34878" xr:uid="{00000000-0005-0000-0000-0000B7CD0000}"/>
    <cellStyle name="table text light_1" xfId="52267" xr:uid="{00000000-0005-0000-0000-0000B8CD0000}"/>
    <cellStyle name="Table Text_3. Chng in credit spreads" xfId="52268" xr:uid="{00000000-0005-0000-0000-0000B9CD0000}"/>
    <cellStyle name="Table Title" xfId="34879" xr:uid="{00000000-0005-0000-0000-0000BACD0000}"/>
    <cellStyle name="Table Title 2" xfId="34880" xr:uid="{00000000-0005-0000-0000-0000BBCD0000}"/>
    <cellStyle name="Table Title 3" xfId="34881" xr:uid="{00000000-0005-0000-0000-0000BCCD0000}"/>
    <cellStyle name="Table Title_AVA DVA EL" xfId="34882" xr:uid="{00000000-0005-0000-0000-0000BDCD0000}"/>
    <cellStyle name="Table Units" xfId="34883" xr:uid="{00000000-0005-0000-0000-0000BECD0000}"/>
    <cellStyle name="Table Units 2" xfId="34884" xr:uid="{00000000-0005-0000-0000-0000BFCD0000}"/>
    <cellStyle name="Table Units 2 2" xfId="34885" xr:uid="{00000000-0005-0000-0000-0000C0CD0000}"/>
    <cellStyle name="Table Units 2 3" xfId="34886" xr:uid="{00000000-0005-0000-0000-0000C1CD0000}"/>
    <cellStyle name="Table Units 2 4" xfId="52269" xr:uid="{00000000-0005-0000-0000-0000C2CD0000}"/>
    <cellStyle name="Table Units 2_AVA DVA EL" xfId="34887" xr:uid="{00000000-0005-0000-0000-0000C3CD0000}"/>
    <cellStyle name="Table Units 3" xfId="34888" xr:uid="{00000000-0005-0000-0000-0000C4CD0000}"/>
    <cellStyle name="Table Units 4" xfId="34889" xr:uid="{00000000-0005-0000-0000-0000C5CD0000}"/>
    <cellStyle name="Table Units_3. Chng in credit spreads" xfId="52270" xr:uid="{00000000-0005-0000-0000-0000C6CD0000}"/>
    <cellStyle name="Table_Header" xfId="34890" xr:uid="{00000000-0005-0000-0000-0000C7CD0000}"/>
    <cellStyle name="TableBorder" xfId="34891" xr:uid="{00000000-0005-0000-0000-0000C8CD0000}"/>
    <cellStyle name="TableBorder 2" xfId="34892" xr:uid="{00000000-0005-0000-0000-0000C9CD0000}"/>
    <cellStyle name="TableBorder 2 2" xfId="34893" xr:uid="{00000000-0005-0000-0000-0000CACD0000}"/>
    <cellStyle name="TableBorder 2 3" xfId="34894" xr:uid="{00000000-0005-0000-0000-0000CBCD0000}"/>
    <cellStyle name="TableBorder 2_AVA DVA EL" xfId="34895" xr:uid="{00000000-0005-0000-0000-0000CCCD0000}"/>
    <cellStyle name="TableBorder 3" xfId="34896" xr:uid="{00000000-0005-0000-0000-0000CDCD0000}"/>
    <cellStyle name="TableBorder 4" xfId="34897" xr:uid="{00000000-0005-0000-0000-0000CECD0000}"/>
    <cellStyle name="TableBorder_3. Chng in credit spreads" xfId="52271" xr:uid="{00000000-0005-0000-0000-0000CFCD0000}"/>
    <cellStyle name="TableColumnHeader" xfId="34898" xr:uid="{00000000-0005-0000-0000-0000D0CD0000}"/>
    <cellStyle name="TableColumnHeader 2" xfId="34899" xr:uid="{00000000-0005-0000-0000-0000D1CD0000}"/>
    <cellStyle name="TableColumnHeader 3" xfId="34900" xr:uid="{00000000-0005-0000-0000-0000D2CD0000}"/>
    <cellStyle name="TableColumnHeader_AVA DVA EL" xfId="34901" xr:uid="{00000000-0005-0000-0000-0000D3CD0000}"/>
    <cellStyle name="TableHeading" xfId="34902" xr:uid="{00000000-0005-0000-0000-0000D4CD0000}"/>
    <cellStyle name="TableHeading 2" xfId="34903" xr:uid="{00000000-0005-0000-0000-0000D5CD0000}"/>
    <cellStyle name="TableHeading 2 2" xfId="34904" xr:uid="{00000000-0005-0000-0000-0000D6CD0000}"/>
    <cellStyle name="TableHeading 2 3" xfId="34905" xr:uid="{00000000-0005-0000-0000-0000D7CD0000}"/>
    <cellStyle name="TableHeading 2_AVA DVA EL" xfId="34906" xr:uid="{00000000-0005-0000-0000-0000D8CD0000}"/>
    <cellStyle name="TableHeading 3" xfId="34907" xr:uid="{00000000-0005-0000-0000-0000D9CD0000}"/>
    <cellStyle name="TableHeading 4" xfId="34908" xr:uid="{00000000-0005-0000-0000-0000DACD0000}"/>
    <cellStyle name="TableHeading_3. Chng in credit spreads" xfId="52272" xr:uid="{00000000-0005-0000-0000-0000DBCD0000}"/>
    <cellStyle name="TableHighlight" xfId="34909" xr:uid="{00000000-0005-0000-0000-0000DCCD0000}"/>
    <cellStyle name="TableHighlight 2" xfId="34910" xr:uid="{00000000-0005-0000-0000-0000DDCD0000}"/>
    <cellStyle name="TableHighlight 2 2" xfId="34911" xr:uid="{00000000-0005-0000-0000-0000DECD0000}"/>
    <cellStyle name="TableHighlight 2 3" xfId="34912" xr:uid="{00000000-0005-0000-0000-0000DFCD0000}"/>
    <cellStyle name="TableHighlight 2_AVA DVA EL" xfId="34913" xr:uid="{00000000-0005-0000-0000-0000E0CD0000}"/>
    <cellStyle name="TableHighlight 3" xfId="34914" xr:uid="{00000000-0005-0000-0000-0000E1CD0000}"/>
    <cellStyle name="TableHighlight 4" xfId="34915" xr:uid="{00000000-0005-0000-0000-0000E2CD0000}"/>
    <cellStyle name="TableHighlight_3. Chng in credit spreads" xfId="52273" xr:uid="{00000000-0005-0000-0000-0000E3CD0000}"/>
    <cellStyle name="TableNote" xfId="34916" xr:uid="{00000000-0005-0000-0000-0000E4CD0000}"/>
    <cellStyle name="TableNote 2" xfId="34917" xr:uid="{00000000-0005-0000-0000-0000E5CD0000}"/>
    <cellStyle name="TableNote 2 2" xfId="34918" xr:uid="{00000000-0005-0000-0000-0000E6CD0000}"/>
    <cellStyle name="TableNote 2 3" xfId="34919" xr:uid="{00000000-0005-0000-0000-0000E7CD0000}"/>
    <cellStyle name="TableNote 2_AVA DVA EL" xfId="34920" xr:uid="{00000000-0005-0000-0000-0000E8CD0000}"/>
    <cellStyle name="TableNote 3" xfId="34921" xr:uid="{00000000-0005-0000-0000-0000E9CD0000}"/>
    <cellStyle name="TableNote 4" xfId="34922" xr:uid="{00000000-0005-0000-0000-0000EACD0000}"/>
    <cellStyle name="TableNote_3. Chng in credit spreads" xfId="52274" xr:uid="{00000000-0005-0000-0000-0000EBCD0000}"/>
    <cellStyle name="Tekst objaśnienia" xfId="34923" xr:uid="{00000000-0005-0000-0000-0000ECCD0000}"/>
    <cellStyle name="Tekst objaśnienia 2" xfId="34924" xr:uid="{00000000-0005-0000-0000-0000EDCD0000}"/>
    <cellStyle name="Tekst objaśnienia 3" xfId="34925" xr:uid="{00000000-0005-0000-0000-0000EECD0000}"/>
    <cellStyle name="Tekst objaśnienia_AVA DVA EL" xfId="34926" xr:uid="{00000000-0005-0000-0000-0000EFCD0000}"/>
    <cellStyle name="Tekst ostrzeżenia" xfId="34927" xr:uid="{00000000-0005-0000-0000-0000F0CD0000}"/>
    <cellStyle name="Tekst ostrzeżenia 2" xfId="34928" xr:uid="{00000000-0005-0000-0000-0000F1CD0000}"/>
    <cellStyle name="Tekst ostrzeżenia 3" xfId="34929" xr:uid="{00000000-0005-0000-0000-0000F2CD0000}"/>
    <cellStyle name="Tekst ostrzeżenia_AVA DVA EL" xfId="34930" xr:uid="{00000000-0005-0000-0000-0000F3CD0000}"/>
    <cellStyle name="test a style" xfId="34931" xr:uid="{00000000-0005-0000-0000-0000F4CD0000}"/>
    <cellStyle name="test a style 2" xfId="34932" xr:uid="{00000000-0005-0000-0000-0000F5CD0000}"/>
    <cellStyle name="test a style 3" xfId="34933" xr:uid="{00000000-0005-0000-0000-0000F6CD0000}"/>
    <cellStyle name="test a style_AVA DVA EL" xfId="34934" xr:uid="{00000000-0005-0000-0000-0000F7CD0000}"/>
    <cellStyle name="tête chapitre" xfId="52275" xr:uid="{00000000-0005-0000-0000-0000F8CD0000}"/>
    <cellStyle name="Text" xfId="11177" xr:uid="{00000000-0005-0000-0000-0000F9CD0000}"/>
    <cellStyle name="Text [3]" xfId="34935" xr:uid="{00000000-0005-0000-0000-0000FACD0000}"/>
    <cellStyle name="Text [3] 2" xfId="34936" xr:uid="{00000000-0005-0000-0000-0000FBCD0000}"/>
    <cellStyle name="Text [3] 3" xfId="34937" xr:uid="{00000000-0005-0000-0000-0000FCCD0000}"/>
    <cellStyle name="Text [3]_AVA DVA EL" xfId="34938" xr:uid="{00000000-0005-0000-0000-0000FDCD0000}"/>
    <cellStyle name="Text [5]" xfId="34939" xr:uid="{00000000-0005-0000-0000-0000FECD0000}"/>
    <cellStyle name="Text [5] 2" xfId="34940" xr:uid="{00000000-0005-0000-0000-0000FFCD0000}"/>
    <cellStyle name="Text [5] 3" xfId="34941" xr:uid="{00000000-0005-0000-0000-000000CE0000}"/>
    <cellStyle name="Text [5]_AVA DVA EL" xfId="34942" xr:uid="{00000000-0005-0000-0000-000001CE0000}"/>
    <cellStyle name="Text 1" xfId="34943" xr:uid="{00000000-0005-0000-0000-000002CE0000}"/>
    <cellStyle name="Text 1 2" xfId="34944" xr:uid="{00000000-0005-0000-0000-000003CE0000}"/>
    <cellStyle name="Text 1 3" xfId="34945" xr:uid="{00000000-0005-0000-0000-000004CE0000}"/>
    <cellStyle name="Text 1_AVA DVA EL" xfId="34946" xr:uid="{00000000-0005-0000-0000-000005CE0000}"/>
    <cellStyle name="Text 12" xfId="34947" xr:uid="{00000000-0005-0000-0000-000006CE0000}"/>
    <cellStyle name="Text 12 2" xfId="34948" xr:uid="{00000000-0005-0000-0000-000007CE0000}"/>
    <cellStyle name="Text 12 3" xfId="34949" xr:uid="{00000000-0005-0000-0000-000008CE0000}"/>
    <cellStyle name="Text 12 4" xfId="52276" xr:uid="{00000000-0005-0000-0000-000009CE0000}"/>
    <cellStyle name="Text 12_AVA DVA EL" xfId="34950" xr:uid="{00000000-0005-0000-0000-00000ACE0000}"/>
    <cellStyle name="Text 2" xfId="34951" xr:uid="{00000000-0005-0000-0000-00000BCE0000}"/>
    <cellStyle name="Text 2 2" xfId="34952" xr:uid="{00000000-0005-0000-0000-00000CCE0000}"/>
    <cellStyle name="Text 2 3" xfId="34953" xr:uid="{00000000-0005-0000-0000-00000DCE0000}"/>
    <cellStyle name="Text 2_AVA DVA EL" xfId="34954" xr:uid="{00000000-0005-0000-0000-00000ECE0000}"/>
    <cellStyle name="Text 3" xfId="34955" xr:uid="{00000000-0005-0000-0000-00000FCE0000}"/>
    <cellStyle name="Text 3 2" xfId="34956" xr:uid="{00000000-0005-0000-0000-000010CE0000}"/>
    <cellStyle name="Text 3 3" xfId="34957" xr:uid="{00000000-0005-0000-0000-000011CE0000}"/>
    <cellStyle name="Text 3 4" xfId="52277" xr:uid="{00000000-0005-0000-0000-000012CE0000}"/>
    <cellStyle name="Text 3_AVA DVA EL" xfId="34958" xr:uid="{00000000-0005-0000-0000-000013CE0000}"/>
    <cellStyle name="Text 4" xfId="34959" xr:uid="{00000000-0005-0000-0000-000014CE0000}"/>
    <cellStyle name="Text 5" xfId="34960" xr:uid="{00000000-0005-0000-0000-000015CE0000}"/>
    <cellStyle name="Text 6" xfId="34961" xr:uid="{00000000-0005-0000-0000-000016CE0000}"/>
    <cellStyle name="Text Head 1" xfId="34962" xr:uid="{00000000-0005-0000-0000-000017CE0000}"/>
    <cellStyle name="Text Head 1 2" xfId="34963" xr:uid="{00000000-0005-0000-0000-000018CE0000}"/>
    <cellStyle name="Text Head 1 3" xfId="34964" xr:uid="{00000000-0005-0000-0000-000019CE0000}"/>
    <cellStyle name="Text Head 1_AVA DVA EL" xfId="34965" xr:uid="{00000000-0005-0000-0000-00001ACE0000}"/>
    <cellStyle name="Text Head 2" xfId="34966" xr:uid="{00000000-0005-0000-0000-00001BCE0000}"/>
    <cellStyle name="Text Head 2 2" xfId="34967" xr:uid="{00000000-0005-0000-0000-00001CCE0000}"/>
    <cellStyle name="Text Head 2 3" xfId="34968" xr:uid="{00000000-0005-0000-0000-00001DCE0000}"/>
    <cellStyle name="Text Head 2_AVA DVA EL" xfId="34969" xr:uid="{00000000-0005-0000-0000-00001ECE0000}"/>
    <cellStyle name="Text Indent 1" xfId="34970" xr:uid="{00000000-0005-0000-0000-00001FCE0000}"/>
    <cellStyle name="Text Indent 1 2" xfId="34971" xr:uid="{00000000-0005-0000-0000-000020CE0000}"/>
    <cellStyle name="Text Indent 1 3" xfId="34972" xr:uid="{00000000-0005-0000-0000-000021CE0000}"/>
    <cellStyle name="Text Indent 1_AVA DVA EL" xfId="34973" xr:uid="{00000000-0005-0000-0000-000022CE0000}"/>
    <cellStyle name="Text Indent 2" xfId="34974" xr:uid="{00000000-0005-0000-0000-000023CE0000}"/>
    <cellStyle name="Text Indent 2 2" xfId="34975" xr:uid="{00000000-0005-0000-0000-000024CE0000}"/>
    <cellStyle name="Text Indent 2 3" xfId="34976" xr:uid="{00000000-0005-0000-0000-000025CE0000}"/>
    <cellStyle name="Text Indent 2_AVA DVA EL" xfId="34977" xr:uid="{00000000-0005-0000-0000-000026CE0000}"/>
    <cellStyle name="Text_3. Chng in credit spreads" xfId="52278" xr:uid="{00000000-0005-0000-0000-000027CE0000}"/>
    <cellStyle name="Texto de advertencia" xfId="11178" xr:uid="{00000000-0005-0000-0000-000028CE0000}"/>
    <cellStyle name="Texto de advertencia 2" xfId="34978" xr:uid="{00000000-0005-0000-0000-000029CE0000}"/>
    <cellStyle name="Texto de advertencia_AVA DVA EL" xfId="34979" xr:uid="{00000000-0005-0000-0000-00002ACE0000}"/>
    <cellStyle name="Texto explicativo" xfId="11179" xr:uid="{00000000-0005-0000-0000-00002BCE0000}"/>
    <cellStyle name="Texto explicativo 2" xfId="34980" xr:uid="{00000000-0005-0000-0000-00002CCE0000}"/>
    <cellStyle name="Texto explicativo_AVA DVA EL" xfId="34981" xr:uid="{00000000-0005-0000-0000-00002DCE0000}"/>
    <cellStyle name="Textrubrik" xfId="34982" xr:uid="{00000000-0005-0000-0000-00002ECE0000}"/>
    <cellStyle name="Textrubrik 2" xfId="34983" xr:uid="{00000000-0005-0000-0000-00002FCE0000}"/>
    <cellStyle name="Textrubrik 3" xfId="34984" xr:uid="{00000000-0005-0000-0000-000030CE0000}"/>
    <cellStyle name="Textrubrik 4" xfId="52279" xr:uid="{00000000-0005-0000-0000-000031CE0000}"/>
    <cellStyle name="Textrubrik_AVA DVA EL" xfId="34985" xr:uid="{00000000-0005-0000-0000-000032CE0000}"/>
    <cellStyle name="Tikrinimo langelis" xfId="11180" xr:uid="{00000000-0005-0000-0000-000033CE0000}"/>
    <cellStyle name="Tikrinimo langelis 2" xfId="34986" xr:uid="{00000000-0005-0000-0000-000034CE0000}"/>
    <cellStyle name="Tikrinimo langelis_A02" xfId="54695" xr:uid="{2EF8F70F-3C5C-4E07-96D5-513E72B01DF7}"/>
    <cellStyle name="Times 10" xfId="34987" xr:uid="{00000000-0005-0000-0000-000036CE0000}"/>
    <cellStyle name="Times 10 2" xfId="34988" xr:uid="{00000000-0005-0000-0000-000037CE0000}"/>
    <cellStyle name="Times 10 3" xfId="34989" xr:uid="{00000000-0005-0000-0000-000038CE0000}"/>
    <cellStyle name="Times 10_AVA DVA EL" xfId="34990" xr:uid="{00000000-0005-0000-0000-000039CE0000}"/>
    <cellStyle name="Times 12" xfId="34991" xr:uid="{00000000-0005-0000-0000-00003ACE0000}"/>
    <cellStyle name="Times 12 2" xfId="34992" xr:uid="{00000000-0005-0000-0000-00003BCE0000}"/>
    <cellStyle name="Times 12 3" xfId="34993" xr:uid="{00000000-0005-0000-0000-00003CCE0000}"/>
    <cellStyle name="Times 12_AVA DVA EL" xfId="34994" xr:uid="{00000000-0005-0000-0000-00003DCE0000}"/>
    <cellStyle name="Titel" xfId="34995" xr:uid="{00000000-0005-0000-0000-00003ECE0000}"/>
    <cellStyle name="Titel 2" xfId="34996" xr:uid="{00000000-0005-0000-0000-00003FCE0000}"/>
    <cellStyle name="Titel 3" xfId="34997" xr:uid="{00000000-0005-0000-0000-000040CE0000}"/>
    <cellStyle name="Titel_AVA DVA EL" xfId="34998" xr:uid="{00000000-0005-0000-0000-000041CE0000}"/>
    <cellStyle name="Title" xfId="11181" xr:uid="{00000000-0005-0000-0000-000042CE0000}"/>
    <cellStyle name="Title 10" xfId="11182" xr:uid="{00000000-0005-0000-0000-000043CE0000}"/>
    <cellStyle name="Title 11" xfId="11183" xr:uid="{00000000-0005-0000-0000-000044CE0000}"/>
    <cellStyle name="Title 12" xfId="40095" xr:uid="{00000000-0005-0000-0000-000045CE0000}"/>
    <cellStyle name="Title 2" xfId="11184" xr:uid="{00000000-0005-0000-0000-000046CE0000}"/>
    <cellStyle name="Title 2 2" xfId="11185" xr:uid="{00000000-0005-0000-0000-000047CE0000}"/>
    <cellStyle name="Title 2 2 2" xfId="34999" xr:uid="{00000000-0005-0000-0000-000048CE0000}"/>
    <cellStyle name="Title 2 2 2 2" xfId="35000" xr:uid="{00000000-0005-0000-0000-000049CE0000}"/>
    <cellStyle name="Title 2 2 2 3" xfId="35001" xr:uid="{00000000-0005-0000-0000-00004ACE0000}"/>
    <cellStyle name="Title 2 2 2_AVA DVA EL" xfId="35002" xr:uid="{00000000-0005-0000-0000-00004BCE0000}"/>
    <cellStyle name="Title 2 2 3" xfId="35003" xr:uid="{00000000-0005-0000-0000-00004CCE0000}"/>
    <cellStyle name="Title 2 2_AVA DVA EL" xfId="35004" xr:uid="{00000000-0005-0000-0000-00004DCE0000}"/>
    <cellStyle name="Title 2 3" xfId="11186" xr:uid="{00000000-0005-0000-0000-00004ECE0000}"/>
    <cellStyle name="Title 2 3 2" xfId="35005" xr:uid="{00000000-0005-0000-0000-00004FCE0000}"/>
    <cellStyle name="Title 2 3_AVA DVA EL" xfId="35006" xr:uid="{00000000-0005-0000-0000-000050CE0000}"/>
    <cellStyle name="Title 2 4" xfId="35007" xr:uid="{00000000-0005-0000-0000-000051CE0000}"/>
    <cellStyle name="Title 2 4 2" xfId="35008" xr:uid="{00000000-0005-0000-0000-000052CE0000}"/>
    <cellStyle name="Title 2 4 3" xfId="35009" xr:uid="{00000000-0005-0000-0000-000053CE0000}"/>
    <cellStyle name="Title 2 4_AVA DVA EL" xfId="35010" xr:uid="{00000000-0005-0000-0000-000054CE0000}"/>
    <cellStyle name="Title 2 5" xfId="35011" xr:uid="{00000000-0005-0000-0000-000055CE0000}"/>
    <cellStyle name="Title 2 5 2" xfId="35012" xr:uid="{00000000-0005-0000-0000-000056CE0000}"/>
    <cellStyle name="Title 2 5 3" xfId="35013" xr:uid="{00000000-0005-0000-0000-000057CE0000}"/>
    <cellStyle name="Title 2 5_AVA DVA EL" xfId="35014" xr:uid="{00000000-0005-0000-0000-000058CE0000}"/>
    <cellStyle name="Title 2 6" xfId="35015" xr:uid="{00000000-0005-0000-0000-000059CE0000}"/>
    <cellStyle name="Title 2 7" xfId="36852" xr:uid="{00000000-0005-0000-0000-00005ACE0000}"/>
    <cellStyle name="Title 2_4Q16" xfId="35016" xr:uid="{00000000-0005-0000-0000-00005BCE0000}"/>
    <cellStyle name="Title 3" xfId="11187" xr:uid="{00000000-0005-0000-0000-00005CCE0000}"/>
    <cellStyle name="Title 3 2" xfId="35017" xr:uid="{00000000-0005-0000-0000-00005DCE0000}"/>
    <cellStyle name="Title 3 2 2" xfId="35018" xr:uid="{00000000-0005-0000-0000-00005ECE0000}"/>
    <cellStyle name="Title 3 2 3" xfId="35019" xr:uid="{00000000-0005-0000-0000-00005FCE0000}"/>
    <cellStyle name="Title 3 2_AVA DVA EL" xfId="35020" xr:uid="{00000000-0005-0000-0000-000060CE0000}"/>
    <cellStyle name="Title 3 3" xfId="35021" xr:uid="{00000000-0005-0000-0000-000061CE0000}"/>
    <cellStyle name="Title 3_AVA DVA EL" xfId="35022" xr:uid="{00000000-0005-0000-0000-000062CE0000}"/>
    <cellStyle name="Title 4" xfId="11188" xr:uid="{00000000-0005-0000-0000-000063CE0000}"/>
    <cellStyle name="Title 4 2" xfId="35023" xr:uid="{00000000-0005-0000-0000-000064CE0000}"/>
    <cellStyle name="Title 4 2 2" xfId="35024" xr:uid="{00000000-0005-0000-0000-000065CE0000}"/>
    <cellStyle name="Title 4 2 3" xfId="35025" xr:uid="{00000000-0005-0000-0000-000066CE0000}"/>
    <cellStyle name="Title 4 2_AVA DVA EL" xfId="35026" xr:uid="{00000000-0005-0000-0000-000067CE0000}"/>
    <cellStyle name="Title 4 3" xfId="35027" xr:uid="{00000000-0005-0000-0000-000068CE0000}"/>
    <cellStyle name="Title 4_AVA DVA EL" xfId="35028" xr:uid="{00000000-0005-0000-0000-000069CE0000}"/>
    <cellStyle name="Title 5" xfId="11189" xr:uid="{00000000-0005-0000-0000-00006ACE0000}"/>
    <cellStyle name="Title 5 2" xfId="35029" xr:uid="{00000000-0005-0000-0000-00006BCE0000}"/>
    <cellStyle name="Title 5 2 2" xfId="35030" xr:uid="{00000000-0005-0000-0000-00006CCE0000}"/>
    <cellStyle name="Title 5 2 3" xfId="35031" xr:uid="{00000000-0005-0000-0000-00006DCE0000}"/>
    <cellStyle name="Title 5 2_AVA DVA EL" xfId="35032" xr:uid="{00000000-0005-0000-0000-00006ECE0000}"/>
    <cellStyle name="Title 5 3" xfId="35033" xr:uid="{00000000-0005-0000-0000-00006FCE0000}"/>
    <cellStyle name="Title 5_AVA DVA EL" xfId="35034" xr:uid="{00000000-0005-0000-0000-000070CE0000}"/>
    <cellStyle name="Title 6" xfId="11190" xr:uid="{00000000-0005-0000-0000-000071CE0000}"/>
    <cellStyle name="Title 6 2" xfId="35035" xr:uid="{00000000-0005-0000-0000-000072CE0000}"/>
    <cellStyle name="Title 6 2 2" xfId="35036" xr:uid="{00000000-0005-0000-0000-000073CE0000}"/>
    <cellStyle name="Title 6 2 3" xfId="35037" xr:uid="{00000000-0005-0000-0000-000074CE0000}"/>
    <cellStyle name="Title 6 2_AVA DVA EL" xfId="35038" xr:uid="{00000000-0005-0000-0000-000075CE0000}"/>
    <cellStyle name="Title 6 3" xfId="35039" xr:uid="{00000000-0005-0000-0000-000076CE0000}"/>
    <cellStyle name="Title 6_AVA DVA EL" xfId="35040" xr:uid="{00000000-0005-0000-0000-000077CE0000}"/>
    <cellStyle name="Title 7" xfId="11191" xr:uid="{00000000-0005-0000-0000-000078CE0000}"/>
    <cellStyle name="Title 7 2" xfId="35041" xr:uid="{00000000-0005-0000-0000-000079CE0000}"/>
    <cellStyle name="Title 7_AVA DVA EL" xfId="35042" xr:uid="{00000000-0005-0000-0000-00007ACE0000}"/>
    <cellStyle name="Title 8" xfId="11192" xr:uid="{00000000-0005-0000-0000-00007BCE0000}"/>
    <cellStyle name="Title 8 2" xfId="35043" xr:uid="{00000000-0005-0000-0000-00007CCE0000}"/>
    <cellStyle name="Title 8_AVA DVA EL" xfId="35044" xr:uid="{00000000-0005-0000-0000-00007DCE0000}"/>
    <cellStyle name="Title 9" xfId="11193" xr:uid="{00000000-0005-0000-0000-00007ECE0000}"/>
    <cellStyle name="Title 9 2" xfId="35045" xr:uid="{00000000-0005-0000-0000-00007FCE0000}"/>
    <cellStyle name="Title 9_AVA DVA EL" xfId="35046" xr:uid="{00000000-0005-0000-0000-000080CE0000}"/>
    <cellStyle name="Title_4Q16" xfId="35047" xr:uid="{00000000-0005-0000-0000-000081CE0000}"/>
    <cellStyle name="Titles" xfId="35048" xr:uid="{00000000-0005-0000-0000-000082CE0000}"/>
    <cellStyle name="Titles 2" xfId="35049" xr:uid="{00000000-0005-0000-0000-000083CE0000}"/>
    <cellStyle name="Titles 3" xfId="35050" xr:uid="{00000000-0005-0000-0000-000084CE0000}"/>
    <cellStyle name="Titles_AVA DVA EL" xfId="35051" xr:uid="{00000000-0005-0000-0000-000085CE0000}"/>
    <cellStyle name="titre" xfId="52280" xr:uid="{00000000-0005-0000-0000-000086CE0000}"/>
    <cellStyle name="Tittel" xfId="36198" xr:uid="{00000000-0005-0000-0000-000087CE0000}"/>
    <cellStyle name="Tittel 2" xfId="11194" xr:uid="{00000000-0005-0000-0000-000088CE0000}"/>
    <cellStyle name="Tittel 2 2" xfId="35052" xr:uid="{00000000-0005-0000-0000-000089CE0000}"/>
    <cellStyle name="Tittel 2_AVA DVA EL" xfId="35053" xr:uid="{00000000-0005-0000-0000-00008ACE0000}"/>
    <cellStyle name="Tittel 3" xfId="35054" xr:uid="{00000000-0005-0000-0000-00008BCE0000}"/>
    <cellStyle name="Tittel 3 2" xfId="35055" xr:uid="{00000000-0005-0000-0000-00008CCE0000}"/>
    <cellStyle name="Tittel 3 3" xfId="35056" xr:uid="{00000000-0005-0000-0000-00008DCE0000}"/>
    <cellStyle name="Tittel 3 4" xfId="52281" xr:uid="{00000000-0005-0000-0000-00008ECE0000}"/>
    <cellStyle name="Tittel 3_AVA DVA EL" xfId="35057" xr:uid="{00000000-0005-0000-0000-00008FCE0000}"/>
    <cellStyle name="Tittel 4" xfId="35058" xr:uid="{00000000-0005-0000-0000-000090CE0000}"/>
    <cellStyle name="Tittel 5" xfId="35059" xr:uid="{00000000-0005-0000-0000-000091CE0000}"/>
    <cellStyle name="Tittel 6" xfId="35060" xr:uid="{00000000-0005-0000-0000-000092CE0000}"/>
    <cellStyle name="Tittel 7" xfId="52282" xr:uid="{00000000-0005-0000-0000-000093CE0000}"/>
    <cellStyle name="Tittel_4Q16" xfId="52283" xr:uid="{00000000-0005-0000-0000-000094CE0000}"/>
    <cellStyle name="Título" xfId="11195" xr:uid="{00000000-0005-0000-0000-000095CE0000}"/>
    <cellStyle name="Título 1" xfId="11196" xr:uid="{00000000-0005-0000-0000-000096CE0000}"/>
    <cellStyle name="Título 1 2" xfId="35061" xr:uid="{00000000-0005-0000-0000-000097CE0000}"/>
    <cellStyle name="Título 1_AVA DVA EL" xfId="35062" xr:uid="{00000000-0005-0000-0000-000098CE0000}"/>
    <cellStyle name="Título 2" xfId="11197" xr:uid="{00000000-0005-0000-0000-000099CE0000}"/>
    <cellStyle name="Título 2 2" xfId="35063" xr:uid="{00000000-0005-0000-0000-00009ACE0000}"/>
    <cellStyle name="Título 2_AVA DVA EL" xfId="35064" xr:uid="{00000000-0005-0000-0000-00009BCE0000}"/>
    <cellStyle name="Título 3" xfId="11198" xr:uid="{00000000-0005-0000-0000-00009CCE0000}"/>
    <cellStyle name="Título 3 2" xfId="35065" xr:uid="{00000000-0005-0000-0000-00009DCE0000}"/>
    <cellStyle name="Título 3_AVA DVA EL" xfId="35066" xr:uid="{00000000-0005-0000-0000-00009ECE0000}"/>
    <cellStyle name="Título 4" xfId="35067" xr:uid="{00000000-0005-0000-0000-00009FCE0000}"/>
    <cellStyle name="Título_20091015 DE_Proposed amendments to CR SEC_MKR" xfId="11199" xr:uid="{00000000-0005-0000-0000-0000A0CE0000}"/>
    <cellStyle name="TOC" xfId="35068" xr:uid="{00000000-0005-0000-0000-0000A1CE0000}"/>
    <cellStyle name="TOC 1" xfId="35069" xr:uid="{00000000-0005-0000-0000-0000A2CE0000}"/>
    <cellStyle name="TOC 1 2" xfId="35070" xr:uid="{00000000-0005-0000-0000-0000A3CE0000}"/>
    <cellStyle name="TOC 1 3" xfId="35071" xr:uid="{00000000-0005-0000-0000-0000A4CE0000}"/>
    <cellStyle name="TOC 1_AVA DVA EL" xfId="35072" xr:uid="{00000000-0005-0000-0000-0000A5CE0000}"/>
    <cellStyle name="TOC 2" xfId="35073" xr:uid="{00000000-0005-0000-0000-0000A6CE0000}"/>
    <cellStyle name="TOC 2 2" xfId="35074" xr:uid="{00000000-0005-0000-0000-0000A7CE0000}"/>
    <cellStyle name="TOC 2 3" xfId="35075" xr:uid="{00000000-0005-0000-0000-0000A8CE0000}"/>
    <cellStyle name="TOC 2_AVA DVA EL" xfId="35076" xr:uid="{00000000-0005-0000-0000-0000A9CE0000}"/>
    <cellStyle name="TOC 3" xfId="35077" xr:uid="{00000000-0005-0000-0000-0000AACE0000}"/>
    <cellStyle name="TOC 4" xfId="35078" xr:uid="{00000000-0005-0000-0000-0000ABCE0000}"/>
    <cellStyle name="TOC_3. Chng in credit spreads" xfId="52284" xr:uid="{00000000-0005-0000-0000-0000ACCE0000}"/>
    <cellStyle name="Total" xfId="11200" xr:uid="{00000000-0005-0000-0000-0000ADCE0000}"/>
    <cellStyle name="Total 10" xfId="11201" xr:uid="{00000000-0005-0000-0000-0000AECE0000}"/>
    <cellStyle name="Total 10 2" xfId="35079" xr:uid="{00000000-0005-0000-0000-0000AFCE0000}"/>
    <cellStyle name="Total 10 3" xfId="35080" xr:uid="{00000000-0005-0000-0000-0000B0CE0000}"/>
    <cellStyle name="Total 10_AVA DVA EL" xfId="35081" xr:uid="{00000000-0005-0000-0000-0000B1CE0000}"/>
    <cellStyle name="Total 11" xfId="11202" xr:uid="{00000000-0005-0000-0000-0000B2CE0000}"/>
    <cellStyle name="Total 11 2" xfId="35082" xr:uid="{00000000-0005-0000-0000-0000B3CE0000}"/>
    <cellStyle name="Total 11 3" xfId="35083" xr:uid="{00000000-0005-0000-0000-0000B4CE0000}"/>
    <cellStyle name="Total 11_AVA DVA EL" xfId="35084" xr:uid="{00000000-0005-0000-0000-0000B5CE0000}"/>
    <cellStyle name="Total 12" xfId="35085" xr:uid="{00000000-0005-0000-0000-0000B6CE0000}"/>
    <cellStyle name="Total 12 2" xfId="35086" xr:uid="{00000000-0005-0000-0000-0000B7CE0000}"/>
    <cellStyle name="Total 12 3" xfId="35087" xr:uid="{00000000-0005-0000-0000-0000B8CE0000}"/>
    <cellStyle name="Total 12_AVA DVA EL" xfId="35088" xr:uid="{00000000-0005-0000-0000-0000B9CE0000}"/>
    <cellStyle name="Total 13" xfId="35089" xr:uid="{00000000-0005-0000-0000-0000BACE0000}"/>
    <cellStyle name="Total 13 2" xfId="35090" xr:uid="{00000000-0005-0000-0000-0000BBCE0000}"/>
    <cellStyle name="Total 13 3" xfId="35091" xr:uid="{00000000-0005-0000-0000-0000BCCE0000}"/>
    <cellStyle name="Total 13_AVA DVA EL" xfId="35092" xr:uid="{00000000-0005-0000-0000-0000BDCE0000}"/>
    <cellStyle name="Total 14" xfId="40096" xr:uid="{00000000-0005-0000-0000-0000BECE0000}"/>
    <cellStyle name="Total 15" xfId="52285" xr:uid="{00000000-0005-0000-0000-0000BFCE0000}"/>
    <cellStyle name="Total 16" xfId="52286" xr:uid="{00000000-0005-0000-0000-0000C0CE0000}"/>
    <cellStyle name="Total 2" xfId="11203" xr:uid="{00000000-0005-0000-0000-0000C1CE0000}"/>
    <cellStyle name="Total 2 10" xfId="36375" xr:uid="{00000000-0005-0000-0000-0000C2CE0000}"/>
    <cellStyle name="Total 2 2" xfId="11204" xr:uid="{00000000-0005-0000-0000-0000C3CE0000}"/>
    <cellStyle name="Total 2 2 2" xfId="35093" xr:uid="{00000000-0005-0000-0000-0000C4CE0000}"/>
    <cellStyle name="Total 2 2 2 2" xfId="35094" xr:uid="{00000000-0005-0000-0000-0000C5CE0000}"/>
    <cellStyle name="Total 2 2 2 3" xfId="35095" xr:uid="{00000000-0005-0000-0000-0000C6CE0000}"/>
    <cellStyle name="Total 2 2 2_AVA DVA EL" xfId="35096" xr:uid="{00000000-0005-0000-0000-0000C7CE0000}"/>
    <cellStyle name="Total 2 2 3" xfId="35097" xr:uid="{00000000-0005-0000-0000-0000C8CE0000}"/>
    <cellStyle name="Total 2 2 3 2" xfId="35098" xr:uid="{00000000-0005-0000-0000-0000C9CE0000}"/>
    <cellStyle name="Total 2 2 3 3" xfId="35099" xr:uid="{00000000-0005-0000-0000-0000CACE0000}"/>
    <cellStyle name="Total 2 2 3_AVA DVA EL" xfId="35100" xr:uid="{00000000-0005-0000-0000-0000CBCE0000}"/>
    <cellStyle name="Total 2 2 4" xfId="35101" xr:uid="{00000000-0005-0000-0000-0000CCCE0000}"/>
    <cellStyle name="Total 2 2 4 2" xfId="35102" xr:uid="{00000000-0005-0000-0000-0000CDCE0000}"/>
    <cellStyle name="Total 2 2 4 3" xfId="35103" xr:uid="{00000000-0005-0000-0000-0000CECE0000}"/>
    <cellStyle name="Total 2 2 4_AVA DVA EL" xfId="35104" xr:uid="{00000000-0005-0000-0000-0000CFCE0000}"/>
    <cellStyle name="Total 2 2 5" xfId="35105" xr:uid="{00000000-0005-0000-0000-0000D0CE0000}"/>
    <cellStyle name="Total 2 2 5 2" xfId="35106" xr:uid="{00000000-0005-0000-0000-0000D1CE0000}"/>
    <cellStyle name="Total 2 2 5 3" xfId="35107" xr:uid="{00000000-0005-0000-0000-0000D2CE0000}"/>
    <cellStyle name="Total 2 2 5_AVA DVA EL" xfId="35108" xr:uid="{00000000-0005-0000-0000-0000D3CE0000}"/>
    <cellStyle name="Total 2 2 6" xfId="35109" xr:uid="{00000000-0005-0000-0000-0000D4CE0000}"/>
    <cellStyle name="Total 2 2 6 2" xfId="35110" xr:uid="{00000000-0005-0000-0000-0000D5CE0000}"/>
    <cellStyle name="Total 2 2 6 3" xfId="35111" xr:uid="{00000000-0005-0000-0000-0000D6CE0000}"/>
    <cellStyle name="Total 2 2 6_AVA DVA EL" xfId="35112" xr:uid="{00000000-0005-0000-0000-0000D7CE0000}"/>
    <cellStyle name="Total 2 2 7" xfId="35113" xr:uid="{00000000-0005-0000-0000-0000D8CE0000}"/>
    <cellStyle name="Total 2 2_AVA DVA EL" xfId="35114" xr:uid="{00000000-0005-0000-0000-0000D9CE0000}"/>
    <cellStyle name="Total 2 3" xfId="11205" xr:uid="{00000000-0005-0000-0000-0000DACE0000}"/>
    <cellStyle name="Total 2 3 10" xfId="11206" xr:uid="{00000000-0005-0000-0000-0000DBCE0000}"/>
    <cellStyle name="Total 2 3 11" xfId="11207" xr:uid="{00000000-0005-0000-0000-0000DCCE0000}"/>
    <cellStyle name="Total 2 3 12" xfId="36706" xr:uid="{00000000-0005-0000-0000-0000DDCE0000}"/>
    <cellStyle name="Total 2 3 2" xfId="11208" xr:uid="{00000000-0005-0000-0000-0000DECE0000}"/>
    <cellStyle name="Total 2 3 2 2" xfId="35115" xr:uid="{00000000-0005-0000-0000-0000DFCE0000}"/>
    <cellStyle name="Total 2 3 2 3" xfId="35116" xr:uid="{00000000-0005-0000-0000-0000E0CE0000}"/>
    <cellStyle name="Total 2 3 2_AVA DVA EL" xfId="35117" xr:uid="{00000000-0005-0000-0000-0000E1CE0000}"/>
    <cellStyle name="Total 2 3 3" xfId="11209" xr:uid="{00000000-0005-0000-0000-0000E2CE0000}"/>
    <cellStyle name="Total 2 3 4" xfId="11210" xr:uid="{00000000-0005-0000-0000-0000E3CE0000}"/>
    <cellStyle name="Total 2 3 5" xfId="11211" xr:uid="{00000000-0005-0000-0000-0000E4CE0000}"/>
    <cellStyle name="Total 2 3 6" xfId="11212" xr:uid="{00000000-0005-0000-0000-0000E5CE0000}"/>
    <cellStyle name="Total 2 3 7" xfId="11213" xr:uid="{00000000-0005-0000-0000-0000E6CE0000}"/>
    <cellStyle name="Total 2 3 8" xfId="11214" xr:uid="{00000000-0005-0000-0000-0000E7CE0000}"/>
    <cellStyle name="Total 2 3 9" xfId="11215" xr:uid="{00000000-0005-0000-0000-0000E8CE0000}"/>
    <cellStyle name="Total 2 3_AVA DVA EL" xfId="35118" xr:uid="{00000000-0005-0000-0000-0000E9CE0000}"/>
    <cellStyle name="Total 2 4" xfId="11216" xr:uid="{00000000-0005-0000-0000-0000EACE0000}"/>
    <cellStyle name="Total 2 4 10" xfId="11217" xr:uid="{00000000-0005-0000-0000-0000EBCE0000}"/>
    <cellStyle name="Total 2 4 11" xfId="11218" xr:uid="{00000000-0005-0000-0000-0000ECCE0000}"/>
    <cellStyle name="Total 2 4 12" xfId="36494" xr:uid="{00000000-0005-0000-0000-0000EDCE0000}"/>
    <cellStyle name="Total 2 4 13" xfId="36719" xr:uid="{00000000-0005-0000-0000-0000EECE0000}"/>
    <cellStyle name="Total 2 4 2" xfId="11219" xr:uid="{00000000-0005-0000-0000-0000EFCE0000}"/>
    <cellStyle name="Total 2 4 3" xfId="11220" xr:uid="{00000000-0005-0000-0000-0000F0CE0000}"/>
    <cellStyle name="Total 2 4 4" xfId="11221" xr:uid="{00000000-0005-0000-0000-0000F1CE0000}"/>
    <cellStyle name="Total 2 4 5" xfId="11222" xr:uid="{00000000-0005-0000-0000-0000F2CE0000}"/>
    <cellStyle name="Total 2 4 6" xfId="11223" xr:uid="{00000000-0005-0000-0000-0000F3CE0000}"/>
    <cellStyle name="Total 2 4 7" xfId="11224" xr:uid="{00000000-0005-0000-0000-0000F4CE0000}"/>
    <cellStyle name="Total 2 4 8" xfId="11225" xr:uid="{00000000-0005-0000-0000-0000F5CE0000}"/>
    <cellStyle name="Total 2 4 9" xfId="11226" xr:uid="{00000000-0005-0000-0000-0000F6CE0000}"/>
    <cellStyle name="Total 2 4_AVA DVA EL" xfId="35119" xr:uid="{00000000-0005-0000-0000-0000F7CE0000}"/>
    <cellStyle name="Total 2 5" xfId="11227" xr:uid="{00000000-0005-0000-0000-0000F8CE0000}"/>
    <cellStyle name="Total 2 5 10" xfId="11228" xr:uid="{00000000-0005-0000-0000-0000F9CE0000}"/>
    <cellStyle name="Total 2 5 11" xfId="11229" xr:uid="{00000000-0005-0000-0000-0000FACE0000}"/>
    <cellStyle name="Total 2 5 2" xfId="11230" xr:uid="{00000000-0005-0000-0000-0000FBCE0000}"/>
    <cellStyle name="Total 2 5 3" xfId="11231" xr:uid="{00000000-0005-0000-0000-0000FCCE0000}"/>
    <cellStyle name="Total 2 5 4" xfId="11232" xr:uid="{00000000-0005-0000-0000-0000FDCE0000}"/>
    <cellStyle name="Total 2 5 5" xfId="11233" xr:uid="{00000000-0005-0000-0000-0000FECE0000}"/>
    <cellStyle name="Total 2 5 6" xfId="11234" xr:uid="{00000000-0005-0000-0000-0000FFCE0000}"/>
    <cellStyle name="Total 2 5 7" xfId="11235" xr:uid="{00000000-0005-0000-0000-000000CF0000}"/>
    <cellStyle name="Total 2 5 8" xfId="11236" xr:uid="{00000000-0005-0000-0000-000001CF0000}"/>
    <cellStyle name="Total 2 5 9" xfId="11237" xr:uid="{00000000-0005-0000-0000-000002CF0000}"/>
    <cellStyle name="Total 2 5_AVA DVA EL" xfId="35120" xr:uid="{00000000-0005-0000-0000-000003CF0000}"/>
    <cellStyle name="Total 2 6" xfId="11238" xr:uid="{00000000-0005-0000-0000-000004CF0000}"/>
    <cellStyle name="Total 2 6 10" xfId="11239" xr:uid="{00000000-0005-0000-0000-000005CF0000}"/>
    <cellStyle name="Total 2 6 11" xfId="11240" xr:uid="{00000000-0005-0000-0000-000006CF0000}"/>
    <cellStyle name="Total 2 6 2" xfId="11241" xr:uid="{00000000-0005-0000-0000-000007CF0000}"/>
    <cellStyle name="Total 2 6 2 2" xfId="35121" xr:uid="{00000000-0005-0000-0000-000008CF0000}"/>
    <cellStyle name="Total 2 6 2 3" xfId="35122" xr:uid="{00000000-0005-0000-0000-000009CF0000}"/>
    <cellStyle name="Total 2 6 2_AVA DVA EL" xfId="35123" xr:uid="{00000000-0005-0000-0000-00000ACF0000}"/>
    <cellStyle name="Total 2 6 3" xfId="11242" xr:uid="{00000000-0005-0000-0000-00000BCF0000}"/>
    <cellStyle name="Total 2 6 3 2" xfId="35124" xr:uid="{00000000-0005-0000-0000-00000CCF0000}"/>
    <cellStyle name="Total 2 6 3 3" xfId="35125" xr:uid="{00000000-0005-0000-0000-00000DCF0000}"/>
    <cellStyle name="Total 2 6 3_AVA DVA EL" xfId="35126" xr:uid="{00000000-0005-0000-0000-00000ECF0000}"/>
    <cellStyle name="Total 2 6 4" xfId="11243" xr:uid="{00000000-0005-0000-0000-00000FCF0000}"/>
    <cellStyle name="Total 2 6 5" xfId="11244" xr:uid="{00000000-0005-0000-0000-000010CF0000}"/>
    <cellStyle name="Total 2 6 6" xfId="11245" xr:uid="{00000000-0005-0000-0000-000011CF0000}"/>
    <cellStyle name="Total 2 6 7" xfId="11246" xr:uid="{00000000-0005-0000-0000-000012CF0000}"/>
    <cellStyle name="Total 2 6 8" xfId="11247" xr:uid="{00000000-0005-0000-0000-000013CF0000}"/>
    <cellStyle name="Total 2 6 9" xfId="11248" xr:uid="{00000000-0005-0000-0000-000014CF0000}"/>
    <cellStyle name="Total 2 6_AVA DVA EL" xfId="35127" xr:uid="{00000000-0005-0000-0000-000015CF0000}"/>
    <cellStyle name="Total 2 7" xfId="11249" xr:uid="{00000000-0005-0000-0000-000016CF0000}"/>
    <cellStyle name="Total 2 7 10" xfId="11250" xr:uid="{00000000-0005-0000-0000-000017CF0000}"/>
    <cellStyle name="Total 2 7 11" xfId="11251" xr:uid="{00000000-0005-0000-0000-000018CF0000}"/>
    <cellStyle name="Total 2 7 2" xfId="11252" xr:uid="{00000000-0005-0000-0000-000019CF0000}"/>
    <cellStyle name="Total 2 7 3" xfId="11253" xr:uid="{00000000-0005-0000-0000-00001ACF0000}"/>
    <cellStyle name="Total 2 7 4" xfId="11254" xr:uid="{00000000-0005-0000-0000-00001BCF0000}"/>
    <cellStyle name="Total 2 7 5" xfId="11255" xr:uid="{00000000-0005-0000-0000-00001CCF0000}"/>
    <cellStyle name="Total 2 7 6" xfId="11256" xr:uid="{00000000-0005-0000-0000-00001DCF0000}"/>
    <cellStyle name="Total 2 7 7" xfId="11257" xr:uid="{00000000-0005-0000-0000-00001ECF0000}"/>
    <cellStyle name="Total 2 7 8" xfId="11258" xr:uid="{00000000-0005-0000-0000-00001FCF0000}"/>
    <cellStyle name="Total 2 7 9" xfId="11259" xr:uid="{00000000-0005-0000-0000-000020CF0000}"/>
    <cellStyle name="Total 2 7_AVA DVA EL" xfId="35128" xr:uid="{00000000-0005-0000-0000-000021CF0000}"/>
    <cellStyle name="Total 2 8" xfId="11260" xr:uid="{00000000-0005-0000-0000-000022CF0000}"/>
    <cellStyle name="Total 2 8 10" xfId="11261" xr:uid="{00000000-0005-0000-0000-000023CF0000}"/>
    <cellStyle name="Total 2 8 2" xfId="11262" xr:uid="{00000000-0005-0000-0000-000024CF0000}"/>
    <cellStyle name="Total 2 8 3" xfId="11263" xr:uid="{00000000-0005-0000-0000-000025CF0000}"/>
    <cellStyle name="Total 2 8 4" xfId="11264" xr:uid="{00000000-0005-0000-0000-000026CF0000}"/>
    <cellStyle name="Total 2 8 5" xfId="11265" xr:uid="{00000000-0005-0000-0000-000027CF0000}"/>
    <cellStyle name="Total 2 8 6" xfId="11266" xr:uid="{00000000-0005-0000-0000-000028CF0000}"/>
    <cellStyle name="Total 2 8 7" xfId="11267" xr:uid="{00000000-0005-0000-0000-000029CF0000}"/>
    <cellStyle name="Total 2 8 8" xfId="11268" xr:uid="{00000000-0005-0000-0000-00002ACF0000}"/>
    <cellStyle name="Total 2 8 9" xfId="11269" xr:uid="{00000000-0005-0000-0000-00002BCF0000}"/>
    <cellStyle name="Total 2 8_AVA DVA EL" xfId="35129" xr:uid="{00000000-0005-0000-0000-00002CCF0000}"/>
    <cellStyle name="Total 2 9" xfId="35130" xr:uid="{00000000-0005-0000-0000-00002DCF0000}"/>
    <cellStyle name="Total 2_4Q16" xfId="35131" xr:uid="{00000000-0005-0000-0000-00002ECF0000}"/>
    <cellStyle name="Total 3" xfId="11270" xr:uid="{00000000-0005-0000-0000-00002FCF0000}"/>
    <cellStyle name="Total 3 2" xfId="11271" xr:uid="{00000000-0005-0000-0000-000030CF0000}"/>
    <cellStyle name="Total 3 2 10" xfId="11272" xr:uid="{00000000-0005-0000-0000-000031CF0000}"/>
    <cellStyle name="Total 3 2 11" xfId="11273" xr:uid="{00000000-0005-0000-0000-000032CF0000}"/>
    <cellStyle name="Total 3 2 12" xfId="36707" xr:uid="{00000000-0005-0000-0000-000033CF0000}"/>
    <cellStyle name="Total 3 2 2" xfId="11274" xr:uid="{00000000-0005-0000-0000-000034CF0000}"/>
    <cellStyle name="Total 3 2 3" xfId="11275" xr:uid="{00000000-0005-0000-0000-000035CF0000}"/>
    <cellStyle name="Total 3 2 4" xfId="11276" xr:uid="{00000000-0005-0000-0000-000036CF0000}"/>
    <cellStyle name="Total 3 2 5" xfId="11277" xr:uid="{00000000-0005-0000-0000-000037CF0000}"/>
    <cellStyle name="Total 3 2 6" xfId="11278" xr:uid="{00000000-0005-0000-0000-000038CF0000}"/>
    <cellStyle name="Total 3 2 7" xfId="11279" xr:uid="{00000000-0005-0000-0000-000039CF0000}"/>
    <cellStyle name="Total 3 2 8" xfId="11280" xr:uid="{00000000-0005-0000-0000-00003ACF0000}"/>
    <cellStyle name="Total 3 2 9" xfId="11281" xr:uid="{00000000-0005-0000-0000-00003BCF0000}"/>
    <cellStyle name="Total 3 2_AVA DVA EL" xfId="35132" xr:uid="{00000000-0005-0000-0000-00003CCF0000}"/>
    <cellStyle name="Total 3 3" xfId="11282" xr:uid="{00000000-0005-0000-0000-00003DCF0000}"/>
    <cellStyle name="Total 3 3 10" xfId="11283" xr:uid="{00000000-0005-0000-0000-00003ECF0000}"/>
    <cellStyle name="Total 3 3 11" xfId="11284" xr:uid="{00000000-0005-0000-0000-00003FCF0000}"/>
    <cellStyle name="Total 3 3 12" xfId="36460" xr:uid="{00000000-0005-0000-0000-000040CF0000}"/>
    <cellStyle name="Total 3 3 13" xfId="36687" xr:uid="{00000000-0005-0000-0000-000041CF0000}"/>
    <cellStyle name="Total 3 3 2" xfId="11285" xr:uid="{00000000-0005-0000-0000-000042CF0000}"/>
    <cellStyle name="Total 3 3 3" xfId="11286" xr:uid="{00000000-0005-0000-0000-000043CF0000}"/>
    <cellStyle name="Total 3 3 4" xfId="11287" xr:uid="{00000000-0005-0000-0000-000044CF0000}"/>
    <cellStyle name="Total 3 3 5" xfId="11288" xr:uid="{00000000-0005-0000-0000-000045CF0000}"/>
    <cellStyle name="Total 3 3 6" xfId="11289" xr:uid="{00000000-0005-0000-0000-000046CF0000}"/>
    <cellStyle name="Total 3 3 7" xfId="11290" xr:uid="{00000000-0005-0000-0000-000047CF0000}"/>
    <cellStyle name="Total 3 3 8" xfId="11291" xr:uid="{00000000-0005-0000-0000-000048CF0000}"/>
    <cellStyle name="Total 3 3 9" xfId="11292" xr:uid="{00000000-0005-0000-0000-000049CF0000}"/>
    <cellStyle name="Total 3 3_AVA DVA EL" xfId="35133" xr:uid="{00000000-0005-0000-0000-00004ACF0000}"/>
    <cellStyle name="Total 3 4" xfId="11293" xr:uid="{00000000-0005-0000-0000-00004BCF0000}"/>
    <cellStyle name="Total 3 4 10" xfId="11294" xr:uid="{00000000-0005-0000-0000-00004CCF0000}"/>
    <cellStyle name="Total 3 4 11" xfId="11295" xr:uid="{00000000-0005-0000-0000-00004DCF0000}"/>
    <cellStyle name="Total 3 4 2" xfId="11296" xr:uid="{00000000-0005-0000-0000-00004ECF0000}"/>
    <cellStyle name="Total 3 4 3" xfId="11297" xr:uid="{00000000-0005-0000-0000-00004FCF0000}"/>
    <cellStyle name="Total 3 4 4" xfId="11298" xr:uid="{00000000-0005-0000-0000-000050CF0000}"/>
    <cellStyle name="Total 3 4 5" xfId="11299" xr:uid="{00000000-0005-0000-0000-000051CF0000}"/>
    <cellStyle name="Total 3 4 6" xfId="11300" xr:uid="{00000000-0005-0000-0000-000052CF0000}"/>
    <cellStyle name="Total 3 4 7" xfId="11301" xr:uid="{00000000-0005-0000-0000-000053CF0000}"/>
    <cellStyle name="Total 3 4 8" xfId="11302" xr:uid="{00000000-0005-0000-0000-000054CF0000}"/>
    <cellStyle name="Total 3 4 9" xfId="11303" xr:uid="{00000000-0005-0000-0000-000055CF0000}"/>
    <cellStyle name="Total 3 4_CR4_19" xfId="11304" xr:uid="{00000000-0005-0000-0000-000056CF0000}"/>
    <cellStyle name="Total 3 5" xfId="11305" xr:uid="{00000000-0005-0000-0000-000057CF0000}"/>
    <cellStyle name="Total 3 5 10" xfId="11306" xr:uid="{00000000-0005-0000-0000-000058CF0000}"/>
    <cellStyle name="Total 3 5 11" xfId="11307" xr:uid="{00000000-0005-0000-0000-000059CF0000}"/>
    <cellStyle name="Total 3 5 2" xfId="11308" xr:uid="{00000000-0005-0000-0000-00005ACF0000}"/>
    <cellStyle name="Total 3 5 3" xfId="11309" xr:uid="{00000000-0005-0000-0000-00005BCF0000}"/>
    <cellStyle name="Total 3 5 4" xfId="11310" xr:uid="{00000000-0005-0000-0000-00005CCF0000}"/>
    <cellStyle name="Total 3 5 5" xfId="11311" xr:uid="{00000000-0005-0000-0000-00005DCF0000}"/>
    <cellStyle name="Total 3 5 6" xfId="11312" xr:uid="{00000000-0005-0000-0000-00005ECF0000}"/>
    <cellStyle name="Total 3 5 7" xfId="11313" xr:uid="{00000000-0005-0000-0000-00005FCF0000}"/>
    <cellStyle name="Total 3 5 8" xfId="11314" xr:uid="{00000000-0005-0000-0000-000060CF0000}"/>
    <cellStyle name="Total 3 5 9" xfId="11315" xr:uid="{00000000-0005-0000-0000-000061CF0000}"/>
    <cellStyle name="Total 3 5_CR4_19" xfId="11316" xr:uid="{00000000-0005-0000-0000-000062CF0000}"/>
    <cellStyle name="Total 3 6" xfId="11317" xr:uid="{00000000-0005-0000-0000-000063CF0000}"/>
    <cellStyle name="Total 3 6 10" xfId="11318" xr:uid="{00000000-0005-0000-0000-000064CF0000}"/>
    <cellStyle name="Total 3 6 11" xfId="11319" xr:uid="{00000000-0005-0000-0000-000065CF0000}"/>
    <cellStyle name="Total 3 6 2" xfId="11320" xr:uid="{00000000-0005-0000-0000-000066CF0000}"/>
    <cellStyle name="Total 3 6 3" xfId="11321" xr:uid="{00000000-0005-0000-0000-000067CF0000}"/>
    <cellStyle name="Total 3 6 4" xfId="11322" xr:uid="{00000000-0005-0000-0000-000068CF0000}"/>
    <cellStyle name="Total 3 6 5" xfId="11323" xr:uid="{00000000-0005-0000-0000-000069CF0000}"/>
    <cellStyle name="Total 3 6 6" xfId="11324" xr:uid="{00000000-0005-0000-0000-00006ACF0000}"/>
    <cellStyle name="Total 3 6 7" xfId="11325" xr:uid="{00000000-0005-0000-0000-00006BCF0000}"/>
    <cellStyle name="Total 3 6 8" xfId="11326" xr:uid="{00000000-0005-0000-0000-00006CCF0000}"/>
    <cellStyle name="Total 3 6 9" xfId="11327" xr:uid="{00000000-0005-0000-0000-00006DCF0000}"/>
    <cellStyle name="Total 3 6_CR4_19" xfId="11328" xr:uid="{00000000-0005-0000-0000-00006ECF0000}"/>
    <cellStyle name="Total 3 7" xfId="11329" xr:uid="{00000000-0005-0000-0000-00006FCF0000}"/>
    <cellStyle name="Total 3 7 10" xfId="11330" xr:uid="{00000000-0005-0000-0000-000070CF0000}"/>
    <cellStyle name="Total 3 7 2" xfId="11331" xr:uid="{00000000-0005-0000-0000-000071CF0000}"/>
    <cellStyle name="Total 3 7 3" xfId="11332" xr:uid="{00000000-0005-0000-0000-000072CF0000}"/>
    <cellStyle name="Total 3 7 4" xfId="11333" xr:uid="{00000000-0005-0000-0000-000073CF0000}"/>
    <cellStyle name="Total 3 7 5" xfId="11334" xr:uid="{00000000-0005-0000-0000-000074CF0000}"/>
    <cellStyle name="Total 3 7 6" xfId="11335" xr:uid="{00000000-0005-0000-0000-000075CF0000}"/>
    <cellStyle name="Total 3 7 7" xfId="11336" xr:uid="{00000000-0005-0000-0000-000076CF0000}"/>
    <cellStyle name="Total 3 7 8" xfId="11337" xr:uid="{00000000-0005-0000-0000-000077CF0000}"/>
    <cellStyle name="Total 3 7 9" xfId="11338" xr:uid="{00000000-0005-0000-0000-000078CF0000}"/>
    <cellStyle name="Total 3 7_CR4_19" xfId="11339" xr:uid="{00000000-0005-0000-0000-000079CF0000}"/>
    <cellStyle name="Total 3 8" xfId="35954" xr:uid="{00000000-0005-0000-0000-00007ACF0000}"/>
    <cellStyle name="Total 3 9" xfId="36853" xr:uid="{00000000-0005-0000-0000-00007BCF0000}"/>
    <cellStyle name="Total 3_A02" xfId="54696" xr:uid="{84DDCF04-FB6D-4817-9A25-F4CE82E6DB12}"/>
    <cellStyle name="Total 4" xfId="11340" xr:uid="{00000000-0005-0000-0000-00007DCF0000}"/>
    <cellStyle name="Total 4 2" xfId="11341" xr:uid="{00000000-0005-0000-0000-00007ECF0000}"/>
    <cellStyle name="Total 4 2 10" xfId="11342" xr:uid="{00000000-0005-0000-0000-00007FCF0000}"/>
    <cellStyle name="Total 4 2 11" xfId="11343" xr:uid="{00000000-0005-0000-0000-000080CF0000}"/>
    <cellStyle name="Total 4 2 12" xfId="36708" xr:uid="{00000000-0005-0000-0000-000081CF0000}"/>
    <cellStyle name="Total 4 2 2" xfId="11344" xr:uid="{00000000-0005-0000-0000-000082CF0000}"/>
    <cellStyle name="Total 4 2 3" xfId="11345" xr:uid="{00000000-0005-0000-0000-000083CF0000}"/>
    <cellStyle name="Total 4 2 4" xfId="11346" xr:uid="{00000000-0005-0000-0000-000084CF0000}"/>
    <cellStyle name="Total 4 2 5" xfId="11347" xr:uid="{00000000-0005-0000-0000-000085CF0000}"/>
    <cellStyle name="Total 4 2 6" xfId="11348" xr:uid="{00000000-0005-0000-0000-000086CF0000}"/>
    <cellStyle name="Total 4 2 7" xfId="11349" xr:uid="{00000000-0005-0000-0000-000087CF0000}"/>
    <cellStyle name="Total 4 2 8" xfId="11350" xr:uid="{00000000-0005-0000-0000-000088CF0000}"/>
    <cellStyle name="Total 4 2 9" xfId="11351" xr:uid="{00000000-0005-0000-0000-000089CF0000}"/>
    <cellStyle name="Total 4 2_AVA DVA EL" xfId="35134" xr:uid="{00000000-0005-0000-0000-00008ACF0000}"/>
    <cellStyle name="Total 4 3" xfId="11352" xr:uid="{00000000-0005-0000-0000-00008BCF0000}"/>
    <cellStyle name="Total 4 3 10" xfId="11353" xr:uid="{00000000-0005-0000-0000-00008CCF0000}"/>
    <cellStyle name="Total 4 3 11" xfId="11354" xr:uid="{00000000-0005-0000-0000-00008DCF0000}"/>
    <cellStyle name="Total 4 3 12" xfId="36595" xr:uid="{00000000-0005-0000-0000-00008ECF0000}"/>
    <cellStyle name="Total 4 3 13" xfId="36723" xr:uid="{00000000-0005-0000-0000-00008FCF0000}"/>
    <cellStyle name="Total 4 3 2" xfId="11355" xr:uid="{00000000-0005-0000-0000-000090CF0000}"/>
    <cellStyle name="Total 4 3 3" xfId="11356" xr:uid="{00000000-0005-0000-0000-000091CF0000}"/>
    <cellStyle name="Total 4 3 4" xfId="11357" xr:uid="{00000000-0005-0000-0000-000092CF0000}"/>
    <cellStyle name="Total 4 3 5" xfId="11358" xr:uid="{00000000-0005-0000-0000-000093CF0000}"/>
    <cellStyle name="Total 4 3 6" xfId="11359" xr:uid="{00000000-0005-0000-0000-000094CF0000}"/>
    <cellStyle name="Total 4 3 7" xfId="11360" xr:uid="{00000000-0005-0000-0000-000095CF0000}"/>
    <cellStyle name="Total 4 3 8" xfId="11361" xr:uid="{00000000-0005-0000-0000-000096CF0000}"/>
    <cellStyle name="Total 4 3 9" xfId="11362" xr:uid="{00000000-0005-0000-0000-000097CF0000}"/>
    <cellStyle name="Total 4 3_AVA DVA EL" xfId="35135" xr:uid="{00000000-0005-0000-0000-000098CF0000}"/>
    <cellStyle name="Total 4 4" xfId="11363" xr:uid="{00000000-0005-0000-0000-000099CF0000}"/>
    <cellStyle name="Total 4 4 10" xfId="11364" xr:uid="{00000000-0005-0000-0000-00009ACF0000}"/>
    <cellStyle name="Total 4 4 11" xfId="11365" xr:uid="{00000000-0005-0000-0000-00009BCF0000}"/>
    <cellStyle name="Total 4 4 2" xfId="11366" xr:uid="{00000000-0005-0000-0000-00009CCF0000}"/>
    <cellStyle name="Total 4 4 3" xfId="11367" xr:uid="{00000000-0005-0000-0000-00009DCF0000}"/>
    <cellStyle name="Total 4 4 4" xfId="11368" xr:uid="{00000000-0005-0000-0000-00009ECF0000}"/>
    <cellStyle name="Total 4 4 5" xfId="11369" xr:uid="{00000000-0005-0000-0000-00009FCF0000}"/>
    <cellStyle name="Total 4 4 6" xfId="11370" xr:uid="{00000000-0005-0000-0000-0000A0CF0000}"/>
    <cellStyle name="Total 4 4 7" xfId="11371" xr:uid="{00000000-0005-0000-0000-0000A1CF0000}"/>
    <cellStyle name="Total 4 4 8" xfId="11372" xr:uid="{00000000-0005-0000-0000-0000A2CF0000}"/>
    <cellStyle name="Total 4 4 9" xfId="11373" xr:uid="{00000000-0005-0000-0000-0000A3CF0000}"/>
    <cellStyle name="Total 4 4_AVA DVA EL" xfId="35136" xr:uid="{00000000-0005-0000-0000-0000A4CF0000}"/>
    <cellStyle name="Total 4 5" xfId="11374" xr:uid="{00000000-0005-0000-0000-0000A5CF0000}"/>
    <cellStyle name="Total 4 5 10" xfId="11375" xr:uid="{00000000-0005-0000-0000-0000A6CF0000}"/>
    <cellStyle name="Total 4 5 11" xfId="11376" xr:uid="{00000000-0005-0000-0000-0000A7CF0000}"/>
    <cellStyle name="Total 4 5 2" xfId="11377" xr:uid="{00000000-0005-0000-0000-0000A8CF0000}"/>
    <cellStyle name="Total 4 5 3" xfId="11378" xr:uid="{00000000-0005-0000-0000-0000A9CF0000}"/>
    <cellStyle name="Total 4 5 4" xfId="11379" xr:uid="{00000000-0005-0000-0000-0000AACF0000}"/>
    <cellStyle name="Total 4 5 5" xfId="11380" xr:uid="{00000000-0005-0000-0000-0000ABCF0000}"/>
    <cellStyle name="Total 4 5 6" xfId="11381" xr:uid="{00000000-0005-0000-0000-0000ACCF0000}"/>
    <cellStyle name="Total 4 5 7" xfId="11382" xr:uid="{00000000-0005-0000-0000-0000ADCF0000}"/>
    <cellStyle name="Total 4 5 8" xfId="11383" xr:uid="{00000000-0005-0000-0000-0000AECF0000}"/>
    <cellStyle name="Total 4 5 9" xfId="11384" xr:uid="{00000000-0005-0000-0000-0000AFCF0000}"/>
    <cellStyle name="Total 4 5_AVA DVA EL" xfId="35137" xr:uid="{00000000-0005-0000-0000-0000B0CF0000}"/>
    <cellStyle name="Total 4 6" xfId="11385" xr:uid="{00000000-0005-0000-0000-0000B1CF0000}"/>
    <cellStyle name="Total 4 6 10" xfId="11386" xr:uid="{00000000-0005-0000-0000-0000B2CF0000}"/>
    <cellStyle name="Total 4 6 11" xfId="11387" xr:uid="{00000000-0005-0000-0000-0000B3CF0000}"/>
    <cellStyle name="Total 4 6 2" xfId="11388" xr:uid="{00000000-0005-0000-0000-0000B4CF0000}"/>
    <cellStyle name="Total 4 6 3" xfId="11389" xr:uid="{00000000-0005-0000-0000-0000B5CF0000}"/>
    <cellStyle name="Total 4 6 4" xfId="11390" xr:uid="{00000000-0005-0000-0000-0000B6CF0000}"/>
    <cellStyle name="Total 4 6 5" xfId="11391" xr:uid="{00000000-0005-0000-0000-0000B7CF0000}"/>
    <cellStyle name="Total 4 6 6" xfId="11392" xr:uid="{00000000-0005-0000-0000-0000B8CF0000}"/>
    <cellStyle name="Total 4 6 7" xfId="11393" xr:uid="{00000000-0005-0000-0000-0000B9CF0000}"/>
    <cellStyle name="Total 4 6 8" xfId="11394" xr:uid="{00000000-0005-0000-0000-0000BACF0000}"/>
    <cellStyle name="Total 4 6 9" xfId="11395" xr:uid="{00000000-0005-0000-0000-0000BBCF0000}"/>
    <cellStyle name="Total 4 6_CR4_19" xfId="11396" xr:uid="{00000000-0005-0000-0000-0000BCCF0000}"/>
    <cellStyle name="Total 4 7" xfId="11397" xr:uid="{00000000-0005-0000-0000-0000BDCF0000}"/>
    <cellStyle name="Total 4 7 10" xfId="11398" xr:uid="{00000000-0005-0000-0000-0000BECF0000}"/>
    <cellStyle name="Total 4 7 2" xfId="11399" xr:uid="{00000000-0005-0000-0000-0000BFCF0000}"/>
    <cellStyle name="Total 4 7 3" xfId="11400" xr:uid="{00000000-0005-0000-0000-0000C0CF0000}"/>
    <cellStyle name="Total 4 7 4" xfId="11401" xr:uid="{00000000-0005-0000-0000-0000C1CF0000}"/>
    <cellStyle name="Total 4 7 5" xfId="11402" xr:uid="{00000000-0005-0000-0000-0000C2CF0000}"/>
    <cellStyle name="Total 4 7 6" xfId="11403" xr:uid="{00000000-0005-0000-0000-0000C3CF0000}"/>
    <cellStyle name="Total 4 7 7" xfId="11404" xr:uid="{00000000-0005-0000-0000-0000C4CF0000}"/>
    <cellStyle name="Total 4 7 8" xfId="11405" xr:uid="{00000000-0005-0000-0000-0000C5CF0000}"/>
    <cellStyle name="Total 4 7 9" xfId="11406" xr:uid="{00000000-0005-0000-0000-0000C6CF0000}"/>
    <cellStyle name="Total 4 7_CR4_19" xfId="11407" xr:uid="{00000000-0005-0000-0000-0000C7CF0000}"/>
    <cellStyle name="Total 4 8" xfId="36373" xr:uid="{00000000-0005-0000-0000-0000C8CF0000}"/>
    <cellStyle name="Total 4 9" xfId="36854" xr:uid="{00000000-0005-0000-0000-0000C9CF0000}"/>
    <cellStyle name="Total 4_A02" xfId="54697" xr:uid="{1CA4ADA5-07BF-44AE-A1F8-BE95B0427643}"/>
    <cellStyle name="Total 5" xfId="11408" xr:uid="{00000000-0005-0000-0000-0000CBCF0000}"/>
    <cellStyle name="Total 5 2" xfId="11409" xr:uid="{00000000-0005-0000-0000-0000CCCF0000}"/>
    <cellStyle name="Total 5 2 10" xfId="11410" xr:uid="{00000000-0005-0000-0000-0000CDCF0000}"/>
    <cellStyle name="Total 5 2 11" xfId="11411" xr:uid="{00000000-0005-0000-0000-0000CECF0000}"/>
    <cellStyle name="Total 5 2 12" xfId="36709" xr:uid="{00000000-0005-0000-0000-0000CFCF0000}"/>
    <cellStyle name="Total 5 2 2" xfId="11412" xr:uid="{00000000-0005-0000-0000-0000D0CF0000}"/>
    <cellStyle name="Total 5 2 3" xfId="11413" xr:uid="{00000000-0005-0000-0000-0000D1CF0000}"/>
    <cellStyle name="Total 5 2 4" xfId="11414" xr:uid="{00000000-0005-0000-0000-0000D2CF0000}"/>
    <cellStyle name="Total 5 2 5" xfId="11415" xr:uid="{00000000-0005-0000-0000-0000D3CF0000}"/>
    <cellStyle name="Total 5 2 6" xfId="11416" xr:uid="{00000000-0005-0000-0000-0000D4CF0000}"/>
    <cellStyle name="Total 5 2 7" xfId="11417" xr:uid="{00000000-0005-0000-0000-0000D5CF0000}"/>
    <cellStyle name="Total 5 2 8" xfId="11418" xr:uid="{00000000-0005-0000-0000-0000D6CF0000}"/>
    <cellStyle name="Total 5 2 9" xfId="11419" xr:uid="{00000000-0005-0000-0000-0000D7CF0000}"/>
    <cellStyle name="Total 5 2_AVA DVA EL" xfId="35138" xr:uid="{00000000-0005-0000-0000-0000D8CF0000}"/>
    <cellStyle name="Total 5 3" xfId="11420" xr:uid="{00000000-0005-0000-0000-0000D9CF0000}"/>
    <cellStyle name="Total 5 3 10" xfId="11421" xr:uid="{00000000-0005-0000-0000-0000DACF0000}"/>
    <cellStyle name="Total 5 3 11" xfId="11422" xr:uid="{00000000-0005-0000-0000-0000DBCF0000}"/>
    <cellStyle name="Total 5 3 12" xfId="36461" xr:uid="{00000000-0005-0000-0000-0000DCCF0000}"/>
    <cellStyle name="Total 5 3 13" xfId="36688" xr:uid="{00000000-0005-0000-0000-0000DDCF0000}"/>
    <cellStyle name="Total 5 3 2" xfId="11423" xr:uid="{00000000-0005-0000-0000-0000DECF0000}"/>
    <cellStyle name="Total 5 3 3" xfId="11424" xr:uid="{00000000-0005-0000-0000-0000DFCF0000}"/>
    <cellStyle name="Total 5 3 4" xfId="11425" xr:uid="{00000000-0005-0000-0000-0000E0CF0000}"/>
    <cellStyle name="Total 5 3 5" xfId="11426" xr:uid="{00000000-0005-0000-0000-0000E1CF0000}"/>
    <cellStyle name="Total 5 3 6" xfId="11427" xr:uid="{00000000-0005-0000-0000-0000E2CF0000}"/>
    <cellStyle name="Total 5 3 7" xfId="11428" xr:uid="{00000000-0005-0000-0000-0000E3CF0000}"/>
    <cellStyle name="Total 5 3 8" xfId="11429" xr:uid="{00000000-0005-0000-0000-0000E4CF0000}"/>
    <cellStyle name="Total 5 3 9" xfId="11430" xr:uid="{00000000-0005-0000-0000-0000E5CF0000}"/>
    <cellStyle name="Total 5 3_CR4_19" xfId="11431" xr:uid="{00000000-0005-0000-0000-0000E6CF0000}"/>
    <cellStyle name="Total 5 4" xfId="11432" xr:uid="{00000000-0005-0000-0000-0000E7CF0000}"/>
    <cellStyle name="Total 5 4 10" xfId="11433" xr:uid="{00000000-0005-0000-0000-0000E8CF0000}"/>
    <cellStyle name="Total 5 4 11" xfId="11434" xr:uid="{00000000-0005-0000-0000-0000E9CF0000}"/>
    <cellStyle name="Total 5 4 2" xfId="11435" xr:uid="{00000000-0005-0000-0000-0000EACF0000}"/>
    <cellStyle name="Total 5 4 3" xfId="11436" xr:uid="{00000000-0005-0000-0000-0000EBCF0000}"/>
    <cellStyle name="Total 5 4 4" xfId="11437" xr:uid="{00000000-0005-0000-0000-0000ECCF0000}"/>
    <cellStyle name="Total 5 4 5" xfId="11438" xr:uid="{00000000-0005-0000-0000-0000EDCF0000}"/>
    <cellStyle name="Total 5 4 6" xfId="11439" xr:uid="{00000000-0005-0000-0000-0000EECF0000}"/>
    <cellStyle name="Total 5 4 7" xfId="11440" xr:uid="{00000000-0005-0000-0000-0000EFCF0000}"/>
    <cellStyle name="Total 5 4 8" xfId="11441" xr:uid="{00000000-0005-0000-0000-0000F0CF0000}"/>
    <cellStyle name="Total 5 4 9" xfId="11442" xr:uid="{00000000-0005-0000-0000-0000F1CF0000}"/>
    <cellStyle name="Total 5 4_CR4_19" xfId="11443" xr:uid="{00000000-0005-0000-0000-0000F2CF0000}"/>
    <cellStyle name="Total 5 5" xfId="11444" xr:uid="{00000000-0005-0000-0000-0000F3CF0000}"/>
    <cellStyle name="Total 5 5 10" xfId="11445" xr:uid="{00000000-0005-0000-0000-0000F4CF0000}"/>
    <cellStyle name="Total 5 5 11" xfId="11446" xr:uid="{00000000-0005-0000-0000-0000F5CF0000}"/>
    <cellStyle name="Total 5 5 2" xfId="11447" xr:uid="{00000000-0005-0000-0000-0000F6CF0000}"/>
    <cellStyle name="Total 5 5 3" xfId="11448" xr:uid="{00000000-0005-0000-0000-0000F7CF0000}"/>
    <cellStyle name="Total 5 5 4" xfId="11449" xr:uid="{00000000-0005-0000-0000-0000F8CF0000}"/>
    <cellStyle name="Total 5 5 5" xfId="11450" xr:uid="{00000000-0005-0000-0000-0000F9CF0000}"/>
    <cellStyle name="Total 5 5 6" xfId="11451" xr:uid="{00000000-0005-0000-0000-0000FACF0000}"/>
    <cellStyle name="Total 5 5 7" xfId="11452" xr:uid="{00000000-0005-0000-0000-0000FBCF0000}"/>
    <cellStyle name="Total 5 5 8" xfId="11453" xr:uid="{00000000-0005-0000-0000-0000FCCF0000}"/>
    <cellStyle name="Total 5 5 9" xfId="11454" xr:uid="{00000000-0005-0000-0000-0000FDCF0000}"/>
    <cellStyle name="Total 5 5_CR4_19" xfId="11455" xr:uid="{00000000-0005-0000-0000-0000FECF0000}"/>
    <cellStyle name="Total 5 6" xfId="11456" xr:uid="{00000000-0005-0000-0000-0000FFCF0000}"/>
    <cellStyle name="Total 5 6 10" xfId="11457" xr:uid="{00000000-0005-0000-0000-000000D00000}"/>
    <cellStyle name="Total 5 6 11" xfId="11458" xr:uid="{00000000-0005-0000-0000-000001D00000}"/>
    <cellStyle name="Total 5 6 2" xfId="11459" xr:uid="{00000000-0005-0000-0000-000002D00000}"/>
    <cellStyle name="Total 5 6 3" xfId="11460" xr:uid="{00000000-0005-0000-0000-000003D00000}"/>
    <cellStyle name="Total 5 6 4" xfId="11461" xr:uid="{00000000-0005-0000-0000-000004D00000}"/>
    <cellStyle name="Total 5 6 5" xfId="11462" xr:uid="{00000000-0005-0000-0000-000005D00000}"/>
    <cellStyle name="Total 5 6 6" xfId="11463" xr:uid="{00000000-0005-0000-0000-000006D00000}"/>
    <cellStyle name="Total 5 6 7" xfId="11464" xr:uid="{00000000-0005-0000-0000-000007D00000}"/>
    <cellStyle name="Total 5 6 8" xfId="11465" xr:uid="{00000000-0005-0000-0000-000008D00000}"/>
    <cellStyle name="Total 5 6 9" xfId="11466" xr:uid="{00000000-0005-0000-0000-000009D00000}"/>
    <cellStyle name="Total 5 6_CR4_19" xfId="11467" xr:uid="{00000000-0005-0000-0000-00000AD00000}"/>
    <cellStyle name="Total 5 7" xfId="11468" xr:uid="{00000000-0005-0000-0000-00000BD00000}"/>
    <cellStyle name="Total 5 7 10" xfId="11469" xr:uid="{00000000-0005-0000-0000-00000CD00000}"/>
    <cellStyle name="Total 5 7 2" xfId="11470" xr:uid="{00000000-0005-0000-0000-00000DD00000}"/>
    <cellStyle name="Total 5 7 3" xfId="11471" xr:uid="{00000000-0005-0000-0000-00000ED00000}"/>
    <cellStyle name="Total 5 7 4" xfId="11472" xr:uid="{00000000-0005-0000-0000-00000FD00000}"/>
    <cellStyle name="Total 5 7 5" xfId="11473" xr:uid="{00000000-0005-0000-0000-000010D00000}"/>
    <cellStyle name="Total 5 7 6" xfId="11474" xr:uid="{00000000-0005-0000-0000-000011D00000}"/>
    <cellStyle name="Total 5 7 7" xfId="11475" xr:uid="{00000000-0005-0000-0000-000012D00000}"/>
    <cellStyle name="Total 5 7 8" xfId="11476" xr:uid="{00000000-0005-0000-0000-000013D00000}"/>
    <cellStyle name="Total 5 7 9" xfId="11477" xr:uid="{00000000-0005-0000-0000-000014D00000}"/>
    <cellStyle name="Total 5 7_CR4_19" xfId="11478" xr:uid="{00000000-0005-0000-0000-000015D00000}"/>
    <cellStyle name="Total 5 8" xfId="36374" xr:uid="{00000000-0005-0000-0000-000016D00000}"/>
    <cellStyle name="Total 5 9" xfId="36855" xr:uid="{00000000-0005-0000-0000-000017D00000}"/>
    <cellStyle name="Total 5_A02" xfId="54698" xr:uid="{43D1C9B4-3042-415D-A18D-5024C9FCC06D}"/>
    <cellStyle name="Total 6" xfId="11479" xr:uid="{00000000-0005-0000-0000-000019D00000}"/>
    <cellStyle name="Total 6 2" xfId="11480" xr:uid="{00000000-0005-0000-0000-00001AD00000}"/>
    <cellStyle name="Total 6 2 10" xfId="11481" xr:uid="{00000000-0005-0000-0000-00001BD00000}"/>
    <cellStyle name="Total 6 2 11" xfId="11482" xr:uid="{00000000-0005-0000-0000-00001CD00000}"/>
    <cellStyle name="Total 6 2 12" xfId="36710" xr:uid="{00000000-0005-0000-0000-00001DD00000}"/>
    <cellStyle name="Total 6 2 2" xfId="11483" xr:uid="{00000000-0005-0000-0000-00001ED00000}"/>
    <cellStyle name="Total 6 2 3" xfId="11484" xr:uid="{00000000-0005-0000-0000-00001FD00000}"/>
    <cellStyle name="Total 6 2 4" xfId="11485" xr:uid="{00000000-0005-0000-0000-000020D00000}"/>
    <cellStyle name="Total 6 2 5" xfId="11486" xr:uid="{00000000-0005-0000-0000-000021D00000}"/>
    <cellStyle name="Total 6 2 6" xfId="11487" xr:uid="{00000000-0005-0000-0000-000022D00000}"/>
    <cellStyle name="Total 6 2 7" xfId="11488" xr:uid="{00000000-0005-0000-0000-000023D00000}"/>
    <cellStyle name="Total 6 2 8" xfId="11489" xr:uid="{00000000-0005-0000-0000-000024D00000}"/>
    <cellStyle name="Total 6 2 9" xfId="11490" xr:uid="{00000000-0005-0000-0000-000025D00000}"/>
    <cellStyle name="Total 6 2_AVA DVA EL" xfId="35139" xr:uid="{00000000-0005-0000-0000-000026D00000}"/>
    <cellStyle name="Total 6 3" xfId="11491" xr:uid="{00000000-0005-0000-0000-000027D00000}"/>
    <cellStyle name="Total 6 3 10" xfId="11492" xr:uid="{00000000-0005-0000-0000-000028D00000}"/>
    <cellStyle name="Total 6 3 11" xfId="11493" xr:uid="{00000000-0005-0000-0000-000029D00000}"/>
    <cellStyle name="Total 6 3 12" xfId="36462" xr:uid="{00000000-0005-0000-0000-00002AD00000}"/>
    <cellStyle name="Total 6 3 13" xfId="36689" xr:uid="{00000000-0005-0000-0000-00002BD00000}"/>
    <cellStyle name="Total 6 3 2" xfId="11494" xr:uid="{00000000-0005-0000-0000-00002CD00000}"/>
    <cellStyle name="Total 6 3 3" xfId="11495" xr:uid="{00000000-0005-0000-0000-00002DD00000}"/>
    <cellStyle name="Total 6 3 4" xfId="11496" xr:uid="{00000000-0005-0000-0000-00002ED00000}"/>
    <cellStyle name="Total 6 3 5" xfId="11497" xr:uid="{00000000-0005-0000-0000-00002FD00000}"/>
    <cellStyle name="Total 6 3 6" xfId="11498" xr:uid="{00000000-0005-0000-0000-000030D00000}"/>
    <cellStyle name="Total 6 3 7" xfId="11499" xr:uid="{00000000-0005-0000-0000-000031D00000}"/>
    <cellStyle name="Total 6 3 8" xfId="11500" xr:uid="{00000000-0005-0000-0000-000032D00000}"/>
    <cellStyle name="Total 6 3 9" xfId="11501" xr:uid="{00000000-0005-0000-0000-000033D00000}"/>
    <cellStyle name="Total 6 3_CR4_19" xfId="11502" xr:uid="{00000000-0005-0000-0000-000034D00000}"/>
    <cellStyle name="Total 6 4" xfId="11503" xr:uid="{00000000-0005-0000-0000-000035D00000}"/>
    <cellStyle name="Total 6 4 10" xfId="11504" xr:uid="{00000000-0005-0000-0000-000036D00000}"/>
    <cellStyle name="Total 6 4 11" xfId="11505" xr:uid="{00000000-0005-0000-0000-000037D00000}"/>
    <cellStyle name="Total 6 4 2" xfId="11506" xr:uid="{00000000-0005-0000-0000-000038D00000}"/>
    <cellStyle name="Total 6 4 3" xfId="11507" xr:uid="{00000000-0005-0000-0000-000039D00000}"/>
    <cellStyle name="Total 6 4 4" xfId="11508" xr:uid="{00000000-0005-0000-0000-00003AD00000}"/>
    <cellStyle name="Total 6 4 5" xfId="11509" xr:uid="{00000000-0005-0000-0000-00003BD00000}"/>
    <cellStyle name="Total 6 4 6" xfId="11510" xr:uid="{00000000-0005-0000-0000-00003CD00000}"/>
    <cellStyle name="Total 6 4 7" xfId="11511" xr:uid="{00000000-0005-0000-0000-00003DD00000}"/>
    <cellStyle name="Total 6 4 8" xfId="11512" xr:uid="{00000000-0005-0000-0000-00003ED00000}"/>
    <cellStyle name="Total 6 4 9" xfId="11513" xr:uid="{00000000-0005-0000-0000-00003FD00000}"/>
    <cellStyle name="Total 6 4_CR4_19" xfId="11514" xr:uid="{00000000-0005-0000-0000-000040D00000}"/>
    <cellStyle name="Total 6 5" xfId="11515" xr:uid="{00000000-0005-0000-0000-000041D00000}"/>
    <cellStyle name="Total 6 5 10" xfId="11516" xr:uid="{00000000-0005-0000-0000-000042D00000}"/>
    <cellStyle name="Total 6 5 11" xfId="11517" xr:uid="{00000000-0005-0000-0000-000043D00000}"/>
    <cellStyle name="Total 6 5 2" xfId="11518" xr:uid="{00000000-0005-0000-0000-000044D00000}"/>
    <cellStyle name="Total 6 5 3" xfId="11519" xr:uid="{00000000-0005-0000-0000-000045D00000}"/>
    <cellStyle name="Total 6 5 4" xfId="11520" xr:uid="{00000000-0005-0000-0000-000046D00000}"/>
    <cellStyle name="Total 6 5 5" xfId="11521" xr:uid="{00000000-0005-0000-0000-000047D00000}"/>
    <cellStyle name="Total 6 5 6" xfId="11522" xr:uid="{00000000-0005-0000-0000-000048D00000}"/>
    <cellStyle name="Total 6 5 7" xfId="11523" xr:uid="{00000000-0005-0000-0000-000049D00000}"/>
    <cellStyle name="Total 6 5 8" xfId="11524" xr:uid="{00000000-0005-0000-0000-00004AD00000}"/>
    <cellStyle name="Total 6 5 9" xfId="11525" xr:uid="{00000000-0005-0000-0000-00004BD00000}"/>
    <cellStyle name="Total 6 5_CR4_19" xfId="11526" xr:uid="{00000000-0005-0000-0000-00004CD00000}"/>
    <cellStyle name="Total 6 6" xfId="11527" xr:uid="{00000000-0005-0000-0000-00004DD00000}"/>
    <cellStyle name="Total 6 6 10" xfId="11528" xr:uid="{00000000-0005-0000-0000-00004ED00000}"/>
    <cellStyle name="Total 6 6 11" xfId="11529" xr:uid="{00000000-0005-0000-0000-00004FD00000}"/>
    <cellStyle name="Total 6 6 2" xfId="11530" xr:uid="{00000000-0005-0000-0000-000050D00000}"/>
    <cellStyle name="Total 6 6 3" xfId="11531" xr:uid="{00000000-0005-0000-0000-000051D00000}"/>
    <cellStyle name="Total 6 6 4" xfId="11532" xr:uid="{00000000-0005-0000-0000-000052D00000}"/>
    <cellStyle name="Total 6 6 5" xfId="11533" xr:uid="{00000000-0005-0000-0000-000053D00000}"/>
    <cellStyle name="Total 6 6 6" xfId="11534" xr:uid="{00000000-0005-0000-0000-000054D00000}"/>
    <cellStyle name="Total 6 6 7" xfId="11535" xr:uid="{00000000-0005-0000-0000-000055D00000}"/>
    <cellStyle name="Total 6 6 8" xfId="11536" xr:uid="{00000000-0005-0000-0000-000056D00000}"/>
    <cellStyle name="Total 6 6 9" xfId="11537" xr:uid="{00000000-0005-0000-0000-000057D00000}"/>
    <cellStyle name="Total 6 6_CR4_19" xfId="11538" xr:uid="{00000000-0005-0000-0000-000058D00000}"/>
    <cellStyle name="Total 6 7" xfId="11539" xr:uid="{00000000-0005-0000-0000-000059D00000}"/>
    <cellStyle name="Total 6 7 10" xfId="11540" xr:uid="{00000000-0005-0000-0000-00005AD00000}"/>
    <cellStyle name="Total 6 7 2" xfId="11541" xr:uid="{00000000-0005-0000-0000-00005BD00000}"/>
    <cellStyle name="Total 6 7 3" xfId="11542" xr:uid="{00000000-0005-0000-0000-00005CD00000}"/>
    <cellStyle name="Total 6 7 4" xfId="11543" xr:uid="{00000000-0005-0000-0000-00005DD00000}"/>
    <cellStyle name="Total 6 7 5" xfId="11544" xr:uid="{00000000-0005-0000-0000-00005ED00000}"/>
    <cellStyle name="Total 6 7 6" xfId="11545" xr:uid="{00000000-0005-0000-0000-00005FD00000}"/>
    <cellStyle name="Total 6 7 7" xfId="11546" xr:uid="{00000000-0005-0000-0000-000060D00000}"/>
    <cellStyle name="Total 6 7 8" xfId="11547" xr:uid="{00000000-0005-0000-0000-000061D00000}"/>
    <cellStyle name="Total 6 7 9" xfId="11548" xr:uid="{00000000-0005-0000-0000-000062D00000}"/>
    <cellStyle name="Total 6 7_CR4_19" xfId="11549" xr:uid="{00000000-0005-0000-0000-000063D00000}"/>
    <cellStyle name="Total 6 8" xfId="35953" xr:uid="{00000000-0005-0000-0000-000064D00000}"/>
    <cellStyle name="Total 6 9" xfId="36856" xr:uid="{00000000-0005-0000-0000-000065D00000}"/>
    <cellStyle name="Total 6_A02" xfId="54699" xr:uid="{EEBFCE54-9F9D-4AB1-B868-288B57AD0DC3}"/>
    <cellStyle name="Total 7" xfId="11550" xr:uid="{00000000-0005-0000-0000-000067D00000}"/>
    <cellStyle name="Total 7 2" xfId="11551" xr:uid="{00000000-0005-0000-0000-000068D00000}"/>
    <cellStyle name="Total 7 2 10" xfId="11552" xr:uid="{00000000-0005-0000-0000-000069D00000}"/>
    <cellStyle name="Total 7 2 11" xfId="11553" xr:uid="{00000000-0005-0000-0000-00006AD00000}"/>
    <cellStyle name="Total 7 2 12" xfId="36711" xr:uid="{00000000-0005-0000-0000-00006BD00000}"/>
    <cellStyle name="Total 7 2 2" xfId="11554" xr:uid="{00000000-0005-0000-0000-00006CD00000}"/>
    <cellStyle name="Total 7 2 3" xfId="11555" xr:uid="{00000000-0005-0000-0000-00006DD00000}"/>
    <cellStyle name="Total 7 2 4" xfId="11556" xr:uid="{00000000-0005-0000-0000-00006ED00000}"/>
    <cellStyle name="Total 7 2 5" xfId="11557" xr:uid="{00000000-0005-0000-0000-00006FD00000}"/>
    <cellStyle name="Total 7 2 6" xfId="11558" xr:uid="{00000000-0005-0000-0000-000070D00000}"/>
    <cellStyle name="Total 7 2 7" xfId="11559" xr:uid="{00000000-0005-0000-0000-000071D00000}"/>
    <cellStyle name="Total 7 2 8" xfId="11560" xr:uid="{00000000-0005-0000-0000-000072D00000}"/>
    <cellStyle name="Total 7 2 9" xfId="11561" xr:uid="{00000000-0005-0000-0000-000073D00000}"/>
    <cellStyle name="Total 7 2_AVA DVA EL" xfId="35140" xr:uid="{00000000-0005-0000-0000-000074D00000}"/>
    <cellStyle name="Total 7 3" xfId="11562" xr:uid="{00000000-0005-0000-0000-000075D00000}"/>
    <cellStyle name="Total 7 3 10" xfId="11563" xr:uid="{00000000-0005-0000-0000-000076D00000}"/>
    <cellStyle name="Total 7 3 11" xfId="11564" xr:uid="{00000000-0005-0000-0000-000077D00000}"/>
    <cellStyle name="Total 7 3 12" xfId="36463" xr:uid="{00000000-0005-0000-0000-000078D00000}"/>
    <cellStyle name="Total 7 3 13" xfId="36690" xr:uid="{00000000-0005-0000-0000-000079D00000}"/>
    <cellStyle name="Total 7 3 2" xfId="11565" xr:uid="{00000000-0005-0000-0000-00007AD00000}"/>
    <cellStyle name="Total 7 3 3" xfId="11566" xr:uid="{00000000-0005-0000-0000-00007BD00000}"/>
    <cellStyle name="Total 7 3 4" xfId="11567" xr:uid="{00000000-0005-0000-0000-00007CD00000}"/>
    <cellStyle name="Total 7 3 5" xfId="11568" xr:uid="{00000000-0005-0000-0000-00007DD00000}"/>
    <cellStyle name="Total 7 3 6" xfId="11569" xr:uid="{00000000-0005-0000-0000-00007ED00000}"/>
    <cellStyle name="Total 7 3 7" xfId="11570" xr:uid="{00000000-0005-0000-0000-00007FD00000}"/>
    <cellStyle name="Total 7 3 8" xfId="11571" xr:uid="{00000000-0005-0000-0000-000080D00000}"/>
    <cellStyle name="Total 7 3 9" xfId="11572" xr:uid="{00000000-0005-0000-0000-000081D00000}"/>
    <cellStyle name="Total 7 3_CR4_19" xfId="11573" xr:uid="{00000000-0005-0000-0000-000082D00000}"/>
    <cellStyle name="Total 7 4" xfId="11574" xr:uid="{00000000-0005-0000-0000-000083D00000}"/>
    <cellStyle name="Total 7 4 10" xfId="11575" xr:uid="{00000000-0005-0000-0000-000084D00000}"/>
    <cellStyle name="Total 7 4 11" xfId="11576" xr:uid="{00000000-0005-0000-0000-000085D00000}"/>
    <cellStyle name="Total 7 4 2" xfId="11577" xr:uid="{00000000-0005-0000-0000-000086D00000}"/>
    <cellStyle name="Total 7 4 3" xfId="11578" xr:uid="{00000000-0005-0000-0000-000087D00000}"/>
    <cellStyle name="Total 7 4 4" xfId="11579" xr:uid="{00000000-0005-0000-0000-000088D00000}"/>
    <cellStyle name="Total 7 4 5" xfId="11580" xr:uid="{00000000-0005-0000-0000-000089D00000}"/>
    <cellStyle name="Total 7 4 6" xfId="11581" xr:uid="{00000000-0005-0000-0000-00008AD00000}"/>
    <cellStyle name="Total 7 4 7" xfId="11582" xr:uid="{00000000-0005-0000-0000-00008BD00000}"/>
    <cellStyle name="Total 7 4 8" xfId="11583" xr:uid="{00000000-0005-0000-0000-00008CD00000}"/>
    <cellStyle name="Total 7 4 9" xfId="11584" xr:uid="{00000000-0005-0000-0000-00008DD00000}"/>
    <cellStyle name="Total 7 4_CR4_19" xfId="11585" xr:uid="{00000000-0005-0000-0000-00008ED00000}"/>
    <cellStyle name="Total 7 5" xfId="11586" xr:uid="{00000000-0005-0000-0000-00008FD00000}"/>
    <cellStyle name="Total 7 5 10" xfId="11587" xr:uid="{00000000-0005-0000-0000-000090D00000}"/>
    <cellStyle name="Total 7 5 11" xfId="11588" xr:uid="{00000000-0005-0000-0000-000091D00000}"/>
    <cellStyle name="Total 7 5 2" xfId="11589" xr:uid="{00000000-0005-0000-0000-000092D00000}"/>
    <cellStyle name="Total 7 5 3" xfId="11590" xr:uid="{00000000-0005-0000-0000-000093D00000}"/>
    <cellStyle name="Total 7 5 4" xfId="11591" xr:uid="{00000000-0005-0000-0000-000094D00000}"/>
    <cellStyle name="Total 7 5 5" xfId="11592" xr:uid="{00000000-0005-0000-0000-000095D00000}"/>
    <cellStyle name="Total 7 5 6" xfId="11593" xr:uid="{00000000-0005-0000-0000-000096D00000}"/>
    <cellStyle name="Total 7 5 7" xfId="11594" xr:uid="{00000000-0005-0000-0000-000097D00000}"/>
    <cellStyle name="Total 7 5 8" xfId="11595" xr:uid="{00000000-0005-0000-0000-000098D00000}"/>
    <cellStyle name="Total 7 5 9" xfId="11596" xr:uid="{00000000-0005-0000-0000-000099D00000}"/>
    <cellStyle name="Total 7 5_CR4_19" xfId="11597" xr:uid="{00000000-0005-0000-0000-00009AD00000}"/>
    <cellStyle name="Total 7 6" xfId="11598" xr:uid="{00000000-0005-0000-0000-00009BD00000}"/>
    <cellStyle name="Total 7 6 10" xfId="11599" xr:uid="{00000000-0005-0000-0000-00009CD00000}"/>
    <cellStyle name="Total 7 6 11" xfId="11600" xr:uid="{00000000-0005-0000-0000-00009DD00000}"/>
    <cellStyle name="Total 7 6 2" xfId="11601" xr:uid="{00000000-0005-0000-0000-00009ED00000}"/>
    <cellStyle name="Total 7 6 3" xfId="11602" xr:uid="{00000000-0005-0000-0000-00009FD00000}"/>
    <cellStyle name="Total 7 6 4" xfId="11603" xr:uid="{00000000-0005-0000-0000-0000A0D00000}"/>
    <cellStyle name="Total 7 6 5" xfId="11604" xr:uid="{00000000-0005-0000-0000-0000A1D00000}"/>
    <cellStyle name="Total 7 6 6" xfId="11605" xr:uid="{00000000-0005-0000-0000-0000A2D00000}"/>
    <cellStyle name="Total 7 6 7" xfId="11606" xr:uid="{00000000-0005-0000-0000-0000A3D00000}"/>
    <cellStyle name="Total 7 6 8" xfId="11607" xr:uid="{00000000-0005-0000-0000-0000A4D00000}"/>
    <cellStyle name="Total 7 6 9" xfId="11608" xr:uid="{00000000-0005-0000-0000-0000A5D00000}"/>
    <cellStyle name="Total 7 6_CR4_19" xfId="11609" xr:uid="{00000000-0005-0000-0000-0000A6D00000}"/>
    <cellStyle name="Total 7 7" xfId="11610" xr:uid="{00000000-0005-0000-0000-0000A7D00000}"/>
    <cellStyle name="Total 7 7 10" xfId="11611" xr:uid="{00000000-0005-0000-0000-0000A8D00000}"/>
    <cellStyle name="Total 7 7 2" xfId="11612" xr:uid="{00000000-0005-0000-0000-0000A9D00000}"/>
    <cellStyle name="Total 7 7 3" xfId="11613" xr:uid="{00000000-0005-0000-0000-0000AAD00000}"/>
    <cellStyle name="Total 7 7 4" xfId="11614" xr:uid="{00000000-0005-0000-0000-0000ABD00000}"/>
    <cellStyle name="Total 7 7 5" xfId="11615" xr:uid="{00000000-0005-0000-0000-0000ACD00000}"/>
    <cellStyle name="Total 7 7 6" xfId="11616" xr:uid="{00000000-0005-0000-0000-0000ADD00000}"/>
    <cellStyle name="Total 7 7 7" xfId="11617" xr:uid="{00000000-0005-0000-0000-0000AED00000}"/>
    <cellStyle name="Total 7 7 8" xfId="11618" xr:uid="{00000000-0005-0000-0000-0000AFD00000}"/>
    <cellStyle name="Total 7 7 9" xfId="11619" xr:uid="{00000000-0005-0000-0000-0000B0D00000}"/>
    <cellStyle name="Total 7 7_CR4_19" xfId="11620" xr:uid="{00000000-0005-0000-0000-0000B1D00000}"/>
    <cellStyle name="Total 7 8" xfId="35952" xr:uid="{00000000-0005-0000-0000-0000B2D00000}"/>
    <cellStyle name="Total 7 9" xfId="36857" xr:uid="{00000000-0005-0000-0000-0000B3D00000}"/>
    <cellStyle name="Total 7_A02" xfId="54700" xr:uid="{E4C3114D-6A8B-431A-8802-98D1A4665D35}"/>
    <cellStyle name="Total 8" xfId="11621" xr:uid="{00000000-0005-0000-0000-0000B5D00000}"/>
    <cellStyle name="Total 8 2" xfId="11622" xr:uid="{00000000-0005-0000-0000-0000B6D00000}"/>
    <cellStyle name="Total 8 2 10" xfId="11623" xr:uid="{00000000-0005-0000-0000-0000B7D00000}"/>
    <cellStyle name="Total 8 2 11" xfId="11624" xr:uid="{00000000-0005-0000-0000-0000B8D00000}"/>
    <cellStyle name="Total 8 2 12" xfId="36712" xr:uid="{00000000-0005-0000-0000-0000B9D00000}"/>
    <cellStyle name="Total 8 2 2" xfId="11625" xr:uid="{00000000-0005-0000-0000-0000BAD00000}"/>
    <cellStyle name="Total 8 2 3" xfId="11626" xr:uid="{00000000-0005-0000-0000-0000BBD00000}"/>
    <cellStyle name="Total 8 2 4" xfId="11627" xr:uid="{00000000-0005-0000-0000-0000BCD00000}"/>
    <cellStyle name="Total 8 2 5" xfId="11628" xr:uid="{00000000-0005-0000-0000-0000BDD00000}"/>
    <cellStyle name="Total 8 2 6" xfId="11629" xr:uid="{00000000-0005-0000-0000-0000BED00000}"/>
    <cellStyle name="Total 8 2 7" xfId="11630" xr:uid="{00000000-0005-0000-0000-0000BFD00000}"/>
    <cellStyle name="Total 8 2 8" xfId="11631" xr:uid="{00000000-0005-0000-0000-0000C0D00000}"/>
    <cellStyle name="Total 8 2 9" xfId="11632" xr:uid="{00000000-0005-0000-0000-0000C1D00000}"/>
    <cellStyle name="Total 8 2_AVA DVA EL" xfId="35141" xr:uid="{00000000-0005-0000-0000-0000C2D00000}"/>
    <cellStyle name="Total 8 3" xfId="11633" xr:uid="{00000000-0005-0000-0000-0000C3D00000}"/>
    <cellStyle name="Total 8 3 10" xfId="11634" xr:uid="{00000000-0005-0000-0000-0000C4D00000}"/>
    <cellStyle name="Total 8 3 11" xfId="11635" xr:uid="{00000000-0005-0000-0000-0000C5D00000}"/>
    <cellStyle name="Total 8 3 12" xfId="36464" xr:uid="{00000000-0005-0000-0000-0000C6D00000}"/>
    <cellStyle name="Total 8 3 13" xfId="36691" xr:uid="{00000000-0005-0000-0000-0000C7D00000}"/>
    <cellStyle name="Total 8 3 2" xfId="11636" xr:uid="{00000000-0005-0000-0000-0000C8D00000}"/>
    <cellStyle name="Total 8 3 3" xfId="11637" xr:uid="{00000000-0005-0000-0000-0000C9D00000}"/>
    <cellStyle name="Total 8 3 4" xfId="11638" xr:uid="{00000000-0005-0000-0000-0000CAD00000}"/>
    <cellStyle name="Total 8 3 5" xfId="11639" xr:uid="{00000000-0005-0000-0000-0000CBD00000}"/>
    <cellStyle name="Total 8 3 6" xfId="11640" xr:uid="{00000000-0005-0000-0000-0000CCD00000}"/>
    <cellStyle name="Total 8 3 7" xfId="11641" xr:uid="{00000000-0005-0000-0000-0000CDD00000}"/>
    <cellStyle name="Total 8 3 8" xfId="11642" xr:uid="{00000000-0005-0000-0000-0000CED00000}"/>
    <cellStyle name="Total 8 3 9" xfId="11643" xr:uid="{00000000-0005-0000-0000-0000CFD00000}"/>
    <cellStyle name="Total 8 3_CR4_19" xfId="11644" xr:uid="{00000000-0005-0000-0000-0000D0D00000}"/>
    <cellStyle name="Total 8 4" xfId="11645" xr:uid="{00000000-0005-0000-0000-0000D1D00000}"/>
    <cellStyle name="Total 8 4 10" xfId="11646" xr:uid="{00000000-0005-0000-0000-0000D2D00000}"/>
    <cellStyle name="Total 8 4 11" xfId="11647" xr:uid="{00000000-0005-0000-0000-0000D3D00000}"/>
    <cellStyle name="Total 8 4 2" xfId="11648" xr:uid="{00000000-0005-0000-0000-0000D4D00000}"/>
    <cellStyle name="Total 8 4 3" xfId="11649" xr:uid="{00000000-0005-0000-0000-0000D5D00000}"/>
    <cellStyle name="Total 8 4 4" xfId="11650" xr:uid="{00000000-0005-0000-0000-0000D6D00000}"/>
    <cellStyle name="Total 8 4 5" xfId="11651" xr:uid="{00000000-0005-0000-0000-0000D7D00000}"/>
    <cellStyle name="Total 8 4 6" xfId="11652" xr:uid="{00000000-0005-0000-0000-0000D8D00000}"/>
    <cellStyle name="Total 8 4 7" xfId="11653" xr:uid="{00000000-0005-0000-0000-0000D9D00000}"/>
    <cellStyle name="Total 8 4 8" xfId="11654" xr:uid="{00000000-0005-0000-0000-0000DAD00000}"/>
    <cellStyle name="Total 8 4 9" xfId="11655" xr:uid="{00000000-0005-0000-0000-0000DBD00000}"/>
    <cellStyle name="Total 8 4_CR4_19" xfId="11656" xr:uid="{00000000-0005-0000-0000-0000DCD00000}"/>
    <cellStyle name="Total 8 5" xfId="11657" xr:uid="{00000000-0005-0000-0000-0000DDD00000}"/>
    <cellStyle name="Total 8 5 10" xfId="11658" xr:uid="{00000000-0005-0000-0000-0000DED00000}"/>
    <cellStyle name="Total 8 5 11" xfId="11659" xr:uid="{00000000-0005-0000-0000-0000DFD00000}"/>
    <cellStyle name="Total 8 5 2" xfId="11660" xr:uid="{00000000-0005-0000-0000-0000E0D00000}"/>
    <cellStyle name="Total 8 5 3" xfId="11661" xr:uid="{00000000-0005-0000-0000-0000E1D00000}"/>
    <cellStyle name="Total 8 5 4" xfId="11662" xr:uid="{00000000-0005-0000-0000-0000E2D00000}"/>
    <cellStyle name="Total 8 5 5" xfId="11663" xr:uid="{00000000-0005-0000-0000-0000E3D00000}"/>
    <cellStyle name="Total 8 5 6" xfId="11664" xr:uid="{00000000-0005-0000-0000-0000E4D00000}"/>
    <cellStyle name="Total 8 5 7" xfId="11665" xr:uid="{00000000-0005-0000-0000-0000E5D00000}"/>
    <cellStyle name="Total 8 5 8" xfId="11666" xr:uid="{00000000-0005-0000-0000-0000E6D00000}"/>
    <cellStyle name="Total 8 5 9" xfId="11667" xr:uid="{00000000-0005-0000-0000-0000E7D00000}"/>
    <cellStyle name="Total 8 5_CR4_19" xfId="11668" xr:uid="{00000000-0005-0000-0000-0000E8D00000}"/>
    <cellStyle name="Total 8 6" xfId="11669" xr:uid="{00000000-0005-0000-0000-0000E9D00000}"/>
    <cellStyle name="Total 8 6 10" xfId="11670" xr:uid="{00000000-0005-0000-0000-0000EAD00000}"/>
    <cellStyle name="Total 8 6 11" xfId="11671" xr:uid="{00000000-0005-0000-0000-0000EBD00000}"/>
    <cellStyle name="Total 8 6 2" xfId="11672" xr:uid="{00000000-0005-0000-0000-0000ECD00000}"/>
    <cellStyle name="Total 8 6 3" xfId="11673" xr:uid="{00000000-0005-0000-0000-0000EDD00000}"/>
    <cellStyle name="Total 8 6 4" xfId="11674" xr:uid="{00000000-0005-0000-0000-0000EED00000}"/>
    <cellStyle name="Total 8 6 5" xfId="11675" xr:uid="{00000000-0005-0000-0000-0000EFD00000}"/>
    <cellStyle name="Total 8 6 6" xfId="11676" xr:uid="{00000000-0005-0000-0000-0000F0D00000}"/>
    <cellStyle name="Total 8 6 7" xfId="11677" xr:uid="{00000000-0005-0000-0000-0000F1D00000}"/>
    <cellStyle name="Total 8 6 8" xfId="11678" xr:uid="{00000000-0005-0000-0000-0000F2D00000}"/>
    <cellStyle name="Total 8 6 9" xfId="11679" xr:uid="{00000000-0005-0000-0000-0000F3D00000}"/>
    <cellStyle name="Total 8 6_CR4_19" xfId="11680" xr:uid="{00000000-0005-0000-0000-0000F4D00000}"/>
    <cellStyle name="Total 8 7" xfId="11681" xr:uid="{00000000-0005-0000-0000-0000F5D00000}"/>
    <cellStyle name="Total 8 7 10" xfId="11682" xr:uid="{00000000-0005-0000-0000-0000F6D00000}"/>
    <cellStyle name="Total 8 7 2" xfId="11683" xr:uid="{00000000-0005-0000-0000-0000F7D00000}"/>
    <cellStyle name="Total 8 7 3" xfId="11684" xr:uid="{00000000-0005-0000-0000-0000F8D00000}"/>
    <cellStyle name="Total 8 7 4" xfId="11685" xr:uid="{00000000-0005-0000-0000-0000F9D00000}"/>
    <cellStyle name="Total 8 7 5" xfId="11686" xr:uid="{00000000-0005-0000-0000-0000FAD00000}"/>
    <cellStyle name="Total 8 7 6" xfId="11687" xr:uid="{00000000-0005-0000-0000-0000FBD00000}"/>
    <cellStyle name="Total 8 7 7" xfId="11688" xr:uid="{00000000-0005-0000-0000-0000FCD00000}"/>
    <cellStyle name="Total 8 7 8" xfId="11689" xr:uid="{00000000-0005-0000-0000-0000FDD00000}"/>
    <cellStyle name="Total 8 7 9" xfId="11690" xr:uid="{00000000-0005-0000-0000-0000FED00000}"/>
    <cellStyle name="Total 8 7_CR4_19" xfId="11691" xr:uid="{00000000-0005-0000-0000-0000FFD00000}"/>
    <cellStyle name="Total 8 8" xfId="36371" xr:uid="{00000000-0005-0000-0000-000000D10000}"/>
    <cellStyle name="Total 8 9" xfId="36858" xr:uid="{00000000-0005-0000-0000-000001D10000}"/>
    <cellStyle name="Total 8_A02" xfId="54701" xr:uid="{A933B65F-9F2B-4D02-B5EB-EFA746F59905}"/>
    <cellStyle name="Total 9" xfId="11692" xr:uid="{00000000-0005-0000-0000-000003D10000}"/>
    <cellStyle name="Total 9 2" xfId="11693" xr:uid="{00000000-0005-0000-0000-000004D10000}"/>
    <cellStyle name="Total 9 2 10" xfId="11694" xr:uid="{00000000-0005-0000-0000-000005D10000}"/>
    <cellStyle name="Total 9 2 11" xfId="11695" xr:uid="{00000000-0005-0000-0000-000006D10000}"/>
    <cellStyle name="Total 9 2 12" xfId="36713" xr:uid="{00000000-0005-0000-0000-000007D10000}"/>
    <cellStyle name="Total 9 2 2" xfId="11696" xr:uid="{00000000-0005-0000-0000-000008D10000}"/>
    <cellStyle name="Total 9 2 3" xfId="11697" xr:uid="{00000000-0005-0000-0000-000009D10000}"/>
    <cellStyle name="Total 9 2 4" xfId="11698" xr:uid="{00000000-0005-0000-0000-00000AD10000}"/>
    <cellStyle name="Total 9 2 5" xfId="11699" xr:uid="{00000000-0005-0000-0000-00000BD10000}"/>
    <cellStyle name="Total 9 2 6" xfId="11700" xr:uid="{00000000-0005-0000-0000-00000CD10000}"/>
    <cellStyle name="Total 9 2 7" xfId="11701" xr:uid="{00000000-0005-0000-0000-00000DD10000}"/>
    <cellStyle name="Total 9 2 8" xfId="11702" xr:uid="{00000000-0005-0000-0000-00000ED10000}"/>
    <cellStyle name="Total 9 2 9" xfId="11703" xr:uid="{00000000-0005-0000-0000-00000FD10000}"/>
    <cellStyle name="Total 9 2_AVA DVA EL" xfId="35142" xr:uid="{00000000-0005-0000-0000-000010D10000}"/>
    <cellStyle name="Total 9 3" xfId="11704" xr:uid="{00000000-0005-0000-0000-000011D10000}"/>
    <cellStyle name="Total 9 3 10" xfId="11705" xr:uid="{00000000-0005-0000-0000-000012D10000}"/>
    <cellStyle name="Total 9 3 11" xfId="11706" xr:uid="{00000000-0005-0000-0000-000013D10000}"/>
    <cellStyle name="Total 9 3 12" xfId="36465" xr:uid="{00000000-0005-0000-0000-000014D10000}"/>
    <cellStyle name="Total 9 3 13" xfId="36692" xr:uid="{00000000-0005-0000-0000-000015D10000}"/>
    <cellStyle name="Total 9 3 2" xfId="11707" xr:uid="{00000000-0005-0000-0000-000016D10000}"/>
    <cellStyle name="Total 9 3 3" xfId="11708" xr:uid="{00000000-0005-0000-0000-000017D10000}"/>
    <cellStyle name="Total 9 3 4" xfId="11709" xr:uid="{00000000-0005-0000-0000-000018D10000}"/>
    <cellStyle name="Total 9 3 5" xfId="11710" xr:uid="{00000000-0005-0000-0000-000019D10000}"/>
    <cellStyle name="Total 9 3 6" xfId="11711" xr:uid="{00000000-0005-0000-0000-00001AD10000}"/>
    <cellStyle name="Total 9 3 7" xfId="11712" xr:uid="{00000000-0005-0000-0000-00001BD10000}"/>
    <cellStyle name="Total 9 3 8" xfId="11713" xr:uid="{00000000-0005-0000-0000-00001CD10000}"/>
    <cellStyle name="Total 9 3 9" xfId="11714" xr:uid="{00000000-0005-0000-0000-00001DD10000}"/>
    <cellStyle name="Total 9 3_CR4_19" xfId="11715" xr:uid="{00000000-0005-0000-0000-00001ED10000}"/>
    <cellStyle name="Total 9 4" xfId="11716" xr:uid="{00000000-0005-0000-0000-00001FD10000}"/>
    <cellStyle name="Total 9 4 10" xfId="11717" xr:uid="{00000000-0005-0000-0000-000020D10000}"/>
    <cellStyle name="Total 9 4 11" xfId="11718" xr:uid="{00000000-0005-0000-0000-000021D10000}"/>
    <cellStyle name="Total 9 4 2" xfId="11719" xr:uid="{00000000-0005-0000-0000-000022D10000}"/>
    <cellStyle name="Total 9 4 3" xfId="11720" xr:uid="{00000000-0005-0000-0000-000023D10000}"/>
    <cellStyle name="Total 9 4 4" xfId="11721" xr:uid="{00000000-0005-0000-0000-000024D10000}"/>
    <cellStyle name="Total 9 4 5" xfId="11722" xr:uid="{00000000-0005-0000-0000-000025D10000}"/>
    <cellStyle name="Total 9 4 6" xfId="11723" xr:uid="{00000000-0005-0000-0000-000026D10000}"/>
    <cellStyle name="Total 9 4 7" xfId="11724" xr:uid="{00000000-0005-0000-0000-000027D10000}"/>
    <cellStyle name="Total 9 4 8" xfId="11725" xr:uid="{00000000-0005-0000-0000-000028D10000}"/>
    <cellStyle name="Total 9 4 9" xfId="11726" xr:uid="{00000000-0005-0000-0000-000029D10000}"/>
    <cellStyle name="Total 9 4_CR4_19" xfId="11727" xr:uid="{00000000-0005-0000-0000-00002AD10000}"/>
    <cellStyle name="Total 9 5" xfId="11728" xr:uid="{00000000-0005-0000-0000-00002BD10000}"/>
    <cellStyle name="Total 9 5 10" xfId="11729" xr:uid="{00000000-0005-0000-0000-00002CD10000}"/>
    <cellStyle name="Total 9 5 11" xfId="11730" xr:uid="{00000000-0005-0000-0000-00002DD10000}"/>
    <cellStyle name="Total 9 5 2" xfId="11731" xr:uid="{00000000-0005-0000-0000-00002ED10000}"/>
    <cellStyle name="Total 9 5 3" xfId="11732" xr:uid="{00000000-0005-0000-0000-00002FD10000}"/>
    <cellStyle name="Total 9 5 4" xfId="11733" xr:uid="{00000000-0005-0000-0000-000030D10000}"/>
    <cellStyle name="Total 9 5 5" xfId="11734" xr:uid="{00000000-0005-0000-0000-000031D10000}"/>
    <cellStyle name="Total 9 5 6" xfId="11735" xr:uid="{00000000-0005-0000-0000-000032D10000}"/>
    <cellStyle name="Total 9 5 7" xfId="11736" xr:uid="{00000000-0005-0000-0000-000033D10000}"/>
    <cellStyle name="Total 9 5 8" xfId="11737" xr:uid="{00000000-0005-0000-0000-000034D10000}"/>
    <cellStyle name="Total 9 5 9" xfId="11738" xr:uid="{00000000-0005-0000-0000-000035D10000}"/>
    <cellStyle name="Total 9 5_CR4_19" xfId="11739" xr:uid="{00000000-0005-0000-0000-000036D10000}"/>
    <cellStyle name="Total 9 6" xfId="11740" xr:uid="{00000000-0005-0000-0000-000037D10000}"/>
    <cellStyle name="Total 9 6 10" xfId="11741" xr:uid="{00000000-0005-0000-0000-000038D10000}"/>
    <cellStyle name="Total 9 6 11" xfId="11742" xr:uid="{00000000-0005-0000-0000-000039D10000}"/>
    <cellStyle name="Total 9 6 2" xfId="11743" xr:uid="{00000000-0005-0000-0000-00003AD10000}"/>
    <cellStyle name="Total 9 6 3" xfId="11744" xr:uid="{00000000-0005-0000-0000-00003BD10000}"/>
    <cellStyle name="Total 9 6 4" xfId="11745" xr:uid="{00000000-0005-0000-0000-00003CD10000}"/>
    <cellStyle name="Total 9 6 5" xfId="11746" xr:uid="{00000000-0005-0000-0000-00003DD10000}"/>
    <cellStyle name="Total 9 6 6" xfId="11747" xr:uid="{00000000-0005-0000-0000-00003ED10000}"/>
    <cellStyle name="Total 9 6 7" xfId="11748" xr:uid="{00000000-0005-0000-0000-00003FD10000}"/>
    <cellStyle name="Total 9 6 8" xfId="11749" xr:uid="{00000000-0005-0000-0000-000040D10000}"/>
    <cellStyle name="Total 9 6 9" xfId="11750" xr:uid="{00000000-0005-0000-0000-000041D10000}"/>
    <cellStyle name="Total 9 6_CR4_19" xfId="11751" xr:uid="{00000000-0005-0000-0000-000042D10000}"/>
    <cellStyle name="Total 9 7" xfId="11752" xr:uid="{00000000-0005-0000-0000-000043D10000}"/>
    <cellStyle name="Total 9 7 10" xfId="11753" xr:uid="{00000000-0005-0000-0000-000044D10000}"/>
    <cellStyle name="Total 9 7 2" xfId="11754" xr:uid="{00000000-0005-0000-0000-000045D10000}"/>
    <cellStyle name="Total 9 7 3" xfId="11755" xr:uid="{00000000-0005-0000-0000-000046D10000}"/>
    <cellStyle name="Total 9 7 4" xfId="11756" xr:uid="{00000000-0005-0000-0000-000047D10000}"/>
    <cellStyle name="Total 9 7 5" xfId="11757" xr:uid="{00000000-0005-0000-0000-000048D10000}"/>
    <cellStyle name="Total 9 7 6" xfId="11758" xr:uid="{00000000-0005-0000-0000-000049D10000}"/>
    <cellStyle name="Total 9 7 7" xfId="11759" xr:uid="{00000000-0005-0000-0000-00004AD10000}"/>
    <cellStyle name="Total 9 7 8" xfId="11760" xr:uid="{00000000-0005-0000-0000-00004BD10000}"/>
    <cellStyle name="Total 9 7 9" xfId="11761" xr:uid="{00000000-0005-0000-0000-00004CD10000}"/>
    <cellStyle name="Total 9 7_CR4_19" xfId="11762" xr:uid="{00000000-0005-0000-0000-00004DD10000}"/>
    <cellStyle name="Total 9 8" xfId="36372" xr:uid="{00000000-0005-0000-0000-00004ED10000}"/>
    <cellStyle name="Total 9 9" xfId="36859" xr:uid="{00000000-0005-0000-0000-00004FD10000}"/>
    <cellStyle name="Total 9_A02" xfId="54702" xr:uid="{3C660A46-2D4A-47F7-83B8-0B1534910BCE}"/>
    <cellStyle name="Total Currency" xfId="35143" xr:uid="{00000000-0005-0000-0000-000051D10000}"/>
    <cellStyle name="Total Currency 2" xfId="35144" xr:uid="{00000000-0005-0000-0000-000052D10000}"/>
    <cellStyle name="Total Currency 3" xfId="35145" xr:uid="{00000000-0005-0000-0000-000053D10000}"/>
    <cellStyle name="Total Currency_AVA DVA EL" xfId="35146" xr:uid="{00000000-0005-0000-0000-000054D10000}"/>
    <cellStyle name="Total Normal" xfId="35147" xr:uid="{00000000-0005-0000-0000-000055D10000}"/>
    <cellStyle name="Total Normal 2" xfId="35148" xr:uid="{00000000-0005-0000-0000-000056D10000}"/>
    <cellStyle name="Total Normal 3" xfId="35149" xr:uid="{00000000-0005-0000-0000-000057D10000}"/>
    <cellStyle name="Total Normal_AVA DVA EL" xfId="35150" xr:uid="{00000000-0005-0000-0000-000058D10000}"/>
    <cellStyle name="Total_06-Tilknytta 0906" xfId="52287" xr:uid="{00000000-0005-0000-0000-000059D10000}"/>
    <cellStyle name="Totalt" xfId="36199" xr:uid="{00000000-0005-0000-0000-00005AD10000}"/>
    <cellStyle name="Totalt 2" xfId="11763" xr:uid="{00000000-0005-0000-0000-00005BD10000}"/>
    <cellStyle name="Totalt 2 2" xfId="11764" xr:uid="{00000000-0005-0000-0000-00005CD10000}"/>
    <cellStyle name="Totalt 2 2 10" xfId="11765" xr:uid="{00000000-0005-0000-0000-00005DD10000}"/>
    <cellStyle name="Totalt 2 2 11" xfId="11766" xr:uid="{00000000-0005-0000-0000-00005ED10000}"/>
    <cellStyle name="Totalt 2 2 12" xfId="36714" xr:uid="{00000000-0005-0000-0000-00005FD10000}"/>
    <cellStyle name="Totalt 2 2 13" xfId="40097" xr:uid="{00000000-0005-0000-0000-000060D10000}"/>
    <cellStyle name="Totalt 2 2 2" xfId="11767" xr:uid="{00000000-0005-0000-0000-000061D10000}"/>
    <cellStyle name="Totalt 2 2 3" xfId="11768" xr:uid="{00000000-0005-0000-0000-000062D10000}"/>
    <cellStyle name="Totalt 2 2 4" xfId="11769" xr:uid="{00000000-0005-0000-0000-000063D10000}"/>
    <cellStyle name="Totalt 2 2 5" xfId="11770" xr:uid="{00000000-0005-0000-0000-000064D10000}"/>
    <cellStyle name="Totalt 2 2 6" xfId="11771" xr:uid="{00000000-0005-0000-0000-000065D10000}"/>
    <cellStyle name="Totalt 2 2 7" xfId="11772" xr:uid="{00000000-0005-0000-0000-000066D10000}"/>
    <cellStyle name="Totalt 2 2 8" xfId="11773" xr:uid="{00000000-0005-0000-0000-000067D10000}"/>
    <cellStyle name="Totalt 2 2 9" xfId="11774" xr:uid="{00000000-0005-0000-0000-000068D10000}"/>
    <cellStyle name="Totalt 2 2_AVA DVA EL" xfId="35151" xr:uid="{00000000-0005-0000-0000-000069D10000}"/>
    <cellStyle name="Totalt 2 3" xfId="11775" xr:uid="{00000000-0005-0000-0000-00006AD10000}"/>
    <cellStyle name="Totalt 2 3 10" xfId="11776" xr:uid="{00000000-0005-0000-0000-00006BD10000}"/>
    <cellStyle name="Totalt 2 3 11" xfId="11777" xr:uid="{00000000-0005-0000-0000-00006CD10000}"/>
    <cellStyle name="Totalt 2 3 12" xfId="36466" xr:uid="{00000000-0005-0000-0000-00006DD10000}"/>
    <cellStyle name="Totalt 2 3 13" xfId="36693" xr:uid="{00000000-0005-0000-0000-00006ED10000}"/>
    <cellStyle name="Totalt 2 3 14" xfId="40098" xr:uid="{00000000-0005-0000-0000-00006FD10000}"/>
    <cellStyle name="Totalt 2 3 2" xfId="11778" xr:uid="{00000000-0005-0000-0000-000070D10000}"/>
    <cellStyle name="Totalt 2 3 3" xfId="11779" xr:uid="{00000000-0005-0000-0000-000071D10000}"/>
    <cellStyle name="Totalt 2 3 4" xfId="11780" xr:uid="{00000000-0005-0000-0000-000072D10000}"/>
    <cellStyle name="Totalt 2 3 5" xfId="11781" xr:uid="{00000000-0005-0000-0000-000073D10000}"/>
    <cellStyle name="Totalt 2 3 6" xfId="11782" xr:uid="{00000000-0005-0000-0000-000074D10000}"/>
    <cellStyle name="Totalt 2 3 7" xfId="11783" xr:uid="{00000000-0005-0000-0000-000075D10000}"/>
    <cellStyle name="Totalt 2 3 8" xfId="11784" xr:uid="{00000000-0005-0000-0000-000076D10000}"/>
    <cellStyle name="Totalt 2 3 9" xfId="11785" xr:uid="{00000000-0005-0000-0000-000077D10000}"/>
    <cellStyle name="Totalt 2 3_AVA DVA EL" xfId="35152" xr:uid="{00000000-0005-0000-0000-000078D10000}"/>
    <cellStyle name="Totalt 2 4" xfId="11786" xr:uid="{00000000-0005-0000-0000-000079D10000}"/>
    <cellStyle name="Totalt 2 4 10" xfId="11787" xr:uid="{00000000-0005-0000-0000-00007AD10000}"/>
    <cellStyle name="Totalt 2 4 11" xfId="11788" xr:uid="{00000000-0005-0000-0000-00007BD10000}"/>
    <cellStyle name="Totalt 2 4 2" xfId="11789" xr:uid="{00000000-0005-0000-0000-00007CD10000}"/>
    <cellStyle name="Totalt 2 4 3" xfId="11790" xr:uid="{00000000-0005-0000-0000-00007DD10000}"/>
    <cellStyle name="Totalt 2 4 4" xfId="11791" xr:uid="{00000000-0005-0000-0000-00007ED10000}"/>
    <cellStyle name="Totalt 2 4 5" xfId="11792" xr:uid="{00000000-0005-0000-0000-00007FD10000}"/>
    <cellStyle name="Totalt 2 4 6" xfId="11793" xr:uid="{00000000-0005-0000-0000-000080D10000}"/>
    <cellStyle name="Totalt 2 4 7" xfId="11794" xr:uid="{00000000-0005-0000-0000-000081D10000}"/>
    <cellStyle name="Totalt 2 4 8" xfId="11795" xr:uid="{00000000-0005-0000-0000-000082D10000}"/>
    <cellStyle name="Totalt 2 4 9" xfId="11796" xr:uid="{00000000-0005-0000-0000-000083D10000}"/>
    <cellStyle name="Totalt 2 4_CR4_19" xfId="11797" xr:uid="{00000000-0005-0000-0000-000084D10000}"/>
    <cellStyle name="Totalt 2 5" xfId="11798" xr:uid="{00000000-0005-0000-0000-000085D10000}"/>
    <cellStyle name="Totalt 2 5 10" xfId="11799" xr:uid="{00000000-0005-0000-0000-000086D10000}"/>
    <cellStyle name="Totalt 2 5 11" xfId="11800" xr:uid="{00000000-0005-0000-0000-000087D10000}"/>
    <cellStyle name="Totalt 2 5 2" xfId="11801" xr:uid="{00000000-0005-0000-0000-000088D10000}"/>
    <cellStyle name="Totalt 2 5 3" xfId="11802" xr:uid="{00000000-0005-0000-0000-000089D10000}"/>
    <cellStyle name="Totalt 2 5 4" xfId="11803" xr:uid="{00000000-0005-0000-0000-00008AD10000}"/>
    <cellStyle name="Totalt 2 5 5" xfId="11804" xr:uid="{00000000-0005-0000-0000-00008BD10000}"/>
    <cellStyle name="Totalt 2 5 6" xfId="11805" xr:uid="{00000000-0005-0000-0000-00008CD10000}"/>
    <cellStyle name="Totalt 2 5 7" xfId="11806" xr:uid="{00000000-0005-0000-0000-00008DD10000}"/>
    <cellStyle name="Totalt 2 5 8" xfId="11807" xr:uid="{00000000-0005-0000-0000-00008ED10000}"/>
    <cellStyle name="Totalt 2 5 9" xfId="11808" xr:uid="{00000000-0005-0000-0000-00008FD10000}"/>
    <cellStyle name="Totalt 2 5_CR4_19" xfId="11809" xr:uid="{00000000-0005-0000-0000-000090D10000}"/>
    <cellStyle name="Totalt 2 6" xfId="11810" xr:uid="{00000000-0005-0000-0000-000091D10000}"/>
    <cellStyle name="Totalt 2 6 10" xfId="11811" xr:uid="{00000000-0005-0000-0000-000092D10000}"/>
    <cellStyle name="Totalt 2 6 11" xfId="11812" xr:uid="{00000000-0005-0000-0000-000093D10000}"/>
    <cellStyle name="Totalt 2 6 2" xfId="11813" xr:uid="{00000000-0005-0000-0000-000094D10000}"/>
    <cellStyle name="Totalt 2 6 3" xfId="11814" xr:uid="{00000000-0005-0000-0000-000095D10000}"/>
    <cellStyle name="Totalt 2 6 4" xfId="11815" xr:uid="{00000000-0005-0000-0000-000096D10000}"/>
    <cellStyle name="Totalt 2 6 5" xfId="11816" xr:uid="{00000000-0005-0000-0000-000097D10000}"/>
    <cellStyle name="Totalt 2 6 6" xfId="11817" xr:uid="{00000000-0005-0000-0000-000098D10000}"/>
    <cellStyle name="Totalt 2 6 7" xfId="11818" xr:uid="{00000000-0005-0000-0000-000099D10000}"/>
    <cellStyle name="Totalt 2 6 8" xfId="11819" xr:uid="{00000000-0005-0000-0000-00009AD10000}"/>
    <cellStyle name="Totalt 2 6 9" xfId="11820" xr:uid="{00000000-0005-0000-0000-00009BD10000}"/>
    <cellStyle name="Totalt 2 6_CR4_19" xfId="11821" xr:uid="{00000000-0005-0000-0000-00009CD10000}"/>
    <cellStyle name="Totalt 2 7" xfId="11822" xr:uid="{00000000-0005-0000-0000-00009DD10000}"/>
    <cellStyle name="Totalt 2 7 10" xfId="11823" xr:uid="{00000000-0005-0000-0000-00009ED10000}"/>
    <cellStyle name="Totalt 2 7 2" xfId="11824" xr:uid="{00000000-0005-0000-0000-00009FD10000}"/>
    <cellStyle name="Totalt 2 7 3" xfId="11825" xr:uid="{00000000-0005-0000-0000-0000A0D10000}"/>
    <cellStyle name="Totalt 2 7 4" xfId="11826" xr:uid="{00000000-0005-0000-0000-0000A1D10000}"/>
    <cellStyle name="Totalt 2 7 5" xfId="11827" xr:uid="{00000000-0005-0000-0000-0000A2D10000}"/>
    <cellStyle name="Totalt 2 7 6" xfId="11828" xr:uid="{00000000-0005-0000-0000-0000A3D10000}"/>
    <cellStyle name="Totalt 2 7 7" xfId="11829" xr:uid="{00000000-0005-0000-0000-0000A4D10000}"/>
    <cellStyle name="Totalt 2 7 8" xfId="11830" xr:uid="{00000000-0005-0000-0000-0000A5D10000}"/>
    <cellStyle name="Totalt 2 7 9" xfId="11831" xr:uid="{00000000-0005-0000-0000-0000A6D10000}"/>
    <cellStyle name="Totalt 2 7_CR4_19" xfId="11832" xr:uid="{00000000-0005-0000-0000-0000A7D10000}"/>
    <cellStyle name="Totalt 2 8" xfId="35951" xr:uid="{00000000-0005-0000-0000-0000A8D10000}"/>
    <cellStyle name="Totalt 2 9" xfId="36860" xr:uid="{00000000-0005-0000-0000-0000A9D10000}"/>
    <cellStyle name="Totalt 2_A02" xfId="54703" xr:uid="{F2CC1ED4-2837-4B47-B006-9FF45CF27613}"/>
    <cellStyle name="Totalt 3" xfId="35153" xr:uid="{00000000-0005-0000-0000-0000ABD10000}"/>
    <cellStyle name="Totalt 3 2" xfId="35154" xr:uid="{00000000-0005-0000-0000-0000ACD10000}"/>
    <cellStyle name="Totalt 3 2 2" xfId="52288" xr:uid="{00000000-0005-0000-0000-0000ADD10000}"/>
    <cellStyle name="Totalt 3 3" xfId="35155" xr:uid="{00000000-0005-0000-0000-0000AED10000}"/>
    <cellStyle name="Totalt 3 4" xfId="40099" xr:uid="{00000000-0005-0000-0000-0000AFD10000}"/>
    <cellStyle name="Totalt 3_3. Chng in credit spreads" xfId="52289" xr:uid="{00000000-0005-0000-0000-0000B0D10000}"/>
    <cellStyle name="Totalt 4" xfId="35156" xr:uid="{00000000-0005-0000-0000-0000B1D10000}"/>
    <cellStyle name="Totalt 4 2" xfId="35157" xr:uid="{00000000-0005-0000-0000-0000B2D10000}"/>
    <cellStyle name="Totalt 4 3" xfId="35158" xr:uid="{00000000-0005-0000-0000-0000B3D10000}"/>
    <cellStyle name="Totalt 4 4" xfId="40100" xr:uid="{00000000-0005-0000-0000-0000B4D10000}"/>
    <cellStyle name="Totalt 4_AVA DVA EL" xfId="35159" xr:uid="{00000000-0005-0000-0000-0000B5D10000}"/>
    <cellStyle name="Totalt 5" xfId="35160" xr:uid="{00000000-0005-0000-0000-0000B6D10000}"/>
    <cellStyle name="Totalt 6" xfId="35161" xr:uid="{00000000-0005-0000-0000-0000B7D10000}"/>
    <cellStyle name="Totalt 7" xfId="35162" xr:uid="{00000000-0005-0000-0000-0000B8D10000}"/>
    <cellStyle name="Totalt 8" xfId="52290" xr:uid="{00000000-0005-0000-0000-0000B9D10000}"/>
    <cellStyle name="Totalt_4Q16" xfId="52291" xr:uid="{00000000-0005-0000-0000-0000BAD10000}"/>
    <cellStyle name="ts" xfId="35163" xr:uid="{00000000-0005-0000-0000-0000BBD10000}"/>
    <cellStyle name="ts 2" xfId="35164" xr:uid="{00000000-0005-0000-0000-0000BCD10000}"/>
    <cellStyle name="ts 3" xfId="35165" xr:uid="{00000000-0005-0000-0000-0000BDD10000}"/>
    <cellStyle name="ts_AVA DVA EL" xfId="35166" xr:uid="{00000000-0005-0000-0000-0000BED10000}"/>
    <cellStyle name="Tusenskille [0] 2" xfId="35167" xr:uid="{00000000-0005-0000-0000-0000BFD10000}"/>
    <cellStyle name="Tusenskille [0] 2 2" xfId="35168" xr:uid="{00000000-0005-0000-0000-0000C0D10000}"/>
    <cellStyle name="Tusenskille [0] 2 2 2" xfId="52292" xr:uid="{00000000-0005-0000-0000-0000C1D10000}"/>
    <cellStyle name="Tusenskille [0] 2 2 2 2" xfId="52293" xr:uid="{00000000-0005-0000-0000-0000C2D10000}"/>
    <cellStyle name="Tusenskille [0] 2 2 3" xfId="52294" xr:uid="{00000000-0005-0000-0000-0000C3D10000}"/>
    <cellStyle name="Tusenskille [0] 2 2_3. Chng in credit spreads" xfId="52295" xr:uid="{00000000-0005-0000-0000-0000C4D10000}"/>
    <cellStyle name="Tusenskille [0] 2 3" xfId="35169" xr:uid="{00000000-0005-0000-0000-0000C5D10000}"/>
    <cellStyle name="Tusenskille [0] 2 3 2" xfId="52296" xr:uid="{00000000-0005-0000-0000-0000C6D10000}"/>
    <cellStyle name="Tusenskille [0] 2_3. Chng in credit spreads" xfId="52297" xr:uid="{00000000-0005-0000-0000-0000C7D10000}"/>
    <cellStyle name="Tusenskille [0] 3" xfId="52298" xr:uid="{00000000-0005-0000-0000-0000C8D10000}"/>
    <cellStyle name="Tusenskille [0] 3 2" xfId="52299" xr:uid="{00000000-0005-0000-0000-0000C9D10000}"/>
    <cellStyle name="Tusenskille 10" xfId="35170" xr:uid="{00000000-0005-0000-0000-0000CAD10000}"/>
    <cellStyle name="Tusenskille 10 2" xfId="35171" xr:uid="{00000000-0005-0000-0000-0000CBD10000}"/>
    <cellStyle name="Tusenskille 10 2 2" xfId="52300" xr:uid="{00000000-0005-0000-0000-0000CCD10000}"/>
    <cellStyle name="Tusenskille 10 2 2 2" xfId="52301" xr:uid="{00000000-0005-0000-0000-0000CDD10000}"/>
    <cellStyle name="Tusenskille 10 2 3" xfId="52302" xr:uid="{00000000-0005-0000-0000-0000CED10000}"/>
    <cellStyle name="Tusenskille 10 2_3. Chng in credit spreads" xfId="52303" xr:uid="{00000000-0005-0000-0000-0000CFD10000}"/>
    <cellStyle name="Tusenskille 10 3" xfId="35172" xr:uid="{00000000-0005-0000-0000-0000D0D10000}"/>
    <cellStyle name="Tusenskille 10 3 2" xfId="52304" xr:uid="{00000000-0005-0000-0000-0000D1D10000}"/>
    <cellStyle name="Tusenskille 10 4" xfId="52305" xr:uid="{00000000-0005-0000-0000-0000D2D10000}"/>
    <cellStyle name="Tusenskille 10 5" xfId="52306" xr:uid="{00000000-0005-0000-0000-0000D3D10000}"/>
    <cellStyle name="Tusenskille 10_3. Chng in credit spreads" xfId="52307" xr:uid="{00000000-0005-0000-0000-0000D4D10000}"/>
    <cellStyle name="Tusenskille 11" xfId="35173" xr:uid="{00000000-0005-0000-0000-0000D5D10000}"/>
    <cellStyle name="Tusenskille 11 2" xfId="35174" xr:uid="{00000000-0005-0000-0000-0000D6D10000}"/>
    <cellStyle name="Tusenskille 11 2 2" xfId="35175" xr:uid="{00000000-0005-0000-0000-0000D7D10000}"/>
    <cellStyle name="Tusenskille 11 2 3" xfId="35176" xr:uid="{00000000-0005-0000-0000-0000D8D10000}"/>
    <cellStyle name="Tusenskille 11 2 4" xfId="52308" xr:uid="{00000000-0005-0000-0000-0000D9D10000}"/>
    <cellStyle name="Tusenskille 11 2_AVA DVA EL" xfId="35177" xr:uid="{00000000-0005-0000-0000-0000DAD10000}"/>
    <cellStyle name="Tusenskille 11 3" xfId="35178" xr:uid="{00000000-0005-0000-0000-0000DBD10000}"/>
    <cellStyle name="Tusenskille 11 3 2" xfId="52309" xr:uid="{00000000-0005-0000-0000-0000DCD10000}"/>
    <cellStyle name="Tusenskille 11 4" xfId="35179" xr:uid="{00000000-0005-0000-0000-0000DDD10000}"/>
    <cellStyle name="Tusenskille 11 5" xfId="52310" xr:uid="{00000000-0005-0000-0000-0000DED10000}"/>
    <cellStyle name="Tusenskille 11_3. Chng in credit spreads" xfId="52311" xr:uid="{00000000-0005-0000-0000-0000DFD10000}"/>
    <cellStyle name="Tusenskille 12" xfId="35180" xr:uid="{00000000-0005-0000-0000-0000E0D10000}"/>
    <cellStyle name="Tusenskille 12 2" xfId="35181" xr:uid="{00000000-0005-0000-0000-0000E1D10000}"/>
    <cellStyle name="Tusenskille 12 2 2" xfId="52312" xr:uid="{00000000-0005-0000-0000-0000E2D10000}"/>
    <cellStyle name="Tusenskille 12 3" xfId="35182" xr:uid="{00000000-0005-0000-0000-0000E3D10000}"/>
    <cellStyle name="Tusenskille 12 3 2" xfId="52313" xr:uid="{00000000-0005-0000-0000-0000E4D10000}"/>
    <cellStyle name="Tusenskille 12 4" xfId="52314" xr:uid="{00000000-0005-0000-0000-0000E5D10000}"/>
    <cellStyle name="Tusenskille 12_3. Chng in credit spreads" xfId="52315" xr:uid="{00000000-0005-0000-0000-0000E6D10000}"/>
    <cellStyle name="Tusenskille 13" xfId="35183" xr:uid="{00000000-0005-0000-0000-0000E7D10000}"/>
    <cellStyle name="Tusenskille 13 2" xfId="35184" xr:uid="{00000000-0005-0000-0000-0000E8D10000}"/>
    <cellStyle name="Tusenskille 13 2 2" xfId="52316" xr:uid="{00000000-0005-0000-0000-0000E9D10000}"/>
    <cellStyle name="Tusenskille 13 3" xfId="35185" xr:uid="{00000000-0005-0000-0000-0000EAD10000}"/>
    <cellStyle name="Tusenskille 13 3 2" xfId="52317" xr:uid="{00000000-0005-0000-0000-0000EBD10000}"/>
    <cellStyle name="Tusenskille 13 4" xfId="52318" xr:uid="{00000000-0005-0000-0000-0000ECD10000}"/>
    <cellStyle name="Tusenskille 13_3. Chng in credit spreads" xfId="52319" xr:uid="{00000000-0005-0000-0000-0000EDD10000}"/>
    <cellStyle name="Tusenskille 14" xfId="35186" xr:uid="{00000000-0005-0000-0000-0000EED10000}"/>
    <cellStyle name="Tusenskille 14 2" xfId="35187" xr:uid="{00000000-0005-0000-0000-0000EFD10000}"/>
    <cellStyle name="Tusenskille 14 2 2" xfId="52320" xr:uid="{00000000-0005-0000-0000-0000F0D10000}"/>
    <cellStyle name="Tusenskille 14 2 2 2" xfId="52321" xr:uid="{00000000-0005-0000-0000-0000F1D10000}"/>
    <cellStyle name="Tusenskille 14 2 2 2 2" xfId="52322" xr:uid="{00000000-0005-0000-0000-0000F2D10000}"/>
    <cellStyle name="Tusenskille 14 2 2 2 2 2" xfId="52323" xr:uid="{00000000-0005-0000-0000-0000F3D10000}"/>
    <cellStyle name="Tusenskille 14 2 2 2 3" xfId="52324" xr:uid="{00000000-0005-0000-0000-0000F4D10000}"/>
    <cellStyle name="Tusenskille 14 2 2 2 3 2" xfId="52325" xr:uid="{00000000-0005-0000-0000-0000F5D10000}"/>
    <cellStyle name="Tusenskille 14 2 2 2 4" xfId="52326" xr:uid="{00000000-0005-0000-0000-0000F6D10000}"/>
    <cellStyle name="Tusenskille 14 2 2 2_3. Chng in credit spreads" xfId="52327" xr:uid="{00000000-0005-0000-0000-0000F7D10000}"/>
    <cellStyle name="Tusenskille 14 2 2 3" xfId="52328" xr:uid="{00000000-0005-0000-0000-0000F8D10000}"/>
    <cellStyle name="Tusenskille 14 2 2 3 2" xfId="52329" xr:uid="{00000000-0005-0000-0000-0000F9D10000}"/>
    <cellStyle name="Tusenskille 14 2 2 4" xfId="52330" xr:uid="{00000000-0005-0000-0000-0000FAD10000}"/>
    <cellStyle name="Tusenskille 14 2 2 4 2" xfId="52331" xr:uid="{00000000-0005-0000-0000-0000FBD10000}"/>
    <cellStyle name="Tusenskille 14 2 2 5" xfId="52332" xr:uid="{00000000-0005-0000-0000-0000FCD10000}"/>
    <cellStyle name="Tusenskille 14 2 2_3. Chng in credit spreads" xfId="52333" xr:uid="{00000000-0005-0000-0000-0000FDD10000}"/>
    <cellStyle name="Tusenskille 14 2 3" xfId="52334" xr:uid="{00000000-0005-0000-0000-0000FED10000}"/>
    <cellStyle name="Tusenskille 14 2 3 2" xfId="52335" xr:uid="{00000000-0005-0000-0000-0000FFD10000}"/>
    <cellStyle name="Tusenskille 14 2 3 2 2" xfId="52336" xr:uid="{00000000-0005-0000-0000-000000D20000}"/>
    <cellStyle name="Tusenskille 14 2 3 2 2 2" xfId="52337" xr:uid="{00000000-0005-0000-0000-000001D20000}"/>
    <cellStyle name="Tusenskille 14 2 3 2 3" xfId="52338" xr:uid="{00000000-0005-0000-0000-000002D20000}"/>
    <cellStyle name="Tusenskille 14 2 3 2 3 2" xfId="52339" xr:uid="{00000000-0005-0000-0000-000003D20000}"/>
    <cellStyle name="Tusenskille 14 2 3 2 4" xfId="52340" xr:uid="{00000000-0005-0000-0000-000004D20000}"/>
    <cellStyle name="Tusenskille 14 2 3 2_3. Chng in credit spreads" xfId="52341" xr:uid="{00000000-0005-0000-0000-000005D20000}"/>
    <cellStyle name="Tusenskille 14 2 3 3" xfId="52342" xr:uid="{00000000-0005-0000-0000-000006D20000}"/>
    <cellStyle name="Tusenskille 14 2 3 3 2" xfId="52343" xr:uid="{00000000-0005-0000-0000-000007D20000}"/>
    <cellStyle name="Tusenskille 14 2 3 4" xfId="52344" xr:uid="{00000000-0005-0000-0000-000008D20000}"/>
    <cellStyle name="Tusenskille 14 2 3 4 2" xfId="52345" xr:uid="{00000000-0005-0000-0000-000009D20000}"/>
    <cellStyle name="Tusenskille 14 2 3 5" xfId="52346" xr:uid="{00000000-0005-0000-0000-00000AD20000}"/>
    <cellStyle name="Tusenskille 14 2 3_3. Chng in credit spreads" xfId="52347" xr:uid="{00000000-0005-0000-0000-00000BD20000}"/>
    <cellStyle name="Tusenskille 14 2 4" xfId="52348" xr:uid="{00000000-0005-0000-0000-00000CD20000}"/>
    <cellStyle name="Tusenskille 14 2 4 2" xfId="52349" xr:uid="{00000000-0005-0000-0000-00000DD20000}"/>
    <cellStyle name="Tusenskille 14 2 4 2 2" xfId="52350" xr:uid="{00000000-0005-0000-0000-00000ED20000}"/>
    <cellStyle name="Tusenskille 14 2 4 3" xfId="52351" xr:uid="{00000000-0005-0000-0000-00000FD20000}"/>
    <cellStyle name="Tusenskille 14 2 4 3 2" xfId="52352" xr:uid="{00000000-0005-0000-0000-000010D20000}"/>
    <cellStyle name="Tusenskille 14 2 4 4" xfId="52353" xr:uid="{00000000-0005-0000-0000-000011D20000}"/>
    <cellStyle name="Tusenskille 14 2 4_3. Chng in credit spreads" xfId="52354" xr:uid="{00000000-0005-0000-0000-000012D20000}"/>
    <cellStyle name="Tusenskille 14 2 5" xfId="52355" xr:uid="{00000000-0005-0000-0000-000013D20000}"/>
    <cellStyle name="Tusenskille 14 2 5 2" xfId="52356" xr:uid="{00000000-0005-0000-0000-000014D20000}"/>
    <cellStyle name="Tusenskille 14 2 6" xfId="52357" xr:uid="{00000000-0005-0000-0000-000015D20000}"/>
    <cellStyle name="Tusenskille 14 2 6 2" xfId="52358" xr:uid="{00000000-0005-0000-0000-000016D20000}"/>
    <cellStyle name="Tusenskille 14 2 7" xfId="52359" xr:uid="{00000000-0005-0000-0000-000017D20000}"/>
    <cellStyle name="Tusenskille 14 2_3. Chng in credit spreads" xfId="52360" xr:uid="{00000000-0005-0000-0000-000018D20000}"/>
    <cellStyle name="Tusenskille 14 3" xfId="35188" xr:uid="{00000000-0005-0000-0000-000019D20000}"/>
    <cellStyle name="Tusenskille 14 3 2" xfId="52361" xr:uid="{00000000-0005-0000-0000-00001AD20000}"/>
    <cellStyle name="Tusenskille 14 3 2 2" xfId="52362" xr:uid="{00000000-0005-0000-0000-00001BD20000}"/>
    <cellStyle name="Tusenskille 14 3 2 2 2" xfId="52363" xr:uid="{00000000-0005-0000-0000-00001CD20000}"/>
    <cellStyle name="Tusenskille 14 3 2 2 2 2" xfId="52364" xr:uid="{00000000-0005-0000-0000-00001DD20000}"/>
    <cellStyle name="Tusenskille 14 3 2 2 3" xfId="52365" xr:uid="{00000000-0005-0000-0000-00001ED20000}"/>
    <cellStyle name="Tusenskille 14 3 2 2 3 2" xfId="52366" xr:uid="{00000000-0005-0000-0000-00001FD20000}"/>
    <cellStyle name="Tusenskille 14 3 2 2 4" xfId="52367" xr:uid="{00000000-0005-0000-0000-000020D20000}"/>
    <cellStyle name="Tusenskille 14 3 2 2_3. Chng in credit spreads" xfId="52368" xr:uid="{00000000-0005-0000-0000-000021D20000}"/>
    <cellStyle name="Tusenskille 14 3 2 3" xfId="52369" xr:uid="{00000000-0005-0000-0000-000022D20000}"/>
    <cellStyle name="Tusenskille 14 3 2 3 2" xfId="52370" xr:uid="{00000000-0005-0000-0000-000023D20000}"/>
    <cellStyle name="Tusenskille 14 3 2 4" xfId="52371" xr:uid="{00000000-0005-0000-0000-000024D20000}"/>
    <cellStyle name="Tusenskille 14 3 2 4 2" xfId="52372" xr:uid="{00000000-0005-0000-0000-000025D20000}"/>
    <cellStyle name="Tusenskille 14 3 2 5" xfId="52373" xr:uid="{00000000-0005-0000-0000-000026D20000}"/>
    <cellStyle name="Tusenskille 14 3 2_3. Chng in credit spreads" xfId="52374" xr:uid="{00000000-0005-0000-0000-000027D20000}"/>
    <cellStyle name="Tusenskille 14 3 3" xfId="52375" xr:uid="{00000000-0005-0000-0000-000028D20000}"/>
    <cellStyle name="Tusenskille 14 3 3 2" xfId="52376" xr:uid="{00000000-0005-0000-0000-000029D20000}"/>
    <cellStyle name="Tusenskille 14 3 3 2 2" xfId="52377" xr:uid="{00000000-0005-0000-0000-00002AD20000}"/>
    <cellStyle name="Tusenskille 14 3 3 2 2 2" xfId="52378" xr:uid="{00000000-0005-0000-0000-00002BD20000}"/>
    <cellStyle name="Tusenskille 14 3 3 2 3" xfId="52379" xr:uid="{00000000-0005-0000-0000-00002CD20000}"/>
    <cellStyle name="Tusenskille 14 3 3 2 3 2" xfId="52380" xr:uid="{00000000-0005-0000-0000-00002DD20000}"/>
    <cellStyle name="Tusenskille 14 3 3 2 4" xfId="52381" xr:uid="{00000000-0005-0000-0000-00002ED20000}"/>
    <cellStyle name="Tusenskille 14 3 3 2_3. Chng in credit spreads" xfId="52382" xr:uid="{00000000-0005-0000-0000-00002FD20000}"/>
    <cellStyle name="Tusenskille 14 3 3 3" xfId="52383" xr:uid="{00000000-0005-0000-0000-000030D20000}"/>
    <cellStyle name="Tusenskille 14 3 3 3 2" xfId="52384" xr:uid="{00000000-0005-0000-0000-000031D20000}"/>
    <cellStyle name="Tusenskille 14 3 3 4" xfId="52385" xr:uid="{00000000-0005-0000-0000-000032D20000}"/>
    <cellStyle name="Tusenskille 14 3 3 4 2" xfId="52386" xr:uid="{00000000-0005-0000-0000-000033D20000}"/>
    <cellStyle name="Tusenskille 14 3 3 5" xfId="52387" xr:uid="{00000000-0005-0000-0000-000034D20000}"/>
    <cellStyle name="Tusenskille 14 3 3_3. Chng in credit spreads" xfId="52388" xr:uid="{00000000-0005-0000-0000-000035D20000}"/>
    <cellStyle name="Tusenskille 14 3 4" xfId="52389" xr:uid="{00000000-0005-0000-0000-000036D20000}"/>
    <cellStyle name="Tusenskille 14 3 4 2" xfId="52390" xr:uid="{00000000-0005-0000-0000-000037D20000}"/>
    <cellStyle name="Tusenskille 14 3 4 2 2" xfId="52391" xr:uid="{00000000-0005-0000-0000-000038D20000}"/>
    <cellStyle name="Tusenskille 14 3 4 3" xfId="52392" xr:uid="{00000000-0005-0000-0000-000039D20000}"/>
    <cellStyle name="Tusenskille 14 3 4 3 2" xfId="52393" xr:uid="{00000000-0005-0000-0000-00003AD20000}"/>
    <cellStyle name="Tusenskille 14 3 4 4" xfId="52394" xr:uid="{00000000-0005-0000-0000-00003BD20000}"/>
    <cellStyle name="Tusenskille 14 3 4_3. Chng in credit spreads" xfId="52395" xr:uid="{00000000-0005-0000-0000-00003CD20000}"/>
    <cellStyle name="Tusenskille 14 3 5" xfId="52396" xr:uid="{00000000-0005-0000-0000-00003DD20000}"/>
    <cellStyle name="Tusenskille 14 3 5 2" xfId="52397" xr:uid="{00000000-0005-0000-0000-00003ED20000}"/>
    <cellStyle name="Tusenskille 14 3 6" xfId="52398" xr:uid="{00000000-0005-0000-0000-00003FD20000}"/>
    <cellStyle name="Tusenskille 14 3 6 2" xfId="52399" xr:uid="{00000000-0005-0000-0000-000040D20000}"/>
    <cellStyle name="Tusenskille 14 3 7" xfId="52400" xr:uid="{00000000-0005-0000-0000-000041D20000}"/>
    <cellStyle name="Tusenskille 14 3_3. Chng in credit spreads" xfId="52401" xr:uid="{00000000-0005-0000-0000-000042D20000}"/>
    <cellStyle name="Tusenskille 14 4" xfId="52402" xr:uid="{00000000-0005-0000-0000-000043D20000}"/>
    <cellStyle name="Tusenskille 14 4 2" xfId="52403" xr:uid="{00000000-0005-0000-0000-000044D20000}"/>
    <cellStyle name="Tusenskille 14 4 2 2" xfId="52404" xr:uid="{00000000-0005-0000-0000-000045D20000}"/>
    <cellStyle name="Tusenskille 14 4 2 2 2" xfId="52405" xr:uid="{00000000-0005-0000-0000-000046D20000}"/>
    <cellStyle name="Tusenskille 14 4 2 3" xfId="52406" xr:uid="{00000000-0005-0000-0000-000047D20000}"/>
    <cellStyle name="Tusenskille 14 4 2 3 2" xfId="52407" xr:uid="{00000000-0005-0000-0000-000048D20000}"/>
    <cellStyle name="Tusenskille 14 4 2 4" xfId="52408" xr:uid="{00000000-0005-0000-0000-000049D20000}"/>
    <cellStyle name="Tusenskille 14 4 2_3. Chng in credit spreads" xfId="52409" xr:uid="{00000000-0005-0000-0000-00004AD20000}"/>
    <cellStyle name="Tusenskille 14 4 3" xfId="52410" xr:uid="{00000000-0005-0000-0000-00004BD20000}"/>
    <cellStyle name="Tusenskille 14 4 3 2" xfId="52411" xr:uid="{00000000-0005-0000-0000-00004CD20000}"/>
    <cellStyle name="Tusenskille 14 4 4" xfId="52412" xr:uid="{00000000-0005-0000-0000-00004DD20000}"/>
    <cellStyle name="Tusenskille 14 4 4 2" xfId="52413" xr:uid="{00000000-0005-0000-0000-00004ED20000}"/>
    <cellStyle name="Tusenskille 14 4 5" xfId="52414" xr:uid="{00000000-0005-0000-0000-00004FD20000}"/>
    <cellStyle name="Tusenskille 14 4_3. Chng in credit spreads" xfId="52415" xr:uid="{00000000-0005-0000-0000-000050D20000}"/>
    <cellStyle name="Tusenskille 14 5" xfId="52416" xr:uid="{00000000-0005-0000-0000-000051D20000}"/>
    <cellStyle name="Tusenskille 14 5 2" xfId="52417" xr:uid="{00000000-0005-0000-0000-000052D20000}"/>
    <cellStyle name="Tusenskille 14 5 2 2" xfId="52418" xr:uid="{00000000-0005-0000-0000-000053D20000}"/>
    <cellStyle name="Tusenskille 14 5 2 2 2" xfId="52419" xr:uid="{00000000-0005-0000-0000-000054D20000}"/>
    <cellStyle name="Tusenskille 14 5 2 3" xfId="52420" xr:uid="{00000000-0005-0000-0000-000055D20000}"/>
    <cellStyle name="Tusenskille 14 5 2 3 2" xfId="52421" xr:uid="{00000000-0005-0000-0000-000056D20000}"/>
    <cellStyle name="Tusenskille 14 5 2 4" xfId="52422" xr:uid="{00000000-0005-0000-0000-000057D20000}"/>
    <cellStyle name="Tusenskille 14 5 2_3. Chng in credit spreads" xfId="52423" xr:uid="{00000000-0005-0000-0000-000058D20000}"/>
    <cellStyle name="Tusenskille 14 5 3" xfId="52424" xr:uid="{00000000-0005-0000-0000-000059D20000}"/>
    <cellStyle name="Tusenskille 14 5 3 2" xfId="52425" xr:uid="{00000000-0005-0000-0000-00005AD20000}"/>
    <cellStyle name="Tusenskille 14 5 4" xfId="52426" xr:uid="{00000000-0005-0000-0000-00005BD20000}"/>
    <cellStyle name="Tusenskille 14 5 4 2" xfId="52427" xr:uid="{00000000-0005-0000-0000-00005CD20000}"/>
    <cellStyle name="Tusenskille 14 5 5" xfId="52428" xr:uid="{00000000-0005-0000-0000-00005DD20000}"/>
    <cellStyle name="Tusenskille 14 5_3. Chng in credit spreads" xfId="52429" xr:uid="{00000000-0005-0000-0000-00005ED20000}"/>
    <cellStyle name="Tusenskille 14 6" xfId="52430" xr:uid="{00000000-0005-0000-0000-00005FD20000}"/>
    <cellStyle name="Tusenskille 14 6 2" xfId="52431" xr:uid="{00000000-0005-0000-0000-000060D20000}"/>
    <cellStyle name="Tusenskille 14 6 2 2" xfId="52432" xr:uid="{00000000-0005-0000-0000-000061D20000}"/>
    <cellStyle name="Tusenskille 14 6 3" xfId="52433" xr:uid="{00000000-0005-0000-0000-000062D20000}"/>
    <cellStyle name="Tusenskille 14 6 3 2" xfId="52434" xr:uid="{00000000-0005-0000-0000-000063D20000}"/>
    <cellStyle name="Tusenskille 14 6 4" xfId="52435" xr:uid="{00000000-0005-0000-0000-000064D20000}"/>
    <cellStyle name="Tusenskille 14 6_3. Chng in credit spreads" xfId="52436" xr:uid="{00000000-0005-0000-0000-000065D20000}"/>
    <cellStyle name="Tusenskille 14 7" xfId="52437" xr:uid="{00000000-0005-0000-0000-000066D20000}"/>
    <cellStyle name="Tusenskille 14 7 2" xfId="52438" xr:uid="{00000000-0005-0000-0000-000067D20000}"/>
    <cellStyle name="Tusenskille 14 8" xfId="52439" xr:uid="{00000000-0005-0000-0000-000068D20000}"/>
    <cellStyle name="Tusenskille 14 8 2" xfId="52440" xr:uid="{00000000-0005-0000-0000-000069D20000}"/>
    <cellStyle name="Tusenskille 14 9" xfId="52441" xr:uid="{00000000-0005-0000-0000-00006AD20000}"/>
    <cellStyle name="Tusenskille 14_3. Chng in credit spreads" xfId="52442" xr:uid="{00000000-0005-0000-0000-00006BD20000}"/>
    <cellStyle name="Tusenskille 15" xfId="35189" xr:uid="{00000000-0005-0000-0000-00006CD20000}"/>
    <cellStyle name="Tusenskille 15 2" xfId="35190" xr:uid="{00000000-0005-0000-0000-00006DD20000}"/>
    <cellStyle name="Tusenskille 15 2 2" xfId="52443" xr:uid="{00000000-0005-0000-0000-00006ED20000}"/>
    <cellStyle name="Tusenskille 15 3" xfId="35191" xr:uid="{00000000-0005-0000-0000-00006FD20000}"/>
    <cellStyle name="Tusenskille 15 3 2" xfId="52444" xr:uid="{00000000-0005-0000-0000-000070D20000}"/>
    <cellStyle name="Tusenskille 15 4" xfId="52445" xr:uid="{00000000-0005-0000-0000-000071D20000}"/>
    <cellStyle name="Tusenskille 15_3. Chng in credit spreads" xfId="52446" xr:uid="{00000000-0005-0000-0000-000072D20000}"/>
    <cellStyle name="Tusenskille 16" xfId="35192" xr:uid="{00000000-0005-0000-0000-000073D20000}"/>
    <cellStyle name="Tusenskille 16 2" xfId="35193" xr:uid="{00000000-0005-0000-0000-000074D20000}"/>
    <cellStyle name="Tusenskille 16 2 2" xfId="52447" xr:uid="{00000000-0005-0000-0000-000075D20000}"/>
    <cellStyle name="Tusenskille 16 2 2 2" xfId="52448" xr:uid="{00000000-0005-0000-0000-000076D20000}"/>
    <cellStyle name="Tusenskille 16 2 2 2 2" xfId="52449" xr:uid="{00000000-0005-0000-0000-000077D20000}"/>
    <cellStyle name="Tusenskille 16 2 2 2 2 2" xfId="52450" xr:uid="{00000000-0005-0000-0000-000078D20000}"/>
    <cellStyle name="Tusenskille 16 2 2 2 3" xfId="52451" xr:uid="{00000000-0005-0000-0000-000079D20000}"/>
    <cellStyle name="Tusenskille 16 2 2 2 3 2" xfId="52452" xr:uid="{00000000-0005-0000-0000-00007AD20000}"/>
    <cellStyle name="Tusenskille 16 2 2 2 4" xfId="52453" xr:uid="{00000000-0005-0000-0000-00007BD20000}"/>
    <cellStyle name="Tusenskille 16 2 2 2_3. Chng in credit spreads" xfId="52454" xr:uid="{00000000-0005-0000-0000-00007CD20000}"/>
    <cellStyle name="Tusenskille 16 2 2 3" xfId="52455" xr:uid="{00000000-0005-0000-0000-00007DD20000}"/>
    <cellStyle name="Tusenskille 16 2 2 3 2" xfId="52456" xr:uid="{00000000-0005-0000-0000-00007ED20000}"/>
    <cellStyle name="Tusenskille 16 2 2 4" xfId="52457" xr:uid="{00000000-0005-0000-0000-00007FD20000}"/>
    <cellStyle name="Tusenskille 16 2 2 4 2" xfId="52458" xr:uid="{00000000-0005-0000-0000-000080D20000}"/>
    <cellStyle name="Tusenskille 16 2 2 5" xfId="52459" xr:uid="{00000000-0005-0000-0000-000081D20000}"/>
    <cellStyle name="Tusenskille 16 2 2_3. Chng in credit spreads" xfId="52460" xr:uid="{00000000-0005-0000-0000-000082D20000}"/>
    <cellStyle name="Tusenskille 16 2 3" xfId="52461" xr:uid="{00000000-0005-0000-0000-000083D20000}"/>
    <cellStyle name="Tusenskille 16 2 3 2" xfId="52462" xr:uid="{00000000-0005-0000-0000-000084D20000}"/>
    <cellStyle name="Tusenskille 16 2 3 2 2" xfId="52463" xr:uid="{00000000-0005-0000-0000-000085D20000}"/>
    <cellStyle name="Tusenskille 16 2 3 2 2 2" xfId="52464" xr:uid="{00000000-0005-0000-0000-000086D20000}"/>
    <cellStyle name="Tusenskille 16 2 3 2 3" xfId="52465" xr:uid="{00000000-0005-0000-0000-000087D20000}"/>
    <cellStyle name="Tusenskille 16 2 3 2 3 2" xfId="52466" xr:uid="{00000000-0005-0000-0000-000088D20000}"/>
    <cellStyle name="Tusenskille 16 2 3 2 4" xfId="52467" xr:uid="{00000000-0005-0000-0000-000089D20000}"/>
    <cellStyle name="Tusenskille 16 2 3 2_3. Chng in credit spreads" xfId="52468" xr:uid="{00000000-0005-0000-0000-00008AD20000}"/>
    <cellStyle name="Tusenskille 16 2 3 3" xfId="52469" xr:uid="{00000000-0005-0000-0000-00008BD20000}"/>
    <cellStyle name="Tusenskille 16 2 3 3 2" xfId="52470" xr:uid="{00000000-0005-0000-0000-00008CD20000}"/>
    <cellStyle name="Tusenskille 16 2 3 4" xfId="52471" xr:uid="{00000000-0005-0000-0000-00008DD20000}"/>
    <cellStyle name="Tusenskille 16 2 3 4 2" xfId="52472" xr:uid="{00000000-0005-0000-0000-00008ED20000}"/>
    <cellStyle name="Tusenskille 16 2 3 5" xfId="52473" xr:uid="{00000000-0005-0000-0000-00008FD20000}"/>
    <cellStyle name="Tusenskille 16 2 3_3. Chng in credit spreads" xfId="52474" xr:uid="{00000000-0005-0000-0000-000090D20000}"/>
    <cellStyle name="Tusenskille 16 2 4" xfId="52475" xr:uid="{00000000-0005-0000-0000-000091D20000}"/>
    <cellStyle name="Tusenskille 16 2 4 2" xfId="52476" xr:uid="{00000000-0005-0000-0000-000092D20000}"/>
    <cellStyle name="Tusenskille 16 2 4 2 2" xfId="52477" xr:uid="{00000000-0005-0000-0000-000093D20000}"/>
    <cellStyle name="Tusenskille 16 2 4 3" xfId="52478" xr:uid="{00000000-0005-0000-0000-000094D20000}"/>
    <cellStyle name="Tusenskille 16 2 4 3 2" xfId="52479" xr:uid="{00000000-0005-0000-0000-000095D20000}"/>
    <cellStyle name="Tusenskille 16 2 4 4" xfId="52480" xr:uid="{00000000-0005-0000-0000-000096D20000}"/>
    <cellStyle name="Tusenskille 16 2 4_3. Chng in credit spreads" xfId="52481" xr:uid="{00000000-0005-0000-0000-000097D20000}"/>
    <cellStyle name="Tusenskille 16 2 5" xfId="52482" xr:uid="{00000000-0005-0000-0000-000098D20000}"/>
    <cellStyle name="Tusenskille 16 2 5 2" xfId="52483" xr:uid="{00000000-0005-0000-0000-000099D20000}"/>
    <cellStyle name="Tusenskille 16 2 6" xfId="52484" xr:uid="{00000000-0005-0000-0000-00009AD20000}"/>
    <cellStyle name="Tusenskille 16 2 6 2" xfId="52485" xr:uid="{00000000-0005-0000-0000-00009BD20000}"/>
    <cellStyle name="Tusenskille 16 2 7" xfId="52486" xr:uid="{00000000-0005-0000-0000-00009CD20000}"/>
    <cellStyle name="Tusenskille 16 2_3. Chng in credit spreads" xfId="52487" xr:uid="{00000000-0005-0000-0000-00009DD20000}"/>
    <cellStyle name="Tusenskille 16 3" xfId="35194" xr:uid="{00000000-0005-0000-0000-00009ED20000}"/>
    <cellStyle name="Tusenskille 16 3 2" xfId="52488" xr:uid="{00000000-0005-0000-0000-00009FD20000}"/>
    <cellStyle name="Tusenskille 16 3 2 2" xfId="52489" xr:uid="{00000000-0005-0000-0000-0000A0D20000}"/>
    <cellStyle name="Tusenskille 16 3 2 2 2" xfId="52490" xr:uid="{00000000-0005-0000-0000-0000A1D20000}"/>
    <cellStyle name="Tusenskille 16 3 2 3" xfId="52491" xr:uid="{00000000-0005-0000-0000-0000A2D20000}"/>
    <cellStyle name="Tusenskille 16 3 2 3 2" xfId="52492" xr:uid="{00000000-0005-0000-0000-0000A3D20000}"/>
    <cellStyle name="Tusenskille 16 3 2 4" xfId="52493" xr:uid="{00000000-0005-0000-0000-0000A4D20000}"/>
    <cellStyle name="Tusenskille 16 3 2_3. Chng in credit spreads" xfId="52494" xr:uid="{00000000-0005-0000-0000-0000A5D20000}"/>
    <cellStyle name="Tusenskille 16 3 3" xfId="52495" xr:uid="{00000000-0005-0000-0000-0000A6D20000}"/>
    <cellStyle name="Tusenskille 16 3 3 2" xfId="52496" xr:uid="{00000000-0005-0000-0000-0000A7D20000}"/>
    <cellStyle name="Tusenskille 16 3 4" xfId="52497" xr:uid="{00000000-0005-0000-0000-0000A8D20000}"/>
    <cellStyle name="Tusenskille 16 3 4 2" xfId="52498" xr:uid="{00000000-0005-0000-0000-0000A9D20000}"/>
    <cellStyle name="Tusenskille 16 3 5" xfId="52499" xr:uid="{00000000-0005-0000-0000-0000AAD20000}"/>
    <cellStyle name="Tusenskille 16 3_3. Chng in credit spreads" xfId="52500" xr:uid="{00000000-0005-0000-0000-0000ABD20000}"/>
    <cellStyle name="Tusenskille 16 4" xfId="52501" xr:uid="{00000000-0005-0000-0000-0000ACD20000}"/>
    <cellStyle name="Tusenskille 16 4 2" xfId="52502" xr:uid="{00000000-0005-0000-0000-0000ADD20000}"/>
    <cellStyle name="Tusenskille 16 4 2 2" xfId="52503" xr:uid="{00000000-0005-0000-0000-0000AED20000}"/>
    <cellStyle name="Tusenskille 16 4 2 2 2" xfId="52504" xr:uid="{00000000-0005-0000-0000-0000AFD20000}"/>
    <cellStyle name="Tusenskille 16 4 2 3" xfId="52505" xr:uid="{00000000-0005-0000-0000-0000B0D20000}"/>
    <cellStyle name="Tusenskille 16 4 2 3 2" xfId="52506" xr:uid="{00000000-0005-0000-0000-0000B1D20000}"/>
    <cellStyle name="Tusenskille 16 4 2 4" xfId="52507" xr:uid="{00000000-0005-0000-0000-0000B2D20000}"/>
    <cellStyle name="Tusenskille 16 4 2_3. Chng in credit spreads" xfId="52508" xr:uid="{00000000-0005-0000-0000-0000B3D20000}"/>
    <cellStyle name="Tusenskille 16 4 3" xfId="52509" xr:uid="{00000000-0005-0000-0000-0000B4D20000}"/>
    <cellStyle name="Tusenskille 16 4 3 2" xfId="52510" xr:uid="{00000000-0005-0000-0000-0000B5D20000}"/>
    <cellStyle name="Tusenskille 16 4 4" xfId="52511" xr:uid="{00000000-0005-0000-0000-0000B6D20000}"/>
    <cellStyle name="Tusenskille 16 4 4 2" xfId="52512" xr:uid="{00000000-0005-0000-0000-0000B7D20000}"/>
    <cellStyle name="Tusenskille 16 4 5" xfId="52513" xr:uid="{00000000-0005-0000-0000-0000B8D20000}"/>
    <cellStyle name="Tusenskille 16 4_3. Chng in credit spreads" xfId="52514" xr:uid="{00000000-0005-0000-0000-0000B9D20000}"/>
    <cellStyle name="Tusenskille 16 5" xfId="52515" xr:uid="{00000000-0005-0000-0000-0000BAD20000}"/>
    <cellStyle name="Tusenskille 16 5 2" xfId="52516" xr:uid="{00000000-0005-0000-0000-0000BBD20000}"/>
    <cellStyle name="Tusenskille 16 5 2 2" xfId="52517" xr:uid="{00000000-0005-0000-0000-0000BCD20000}"/>
    <cellStyle name="Tusenskille 16 5 3" xfId="52518" xr:uid="{00000000-0005-0000-0000-0000BDD20000}"/>
    <cellStyle name="Tusenskille 16 5 3 2" xfId="52519" xr:uid="{00000000-0005-0000-0000-0000BED20000}"/>
    <cellStyle name="Tusenskille 16 5 4" xfId="52520" xr:uid="{00000000-0005-0000-0000-0000BFD20000}"/>
    <cellStyle name="Tusenskille 16 5_3. Chng in credit spreads" xfId="52521" xr:uid="{00000000-0005-0000-0000-0000C0D20000}"/>
    <cellStyle name="Tusenskille 16 6" xfId="52522" xr:uid="{00000000-0005-0000-0000-0000C1D20000}"/>
    <cellStyle name="Tusenskille 16 6 2" xfId="52523" xr:uid="{00000000-0005-0000-0000-0000C2D20000}"/>
    <cellStyle name="Tusenskille 16 7" xfId="52524" xr:uid="{00000000-0005-0000-0000-0000C3D20000}"/>
    <cellStyle name="Tusenskille 16 7 2" xfId="52525" xr:uid="{00000000-0005-0000-0000-0000C4D20000}"/>
    <cellStyle name="Tusenskille 16 8" xfId="52526" xr:uid="{00000000-0005-0000-0000-0000C5D20000}"/>
    <cellStyle name="Tusenskille 16_3. Chng in credit spreads" xfId="52527" xr:uid="{00000000-0005-0000-0000-0000C6D20000}"/>
    <cellStyle name="Tusenskille 17" xfId="35195" xr:uid="{00000000-0005-0000-0000-0000C7D20000}"/>
    <cellStyle name="Tusenskille 17 2" xfId="35196" xr:uid="{00000000-0005-0000-0000-0000C8D20000}"/>
    <cellStyle name="Tusenskille 17 2 2" xfId="52528" xr:uid="{00000000-0005-0000-0000-0000C9D20000}"/>
    <cellStyle name="Tusenskille 17 2 2 2" xfId="52529" xr:uid="{00000000-0005-0000-0000-0000CAD20000}"/>
    <cellStyle name="Tusenskille 17 2 2 2 2" xfId="52530" xr:uid="{00000000-0005-0000-0000-0000CBD20000}"/>
    <cellStyle name="Tusenskille 17 2 2 2 2 2" xfId="52531" xr:uid="{00000000-0005-0000-0000-0000CCD20000}"/>
    <cellStyle name="Tusenskille 17 2 2 2 3" xfId="52532" xr:uid="{00000000-0005-0000-0000-0000CDD20000}"/>
    <cellStyle name="Tusenskille 17 2 2 2 3 2" xfId="52533" xr:uid="{00000000-0005-0000-0000-0000CED20000}"/>
    <cellStyle name="Tusenskille 17 2 2 2 4" xfId="52534" xr:uid="{00000000-0005-0000-0000-0000CFD20000}"/>
    <cellStyle name="Tusenskille 17 2 2 2_3. Chng in credit spreads" xfId="52535" xr:uid="{00000000-0005-0000-0000-0000D0D20000}"/>
    <cellStyle name="Tusenskille 17 2 2 3" xfId="52536" xr:uid="{00000000-0005-0000-0000-0000D1D20000}"/>
    <cellStyle name="Tusenskille 17 2 2 3 2" xfId="52537" xr:uid="{00000000-0005-0000-0000-0000D2D20000}"/>
    <cellStyle name="Tusenskille 17 2 2 4" xfId="52538" xr:uid="{00000000-0005-0000-0000-0000D3D20000}"/>
    <cellStyle name="Tusenskille 17 2 2 4 2" xfId="52539" xr:uid="{00000000-0005-0000-0000-0000D4D20000}"/>
    <cellStyle name="Tusenskille 17 2 2 5" xfId="52540" xr:uid="{00000000-0005-0000-0000-0000D5D20000}"/>
    <cellStyle name="Tusenskille 17 2 2_3. Chng in credit spreads" xfId="52541" xr:uid="{00000000-0005-0000-0000-0000D6D20000}"/>
    <cellStyle name="Tusenskille 17 2 3" xfId="52542" xr:uid="{00000000-0005-0000-0000-0000D7D20000}"/>
    <cellStyle name="Tusenskille 17 2 3 2" xfId="52543" xr:uid="{00000000-0005-0000-0000-0000D8D20000}"/>
    <cellStyle name="Tusenskille 17 2 3 2 2" xfId="52544" xr:uid="{00000000-0005-0000-0000-0000D9D20000}"/>
    <cellStyle name="Tusenskille 17 2 3 2 2 2" xfId="52545" xr:uid="{00000000-0005-0000-0000-0000DAD20000}"/>
    <cellStyle name="Tusenskille 17 2 3 2 3" xfId="52546" xr:uid="{00000000-0005-0000-0000-0000DBD20000}"/>
    <cellStyle name="Tusenskille 17 2 3 2 3 2" xfId="52547" xr:uid="{00000000-0005-0000-0000-0000DCD20000}"/>
    <cellStyle name="Tusenskille 17 2 3 2 4" xfId="52548" xr:uid="{00000000-0005-0000-0000-0000DDD20000}"/>
    <cellStyle name="Tusenskille 17 2 3 2_3. Chng in credit spreads" xfId="52549" xr:uid="{00000000-0005-0000-0000-0000DED20000}"/>
    <cellStyle name="Tusenskille 17 2 3 3" xfId="52550" xr:uid="{00000000-0005-0000-0000-0000DFD20000}"/>
    <cellStyle name="Tusenskille 17 2 3 3 2" xfId="52551" xr:uid="{00000000-0005-0000-0000-0000E0D20000}"/>
    <cellStyle name="Tusenskille 17 2 3 4" xfId="52552" xr:uid="{00000000-0005-0000-0000-0000E1D20000}"/>
    <cellStyle name="Tusenskille 17 2 3 4 2" xfId="52553" xr:uid="{00000000-0005-0000-0000-0000E2D20000}"/>
    <cellStyle name="Tusenskille 17 2 3 5" xfId="52554" xr:uid="{00000000-0005-0000-0000-0000E3D20000}"/>
    <cellStyle name="Tusenskille 17 2 3_3. Chng in credit spreads" xfId="52555" xr:uid="{00000000-0005-0000-0000-0000E4D20000}"/>
    <cellStyle name="Tusenskille 17 2 4" xfId="52556" xr:uid="{00000000-0005-0000-0000-0000E5D20000}"/>
    <cellStyle name="Tusenskille 17 2 4 2" xfId="52557" xr:uid="{00000000-0005-0000-0000-0000E6D20000}"/>
    <cellStyle name="Tusenskille 17 2 4 2 2" xfId="52558" xr:uid="{00000000-0005-0000-0000-0000E7D20000}"/>
    <cellStyle name="Tusenskille 17 2 4 3" xfId="52559" xr:uid="{00000000-0005-0000-0000-0000E8D20000}"/>
    <cellStyle name="Tusenskille 17 2 4 3 2" xfId="52560" xr:uid="{00000000-0005-0000-0000-0000E9D20000}"/>
    <cellStyle name="Tusenskille 17 2 4 4" xfId="52561" xr:uid="{00000000-0005-0000-0000-0000EAD20000}"/>
    <cellStyle name="Tusenskille 17 2 4_3. Chng in credit spreads" xfId="52562" xr:uid="{00000000-0005-0000-0000-0000EBD20000}"/>
    <cellStyle name="Tusenskille 17 2 5" xfId="52563" xr:uid="{00000000-0005-0000-0000-0000ECD20000}"/>
    <cellStyle name="Tusenskille 17 2 5 2" xfId="52564" xr:uid="{00000000-0005-0000-0000-0000EDD20000}"/>
    <cellStyle name="Tusenskille 17 2 6" xfId="52565" xr:uid="{00000000-0005-0000-0000-0000EED20000}"/>
    <cellStyle name="Tusenskille 17 2 6 2" xfId="52566" xr:uid="{00000000-0005-0000-0000-0000EFD20000}"/>
    <cellStyle name="Tusenskille 17 2 7" xfId="52567" xr:uid="{00000000-0005-0000-0000-0000F0D20000}"/>
    <cellStyle name="Tusenskille 17 2_3. Chng in credit spreads" xfId="52568" xr:uid="{00000000-0005-0000-0000-0000F1D20000}"/>
    <cellStyle name="Tusenskille 17 3" xfId="35197" xr:uid="{00000000-0005-0000-0000-0000F2D20000}"/>
    <cellStyle name="Tusenskille 17 3 2" xfId="52569" xr:uid="{00000000-0005-0000-0000-0000F3D20000}"/>
    <cellStyle name="Tusenskille 17 3 2 2" xfId="52570" xr:uid="{00000000-0005-0000-0000-0000F4D20000}"/>
    <cellStyle name="Tusenskille 17 3 2 2 2" xfId="52571" xr:uid="{00000000-0005-0000-0000-0000F5D20000}"/>
    <cellStyle name="Tusenskille 17 3 2 3" xfId="52572" xr:uid="{00000000-0005-0000-0000-0000F6D20000}"/>
    <cellStyle name="Tusenskille 17 3 2 3 2" xfId="52573" xr:uid="{00000000-0005-0000-0000-0000F7D20000}"/>
    <cellStyle name="Tusenskille 17 3 2 4" xfId="52574" xr:uid="{00000000-0005-0000-0000-0000F8D20000}"/>
    <cellStyle name="Tusenskille 17 3 2_3. Chng in credit spreads" xfId="52575" xr:uid="{00000000-0005-0000-0000-0000F9D20000}"/>
    <cellStyle name="Tusenskille 17 3 3" xfId="52576" xr:uid="{00000000-0005-0000-0000-0000FAD20000}"/>
    <cellStyle name="Tusenskille 17 3 3 2" xfId="52577" xr:uid="{00000000-0005-0000-0000-0000FBD20000}"/>
    <cellStyle name="Tusenskille 17 3 4" xfId="52578" xr:uid="{00000000-0005-0000-0000-0000FCD20000}"/>
    <cellStyle name="Tusenskille 17 3 4 2" xfId="52579" xr:uid="{00000000-0005-0000-0000-0000FDD20000}"/>
    <cellStyle name="Tusenskille 17 3 5" xfId="52580" xr:uid="{00000000-0005-0000-0000-0000FED20000}"/>
    <cellStyle name="Tusenskille 17 3_3. Chng in credit spreads" xfId="52581" xr:uid="{00000000-0005-0000-0000-0000FFD20000}"/>
    <cellStyle name="Tusenskille 17 4" xfId="52582" xr:uid="{00000000-0005-0000-0000-000000D30000}"/>
    <cellStyle name="Tusenskille 17 4 2" xfId="52583" xr:uid="{00000000-0005-0000-0000-000001D30000}"/>
    <cellStyle name="Tusenskille 17 4 2 2" xfId="52584" xr:uid="{00000000-0005-0000-0000-000002D30000}"/>
    <cellStyle name="Tusenskille 17 4 2 2 2" xfId="52585" xr:uid="{00000000-0005-0000-0000-000003D30000}"/>
    <cellStyle name="Tusenskille 17 4 2 3" xfId="52586" xr:uid="{00000000-0005-0000-0000-000004D30000}"/>
    <cellStyle name="Tusenskille 17 4 2 3 2" xfId="52587" xr:uid="{00000000-0005-0000-0000-000005D30000}"/>
    <cellStyle name="Tusenskille 17 4 2 4" xfId="52588" xr:uid="{00000000-0005-0000-0000-000006D30000}"/>
    <cellStyle name="Tusenskille 17 4 2_3. Chng in credit spreads" xfId="52589" xr:uid="{00000000-0005-0000-0000-000007D30000}"/>
    <cellStyle name="Tusenskille 17 4 3" xfId="52590" xr:uid="{00000000-0005-0000-0000-000008D30000}"/>
    <cellStyle name="Tusenskille 17 4 3 2" xfId="52591" xr:uid="{00000000-0005-0000-0000-000009D30000}"/>
    <cellStyle name="Tusenskille 17 4 4" xfId="52592" xr:uid="{00000000-0005-0000-0000-00000AD30000}"/>
    <cellStyle name="Tusenskille 17 4 4 2" xfId="52593" xr:uid="{00000000-0005-0000-0000-00000BD30000}"/>
    <cellStyle name="Tusenskille 17 4 5" xfId="52594" xr:uid="{00000000-0005-0000-0000-00000CD30000}"/>
    <cellStyle name="Tusenskille 17 4_3. Chng in credit spreads" xfId="52595" xr:uid="{00000000-0005-0000-0000-00000DD30000}"/>
    <cellStyle name="Tusenskille 17 5" xfId="52596" xr:uid="{00000000-0005-0000-0000-00000ED30000}"/>
    <cellStyle name="Tusenskille 17 5 2" xfId="52597" xr:uid="{00000000-0005-0000-0000-00000FD30000}"/>
    <cellStyle name="Tusenskille 17 5 2 2" xfId="52598" xr:uid="{00000000-0005-0000-0000-000010D30000}"/>
    <cellStyle name="Tusenskille 17 5 3" xfId="52599" xr:uid="{00000000-0005-0000-0000-000011D30000}"/>
    <cellStyle name="Tusenskille 17 5 3 2" xfId="52600" xr:uid="{00000000-0005-0000-0000-000012D30000}"/>
    <cellStyle name="Tusenskille 17 5 4" xfId="52601" xr:uid="{00000000-0005-0000-0000-000013D30000}"/>
    <cellStyle name="Tusenskille 17 5_3. Chng in credit spreads" xfId="52602" xr:uid="{00000000-0005-0000-0000-000014D30000}"/>
    <cellStyle name="Tusenskille 17 6" xfId="52603" xr:uid="{00000000-0005-0000-0000-000015D30000}"/>
    <cellStyle name="Tusenskille 17 6 2" xfId="52604" xr:uid="{00000000-0005-0000-0000-000016D30000}"/>
    <cellStyle name="Tusenskille 17 7" xfId="52605" xr:uid="{00000000-0005-0000-0000-000017D30000}"/>
    <cellStyle name="Tusenskille 17 7 2" xfId="52606" xr:uid="{00000000-0005-0000-0000-000018D30000}"/>
    <cellStyle name="Tusenskille 17 8" xfId="52607" xr:uid="{00000000-0005-0000-0000-000019D30000}"/>
    <cellStyle name="Tusenskille 17_3. Chng in credit spreads" xfId="52608" xr:uid="{00000000-0005-0000-0000-00001AD30000}"/>
    <cellStyle name="Tusenskille 18" xfId="35198" xr:uid="{00000000-0005-0000-0000-00001BD30000}"/>
    <cellStyle name="Tusenskille 18 2" xfId="35199" xr:uid="{00000000-0005-0000-0000-00001CD30000}"/>
    <cellStyle name="Tusenskille 18 2 2" xfId="52609" xr:uid="{00000000-0005-0000-0000-00001DD30000}"/>
    <cellStyle name="Tusenskille 18 2 2 2" xfId="52610" xr:uid="{00000000-0005-0000-0000-00001ED30000}"/>
    <cellStyle name="Tusenskille 18 2 2 2 2" xfId="52611" xr:uid="{00000000-0005-0000-0000-00001FD30000}"/>
    <cellStyle name="Tusenskille 18 2 2 2 2 2" xfId="52612" xr:uid="{00000000-0005-0000-0000-000020D30000}"/>
    <cellStyle name="Tusenskille 18 2 2 2 3" xfId="52613" xr:uid="{00000000-0005-0000-0000-000021D30000}"/>
    <cellStyle name="Tusenskille 18 2 2 2 3 2" xfId="52614" xr:uid="{00000000-0005-0000-0000-000022D30000}"/>
    <cellStyle name="Tusenskille 18 2 2 2 4" xfId="52615" xr:uid="{00000000-0005-0000-0000-000023D30000}"/>
    <cellStyle name="Tusenskille 18 2 2 2_3. Chng in credit spreads" xfId="52616" xr:uid="{00000000-0005-0000-0000-000024D30000}"/>
    <cellStyle name="Tusenskille 18 2 2 3" xfId="52617" xr:uid="{00000000-0005-0000-0000-000025D30000}"/>
    <cellStyle name="Tusenskille 18 2 2 3 2" xfId="52618" xr:uid="{00000000-0005-0000-0000-000026D30000}"/>
    <cellStyle name="Tusenskille 18 2 2 4" xfId="52619" xr:uid="{00000000-0005-0000-0000-000027D30000}"/>
    <cellStyle name="Tusenskille 18 2 2 4 2" xfId="52620" xr:uid="{00000000-0005-0000-0000-000028D30000}"/>
    <cellStyle name="Tusenskille 18 2 2 5" xfId="52621" xr:uid="{00000000-0005-0000-0000-000029D30000}"/>
    <cellStyle name="Tusenskille 18 2 2_3. Chng in credit spreads" xfId="52622" xr:uid="{00000000-0005-0000-0000-00002AD30000}"/>
    <cellStyle name="Tusenskille 18 2 3" xfId="52623" xr:uid="{00000000-0005-0000-0000-00002BD30000}"/>
    <cellStyle name="Tusenskille 18 2 3 2" xfId="52624" xr:uid="{00000000-0005-0000-0000-00002CD30000}"/>
    <cellStyle name="Tusenskille 18 2 3 2 2" xfId="52625" xr:uid="{00000000-0005-0000-0000-00002DD30000}"/>
    <cellStyle name="Tusenskille 18 2 3 2 2 2" xfId="52626" xr:uid="{00000000-0005-0000-0000-00002ED30000}"/>
    <cellStyle name="Tusenskille 18 2 3 2 3" xfId="52627" xr:uid="{00000000-0005-0000-0000-00002FD30000}"/>
    <cellStyle name="Tusenskille 18 2 3 2 3 2" xfId="52628" xr:uid="{00000000-0005-0000-0000-000030D30000}"/>
    <cellStyle name="Tusenskille 18 2 3 2 4" xfId="52629" xr:uid="{00000000-0005-0000-0000-000031D30000}"/>
    <cellStyle name="Tusenskille 18 2 3 2_3. Chng in credit spreads" xfId="52630" xr:uid="{00000000-0005-0000-0000-000032D30000}"/>
    <cellStyle name="Tusenskille 18 2 3 3" xfId="52631" xr:uid="{00000000-0005-0000-0000-000033D30000}"/>
    <cellStyle name="Tusenskille 18 2 3 3 2" xfId="52632" xr:uid="{00000000-0005-0000-0000-000034D30000}"/>
    <cellStyle name="Tusenskille 18 2 3 4" xfId="52633" xr:uid="{00000000-0005-0000-0000-000035D30000}"/>
    <cellStyle name="Tusenskille 18 2 3 4 2" xfId="52634" xr:uid="{00000000-0005-0000-0000-000036D30000}"/>
    <cellStyle name="Tusenskille 18 2 3 5" xfId="52635" xr:uid="{00000000-0005-0000-0000-000037D30000}"/>
    <cellStyle name="Tusenskille 18 2 3_3. Chng in credit spreads" xfId="52636" xr:uid="{00000000-0005-0000-0000-000038D30000}"/>
    <cellStyle name="Tusenskille 18 2 4" xfId="52637" xr:uid="{00000000-0005-0000-0000-000039D30000}"/>
    <cellStyle name="Tusenskille 18 2 4 2" xfId="52638" xr:uid="{00000000-0005-0000-0000-00003AD30000}"/>
    <cellStyle name="Tusenskille 18 2 4 2 2" xfId="52639" xr:uid="{00000000-0005-0000-0000-00003BD30000}"/>
    <cellStyle name="Tusenskille 18 2 4 3" xfId="52640" xr:uid="{00000000-0005-0000-0000-00003CD30000}"/>
    <cellStyle name="Tusenskille 18 2 4 3 2" xfId="52641" xr:uid="{00000000-0005-0000-0000-00003DD30000}"/>
    <cellStyle name="Tusenskille 18 2 4 4" xfId="52642" xr:uid="{00000000-0005-0000-0000-00003ED30000}"/>
    <cellStyle name="Tusenskille 18 2 4_3. Chng in credit spreads" xfId="52643" xr:uid="{00000000-0005-0000-0000-00003FD30000}"/>
    <cellStyle name="Tusenskille 18 2 5" xfId="52644" xr:uid="{00000000-0005-0000-0000-000040D30000}"/>
    <cellStyle name="Tusenskille 18 2 5 2" xfId="52645" xr:uid="{00000000-0005-0000-0000-000041D30000}"/>
    <cellStyle name="Tusenskille 18 2 6" xfId="52646" xr:uid="{00000000-0005-0000-0000-000042D30000}"/>
    <cellStyle name="Tusenskille 18 2 6 2" xfId="52647" xr:uid="{00000000-0005-0000-0000-000043D30000}"/>
    <cellStyle name="Tusenskille 18 2 7" xfId="52648" xr:uid="{00000000-0005-0000-0000-000044D30000}"/>
    <cellStyle name="Tusenskille 18 2_3. Chng in credit spreads" xfId="52649" xr:uid="{00000000-0005-0000-0000-000045D30000}"/>
    <cellStyle name="Tusenskille 18 3" xfId="35200" xr:uid="{00000000-0005-0000-0000-000046D30000}"/>
    <cellStyle name="Tusenskille 18 3 2" xfId="52650" xr:uid="{00000000-0005-0000-0000-000047D30000}"/>
    <cellStyle name="Tusenskille 18 3 2 2" xfId="52651" xr:uid="{00000000-0005-0000-0000-000048D30000}"/>
    <cellStyle name="Tusenskille 18 3 2 2 2" xfId="52652" xr:uid="{00000000-0005-0000-0000-000049D30000}"/>
    <cellStyle name="Tusenskille 18 3 2 3" xfId="52653" xr:uid="{00000000-0005-0000-0000-00004AD30000}"/>
    <cellStyle name="Tusenskille 18 3 2 3 2" xfId="52654" xr:uid="{00000000-0005-0000-0000-00004BD30000}"/>
    <cellStyle name="Tusenskille 18 3 2 4" xfId="52655" xr:uid="{00000000-0005-0000-0000-00004CD30000}"/>
    <cellStyle name="Tusenskille 18 3 2_3. Chng in credit spreads" xfId="52656" xr:uid="{00000000-0005-0000-0000-00004DD30000}"/>
    <cellStyle name="Tusenskille 18 3 3" xfId="52657" xr:uid="{00000000-0005-0000-0000-00004ED30000}"/>
    <cellStyle name="Tusenskille 18 3 3 2" xfId="52658" xr:uid="{00000000-0005-0000-0000-00004FD30000}"/>
    <cellStyle name="Tusenskille 18 3 4" xfId="52659" xr:uid="{00000000-0005-0000-0000-000050D30000}"/>
    <cellStyle name="Tusenskille 18 3 4 2" xfId="52660" xr:uid="{00000000-0005-0000-0000-000051D30000}"/>
    <cellStyle name="Tusenskille 18 3 5" xfId="52661" xr:uid="{00000000-0005-0000-0000-000052D30000}"/>
    <cellStyle name="Tusenskille 18 3_3. Chng in credit spreads" xfId="52662" xr:uid="{00000000-0005-0000-0000-000053D30000}"/>
    <cellStyle name="Tusenskille 18 4" xfId="52663" xr:uid="{00000000-0005-0000-0000-000054D30000}"/>
    <cellStyle name="Tusenskille 18 4 2" xfId="52664" xr:uid="{00000000-0005-0000-0000-000055D30000}"/>
    <cellStyle name="Tusenskille 18 4 2 2" xfId="52665" xr:uid="{00000000-0005-0000-0000-000056D30000}"/>
    <cellStyle name="Tusenskille 18 4 2 2 2" xfId="52666" xr:uid="{00000000-0005-0000-0000-000057D30000}"/>
    <cellStyle name="Tusenskille 18 4 2 3" xfId="52667" xr:uid="{00000000-0005-0000-0000-000058D30000}"/>
    <cellStyle name="Tusenskille 18 4 2 3 2" xfId="52668" xr:uid="{00000000-0005-0000-0000-000059D30000}"/>
    <cellStyle name="Tusenskille 18 4 2 4" xfId="52669" xr:uid="{00000000-0005-0000-0000-00005AD30000}"/>
    <cellStyle name="Tusenskille 18 4 2_3. Chng in credit spreads" xfId="52670" xr:uid="{00000000-0005-0000-0000-00005BD30000}"/>
    <cellStyle name="Tusenskille 18 4 3" xfId="52671" xr:uid="{00000000-0005-0000-0000-00005CD30000}"/>
    <cellStyle name="Tusenskille 18 4 3 2" xfId="52672" xr:uid="{00000000-0005-0000-0000-00005DD30000}"/>
    <cellStyle name="Tusenskille 18 4 4" xfId="52673" xr:uid="{00000000-0005-0000-0000-00005ED30000}"/>
    <cellStyle name="Tusenskille 18 4 4 2" xfId="52674" xr:uid="{00000000-0005-0000-0000-00005FD30000}"/>
    <cellStyle name="Tusenskille 18 4 5" xfId="52675" xr:uid="{00000000-0005-0000-0000-000060D30000}"/>
    <cellStyle name="Tusenskille 18 4_3. Chng in credit spreads" xfId="52676" xr:uid="{00000000-0005-0000-0000-000061D30000}"/>
    <cellStyle name="Tusenskille 18 5" xfId="52677" xr:uid="{00000000-0005-0000-0000-000062D30000}"/>
    <cellStyle name="Tusenskille 18 5 2" xfId="52678" xr:uid="{00000000-0005-0000-0000-000063D30000}"/>
    <cellStyle name="Tusenskille 18 5 2 2" xfId="52679" xr:uid="{00000000-0005-0000-0000-000064D30000}"/>
    <cellStyle name="Tusenskille 18 5 3" xfId="52680" xr:uid="{00000000-0005-0000-0000-000065D30000}"/>
    <cellStyle name="Tusenskille 18 5 3 2" xfId="52681" xr:uid="{00000000-0005-0000-0000-000066D30000}"/>
    <cellStyle name="Tusenskille 18 5 4" xfId="52682" xr:uid="{00000000-0005-0000-0000-000067D30000}"/>
    <cellStyle name="Tusenskille 18 5_3. Chng in credit spreads" xfId="52683" xr:uid="{00000000-0005-0000-0000-000068D30000}"/>
    <cellStyle name="Tusenskille 18 6" xfId="52684" xr:uid="{00000000-0005-0000-0000-000069D30000}"/>
    <cellStyle name="Tusenskille 18 6 2" xfId="52685" xr:uid="{00000000-0005-0000-0000-00006AD30000}"/>
    <cellStyle name="Tusenskille 18 7" xfId="52686" xr:uid="{00000000-0005-0000-0000-00006BD30000}"/>
    <cellStyle name="Tusenskille 18 7 2" xfId="52687" xr:uid="{00000000-0005-0000-0000-00006CD30000}"/>
    <cellStyle name="Tusenskille 18 8" xfId="52688" xr:uid="{00000000-0005-0000-0000-00006DD30000}"/>
    <cellStyle name="Tusenskille 18_3. Chng in credit spreads" xfId="52689" xr:uid="{00000000-0005-0000-0000-00006ED30000}"/>
    <cellStyle name="Tusenskille 19" xfId="35201" xr:uid="{00000000-0005-0000-0000-00006FD30000}"/>
    <cellStyle name="Tusenskille 19 2" xfId="35202" xr:uid="{00000000-0005-0000-0000-000070D30000}"/>
    <cellStyle name="Tusenskille 19 3" xfId="35203" xr:uid="{00000000-0005-0000-0000-000071D30000}"/>
    <cellStyle name="Tusenskille 19 4" xfId="52690" xr:uid="{00000000-0005-0000-0000-000072D30000}"/>
    <cellStyle name="Tusenskille 19_AVA DVA EL" xfId="35204" xr:uid="{00000000-0005-0000-0000-000073D30000}"/>
    <cellStyle name="Tusenskille 2" xfId="11833" xr:uid="{00000000-0005-0000-0000-000074D30000}"/>
    <cellStyle name="Tusenskille 2 2" xfId="11834" xr:uid="{00000000-0005-0000-0000-000075D30000}"/>
    <cellStyle name="Tusenskille 2 2 2" xfId="40101" xr:uid="{00000000-0005-0000-0000-000076D30000}"/>
    <cellStyle name="Tusenskille 2 2 2 2" xfId="52691" xr:uid="{00000000-0005-0000-0000-000077D30000}"/>
    <cellStyle name="Tusenskille 2 2_3. Chng in credit spreads" xfId="52692" xr:uid="{00000000-0005-0000-0000-000078D30000}"/>
    <cellStyle name="Tusenskille 2 3" xfId="11835" xr:uid="{00000000-0005-0000-0000-000079D30000}"/>
    <cellStyle name="Tusenskille 2 3 2" xfId="35205" xr:uid="{00000000-0005-0000-0000-00007AD30000}"/>
    <cellStyle name="Tusenskille 2 3 2 2" xfId="35206" xr:uid="{00000000-0005-0000-0000-00007BD30000}"/>
    <cellStyle name="Tusenskille 2 3 2 3" xfId="35207" xr:uid="{00000000-0005-0000-0000-00007CD30000}"/>
    <cellStyle name="Tusenskille 2 3 2 4" xfId="40102" xr:uid="{00000000-0005-0000-0000-00007DD30000}"/>
    <cellStyle name="Tusenskille 2 3 2_AVA DVA EL" xfId="35208" xr:uid="{00000000-0005-0000-0000-00007ED30000}"/>
    <cellStyle name="Tusenskille 2 3 3" xfId="35209" xr:uid="{00000000-0005-0000-0000-00007FD30000}"/>
    <cellStyle name="Tusenskille 2 3 4" xfId="36862" xr:uid="{00000000-0005-0000-0000-000080D30000}"/>
    <cellStyle name="Tusenskille 2 3_AVA DVA EL" xfId="35210" xr:uid="{00000000-0005-0000-0000-000081D30000}"/>
    <cellStyle name="Tusenskille 2 4" xfId="36004" xr:uid="{00000000-0005-0000-0000-000082D30000}"/>
    <cellStyle name="Tusenskille 2 4 2" xfId="40104" xr:uid="{00000000-0005-0000-0000-000083D30000}"/>
    <cellStyle name="Tusenskille 2 4 3" xfId="40103" xr:uid="{00000000-0005-0000-0000-000084D30000}"/>
    <cellStyle name="Tusenskille 2 5" xfId="35916" xr:uid="{00000000-0005-0000-0000-000085D30000}"/>
    <cellStyle name="Tusenskille 2 5 2" xfId="40105" xr:uid="{00000000-0005-0000-0000-000086D30000}"/>
    <cellStyle name="Tusenskille 2 6" xfId="36013" xr:uid="{00000000-0005-0000-0000-000087D30000}"/>
    <cellStyle name="Tusenskille 2 6 2" xfId="40106" xr:uid="{00000000-0005-0000-0000-000088D30000}"/>
    <cellStyle name="Tusenskille 2 7" xfId="36861" xr:uid="{00000000-0005-0000-0000-000089D30000}"/>
    <cellStyle name="Tusenskille 2_3. Chng in credit spreads" xfId="52693" xr:uid="{00000000-0005-0000-0000-00008AD30000}"/>
    <cellStyle name="Tusenskille 20" xfId="35211" xr:uid="{00000000-0005-0000-0000-00008BD30000}"/>
    <cellStyle name="Tusenskille 20 2" xfId="35212" xr:uid="{00000000-0005-0000-0000-00008CD30000}"/>
    <cellStyle name="Tusenskille 20 3" xfId="35213" xr:uid="{00000000-0005-0000-0000-00008DD30000}"/>
    <cellStyle name="Tusenskille 20 4" xfId="52694" xr:uid="{00000000-0005-0000-0000-00008ED30000}"/>
    <cellStyle name="Tusenskille 20_AVA DVA EL" xfId="35214" xr:uid="{00000000-0005-0000-0000-00008FD30000}"/>
    <cellStyle name="Tusenskille 21" xfId="35215" xr:uid="{00000000-0005-0000-0000-000090D30000}"/>
    <cellStyle name="Tusenskille 21 2" xfId="35216" xr:uid="{00000000-0005-0000-0000-000091D30000}"/>
    <cellStyle name="Tusenskille 21 3" xfId="35217" xr:uid="{00000000-0005-0000-0000-000092D30000}"/>
    <cellStyle name="Tusenskille 21 4" xfId="52695" xr:uid="{00000000-0005-0000-0000-000093D30000}"/>
    <cellStyle name="Tusenskille 21_AVA DVA EL" xfId="35218" xr:uid="{00000000-0005-0000-0000-000094D30000}"/>
    <cellStyle name="Tusenskille 22" xfId="35219" xr:uid="{00000000-0005-0000-0000-000095D30000}"/>
    <cellStyle name="Tusenskille 22 2" xfId="35220" xr:uid="{00000000-0005-0000-0000-000096D30000}"/>
    <cellStyle name="Tusenskille 22 2 2" xfId="52696" xr:uid="{00000000-0005-0000-0000-000097D30000}"/>
    <cellStyle name="Tusenskille 22 3" xfId="35221" xr:uid="{00000000-0005-0000-0000-000098D30000}"/>
    <cellStyle name="Tusenskille 22 3 2" xfId="52697" xr:uid="{00000000-0005-0000-0000-000099D30000}"/>
    <cellStyle name="Tusenskille 22 4" xfId="52698" xr:uid="{00000000-0005-0000-0000-00009AD30000}"/>
    <cellStyle name="Tusenskille 22_3. Chng in credit spreads" xfId="52699" xr:uid="{00000000-0005-0000-0000-00009BD30000}"/>
    <cellStyle name="Tusenskille 23" xfId="35222" xr:uid="{00000000-0005-0000-0000-00009CD30000}"/>
    <cellStyle name="Tusenskille 23 2" xfId="35223" xr:uid="{00000000-0005-0000-0000-00009DD30000}"/>
    <cellStyle name="Tusenskille 23 2 2" xfId="52700" xr:uid="{00000000-0005-0000-0000-00009ED30000}"/>
    <cellStyle name="Tusenskille 23 3" xfId="35224" xr:uid="{00000000-0005-0000-0000-00009FD30000}"/>
    <cellStyle name="Tusenskille 23 3 2" xfId="52701" xr:uid="{00000000-0005-0000-0000-0000A0D30000}"/>
    <cellStyle name="Tusenskille 23 4" xfId="52702" xr:uid="{00000000-0005-0000-0000-0000A1D30000}"/>
    <cellStyle name="Tusenskille 23_3. Chng in credit spreads" xfId="52703" xr:uid="{00000000-0005-0000-0000-0000A2D30000}"/>
    <cellStyle name="Tusenskille 24" xfId="35225" xr:uid="{00000000-0005-0000-0000-0000A3D30000}"/>
    <cellStyle name="Tusenskille 24 2" xfId="35226" xr:uid="{00000000-0005-0000-0000-0000A4D30000}"/>
    <cellStyle name="Tusenskille 24 2 2" xfId="52704" xr:uid="{00000000-0005-0000-0000-0000A5D30000}"/>
    <cellStyle name="Tusenskille 24 3" xfId="35227" xr:uid="{00000000-0005-0000-0000-0000A6D30000}"/>
    <cellStyle name="Tusenskille 24 3 2" xfId="52705" xr:uid="{00000000-0005-0000-0000-0000A7D30000}"/>
    <cellStyle name="Tusenskille 24 4" xfId="52706" xr:uid="{00000000-0005-0000-0000-0000A8D30000}"/>
    <cellStyle name="Tusenskille 24_3. Chng in credit spreads" xfId="52707" xr:uid="{00000000-0005-0000-0000-0000A9D30000}"/>
    <cellStyle name="Tusenskille 25" xfId="35228" xr:uid="{00000000-0005-0000-0000-0000AAD30000}"/>
    <cellStyle name="Tusenskille 25 2" xfId="35229" xr:uid="{00000000-0005-0000-0000-0000ABD30000}"/>
    <cellStyle name="Tusenskille 25 2 2" xfId="52708" xr:uid="{00000000-0005-0000-0000-0000ACD30000}"/>
    <cellStyle name="Tusenskille 25 3" xfId="35230" xr:uid="{00000000-0005-0000-0000-0000ADD30000}"/>
    <cellStyle name="Tusenskille 25 3 2" xfId="52709" xr:uid="{00000000-0005-0000-0000-0000AED30000}"/>
    <cellStyle name="Tusenskille 25 4" xfId="52710" xr:uid="{00000000-0005-0000-0000-0000AFD30000}"/>
    <cellStyle name="Tusenskille 25_3. Chng in credit spreads" xfId="52711" xr:uid="{00000000-0005-0000-0000-0000B0D30000}"/>
    <cellStyle name="Tusenskille 26" xfId="52712" xr:uid="{00000000-0005-0000-0000-0000B1D30000}"/>
    <cellStyle name="Tusenskille 26 2" xfId="52713" xr:uid="{00000000-0005-0000-0000-0000B2D30000}"/>
    <cellStyle name="Tusenskille 26 2 2" xfId="52714" xr:uid="{00000000-0005-0000-0000-0000B3D30000}"/>
    <cellStyle name="Tusenskille 26 3" xfId="52715" xr:uid="{00000000-0005-0000-0000-0000B4D30000}"/>
    <cellStyle name="Tusenskille 26 3 2" xfId="52716" xr:uid="{00000000-0005-0000-0000-0000B5D30000}"/>
    <cellStyle name="Tusenskille 26 4" xfId="52717" xr:uid="{00000000-0005-0000-0000-0000B6D30000}"/>
    <cellStyle name="Tusenskille 26_3. Chng in credit spreads" xfId="52718" xr:uid="{00000000-0005-0000-0000-0000B7D30000}"/>
    <cellStyle name="Tusenskille 27" xfId="52719" xr:uid="{00000000-0005-0000-0000-0000B8D30000}"/>
    <cellStyle name="Tusenskille 27 2" xfId="52720" xr:uid="{00000000-0005-0000-0000-0000B9D30000}"/>
    <cellStyle name="Tusenskille 27 2 2" xfId="52721" xr:uid="{00000000-0005-0000-0000-0000BAD30000}"/>
    <cellStyle name="Tusenskille 27 3" xfId="52722" xr:uid="{00000000-0005-0000-0000-0000BBD30000}"/>
    <cellStyle name="Tusenskille 27 3 2" xfId="52723" xr:uid="{00000000-0005-0000-0000-0000BCD30000}"/>
    <cellStyle name="Tusenskille 27 4" xfId="52724" xr:uid="{00000000-0005-0000-0000-0000BDD30000}"/>
    <cellStyle name="Tusenskille 27_3. Chng in credit spreads" xfId="52725" xr:uid="{00000000-0005-0000-0000-0000BED30000}"/>
    <cellStyle name="Tusenskille 28" xfId="52726" xr:uid="{00000000-0005-0000-0000-0000BFD30000}"/>
    <cellStyle name="Tusenskille 28 2" xfId="52727" xr:uid="{00000000-0005-0000-0000-0000C0D30000}"/>
    <cellStyle name="Tusenskille 28 2 2" xfId="52728" xr:uid="{00000000-0005-0000-0000-0000C1D30000}"/>
    <cellStyle name="Tusenskille 28 3" xfId="52729" xr:uid="{00000000-0005-0000-0000-0000C2D30000}"/>
    <cellStyle name="Tusenskille 28 3 2" xfId="52730" xr:uid="{00000000-0005-0000-0000-0000C3D30000}"/>
    <cellStyle name="Tusenskille 28 4" xfId="52731" xr:uid="{00000000-0005-0000-0000-0000C4D30000}"/>
    <cellStyle name="Tusenskille 28_3. Chng in credit spreads" xfId="52732" xr:uid="{00000000-0005-0000-0000-0000C5D30000}"/>
    <cellStyle name="Tusenskille 29" xfId="52733" xr:uid="{00000000-0005-0000-0000-0000C6D30000}"/>
    <cellStyle name="Tusenskille 29 2" xfId="52734" xr:uid="{00000000-0005-0000-0000-0000C7D30000}"/>
    <cellStyle name="Tusenskille 29 2 2" xfId="52735" xr:uid="{00000000-0005-0000-0000-0000C8D30000}"/>
    <cellStyle name="Tusenskille 29 3" xfId="52736" xr:uid="{00000000-0005-0000-0000-0000C9D30000}"/>
    <cellStyle name="Tusenskille 29 3 2" xfId="52737" xr:uid="{00000000-0005-0000-0000-0000CAD30000}"/>
    <cellStyle name="Tusenskille 29 4" xfId="52738" xr:uid="{00000000-0005-0000-0000-0000CBD30000}"/>
    <cellStyle name="Tusenskille 29_3. Chng in credit spreads" xfId="52739" xr:uid="{00000000-0005-0000-0000-0000CCD30000}"/>
    <cellStyle name="Tusenskille 3" xfId="11836" xr:uid="{00000000-0005-0000-0000-0000CDD30000}"/>
    <cellStyle name="Tusenskille 3 2" xfId="11837" xr:uid="{00000000-0005-0000-0000-0000CED30000}"/>
    <cellStyle name="Tusenskille 3 2 2" xfId="35231" xr:uid="{00000000-0005-0000-0000-0000CFD30000}"/>
    <cellStyle name="Tusenskille 3 2 2 2" xfId="35232" xr:uid="{00000000-0005-0000-0000-0000D0D30000}"/>
    <cellStyle name="Tusenskille 3 2 2 3" xfId="35233" xr:uid="{00000000-0005-0000-0000-0000D1D30000}"/>
    <cellStyle name="Tusenskille 3 2 2 4" xfId="40108" xr:uid="{00000000-0005-0000-0000-0000D2D30000}"/>
    <cellStyle name="Tusenskille 3 2 2_AVA DVA EL" xfId="35234" xr:uid="{00000000-0005-0000-0000-0000D3D30000}"/>
    <cellStyle name="Tusenskille 3 2 3" xfId="35235" xr:uid="{00000000-0005-0000-0000-0000D4D30000}"/>
    <cellStyle name="Tusenskille 3 2 3 2" xfId="35236" xr:uid="{00000000-0005-0000-0000-0000D5D30000}"/>
    <cellStyle name="Tusenskille 3 2 3_AVA DVA EL" xfId="35237" xr:uid="{00000000-0005-0000-0000-0000D6D30000}"/>
    <cellStyle name="Tusenskille 3 2 4" xfId="40107" xr:uid="{00000000-0005-0000-0000-0000D7D30000}"/>
    <cellStyle name="Tusenskille 3 2_3. Chng in credit spreads" xfId="52740" xr:uid="{00000000-0005-0000-0000-0000D8D30000}"/>
    <cellStyle name="Tusenskille 3 3" xfId="36005" xr:uid="{00000000-0005-0000-0000-0000D9D30000}"/>
    <cellStyle name="Tusenskille 3 3 2" xfId="40109" xr:uid="{00000000-0005-0000-0000-0000DAD30000}"/>
    <cellStyle name="Tusenskille 3 4" xfId="35917" xr:uid="{00000000-0005-0000-0000-0000DBD30000}"/>
    <cellStyle name="Tusenskille 3 4 2" xfId="40110" xr:uid="{00000000-0005-0000-0000-0000DCD30000}"/>
    <cellStyle name="Tusenskille 3 5" xfId="36012" xr:uid="{00000000-0005-0000-0000-0000DDD30000}"/>
    <cellStyle name="Tusenskille 3 6" xfId="36863" xr:uid="{00000000-0005-0000-0000-0000DED30000}"/>
    <cellStyle name="Tusenskille 3_3. Chng in credit spreads" xfId="52741" xr:uid="{00000000-0005-0000-0000-0000DFD30000}"/>
    <cellStyle name="Tusenskille 30" xfId="52742" xr:uid="{00000000-0005-0000-0000-0000E0D30000}"/>
    <cellStyle name="Tusenskille 30 2" xfId="52743" xr:uid="{00000000-0005-0000-0000-0000E1D30000}"/>
    <cellStyle name="Tusenskille 30 2 2" xfId="52744" xr:uid="{00000000-0005-0000-0000-0000E2D30000}"/>
    <cellStyle name="Tusenskille 30 3" xfId="52745" xr:uid="{00000000-0005-0000-0000-0000E3D30000}"/>
    <cellStyle name="Tusenskille 30 3 2" xfId="52746" xr:uid="{00000000-0005-0000-0000-0000E4D30000}"/>
    <cellStyle name="Tusenskille 30 4" xfId="52747" xr:uid="{00000000-0005-0000-0000-0000E5D30000}"/>
    <cellStyle name="Tusenskille 30_3. Chng in credit spreads" xfId="52748" xr:uid="{00000000-0005-0000-0000-0000E6D30000}"/>
    <cellStyle name="Tusenskille 31" xfId="52749" xr:uid="{00000000-0005-0000-0000-0000E7D30000}"/>
    <cellStyle name="Tusenskille 31 2" xfId="52750" xr:uid="{00000000-0005-0000-0000-0000E8D30000}"/>
    <cellStyle name="Tusenskille 31 2 2" xfId="52751" xr:uid="{00000000-0005-0000-0000-0000E9D30000}"/>
    <cellStyle name="Tusenskille 31 3" xfId="52752" xr:uid="{00000000-0005-0000-0000-0000EAD30000}"/>
    <cellStyle name="Tusenskille 31 3 2" xfId="52753" xr:uid="{00000000-0005-0000-0000-0000EBD30000}"/>
    <cellStyle name="Tusenskille 31 4" xfId="52754" xr:uid="{00000000-0005-0000-0000-0000ECD30000}"/>
    <cellStyle name="Tusenskille 31_3. Chng in credit spreads" xfId="52755" xr:uid="{00000000-0005-0000-0000-0000EDD30000}"/>
    <cellStyle name="Tusenskille 32" xfId="52756" xr:uid="{00000000-0005-0000-0000-0000EED30000}"/>
    <cellStyle name="Tusenskille 32 2" xfId="52757" xr:uid="{00000000-0005-0000-0000-0000EFD30000}"/>
    <cellStyle name="Tusenskille 32 2 2" xfId="52758" xr:uid="{00000000-0005-0000-0000-0000F0D30000}"/>
    <cellStyle name="Tusenskille 32 3" xfId="52759" xr:uid="{00000000-0005-0000-0000-0000F1D30000}"/>
    <cellStyle name="Tusenskille 32 3 2" xfId="52760" xr:uid="{00000000-0005-0000-0000-0000F2D30000}"/>
    <cellStyle name="Tusenskille 32 4" xfId="52761" xr:uid="{00000000-0005-0000-0000-0000F3D30000}"/>
    <cellStyle name="Tusenskille 32_3. Chng in credit spreads" xfId="52762" xr:uid="{00000000-0005-0000-0000-0000F4D30000}"/>
    <cellStyle name="Tusenskille 33" xfId="52763" xr:uid="{00000000-0005-0000-0000-0000F5D30000}"/>
    <cellStyle name="Tusenskille 33 2" xfId="52764" xr:uid="{00000000-0005-0000-0000-0000F6D30000}"/>
    <cellStyle name="Tusenskille 33 2 2" xfId="52765" xr:uid="{00000000-0005-0000-0000-0000F7D30000}"/>
    <cellStyle name="Tusenskille 33 3" xfId="52766" xr:uid="{00000000-0005-0000-0000-0000F8D30000}"/>
    <cellStyle name="Tusenskille 33 3 2" xfId="52767" xr:uid="{00000000-0005-0000-0000-0000F9D30000}"/>
    <cellStyle name="Tusenskille 33 4" xfId="52768" xr:uid="{00000000-0005-0000-0000-0000FAD30000}"/>
    <cellStyle name="Tusenskille 33_3. Chng in credit spreads" xfId="52769" xr:uid="{00000000-0005-0000-0000-0000FBD30000}"/>
    <cellStyle name="Tusenskille 34" xfId="52770" xr:uid="{00000000-0005-0000-0000-0000FCD30000}"/>
    <cellStyle name="Tusenskille 34 2" xfId="52771" xr:uid="{00000000-0005-0000-0000-0000FDD30000}"/>
    <cellStyle name="Tusenskille 34 2 2" xfId="52772" xr:uid="{00000000-0005-0000-0000-0000FED30000}"/>
    <cellStyle name="Tusenskille 34 3" xfId="52773" xr:uid="{00000000-0005-0000-0000-0000FFD30000}"/>
    <cellStyle name="Tusenskille 34 3 2" xfId="52774" xr:uid="{00000000-0005-0000-0000-000000D40000}"/>
    <cellStyle name="Tusenskille 34 4" xfId="52775" xr:uid="{00000000-0005-0000-0000-000001D40000}"/>
    <cellStyle name="Tusenskille 34_3. Chng in credit spreads" xfId="52776" xr:uid="{00000000-0005-0000-0000-000002D40000}"/>
    <cellStyle name="Tusenskille 35" xfId="52777" xr:uid="{00000000-0005-0000-0000-000003D40000}"/>
    <cellStyle name="Tusenskille 35 2" xfId="52778" xr:uid="{00000000-0005-0000-0000-000004D40000}"/>
    <cellStyle name="Tusenskille 35 2 2" xfId="52779" xr:uid="{00000000-0005-0000-0000-000005D40000}"/>
    <cellStyle name="Tusenskille 35 3" xfId="52780" xr:uid="{00000000-0005-0000-0000-000006D40000}"/>
    <cellStyle name="Tusenskille 35 3 2" xfId="52781" xr:uid="{00000000-0005-0000-0000-000007D40000}"/>
    <cellStyle name="Tusenskille 35 4" xfId="52782" xr:uid="{00000000-0005-0000-0000-000008D40000}"/>
    <cellStyle name="Tusenskille 35_3. Chng in credit spreads" xfId="52783" xr:uid="{00000000-0005-0000-0000-000009D40000}"/>
    <cellStyle name="Tusenskille 36" xfId="52784" xr:uid="{00000000-0005-0000-0000-00000AD40000}"/>
    <cellStyle name="Tusenskille 36 2" xfId="52785" xr:uid="{00000000-0005-0000-0000-00000BD40000}"/>
    <cellStyle name="Tusenskille 36 2 2" xfId="52786" xr:uid="{00000000-0005-0000-0000-00000CD40000}"/>
    <cellStyle name="Tusenskille 36 3" xfId="52787" xr:uid="{00000000-0005-0000-0000-00000DD40000}"/>
    <cellStyle name="Tusenskille 36 3 2" xfId="52788" xr:uid="{00000000-0005-0000-0000-00000ED40000}"/>
    <cellStyle name="Tusenskille 36 4" xfId="52789" xr:uid="{00000000-0005-0000-0000-00000FD40000}"/>
    <cellStyle name="Tusenskille 36_3. Chng in credit spreads" xfId="52790" xr:uid="{00000000-0005-0000-0000-000010D40000}"/>
    <cellStyle name="Tusenskille 37" xfId="52791" xr:uid="{00000000-0005-0000-0000-000011D40000}"/>
    <cellStyle name="Tusenskille 37 2" xfId="52792" xr:uid="{00000000-0005-0000-0000-000012D40000}"/>
    <cellStyle name="Tusenskille 37 2 2" xfId="52793" xr:uid="{00000000-0005-0000-0000-000013D40000}"/>
    <cellStyle name="Tusenskille 37 3" xfId="52794" xr:uid="{00000000-0005-0000-0000-000014D40000}"/>
    <cellStyle name="Tusenskille 37 3 2" xfId="52795" xr:uid="{00000000-0005-0000-0000-000015D40000}"/>
    <cellStyle name="Tusenskille 37 4" xfId="52796" xr:uid="{00000000-0005-0000-0000-000016D40000}"/>
    <cellStyle name="Tusenskille 37_3. Chng in credit spreads" xfId="52797" xr:uid="{00000000-0005-0000-0000-000017D40000}"/>
    <cellStyle name="Tusenskille 38" xfId="52798" xr:uid="{00000000-0005-0000-0000-000018D40000}"/>
    <cellStyle name="Tusenskille 38 2" xfId="52799" xr:uid="{00000000-0005-0000-0000-000019D40000}"/>
    <cellStyle name="Tusenskille 38 2 2" xfId="52800" xr:uid="{00000000-0005-0000-0000-00001AD40000}"/>
    <cellStyle name="Tusenskille 38 3" xfId="52801" xr:uid="{00000000-0005-0000-0000-00001BD40000}"/>
    <cellStyle name="Tusenskille 38 3 2" xfId="52802" xr:uid="{00000000-0005-0000-0000-00001CD40000}"/>
    <cellStyle name="Tusenskille 38 4" xfId="52803" xr:uid="{00000000-0005-0000-0000-00001DD40000}"/>
    <cellStyle name="Tusenskille 38_3. Chng in credit spreads" xfId="52804" xr:uid="{00000000-0005-0000-0000-00001ED40000}"/>
    <cellStyle name="Tusenskille 39" xfId="52805" xr:uid="{00000000-0005-0000-0000-00001FD40000}"/>
    <cellStyle name="Tusenskille 39 2" xfId="52806" xr:uid="{00000000-0005-0000-0000-000020D40000}"/>
    <cellStyle name="Tusenskille 39 2 2" xfId="52807" xr:uid="{00000000-0005-0000-0000-000021D40000}"/>
    <cellStyle name="Tusenskille 39 3" xfId="52808" xr:uid="{00000000-0005-0000-0000-000022D40000}"/>
    <cellStyle name="Tusenskille 39 3 2" xfId="52809" xr:uid="{00000000-0005-0000-0000-000023D40000}"/>
    <cellStyle name="Tusenskille 39 4" xfId="52810" xr:uid="{00000000-0005-0000-0000-000024D40000}"/>
    <cellStyle name="Tusenskille 39_3. Chng in credit spreads" xfId="52811" xr:uid="{00000000-0005-0000-0000-000025D40000}"/>
    <cellStyle name="Tusenskille 4" xfId="11838" xr:uid="{00000000-0005-0000-0000-000026D40000}"/>
    <cellStyle name="Tusenskille 4 2" xfId="11839" xr:uid="{00000000-0005-0000-0000-000027D40000}"/>
    <cellStyle name="Tusenskille 4 2 2" xfId="11840" xr:uid="{00000000-0005-0000-0000-000028D40000}"/>
    <cellStyle name="Tusenskille 4 2 2 2" xfId="11841" xr:uid="{00000000-0005-0000-0000-000029D40000}"/>
    <cellStyle name="Tusenskille 4 2 2 3" xfId="40111" xr:uid="{00000000-0005-0000-0000-00002AD40000}"/>
    <cellStyle name="Tusenskille 4 2 2_A02" xfId="54704" xr:uid="{8BA14F18-0746-4072-A6D6-DB91A9FD43AD}"/>
    <cellStyle name="Tusenskille 4 2 3" xfId="11842" xr:uid="{00000000-0005-0000-0000-00002CD40000}"/>
    <cellStyle name="Tusenskille 4 2 3 2" xfId="35238" xr:uid="{00000000-0005-0000-0000-00002DD40000}"/>
    <cellStyle name="Tusenskille 4 2 3 3" xfId="35239" xr:uid="{00000000-0005-0000-0000-00002ED40000}"/>
    <cellStyle name="Tusenskille 4 2 3_AVA DVA EL" xfId="35240" xr:uid="{00000000-0005-0000-0000-00002FD40000}"/>
    <cellStyle name="Tusenskille 4 2 4" xfId="35241" xr:uid="{00000000-0005-0000-0000-000030D40000}"/>
    <cellStyle name="Tusenskille 4 2 5" xfId="36865" xr:uid="{00000000-0005-0000-0000-000031D40000}"/>
    <cellStyle name="Tusenskille 4 2 6" xfId="52812" xr:uid="{00000000-0005-0000-0000-000032D40000}"/>
    <cellStyle name="Tusenskille 4 2 7" xfId="52813" xr:uid="{00000000-0005-0000-0000-000033D40000}"/>
    <cellStyle name="Tusenskille 4 2_3. Chng in credit spreads" xfId="52814" xr:uid="{00000000-0005-0000-0000-000034D40000}"/>
    <cellStyle name="Tusenskille 4 3" xfId="11843" xr:uid="{00000000-0005-0000-0000-000035D40000}"/>
    <cellStyle name="Tusenskille 4 3 2" xfId="11844" xr:uid="{00000000-0005-0000-0000-000036D40000}"/>
    <cellStyle name="Tusenskille 4 3 2 2" xfId="40113" xr:uid="{00000000-0005-0000-0000-000037D40000}"/>
    <cellStyle name="Tusenskille 4 3 3" xfId="40112" xr:uid="{00000000-0005-0000-0000-000038D40000}"/>
    <cellStyle name="Tusenskille 4 3_A02" xfId="54705" xr:uid="{1F922D08-A756-46EF-918B-58E2C184B30F}"/>
    <cellStyle name="Tusenskille 4 4" xfId="11845" xr:uid="{00000000-0005-0000-0000-00003AD40000}"/>
    <cellStyle name="Tusenskille 4 4 2" xfId="11846" xr:uid="{00000000-0005-0000-0000-00003BD40000}"/>
    <cellStyle name="Tusenskille 4 4 2 2" xfId="52815" xr:uid="{00000000-0005-0000-0000-00003CD40000}"/>
    <cellStyle name="Tusenskille 4 4 2 2 2" xfId="52816" xr:uid="{00000000-0005-0000-0000-00003DD40000}"/>
    <cellStyle name="Tusenskille 4 4 2 3" xfId="52817" xr:uid="{00000000-0005-0000-0000-00003ED40000}"/>
    <cellStyle name="Tusenskille 4 4 2 4" xfId="52818" xr:uid="{00000000-0005-0000-0000-00003FD40000}"/>
    <cellStyle name="Tusenskille 4 4 2_3. Chng in credit spreads" xfId="52819" xr:uid="{00000000-0005-0000-0000-000040D40000}"/>
    <cellStyle name="Tusenskille 4 4 3" xfId="40114" xr:uid="{00000000-0005-0000-0000-000041D40000}"/>
    <cellStyle name="Tusenskille 4 4 3 2" xfId="52820" xr:uid="{00000000-0005-0000-0000-000042D40000}"/>
    <cellStyle name="Tusenskille 4 4 4" xfId="52821" xr:uid="{00000000-0005-0000-0000-000043D40000}"/>
    <cellStyle name="Tusenskille 4 4 5" xfId="52822" xr:uid="{00000000-0005-0000-0000-000044D40000}"/>
    <cellStyle name="Tusenskille 4 4_3. Chng in credit spreads" xfId="52823" xr:uid="{00000000-0005-0000-0000-000045D40000}"/>
    <cellStyle name="Tusenskille 4 5" xfId="35242" xr:uid="{00000000-0005-0000-0000-000046D40000}"/>
    <cellStyle name="Tusenskille 4 5 2" xfId="35243" xr:uid="{00000000-0005-0000-0000-000047D40000}"/>
    <cellStyle name="Tusenskille 4 5 3" xfId="35244" xr:uid="{00000000-0005-0000-0000-000048D40000}"/>
    <cellStyle name="Tusenskille 4 5 4" xfId="52824" xr:uid="{00000000-0005-0000-0000-000049D40000}"/>
    <cellStyle name="Tusenskille 4 5_AVA DVA EL" xfId="35245" xr:uid="{00000000-0005-0000-0000-00004AD40000}"/>
    <cellStyle name="Tusenskille 4 6" xfId="35246" xr:uid="{00000000-0005-0000-0000-00004BD40000}"/>
    <cellStyle name="Tusenskille 4 7" xfId="36864" xr:uid="{00000000-0005-0000-0000-00004CD40000}"/>
    <cellStyle name="Tusenskille 4 8" xfId="52825" xr:uid="{00000000-0005-0000-0000-00004DD40000}"/>
    <cellStyle name="Tusenskille 4 9" xfId="52826" xr:uid="{00000000-0005-0000-0000-00004ED40000}"/>
    <cellStyle name="Tusenskille 4_11" xfId="11847" xr:uid="{00000000-0005-0000-0000-00004FD40000}"/>
    <cellStyle name="Tusenskille 40" xfId="52827" xr:uid="{00000000-0005-0000-0000-000050D40000}"/>
    <cellStyle name="Tusenskille 40 2" xfId="52828" xr:uid="{00000000-0005-0000-0000-000051D40000}"/>
    <cellStyle name="Tusenskille 40 2 2" xfId="52829" xr:uid="{00000000-0005-0000-0000-000052D40000}"/>
    <cellStyle name="Tusenskille 40 3" xfId="52830" xr:uid="{00000000-0005-0000-0000-000053D40000}"/>
    <cellStyle name="Tusenskille 40 3 2" xfId="52831" xr:uid="{00000000-0005-0000-0000-000054D40000}"/>
    <cellStyle name="Tusenskille 40 4" xfId="52832" xr:uid="{00000000-0005-0000-0000-000055D40000}"/>
    <cellStyle name="Tusenskille 40_3. Chng in credit spreads" xfId="52833" xr:uid="{00000000-0005-0000-0000-000056D40000}"/>
    <cellStyle name="Tusenskille 41" xfId="52834" xr:uid="{00000000-0005-0000-0000-000057D40000}"/>
    <cellStyle name="Tusenskille 41 2" xfId="52835" xr:uid="{00000000-0005-0000-0000-000058D40000}"/>
    <cellStyle name="Tusenskille 41 2 2" xfId="52836" xr:uid="{00000000-0005-0000-0000-000059D40000}"/>
    <cellStyle name="Tusenskille 41 3" xfId="52837" xr:uid="{00000000-0005-0000-0000-00005AD40000}"/>
    <cellStyle name="Tusenskille 41 3 2" xfId="52838" xr:uid="{00000000-0005-0000-0000-00005BD40000}"/>
    <cellStyle name="Tusenskille 41 4" xfId="52839" xr:uid="{00000000-0005-0000-0000-00005CD40000}"/>
    <cellStyle name="Tusenskille 41_3. Chng in credit spreads" xfId="52840" xr:uid="{00000000-0005-0000-0000-00005DD40000}"/>
    <cellStyle name="Tusenskille 42" xfId="52841" xr:uid="{00000000-0005-0000-0000-00005ED40000}"/>
    <cellStyle name="Tusenskille 42 2" xfId="52842" xr:uid="{00000000-0005-0000-0000-00005FD40000}"/>
    <cellStyle name="Tusenskille 42 2 2" xfId="52843" xr:uid="{00000000-0005-0000-0000-000060D40000}"/>
    <cellStyle name="Tusenskille 42 3" xfId="52844" xr:uid="{00000000-0005-0000-0000-000061D40000}"/>
    <cellStyle name="Tusenskille 42 3 2" xfId="52845" xr:uid="{00000000-0005-0000-0000-000062D40000}"/>
    <cellStyle name="Tusenskille 42 4" xfId="52846" xr:uid="{00000000-0005-0000-0000-000063D40000}"/>
    <cellStyle name="Tusenskille 42_3. Chng in credit spreads" xfId="52847" xr:uid="{00000000-0005-0000-0000-000064D40000}"/>
    <cellStyle name="Tusenskille 43" xfId="52848" xr:uid="{00000000-0005-0000-0000-000065D40000}"/>
    <cellStyle name="Tusenskille 43 2" xfId="52849" xr:uid="{00000000-0005-0000-0000-000066D40000}"/>
    <cellStyle name="Tusenskille 43 2 2" xfId="52850" xr:uid="{00000000-0005-0000-0000-000067D40000}"/>
    <cellStyle name="Tusenskille 43 3" xfId="52851" xr:uid="{00000000-0005-0000-0000-000068D40000}"/>
    <cellStyle name="Tusenskille 43 3 2" xfId="52852" xr:uid="{00000000-0005-0000-0000-000069D40000}"/>
    <cellStyle name="Tusenskille 43 4" xfId="52853" xr:uid="{00000000-0005-0000-0000-00006AD40000}"/>
    <cellStyle name="Tusenskille 43_3. Chng in credit spreads" xfId="52854" xr:uid="{00000000-0005-0000-0000-00006BD40000}"/>
    <cellStyle name="Tusenskille 44" xfId="52855" xr:uid="{00000000-0005-0000-0000-00006CD40000}"/>
    <cellStyle name="Tusenskille 44 2" xfId="52856" xr:uid="{00000000-0005-0000-0000-00006DD40000}"/>
    <cellStyle name="Tusenskille 44 2 2" xfId="52857" xr:uid="{00000000-0005-0000-0000-00006ED40000}"/>
    <cellStyle name="Tusenskille 44 3" xfId="52858" xr:uid="{00000000-0005-0000-0000-00006FD40000}"/>
    <cellStyle name="Tusenskille 44 3 2" xfId="52859" xr:uid="{00000000-0005-0000-0000-000070D40000}"/>
    <cellStyle name="Tusenskille 44 4" xfId="52860" xr:uid="{00000000-0005-0000-0000-000071D40000}"/>
    <cellStyle name="Tusenskille 44_3. Chng in credit spreads" xfId="52861" xr:uid="{00000000-0005-0000-0000-000072D40000}"/>
    <cellStyle name="Tusenskille 45" xfId="52862" xr:uid="{00000000-0005-0000-0000-000073D40000}"/>
    <cellStyle name="Tusenskille 45 2" xfId="52863" xr:uid="{00000000-0005-0000-0000-000074D40000}"/>
    <cellStyle name="Tusenskille 45 2 2" xfId="52864" xr:uid="{00000000-0005-0000-0000-000075D40000}"/>
    <cellStyle name="Tusenskille 45 3" xfId="52865" xr:uid="{00000000-0005-0000-0000-000076D40000}"/>
    <cellStyle name="Tusenskille 45 3 2" xfId="52866" xr:uid="{00000000-0005-0000-0000-000077D40000}"/>
    <cellStyle name="Tusenskille 45 4" xfId="52867" xr:uid="{00000000-0005-0000-0000-000078D40000}"/>
    <cellStyle name="Tusenskille 45_3. Chng in credit spreads" xfId="52868" xr:uid="{00000000-0005-0000-0000-000079D40000}"/>
    <cellStyle name="Tusenskille 46" xfId="52869" xr:uid="{00000000-0005-0000-0000-00007AD40000}"/>
    <cellStyle name="Tusenskille 46 2" xfId="52870" xr:uid="{00000000-0005-0000-0000-00007BD40000}"/>
    <cellStyle name="Tusenskille 46 2 2" xfId="52871" xr:uid="{00000000-0005-0000-0000-00007CD40000}"/>
    <cellStyle name="Tusenskille 46 3" xfId="52872" xr:uid="{00000000-0005-0000-0000-00007DD40000}"/>
    <cellStyle name="Tusenskille 46 3 2" xfId="52873" xr:uid="{00000000-0005-0000-0000-00007ED40000}"/>
    <cellStyle name="Tusenskille 46 4" xfId="52874" xr:uid="{00000000-0005-0000-0000-00007FD40000}"/>
    <cellStyle name="Tusenskille 46_3. Chng in credit spreads" xfId="52875" xr:uid="{00000000-0005-0000-0000-000080D40000}"/>
    <cellStyle name="Tusenskille 47" xfId="52876" xr:uid="{00000000-0005-0000-0000-000081D40000}"/>
    <cellStyle name="Tusenskille 47 2" xfId="52877" xr:uid="{00000000-0005-0000-0000-000082D40000}"/>
    <cellStyle name="Tusenskille 47 2 2" xfId="52878" xr:uid="{00000000-0005-0000-0000-000083D40000}"/>
    <cellStyle name="Tusenskille 47 3" xfId="52879" xr:uid="{00000000-0005-0000-0000-000084D40000}"/>
    <cellStyle name="Tusenskille 47 3 2" xfId="52880" xr:uid="{00000000-0005-0000-0000-000085D40000}"/>
    <cellStyle name="Tusenskille 47 4" xfId="52881" xr:uid="{00000000-0005-0000-0000-000086D40000}"/>
    <cellStyle name="Tusenskille 47_3. Chng in credit spreads" xfId="52882" xr:uid="{00000000-0005-0000-0000-000087D40000}"/>
    <cellStyle name="Tusenskille 48" xfId="52883" xr:uid="{00000000-0005-0000-0000-000088D40000}"/>
    <cellStyle name="Tusenskille 48 2" xfId="52884" xr:uid="{00000000-0005-0000-0000-000089D40000}"/>
    <cellStyle name="Tusenskille 48 2 2" xfId="52885" xr:uid="{00000000-0005-0000-0000-00008AD40000}"/>
    <cellStyle name="Tusenskille 48 3" xfId="52886" xr:uid="{00000000-0005-0000-0000-00008BD40000}"/>
    <cellStyle name="Tusenskille 48 3 2" xfId="52887" xr:uid="{00000000-0005-0000-0000-00008CD40000}"/>
    <cellStyle name="Tusenskille 48 4" xfId="52888" xr:uid="{00000000-0005-0000-0000-00008DD40000}"/>
    <cellStyle name="Tusenskille 48_3. Chng in credit spreads" xfId="52889" xr:uid="{00000000-0005-0000-0000-00008ED40000}"/>
    <cellStyle name="Tusenskille 49" xfId="52890" xr:uid="{00000000-0005-0000-0000-00008FD40000}"/>
    <cellStyle name="Tusenskille 49 2" xfId="52891" xr:uid="{00000000-0005-0000-0000-000090D40000}"/>
    <cellStyle name="Tusenskille 49 2 2" xfId="52892" xr:uid="{00000000-0005-0000-0000-000091D40000}"/>
    <cellStyle name="Tusenskille 49 3" xfId="52893" xr:uid="{00000000-0005-0000-0000-000092D40000}"/>
    <cellStyle name="Tusenskille 49 3 2" xfId="52894" xr:uid="{00000000-0005-0000-0000-000093D40000}"/>
    <cellStyle name="Tusenskille 49 4" xfId="52895" xr:uid="{00000000-0005-0000-0000-000094D40000}"/>
    <cellStyle name="Tusenskille 49_3. Chng in credit spreads" xfId="52896" xr:uid="{00000000-0005-0000-0000-000095D40000}"/>
    <cellStyle name="Tusenskille 5" xfId="11848" xr:uid="{00000000-0005-0000-0000-000096D40000}"/>
    <cellStyle name="Tusenskille 5 2" xfId="35247" xr:uid="{00000000-0005-0000-0000-000097D40000}"/>
    <cellStyle name="Tusenskille 5 2 2" xfId="35248" xr:uid="{00000000-0005-0000-0000-000098D40000}"/>
    <cellStyle name="Tusenskille 5 2 2 2" xfId="52897" xr:uid="{00000000-0005-0000-0000-000099D40000}"/>
    <cellStyle name="Tusenskille 5 2 3" xfId="35249" xr:uid="{00000000-0005-0000-0000-00009AD40000}"/>
    <cellStyle name="Tusenskille 5 2 4" xfId="40115" xr:uid="{00000000-0005-0000-0000-00009BD40000}"/>
    <cellStyle name="Tusenskille 5 2_3. Chng in credit spreads" xfId="52898" xr:uid="{00000000-0005-0000-0000-00009CD40000}"/>
    <cellStyle name="Tusenskille 5 3" xfId="35250" xr:uid="{00000000-0005-0000-0000-00009DD40000}"/>
    <cellStyle name="Tusenskille 5 3 2" xfId="40116" xr:uid="{00000000-0005-0000-0000-00009ED40000}"/>
    <cellStyle name="Tusenskille 5 4" xfId="36866" xr:uid="{00000000-0005-0000-0000-00009FD40000}"/>
    <cellStyle name="Tusenskille 5_3. Chng in credit spreads" xfId="52899" xr:uid="{00000000-0005-0000-0000-0000A0D40000}"/>
    <cellStyle name="Tusenskille 50" xfId="52900" xr:uid="{00000000-0005-0000-0000-0000A1D40000}"/>
    <cellStyle name="Tusenskille 50 2" xfId="52901" xr:uid="{00000000-0005-0000-0000-0000A2D40000}"/>
    <cellStyle name="Tusenskille 50 2 2" xfId="52902" xr:uid="{00000000-0005-0000-0000-0000A3D40000}"/>
    <cellStyle name="Tusenskille 50 3" xfId="52903" xr:uid="{00000000-0005-0000-0000-0000A4D40000}"/>
    <cellStyle name="Tusenskille 50 3 2" xfId="52904" xr:uid="{00000000-0005-0000-0000-0000A5D40000}"/>
    <cellStyle name="Tusenskille 50 4" xfId="52905" xr:uid="{00000000-0005-0000-0000-0000A6D40000}"/>
    <cellStyle name="Tusenskille 50_3. Chng in credit spreads" xfId="52906" xr:uid="{00000000-0005-0000-0000-0000A7D40000}"/>
    <cellStyle name="Tusenskille 51" xfId="52907" xr:uid="{00000000-0005-0000-0000-0000A8D40000}"/>
    <cellStyle name="Tusenskille 51 2" xfId="52908" xr:uid="{00000000-0005-0000-0000-0000A9D40000}"/>
    <cellStyle name="Tusenskille 51 2 2" xfId="52909" xr:uid="{00000000-0005-0000-0000-0000AAD40000}"/>
    <cellStyle name="Tusenskille 51 3" xfId="52910" xr:uid="{00000000-0005-0000-0000-0000ABD40000}"/>
    <cellStyle name="Tusenskille 51 3 2" xfId="52911" xr:uid="{00000000-0005-0000-0000-0000ACD40000}"/>
    <cellStyle name="Tusenskille 51 4" xfId="52912" xr:uid="{00000000-0005-0000-0000-0000ADD40000}"/>
    <cellStyle name="Tusenskille 51_3. Chng in credit spreads" xfId="52913" xr:uid="{00000000-0005-0000-0000-0000AED40000}"/>
    <cellStyle name="Tusenskille 52" xfId="52914" xr:uid="{00000000-0005-0000-0000-0000AFD40000}"/>
    <cellStyle name="Tusenskille 52 2" xfId="52915" xr:uid="{00000000-0005-0000-0000-0000B0D40000}"/>
    <cellStyle name="Tusenskille 52 2 2" xfId="52916" xr:uid="{00000000-0005-0000-0000-0000B1D40000}"/>
    <cellStyle name="Tusenskille 52 3" xfId="52917" xr:uid="{00000000-0005-0000-0000-0000B2D40000}"/>
    <cellStyle name="Tusenskille 52 3 2" xfId="52918" xr:uid="{00000000-0005-0000-0000-0000B3D40000}"/>
    <cellStyle name="Tusenskille 52 4" xfId="52919" xr:uid="{00000000-0005-0000-0000-0000B4D40000}"/>
    <cellStyle name="Tusenskille 52_3. Chng in credit spreads" xfId="52920" xr:uid="{00000000-0005-0000-0000-0000B5D40000}"/>
    <cellStyle name="Tusenskille 53" xfId="52921" xr:uid="{00000000-0005-0000-0000-0000B6D40000}"/>
    <cellStyle name="Tusenskille 53 2" xfId="52922" xr:uid="{00000000-0005-0000-0000-0000B7D40000}"/>
    <cellStyle name="Tusenskille 53 2 2" xfId="52923" xr:uid="{00000000-0005-0000-0000-0000B8D40000}"/>
    <cellStyle name="Tusenskille 53 3" xfId="52924" xr:uid="{00000000-0005-0000-0000-0000B9D40000}"/>
    <cellStyle name="Tusenskille 53 3 2" xfId="52925" xr:uid="{00000000-0005-0000-0000-0000BAD40000}"/>
    <cellStyle name="Tusenskille 53 4" xfId="52926" xr:uid="{00000000-0005-0000-0000-0000BBD40000}"/>
    <cellStyle name="Tusenskille 53_3. Chng in credit spreads" xfId="52927" xr:uid="{00000000-0005-0000-0000-0000BCD40000}"/>
    <cellStyle name="Tusenskille 54" xfId="52928" xr:uid="{00000000-0005-0000-0000-0000BDD40000}"/>
    <cellStyle name="Tusenskille 54 2" xfId="52929" xr:uid="{00000000-0005-0000-0000-0000BED40000}"/>
    <cellStyle name="Tusenskille 54 2 2" xfId="52930" xr:uid="{00000000-0005-0000-0000-0000BFD40000}"/>
    <cellStyle name="Tusenskille 54 3" xfId="52931" xr:uid="{00000000-0005-0000-0000-0000C0D40000}"/>
    <cellStyle name="Tusenskille 54 3 2" xfId="52932" xr:uid="{00000000-0005-0000-0000-0000C1D40000}"/>
    <cellStyle name="Tusenskille 54 4" xfId="52933" xr:uid="{00000000-0005-0000-0000-0000C2D40000}"/>
    <cellStyle name="Tusenskille 54_3. Chng in credit spreads" xfId="52934" xr:uid="{00000000-0005-0000-0000-0000C3D40000}"/>
    <cellStyle name="Tusenskille 55" xfId="52935" xr:uid="{00000000-0005-0000-0000-0000C4D40000}"/>
    <cellStyle name="Tusenskille 55 2" xfId="52936" xr:uid="{00000000-0005-0000-0000-0000C5D40000}"/>
    <cellStyle name="Tusenskille 55 2 2" xfId="52937" xr:uid="{00000000-0005-0000-0000-0000C6D40000}"/>
    <cellStyle name="Tusenskille 55 3" xfId="52938" xr:uid="{00000000-0005-0000-0000-0000C7D40000}"/>
    <cellStyle name="Tusenskille 55 3 2" xfId="52939" xr:uid="{00000000-0005-0000-0000-0000C8D40000}"/>
    <cellStyle name="Tusenskille 55 4" xfId="52940" xr:uid="{00000000-0005-0000-0000-0000C9D40000}"/>
    <cellStyle name="Tusenskille 55_3. Chng in credit spreads" xfId="52941" xr:uid="{00000000-0005-0000-0000-0000CAD40000}"/>
    <cellStyle name="Tusenskille 56" xfId="52942" xr:uid="{00000000-0005-0000-0000-0000CBD40000}"/>
    <cellStyle name="Tusenskille 56 2" xfId="52943" xr:uid="{00000000-0005-0000-0000-0000CCD40000}"/>
    <cellStyle name="Tusenskille 56 2 2" xfId="52944" xr:uid="{00000000-0005-0000-0000-0000CDD40000}"/>
    <cellStyle name="Tusenskille 56 3" xfId="52945" xr:uid="{00000000-0005-0000-0000-0000CED40000}"/>
    <cellStyle name="Tusenskille 56 3 2" xfId="52946" xr:uid="{00000000-0005-0000-0000-0000CFD40000}"/>
    <cellStyle name="Tusenskille 56 4" xfId="52947" xr:uid="{00000000-0005-0000-0000-0000D0D40000}"/>
    <cellStyle name="Tusenskille 56_3. Chng in credit spreads" xfId="52948" xr:uid="{00000000-0005-0000-0000-0000D1D40000}"/>
    <cellStyle name="Tusenskille 57" xfId="52949" xr:uid="{00000000-0005-0000-0000-0000D2D40000}"/>
    <cellStyle name="Tusenskille 57 2" xfId="52950" xr:uid="{00000000-0005-0000-0000-0000D3D40000}"/>
    <cellStyle name="Tusenskille 57 2 2" xfId="52951" xr:uid="{00000000-0005-0000-0000-0000D4D40000}"/>
    <cellStyle name="Tusenskille 57 3" xfId="52952" xr:uid="{00000000-0005-0000-0000-0000D5D40000}"/>
    <cellStyle name="Tusenskille 57 3 2" xfId="52953" xr:uid="{00000000-0005-0000-0000-0000D6D40000}"/>
    <cellStyle name="Tusenskille 57 4" xfId="52954" xr:uid="{00000000-0005-0000-0000-0000D7D40000}"/>
    <cellStyle name="Tusenskille 57_3. Chng in credit spreads" xfId="52955" xr:uid="{00000000-0005-0000-0000-0000D8D40000}"/>
    <cellStyle name="Tusenskille 58" xfId="52956" xr:uid="{00000000-0005-0000-0000-0000D9D40000}"/>
    <cellStyle name="Tusenskille 58 2" xfId="52957" xr:uid="{00000000-0005-0000-0000-0000DAD40000}"/>
    <cellStyle name="Tusenskille 58 2 2" xfId="52958" xr:uid="{00000000-0005-0000-0000-0000DBD40000}"/>
    <cellStyle name="Tusenskille 58 3" xfId="52959" xr:uid="{00000000-0005-0000-0000-0000DCD40000}"/>
    <cellStyle name="Tusenskille 58 3 2" xfId="52960" xr:uid="{00000000-0005-0000-0000-0000DDD40000}"/>
    <cellStyle name="Tusenskille 58 4" xfId="52961" xr:uid="{00000000-0005-0000-0000-0000DED40000}"/>
    <cellStyle name="Tusenskille 58_3. Chng in credit spreads" xfId="52962" xr:uid="{00000000-0005-0000-0000-0000DFD40000}"/>
    <cellStyle name="Tusenskille 59" xfId="52963" xr:uid="{00000000-0005-0000-0000-0000E0D40000}"/>
    <cellStyle name="Tusenskille 59 2" xfId="52964" xr:uid="{00000000-0005-0000-0000-0000E1D40000}"/>
    <cellStyle name="Tusenskille 6" xfId="11849" xr:uid="{00000000-0005-0000-0000-0000E2D40000}"/>
    <cellStyle name="Tusenskille 6 2" xfId="35251" xr:uid="{00000000-0005-0000-0000-0000E3D40000}"/>
    <cellStyle name="Tusenskille 6 2 2" xfId="35252" xr:uid="{00000000-0005-0000-0000-0000E4D40000}"/>
    <cellStyle name="Tusenskille 6 2 2 2" xfId="40119" xr:uid="{00000000-0005-0000-0000-0000E5D40000}"/>
    <cellStyle name="Tusenskille 6 2 3" xfId="35253" xr:uid="{00000000-0005-0000-0000-0000E6D40000}"/>
    <cellStyle name="Tusenskille 6 2 4" xfId="40118" xr:uid="{00000000-0005-0000-0000-0000E7D40000}"/>
    <cellStyle name="Tusenskille 6 2_AVA DVA EL" xfId="35254" xr:uid="{00000000-0005-0000-0000-0000E8D40000}"/>
    <cellStyle name="Tusenskille 6 3" xfId="35255" xr:uid="{00000000-0005-0000-0000-0000E9D40000}"/>
    <cellStyle name="Tusenskille 6 3 2" xfId="40121" xr:uid="{00000000-0005-0000-0000-0000EAD40000}"/>
    <cellStyle name="Tusenskille 6 3 3" xfId="40120" xr:uid="{00000000-0005-0000-0000-0000EBD40000}"/>
    <cellStyle name="Tusenskille 6 4" xfId="40122" xr:uid="{00000000-0005-0000-0000-0000ECD40000}"/>
    <cellStyle name="Tusenskille 6 5" xfId="40123" xr:uid="{00000000-0005-0000-0000-0000EDD40000}"/>
    <cellStyle name="Tusenskille 6 6" xfId="40117" xr:uid="{00000000-0005-0000-0000-0000EED40000}"/>
    <cellStyle name="Tusenskille 6_3. Chng in credit spreads" xfId="52965" xr:uid="{00000000-0005-0000-0000-0000EFD40000}"/>
    <cellStyle name="Tusenskille 60" xfId="52966" xr:uid="{00000000-0005-0000-0000-0000F0D40000}"/>
    <cellStyle name="Tusenskille 60 2" xfId="52967" xr:uid="{00000000-0005-0000-0000-0000F1D40000}"/>
    <cellStyle name="Tusenskille 60 2 2" xfId="52968" xr:uid="{00000000-0005-0000-0000-0000F2D40000}"/>
    <cellStyle name="Tusenskille 60 3" xfId="52969" xr:uid="{00000000-0005-0000-0000-0000F3D40000}"/>
    <cellStyle name="Tusenskille 60 3 2" xfId="52970" xr:uid="{00000000-0005-0000-0000-0000F4D40000}"/>
    <cellStyle name="Tusenskille 60 4" xfId="52971" xr:uid="{00000000-0005-0000-0000-0000F5D40000}"/>
    <cellStyle name="Tusenskille 60_3. Chng in credit spreads" xfId="52972" xr:uid="{00000000-0005-0000-0000-0000F6D40000}"/>
    <cellStyle name="Tusenskille 61" xfId="52973" xr:uid="{00000000-0005-0000-0000-0000F7D40000}"/>
    <cellStyle name="Tusenskille 61 2" xfId="52974" xr:uid="{00000000-0005-0000-0000-0000F8D40000}"/>
    <cellStyle name="Tusenskille 62" xfId="52975" xr:uid="{00000000-0005-0000-0000-0000F9D40000}"/>
    <cellStyle name="Tusenskille 62 2" xfId="52976" xr:uid="{00000000-0005-0000-0000-0000FAD40000}"/>
    <cellStyle name="Tusenskille 62 2 2" xfId="52977" xr:uid="{00000000-0005-0000-0000-0000FBD40000}"/>
    <cellStyle name="Tusenskille 62 3" xfId="52978" xr:uid="{00000000-0005-0000-0000-0000FCD40000}"/>
    <cellStyle name="Tusenskille 62_3. Chng in credit spreads" xfId="52979" xr:uid="{00000000-0005-0000-0000-0000FDD40000}"/>
    <cellStyle name="Tusenskille 63" xfId="52980" xr:uid="{00000000-0005-0000-0000-0000FED40000}"/>
    <cellStyle name="Tusenskille 63 2" xfId="52981" xr:uid="{00000000-0005-0000-0000-0000FFD40000}"/>
    <cellStyle name="Tusenskille 63 2 2" xfId="52982" xr:uid="{00000000-0005-0000-0000-000000D50000}"/>
    <cellStyle name="Tusenskille 63 2 2 2" xfId="52983" xr:uid="{00000000-0005-0000-0000-000001D50000}"/>
    <cellStyle name="Tusenskille 63 2 3" xfId="52984" xr:uid="{00000000-0005-0000-0000-000002D50000}"/>
    <cellStyle name="Tusenskille 63 2 3 2" xfId="52985" xr:uid="{00000000-0005-0000-0000-000003D50000}"/>
    <cellStyle name="Tusenskille 63 2 4" xfId="52986" xr:uid="{00000000-0005-0000-0000-000004D50000}"/>
    <cellStyle name="Tusenskille 63 2_3. Chng in credit spreads" xfId="52987" xr:uid="{00000000-0005-0000-0000-000005D50000}"/>
    <cellStyle name="Tusenskille 63 3" xfId="52988" xr:uid="{00000000-0005-0000-0000-000006D50000}"/>
    <cellStyle name="Tusenskille 63 3 2" xfId="52989" xr:uid="{00000000-0005-0000-0000-000007D50000}"/>
    <cellStyle name="Tusenskille 63 4" xfId="52990" xr:uid="{00000000-0005-0000-0000-000008D50000}"/>
    <cellStyle name="Tusenskille 63 4 2" xfId="52991" xr:uid="{00000000-0005-0000-0000-000009D50000}"/>
    <cellStyle name="Tusenskille 63 5" xfId="52992" xr:uid="{00000000-0005-0000-0000-00000AD50000}"/>
    <cellStyle name="Tusenskille 63_3. Chng in credit spreads" xfId="52993" xr:uid="{00000000-0005-0000-0000-00000BD50000}"/>
    <cellStyle name="Tusenskille 64" xfId="52994" xr:uid="{00000000-0005-0000-0000-00000CD50000}"/>
    <cellStyle name="Tusenskille 64 2" xfId="52995" xr:uid="{00000000-0005-0000-0000-00000DD50000}"/>
    <cellStyle name="Tusenskille 65" xfId="52996" xr:uid="{00000000-0005-0000-0000-00000ED50000}"/>
    <cellStyle name="Tusenskille 65 2" xfId="52997" xr:uid="{00000000-0005-0000-0000-00000FD50000}"/>
    <cellStyle name="Tusenskille 66" xfId="52998" xr:uid="{00000000-0005-0000-0000-000010D50000}"/>
    <cellStyle name="Tusenskille 66 2" xfId="52999" xr:uid="{00000000-0005-0000-0000-000011D50000}"/>
    <cellStyle name="Tusenskille 67" xfId="53000" xr:uid="{00000000-0005-0000-0000-000012D50000}"/>
    <cellStyle name="Tusenskille 67 2" xfId="53001" xr:uid="{00000000-0005-0000-0000-000013D50000}"/>
    <cellStyle name="Tusenskille 68" xfId="53002" xr:uid="{00000000-0005-0000-0000-000014D50000}"/>
    <cellStyle name="Tusenskille 68 2" xfId="53003" xr:uid="{00000000-0005-0000-0000-000015D50000}"/>
    <cellStyle name="Tusenskille 69" xfId="53004" xr:uid="{00000000-0005-0000-0000-000016D50000}"/>
    <cellStyle name="Tusenskille 69 2" xfId="53005" xr:uid="{00000000-0005-0000-0000-000017D50000}"/>
    <cellStyle name="Tusenskille 7" xfId="11850" xr:uid="{00000000-0005-0000-0000-000018D50000}"/>
    <cellStyle name="Tusenskille 7 2" xfId="35256" xr:uid="{00000000-0005-0000-0000-000019D50000}"/>
    <cellStyle name="Tusenskille 7 2 2" xfId="35257" xr:uid="{00000000-0005-0000-0000-00001AD50000}"/>
    <cellStyle name="Tusenskille 7 2 2 2" xfId="53006" xr:uid="{00000000-0005-0000-0000-00001BD50000}"/>
    <cellStyle name="Tusenskille 7 2 3" xfId="35258" xr:uid="{00000000-0005-0000-0000-00001CD50000}"/>
    <cellStyle name="Tusenskille 7 2 4" xfId="40125" xr:uid="{00000000-0005-0000-0000-00001DD50000}"/>
    <cellStyle name="Tusenskille 7 2_3. Chng in credit spreads" xfId="53007" xr:uid="{00000000-0005-0000-0000-00001ED50000}"/>
    <cellStyle name="Tusenskille 7 3" xfId="35259" xr:uid="{00000000-0005-0000-0000-00001FD50000}"/>
    <cellStyle name="Tusenskille 7 3 2" xfId="35260" xr:uid="{00000000-0005-0000-0000-000020D50000}"/>
    <cellStyle name="Tusenskille 7 3 3" xfId="35261" xr:uid="{00000000-0005-0000-0000-000021D50000}"/>
    <cellStyle name="Tusenskille 7 3 4" xfId="40126" xr:uid="{00000000-0005-0000-0000-000022D50000}"/>
    <cellStyle name="Tusenskille 7 3_AVA DVA EL" xfId="35262" xr:uid="{00000000-0005-0000-0000-000023D50000}"/>
    <cellStyle name="Tusenskille 7 4" xfId="35263" xr:uid="{00000000-0005-0000-0000-000024D50000}"/>
    <cellStyle name="Tusenskille 7 5" xfId="40124" xr:uid="{00000000-0005-0000-0000-000025D50000}"/>
    <cellStyle name="Tusenskille 7 6" xfId="53008" xr:uid="{00000000-0005-0000-0000-000026D50000}"/>
    <cellStyle name="Tusenskille 7_3. Chng in credit spreads" xfId="53009" xr:uid="{00000000-0005-0000-0000-000027D50000}"/>
    <cellStyle name="Tusenskille 70" xfId="53010" xr:uid="{00000000-0005-0000-0000-000028D50000}"/>
    <cellStyle name="Tusenskille 70 2" xfId="53011" xr:uid="{00000000-0005-0000-0000-000029D50000}"/>
    <cellStyle name="Tusenskille 71" xfId="53012" xr:uid="{00000000-0005-0000-0000-00002AD50000}"/>
    <cellStyle name="Tusenskille 71 2" xfId="53013" xr:uid="{00000000-0005-0000-0000-00002BD50000}"/>
    <cellStyle name="Tusenskille 72" xfId="53014" xr:uid="{00000000-0005-0000-0000-00002CD50000}"/>
    <cellStyle name="Tusenskille 72 2" xfId="53015" xr:uid="{00000000-0005-0000-0000-00002DD50000}"/>
    <cellStyle name="Tusenskille 73" xfId="53016" xr:uid="{00000000-0005-0000-0000-00002ED50000}"/>
    <cellStyle name="Tusenskille 73 2" xfId="53017" xr:uid="{00000000-0005-0000-0000-00002FD50000}"/>
    <cellStyle name="Tusenskille 8" xfId="35264" xr:uid="{00000000-0005-0000-0000-000030D50000}"/>
    <cellStyle name="Tusenskille 8 2" xfId="35265" xr:uid="{00000000-0005-0000-0000-000031D50000}"/>
    <cellStyle name="Tusenskille 8 2 2" xfId="53018" xr:uid="{00000000-0005-0000-0000-000032D50000}"/>
    <cellStyle name="Tusenskille 8 2 2 2" xfId="53019" xr:uid="{00000000-0005-0000-0000-000033D50000}"/>
    <cellStyle name="Tusenskille 8 2 3" xfId="53020" xr:uid="{00000000-0005-0000-0000-000034D50000}"/>
    <cellStyle name="Tusenskille 8 2_3. Chng in credit spreads" xfId="53021" xr:uid="{00000000-0005-0000-0000-000035D50000}"/>
    <cellStyle name="Tusenskille 8 3" xfId="35266" xr:uid="{00000000-0005-0000-0000-000036D50000}"/>
    <cellStyle name="Tusenskille 8 3 2" xfId="53022" xr:uid="{00000000-0005-0000-0000-000037D50000}"/>
    <cellStyle name="Tusenskille 8 4" xfId="40127" xr:uid="{00000000-0005-0000-0000-000038D50000}"/>
    <cellStyle name="Tusenskille 8 5" xfId="53023" xr:uid="{00000000-0005-0000-0000-000039D50000}"/>
    <cellStyle name="Tusenskille 8 6" xfId="53024" xr:uid="{00000000-0005-0000-0000-00003AD50000}"/>
    <cellStyle name="Tusenskille 8_3. Chng in credit spreads" xfId="53025" xr:uid="{00000000-0005-0000-0000-00003BD50000}"/>
    <cellStyle name="Tusenskille 9" xfId="35267" xr:uid="{00000000-0005-0000-0000-00003CD50000}"/>
    <cellStyle name="Tusenskille 9 2" xfId="35268" xr:uid="{00000000-0005-0000-0000-00003DD50000}"/>
    <cellStyle name="Tusenskille 9 2 2" xfId="35269" xr:uid="{00000000-0005-0000-0000-00003ED50000}"/>
    <cellStyle name="Tusenskille 9 2 3" xfId="35270" xr:uid="{00000000-0005-0000-0000-00003FD50000}"/>
    <cellStyle name="Tusenskille 9 2 4" xfId="53026" xr:uid="{00000000-0005-0000-0000-000040D50000}"/>
    <cellStyle name="Tusenskille 9 2_AVA DVA EL" xfId="35271" xr:uid="{00000000-0005-0000-0000-000041D50000}"/>
    <cellStyle name="Tusenskille 9 3" xfId="35272" xr:uid="{00000000-0005-0000-0000-000042D50000}"/>
    <cellStyle name="Tusenskille 9 3 2" xfId="53027" xr:uid="{00000000-0005-0000-0000-000043D50000}"/>
    <cellStyle name="Tusenskille 9 4" xfId="35273" xr:uid="{00000000-0005-0000-0000-000044D50000}"/>
    <cellStyle name="Tusenskille 9 5" xfId="53028" xr:uid="{00000000-0005-0000-0000-000045D50000}"/>
    <cellStyle name="Tusenskille 9 6" xfId="53029" xr:uid="{00000000-0005-0000-0000-000046D50000}"/>
    <cellStyle name="Tusenskille 9 7" xfId="53030" xr:uid="{00000000-0005-0000-0000-000047D50000}"/>
    <cellStyle name="Tusenskille 9_3. Chng in credit spreads" xfId="53031" xr:uid="{00000000-0005-0000-0000-000048D50000}"/>
    <cellStyle name="Tytuł" xfId="35274" xr:uid="{00000000-0005-0000-0000-00004AD50000}"/>
    <cellStyle name="Tytuł 2" xfId="35275" xr:uid="{00000000-0005-0000-0000-00004BD50000}"/>
    <cellStyle name="Tytuł 3" xfId="35276" xr:uid="{00000000-0005-0000-0000-00004CD50000}"/>
    <cellStyle name="Tytuł_AVA DVA EL" xfId="35277" xr:uid="{00000000-0005-0000-0000-00004DD50000}"/>
    <cellStyle name="Ugyldig" xfId="35278" xr:uid="{00000000-0005-0000-0000-00004ED50000}"/>
    <cellStyle name="Ugyldig 2" xfId="35279" xr:uid="{00000000-0005-0000-0000-00004FD50000}"/>
    <cellStyle name="Ugyldig 3" xfId="35280" xr:uid="{00000000-0005-0000-0000-000050D50000}"/>
    <cellStyle name="Ugyldig_AVA DVA EL" xfId="35281" xr:uid="{00000000-0005-0000-0000-000051D50000}"/>
    <cellStyle name="Underline_Single" xfId="35282" xr:uid="{00000000-0005-0000-0000-000052D50000}"/>
    <cellStyle name="Utdata" xfId="36200" xr:uid="{00000000-0005-0000-0000-000053D50000}"/>
    <cellStyle name="Utdata 2" xfId="11851" xr:uid="{00000000-0005-0000-0000-000054D50000}"/>
    <cellStyle name="Utdata 2 2" xfId="11852" xr:uid="{00000000-0005-0000-0000-000055D50000}"/>
    <cellStyle name="Utdata 2 2 10" xfId="11853" xr:uid="{00000000-0005-0000-0000-000056D50000}"/>
    <cellStyle name="Utdata 2 2 11" xfId="11854" xr:uid="{00000000-0005-0000-0000-000057D50000}"/>
    <cellStyle name="Utdata 2 2 12" xfId="36715" xr:uid="{00000000-0005-0000-0000-000058D50000}"/>
    <cellStyle name="Utdata 2 2 13" xfId="40128" xr:uid="{00000000-0005-0000-0000-000059D50000}"/>
    <cellStyle name="Utdata 2 2 2" xfId="11855" xr:uid="{00000000-0005-0000-0000-00005AD50000}"/>
    <cellStyle name="Utdata 2 2 3" xfId="11856" xr:uid="{00000000-0005-0000-0000-00005BD50000}"/>
    <cellStyle name="Utdata 2 2 4" xfId="11857" xr:uid="{00000000-0005-0000-0000-00005CD50000}"/>
    <cellStyle name="Utdata 2 2 5" xfId="11858" xr:uid="{00000000-0005-0000-0000-00005DD50000}"/>
    <cellStyle name="Utdata 2 2 6" xfId="11859" xr:uid="{00000000-0005-0000-0000-00005ED50000}"/>
    <cellStyle name="Utdata 2 2 7" xfId="11860" xr:uid="{00000000-0005-0000-0000-00005FD50000}"/>
    <cellStyle name="Utdata 2 2 8" xfId="11861" xr:uid="{00000000-0005-0000-0000-000060D50000}"/>
    <cellStyle name="Utdata 2 2 9" xfId="11862" xr:uid="{00000000-0005-0000-0000-000061D50000}"/>
    <cellStyle name="Utdata 2 2_AVA DVA EL" xfId="35283" xr:uid="{00000000-0005-0000-0000-000062D50000}"/>
    <cellStyle name="Utdata 2 3" xfId="11863" xr:uid="{00000000-0005-0000-0000-000063D50000}"/>
    <cellStyle name="Utdata 2 3 10" xfId="11864" xr:uid="{00000000-0005-0000-0000-000064D50000}"/>
    <cellStyle name="Utdata 2 3 11" xfId="11865" xr:uid="{00000000-0005-0000-0000-000065D50000}"/>
    <cellStyle name="Utdata 2 3 12" xfId="36468" xr:uid="{00000000-0005-0000-0000-000066D50000}"/>
    <cellStyle name="Utdata 2 3 13" xfId="36697" xr:uid="{00000000-0005-0000-0000-000067D50000}"/>
    <cellStyle name="Utdata 2 3 14" xfId="40129" xr:uid="{00000000-0005-0000-0000-000068D50000}"/>
    <cellStyle name="Utdata 2 3 2" xfId="11866" xr:uid="{00000000-0005-0000-0000-000069D50000}"/>
    <cellStyle name="Utdata 2 3 3" xfId="11867" xr:uid="{00000000-0005-0000-0000-00006AD50000}"/>
    <cellStyle name="Utdata 2 3 4" xfId="11868" xr:uid="{00000000-0005-0000-0000-00006BD50000}"/>
    <cellStyle name="Utdata 2 3 5" xfId="11869" xr:uid="{00000000-0005-0000-0000-00006CD50000}"/>
    <cellStyle name="Utdata 2 3 6" xfId="11870" xr:uid="{00000000-0005-0000-0000-00006DD50000}"/>
    <cellStyle name="Utdata 2 3 7" xfId="11871" xr:uid="{00000000-0005-0000-0000-00006ED50000}"/>
    <cellStyle name="Utdata 2 3 8" xfId="11872" xr:uid="{00000000-0005-0000-0000-00006FD50000}"/>
    <cellStyle name="Utdata 2 3 9" xfId="11873" xr:uid="{00000000-0005-0000-0000-000070D50000}"/>
    <cellStyle name="Utdata 2 3_AVA DVA EL" xfId="35284" xr:uid="{00000000-0005-0000-0000-000071D50000}"/>
    <cellStyle name="Utdata 2 4" xfId="11874" xr:uid="{00000000-0005-0000-0000-000072D50000}"/>
    <cellStyle name="Utdata 2 4 10" xfId="11875" xr:uid="{00000000-0005-0000-0000-000073D50000}"/>
    <cellStyle name="Utdata 2 4 11" xfId="11876" xr:uid="{00000000-0005-0000-0000-000074D50000}"/>
    <cellStyle name="Utdata 2 4 2" xfId="11877" xr:uid="{00000000-0005-0000-0000-000075D50000}"/>
    <cellStyle name="Utdata 2 4 3" xfId="11878" xr:uid="{00000000-0005-0000-0000-000076D50000}"/>
    <cellStyle name="Utdata 2 4 4" xfId="11879" xr:uid="{00000000-0005-0000-0000-000077D50000}"/>
    <cellStyle name="Utdata 2 4 5" xfId="11880" xr:uid="{00000000-0005-0000-0000-000078D50000}"/>
    <cellStyle name="Utdata 2 4 6" xfId="11881" xr:uid="{00000000-0005-0000-0000-000079D50000}"/>
    <cellStyle name="Utdata 2 4 7" xfId="11882" xr:uid="{00000000-0005-0000-0000-00007AD50000}"/>
    <cellStyle name="Utdata 2 4 8" xfId="11883" xr:uid="{00000000-0005-0000-0000-00007BD50000}"/>
    <cellStyle name="Utdata 2 4 9" xfId="11884" xr:uid="{00000000-0005-0000-0000-00007CD50000}"/>
    <cellStyle name="Utdata 2 4_CR4_19" xfId="11885" xr:uid="{00000000-0005-0000-0000-00007DD50000}"/>
    <cellStyle name="Utdata 2 5" xfId="11886" xr:uid="{00000000-0005-0000-0000-00007ED50000}"/>
    <cellStyle name="Utdata 2 5 10" xfId="11887" xr:uid="{00000000-0005-0000-0000-00007FD50000}"/>
    <cellStyle name="Utdata 2 5 11" xfId="11888" xr:uid="{00000000-0005-0000-0000-000080D50000}"/>
    <cellStyle name="Utdata 2 5 2" xfId="11889" xr:uid="{00000000-0005-0000-0000-000081D50000}"/>
    <cellStyle name="Utdata 2 5 3" xfId="11890" xr:uid="{00000000-0005-0000-0000-000082D50000}"/>
    <cellStyle name="Utdata 2 5 4" xfId="11891" xr:uid="{00000000-0005-0000-0000-000083D50000}"/>
    <cellStyle name="Utdata 2 5 5" xfId="11892" xr:uid="{00000000-0005-0000-0000-000084D50000}"/>
    <cellStyle name="Utdata 2 5 6" xfId="11893" xr:uid="{00000000-0005-0000-0000-000085D50000}"/>
    <cellStyle name="Utdata 2 5 7" xfId="11894" xr:uid="{00000000-0005-0000-0000-000086D50000}"/>
    <cellStyle name="Utdata 2 5 8" xfId="11895" xr:uid="{00000000-0005-0000-0000-000087D50000}"/>
    <cellStyle name="Utdata 2 5 9" xfId="11896" xr:uid="{00000000-0005-0000-0000-000088D50000}"/>
    <cellStyle name="Utdata 2 5_CR4_19" xfId="11897" xr:uid="{00000000-0005-0000-0000-000089D50000}"/>
    <cellStyle name="Utdata 2 6" xfId="11898" xr:uid="{00000000-0005-0000-0000-00008AD50000}"/>
    <cellStyle name="Utdata 2 6 10" xfId="11899" xr:uid="{00000000-0005-0000-0000-00008BD50000}"/>
    <cellStyle name="Utdata 2 6 11" xfId="11900" xr:uid="{00000000-0005-0000-0000-00008CD50000}"/>
    <cellStyle name="Utdata 2 6 2" xfId="11901" xr:uid="{00000000-0005-0000-0000-00008DD50000}"/>
    <cellStyle name="Utdata 2 6 3" xfId="11902" xr:uid="{00000000-0005-0000-0000-00008ED50000}"/>
    <cellStyle name="Utdata 2 6 4" xfId="11903" xr:uid="{00000000-0005-0000-0000-00008FD50000}"/>
    <cellStyle name="Utdata 2 6 5" xfId="11904" xr:uid="{00000000-0005-0000-0000-000090D50000}"/>
    <cellStyle name="Utdata 2 6 6" xfId="11905" xr:uid="{00000000-0005-0000-0000-000091D50000}"/>
    <cellStyle name="Utdata 2 6 7" xfId="11906" xr:uid="{00000000-0005-0000-0000-000092D50000}"/>
    <cellStyle name="Utdata 2 6 8" xfId="11907" xr:uid="{00000000-0005-0000-0000-000093D50000}"/>
    <cellStyle name="Utdata 2 6 9" xfId="11908" xr:uid="{00000000-0005-0000-0000-000094D50000}"/>
    <cellStyle name="Utdata 2 6_CR4_19" xfId="11909" xr:uid="{00000000-0005-0000-0000-000095D50000}"/>
    <cellStyle name="Utdata 2 7" xfId="11910" xr:uid="{00000000-0005-0000-0000-000096D50000}"/>
    <cellStyle name="Utdata 2 7 10" xfId="11911" xr:uid="{00000000-0005-0000-0000-000097D50000}"/>
    <cellStyle name="Utdata 2 7 2" xfId="11912" xr:uid="{00000000-0005-0000-0000-000098D50000}"/>
    <cellStyle name="Utdata 2 7 3" xfId="11913" xr:uid="{00000000-0005-0000-0000-000099D50000}"/>
    <cellStyle name="Utdata 2 7 4" xfId="11914" xr:uid="{00000000-0005-0000-0000-00009AD50000}"/>
    <cellStyle name="Utdata 2 7 5" xfId="11915" xr:uid="{00000000-0005-0000-0000-00009BD50000}"/>
    <cellStyle name="Utdata 2 7 6" xfId="11916" xr:uid="{00000000-0005-0000-0000-00009CD50000}"/>
    <cellStyle name="Utdata 2 7 7" xfId="11917" xr:uid="{00000000-0005-0000-0000-00009DD50000}"/>
    <cellStyle name="Utdata 2 7 8" xfId="11918" xr:uid="{00000000-0005-0000-0000-00009ED50000}"/>
    <cellStyle name="Utdata 2 7 9" xfId="11919" xr:uid="{00000000-0005-0000-0000-00009FD50000}"/>
    <cellStyle name="Utdata 2 7_CR4_19" xfId="11920" xr:uid="{00000000-0005-0000-0000-0000A0D50000}"/>
    <cellStyle name="Utdata 2 8" xfId="36370" xr:uid="{00000000-0005-0000-0000-0000A1D50000}"/>
    <cellStyle name="Utdata 2 9" xfId="36867" xr:uid="{00000000-0005-0000-0000-0000A2D50000}"/>
    <cellStyle name="Utdata 2_A02" xfId="54706" xr:uid="{EC1C5248-02CC-4442-8114-000B4074FD1F}"/>
    <cellStyle name="Utdata 3" xfId="35285" xr:uid="{00000000-0005-0000-0000-0000A4D50000}"/>
    <cellStyle name="Utdata 3 2" xfId="35286" xr:uid="{00000000-0005-0000-0000-0000A5D50000}"/>
    <cellStyle name="Utdata 3 2 2" xfId="53032" xr:uid="{00000000-0005-0000-0000-0000A6D50000}"/>
    <cellStyle name="Utdata 3 3" xfId="35287" xr:uid="{00000000-0005-0000-0000-0000A7D50000}"/>
    <cellStyle name="Utdata 3 4" xfId="40130" xr:uid="{00000000-0005-0000-0000-0000A8D50000}"/>
    <cellStyle name="Utdata 3_3. Chng in credit spreads" xfId="53033" xr:uid="{00000000-0005-0000-0000-0000A9D50000}"/>
    <cellStyle name="Utdata 4" xfId="35288" xr:uid="{00000000-0005-0000-0000-0000AAD50000}"/>
    <cellStyle name="Utdata 4 2" xfId="35289" xr:uid="{00000000-0005-0000-0000-0000ABD50000}"/>
    <cellStyle name="Utdata 4 3" xfId="35290" xr:uid="{00000000-0005-0000-0000-0000ACD50000}"/>
    <cellStyle name="Utdata 4 4" xfId="40131" xr:uid="{00000000-0005-0000-0000-0000ADD50000}"/>
    <cellStyle name="Utdata 4_AVA DVA EL" xfId="35291" xr:uid="{00000000-0005-0000-0000-0000AED50000}"/>
    <cellStyle name="Utdata 5" xfId="35292" xr:uid="{00000000-0005-0000-0000-0000AFD50000}"/>
    <cellStyle name="Utdata 6" xfId="35293" xr:uid="{00000000-0005-0000-0000-0000B0D50000}"/>
    <cellStyle name="Utdata 7" xfId="35294" xr:uid="{00000000-0005-0000-0000-0000B1D50000}"/>
    <cellStyle name="Utdata 8" xfId="53034" xr:uid="{00000000-0005-0000-0000-0000B2D50000}"/>
    <cellStyle name="Utdata_4Q16" xfId="53035" xr:uid="{00000000-0005-0000-0000-0000B3D50000}"/>
    <cellStyle name="Uthevingsfarge1" xfId="36201" xr:uid="{00000000-0005-0000-0000-0000B4D50000}"/>
    <cellStyle name="Uthevingsfarge1 2" xfId="11921" xr:uid="{00000000-0005-0000-0000-0000B5D50000}"/>
    <cellStyle name="Uthevingsfarge1 2 2" xfId="35295" xr:uid="{00000000-0005-0000-0000-0000B6D50000}"/>
    <cellStyle name="Uthevingsfarge1 2 2 2" xfId="35296" xr:uid="{00000000-0005-0000-0000-0000B7D50000}"/>
    <cellStyle name="Uthevingsfarge1 2 2 3" xfId="35297" xr:uid="{00000000-0005-0000-0000-0000B8D50000}"/>
    <cellStyle name="Uthevingsfarge1 2 2 4" xfId="40132" xr:uid="{00000000-0005-0000-0000-0000B9D50000}"/>
    <cellStyle name="Uthevingsfarge1 2 2_AVA DVA EL" xfId="35298" xr:uid="{00000000-0005-0000-0000-0000BAD50000}"/>
    <cellStyle name="Uthevingsfarge1 2 3" xfId="35299" xr:uid="{00000000-0005-0000-0000-0000BBD50000}"/>
    <cellStyle name="Uthevingsfarge1 2 3 2" xfId="40133" xr:uid="{00000000-0005-0000-0000-0000BCD50000}"/>
    <cellStyle name="Uthevingsfarge1 2 4" xfId="53036" xr:uid="{00000000-0005-0000-0000-0000BDD50000}"/>
    <cellStyle name="Uthevingsfarge1 2 5" xfId="53037" xr:uid="{00000000-0005-0000-0000-0000BED50000}"/>
    <cellStyle name="Uthevingsfarge1 2 6" xfId="53038" xr:uid="{00000000-0005-0000-0000-0000BFD50000}"/>
    <cellStyle name="Uthevingsfarge1 2_A02" xfId="54707" xr:uid="{E1AB7E57-48C9-4E8D-A1E9-9AE33E65E7DB}"/>
    <cellStyle name="Uthevingsfarge1 3" xfId="35300" xr:uid="{00000000-0005-0000-0000-0000C1D50000}"/>
    <cellStyle name="Uthevingsfarge1 3 2" xfId="35301" xr:uid="{00000000-0005-0000-0000-0000C2D50000}"/>
    <cellStyle name="Uthevingsfarge1 3 3" xfId="35302" xr:uid="{00000000-0005-0000-0000-0000C3D50000}"/>
    <cellStyle name="Uthevingsfarge1 3 4" xfId="40134" xr:uid="{00000000-0005-0000-0000-0000C4D50000}"/>
    <cellStyle name="Uthevingsfarge1 3_AVA DVA EL" xfId="35303" xr:uid="{00000000-0005-0000-0000-0000C5D50000}"/>
    <cellStyle name="Uthevingsfarge1 4" xfId="35304" xr:uid="{00000000-0005-0000-0000-0000C6D50000}"/>
    <cellStyle name="Uthevingsfarge1 4 2" xfId="35305" xr:uid="{00000000-0005-0000-0000-0000C7D50000}"/>
    <cellStyle name="Uthevingsfarge1 4 3" xfId="35306" xr:uid="{00000000-0005-0000-0000-0000C8D50000}"/>
    <cellStyle name="Uthevingsfarge1 4 4" xfId="40135" xr:uid="{00000000-0005-0000-0000-0000C9D50000}"/>
    <cellStyle name="Uthevingsfarge1 4_AVA DVA EL" xfId="35307" xr:uid="{00000000-0005-0000-0000-0000CAD50000}"/>
    <cellStyle name="Uthevingsfarge1 5" xfId="35308" xr:uid="{00000000-0005-0000-0000-0000CBD50000}"/>
    <cellStyle name="Uthevingsfarge1 6" xfId="35309" xr:uid="{00000000-0005-0000-0000-0000CCD50000}"/>
    <cellStyle name="Uthevingsfarge1 7" xfId="35310" xr:uid="{00000000-0005-0000-0000-0000CDD50000}"/>
    <cellStyle name="Uthevingsfarge1 8" xfId="53039" xr:uid="{00000000-0005-0000-0000-0000CED50000}"/>
    <cellStyle name="Uthevingsfarge1_4Q16" xfId="53040" xr:uid="{00000000-0005-0000-0000-0000CFD50000}"/>
    <cellStyle name="Uthevingsfarge2" xfId="36202" xr:uid="{00000000-0005-0000-0000-0000D0D50000}"/>
    <cellStyle name="Uthevingsfarge2 2" xfId="11922" xr:uid="{00000000-0005-0000-0000-0000D1D50000}"/>
    <cellStyle name="Uthevingsfarge2 2 2" xfId="35311" xr:uid="{00000000-0005-0000-0000-0000D2D50000}"/>
    <cellStyle name="Uthevingsfarge2 2 2 2" xfId="35312" xr:uid="{00000000-0005-0000-0000-0000D3D50000}"/>
    <cellStyle name="Uthevingsfarge2 2 2 3" xfId="35313" xr:uid="{00000000-0005-0000-0000-0000D4D50000}"/>
    <cellStyle name="Uthevingsfarge2 2 2 4" xfId="40136" xr:uid="{00000000-0005-0000-0000-0000D5D50000}"/>
    <cellStyle name="Uthevingsfarge2 2 2_AVA DVA EL" xfId="35314" xr:uid="{00000000-0005-0000-0000-0000D6D50000}"/>
    <cellStyle name="Uthevingsfarge2 2 3" xfId="35315" xr:uid="{00000000-0005-0000-0000-0000D7D50000}"/>
    <cellStyle name="Uthevingsfarge2 2 3 2" xfId="40137" xr:uid="{00000000-0005-0000-0000-0000D8D50000}"/>
    <cellStyle name="Uthevingsfarge2 2 4" xfId="53041" xr:uid="{00000000-0005-0000-0000-0000D9D50000}"/>
    <cellStyle name="Uthevingsfarge2 2 5" xfId="53042" xr:uid="{00000000-0005-0000-0000-0000DAD50000}"/>
    <cellStyle name="Uthevingsfarge2 2 6" xfId="53043" xr:uid="{00000000-0005-0000-0000-0000DBD50000}"/>
    <cellStyle name="Uthevingsfarge2 2_A02" xfId="54708" xr:uid="{BCA473E5-1D51-44FE-9F58-2E1D848030CA}"/>
    <cellStyle name="Uthevingsfarge2 3" xfId="35316" xr:uid="{00000000-0005-0000-0000-0000DDD50000}"/>
    <cellStyle name="Uthevingsfarge2 3 2" xfId="35317" xr:uid="{00000000-0005-0000-0000-0000DED50000}"/>
    <cellStyle name="Uthevingsfarge2 3 3" xfId="35318" xr:uid="{00000000-0005-0000-0000-0000DFD50000}"/>
    <cellStyle name="Uthevingsfarge2 3 4" xfId="40138" xr:uid="{00000000-0005-0000-0000-0000E0D50000}"/>
    <cellStyle name="Uthevingsfarge2 3_AVA DVA EL" xfId="35319" xr:uid="{00000000-0005-0000-0000-0000E1D50000}"/>
    <cellStyle name="Uthevingsfarge2 4" xfId="35320" xr:uid="{00000000-0005-0000-0000-0000E2D50000}"/>
    <cellStyle name="Uthevingsfarge2 4 2" xfId="35321" xr:uid="{00000000-0005-0000-0000-0000E3D50000}"/>
    <cellStyle name="Uthevingsfarge2 4 3" xfId="35322" xr:uid="{00000000-0005-0000-0000-0000E4D50000}"/>
    <cellStyle name="Uthevingsfarge2 4 4" xfId="40139" xr:uid="{00000000-0005-0000-0000-0000E5D50000}"/>
    <cellStyle name="Uthevingsfarge2 4_AVA DVA EL" xfId="35323" xr:uid="{00000000-0005-0000-0000-0000E6D50000}"/>
    <cellStyle name="Uthevingsfarge2 5" xfId="35324" xr:uid="{00000000-0005-0000-0000-0000E7D50000}"/>
    <cellStyle name="Uthevingsfarge2 6" xfId="35325" xr:uid="{00000000-0005-0000-0000-0000E8D50000}"/>
    <cellStyle name="Uthevingsfarge2 7" xfId="35326" xr:uid="{00000000-0005-0000-0000-0000E9D50000}"/>
    <cellStyle name="Uthevingsfarge2 8" xfId="53044" xr:uid="{00000000-0005-0000-0000-0000EAD50000}"/>
    <cellStyle name="Uthevingsfarge2_4Q16" xfId="53045" xr:uid="{00000000-0005-0000-0000-0000EBD50000}"/>
    <cellStyle name="Uthevingsfarge3" xfId="36203" xr:uid="{00000000-0005-0000-0000-0000ECD50000}"/>
    <cellStyle name="Uthevingsfarge3 2" xfId="11923" xr:uid="{00000000-0005-0000-0000-0000EDD50000}"/>
    <cellStyle name="Uthevingsfarge3 2 2" xfId="35327" xr:uid="{00000000-0005-0000-0000-0000EED50000}"/>
    <cellStyle name="Uthevingsfarge3 2 2 2" xfId="35328" xr:uid="{00000000-0005-0000-0000-0000EFD50000}"/>
    <cellStyle name="Uthevingsfarge3 2 2 3" xfId="35329" xr:uid="{00000000-0005-0000-0000-0000F0D50000}"/>
    <cellStyle name="Uthevingsfarge3 2 2 4" xfId="40140" xr:uid="{00000000-0005-0000-0000-0000F1D50000}"/>
    <cellStyle name="Uthevingsfarge3 2 2_AVA DVA EL" xfId="35330" xr:uid="{00000000-0005-0000-0000-0000F2D50000}"/>
    <cellStyle name="Uthevingsfarge3 2 3" xfId="35331" xr:uid="{00000000-0005-0000-0000-0000F3D50000}"/>
    <cellStyle name="Uthevingsfarge3 2 3 2" xfId="40141" xr:uid="{00000000-0005-0000-0000-0000F4D50000}"/>
    <cellStyle name="Uthevingsfarge3 2 4" xfId="53046" xr:uid="{00000000-0005-0000-0000-0000F5D50000}"/>
    <cellStyle name="Uthevingsfarge3 2 5" xfId="53047" xr:uid="{00000000-0005-0000-0000-0000F6D50000}"/>
    <cellStyle name="Uthevingsfarge3 2 6" xfId="53048" xr:uid="{00000000-0005-0000-0000-0000F7D50000}"/>
    <cellStyle name="Uthevingsfarge3 2_A02" xfId="54709" xr:uid="{CFB223A1-6E2D-44F2-AE70-7BB71D54434F}"/>
    <cellStyle name="Uthevingsfarge3 3" xfId="35332" xr:uid="{00000000-0005-0000-0000-0000F9D50000}"/>
    <cellStyle name="Uthevingsfarge3 3 2" xfId="35333" xr:uid="{00000000-0005-0000-0000-0000FAD50000}"/>
    <cellStyle name="Uthevingsfarge3 3 3" xfId="35334" xr:uid="{00000000-0005-0000-0000-0000FBD50000}"/>
    <cellStyle name="Uthevingsfarge3 3 4" xfId="40142" xr:uid="{00000000-0005-0000-0000-0000FCD50000}"/>
    <cellStyle name="Uthevingsfarge3 3_AVA DVA EL" xfId="35335" xr:uid="{00000000-0005-0000-0000-0000FDD50000}"/>
    <cellStyle name="Uthevingsfarge3 4" xfId="35336" xr:uid="{00000000-0005-0000-0000-0000FED50000}"/>
    <cellStyle name="Uthevingsfarge3 4 2" xfId="35337" xr:uid="{00000000-0005-0000-0000-0000FFD50000}"/>
    <cellStyle name="Uthevingsfarge3 4 3" xfId="35338" xr:uid="{00000000-0005-0000-0000-000000D60000}"/>
    <cellStyle name="Uthevingsfarge3 4 4" xfId="40143" xr:uid="{00000000-0005-0000-0000-000001D60000}"/>
    <cellStyle name="Uthevingsfarge3 4_AVA DVA EL" xfId="35339" xr:uid="{00000000-0005-0000-0000-000002D60000}"/>
    <cellStyle name="Uthevingsfarge3 5" xfId="35340" xr:uid="{00000000-0005-0000-0000-000003D60000}"/>
    <cellStyle name="Uthevingsfarge3 6" xfId="35341" xr:uid="{00000000-0005-0000-0000-000004D60000}"/>
    <cellStyle name="Uthevingsfarge3 7" xfId="35342" xr:uid="{00000000-0005-0000-0000-000005D60000}"/>
    <cellStyle name="Uthevingsfarge3 8" xfId="53049" xr:uid="{00000000-0005-0000-0000-000006D60000}"/>
    <cellStyle name="Uthevingsfarge3_4Q16" xfId="53050" xr:uid="{00000000-0005-0000-0000-000007D60000}"/>
    <cellStyle name="Uthevingsfarge4" xfId="36204" xr:uid="{00000000-0005-0000-0000-000008D60000}"/>
    <cellStyle name="Uthevingsfarge4 2" xfId="11924" xr:uid="{00000000-0005-0000-0000-000009D60000}"/>
    <cellStyle name="Uthevingsfarge4 2 2" xfId="35343" xr:uid="{00000000-0005-0000-0000-00000AD60000}"/>
    <cellStyle name="Uthevingsfarge4 2 2 2" xfId="35344" xr:uid="{00000000-0005-0000-0000-00000BD60000}"/>
    <cellStyle name="Uthevingsfarge4 2 2 3" xfId="35345" xr:uid="{00000000-0005-0000-0000-00000CD60000}"/>
    <cellStyle name="Uthevingsfarge4 2 2 4" xfId="40144" xr:uid="{00000000-0005-0000-0000-00000DD60000}"/>
    <cellStyle name="Uthevingsfarge4 2 2_AVA DVA EL" xfId="35346" xr:uid="{00000000-0005-0000-0000-00000ED60000}"/>
    <cellStyle name="Uthevingsfarge4 2 3" xfId="35347" xr:uid="{00000000-0005-0000-0000-00000FD60000}"/>
    <cellStyle name="Uthevingsfarge4 2 3 2" xfId="40145" xr:uid="{00000000-0005-0000-0000-000010D60000}"/>
    <cellStyle name="Uthevingsfarge4 2 4" xfId="53051" xr:uid="{00000000-0005-0000-0000-000011D60000}"/>
    <cellStyle name="Uthevingsfarge4 2 5" xfId="53052" xr:uid="{00000000-0005-0000-0000-000012D60000}"/>
    <cellStyle name="Uthevingsfarge4 2 6" xfId="53053" xr:uid="{00000000-0005-0000-0000-000013D60000}"/>
    <cellStyle name="Uthevingsfarge4 2_A02" xfId="54710" xr:uid="{D4F43ADC-7CCC-494D-AEFC-4F012F71417F}"/>
    <cellStyle name="Uthevingsfarge4 3" xfId="35348" xr:uid="{00000000-0005-0000-0000-000015D60000}"/>
    <cellStyle name="Uthevingsfarge4 3 2" xfId="35349" xr:uid="{00000000-0005-0000-0000-000016D60000}"/>
    <cellStyle name="Uthevingsfarge4 3 3" xfId="35350" xr:uid="{00000000-0005-0000-0000-000017D60000}"/>
    <cellStyle name="Uthevingsfarge4 3 4" xfId="40146" xr:uid="{00000000-0005-0000-0000-000018D60000}"/>
    <cellStyle name="Uthevingsfarge4 3_AVA DVA EL" xfId="35351" xr:uid="{00000000-0005-0000-0000-000019D60000}"/>
    <cellStyle name="Uthevingsfarge4 4" xfId="35352" xr:uid="{00000000-0005-0000-0000-00001AD60000}"/>
    <cellStyle name="Uthevingsfarge4 4 2" xfId="35353" xr:uid="{00000000-0005-0000-0000-00001BD60000}"/>
    <cellStyle name="Uthevingsfarge4 4 3" xfId="35354" xr:uid="{00000000-0005-0000-0000-00001CD60000}"/>
    <cellStyle name="Uthevingsfarge4 4 4" xfId="40147" xr:uid="{00000000-0005-0000-0000-00001DD60000}"/>
    <cellStyle name="Uthevingsfarge4 4_AVA DVA EL" xfId="35355" xr:uid="{00000000-0005-0000-0000-00001ED60000}"/>
    <cellStyle name="Uthevingsfarge4 5" xfId="35356" xr:uid="{00000000-0005-0000-0000-00001FD60000}"/>
    <cellStyle name="Uthevingsfarge4 6" xfId="35357" xr:uid="{00000000-0005-0000-0000-000020D60000}"/>
    <cellStyle name="Uthevingsfarge4 7" xfId="35358" xr:uid="{00000000-0005-0000-0000-000021D60000}"/>
    <cellStyle name="Uthevingsfarge4 8" xfId="53054" xr:uid="{00000000-0005-0000-0000-000022D60000}"/>
    <cellStyle name="Uthevingsfarge4_4Q16" xfId="53055" xr:uid="{00000000-0005-0000-0000-000023D60000}"/>
    <cellStyle name="Uthevingsfarge5" xfId="36205" xr:uid="{00000000-0005-0000-0000-000024D60000}"/>
    <cellStyle name="Uthevingsfarge5 2" xfId="11925" xr:uid="{00000000-0005-0000-0000-000025D60000}"/>
    <cellStyle name="Uthevingsfarge5 2 2" xfId="35359" xr:uid="{00000000-0005-0000-0000-000026D60000}"/>
    <cellStyle name="Uthevingsfarge5 2 2 2" xfId="35360" xr:uid="{00000000-0005-0000-0000-000027D60000}"/>
    <cellStyle name="Uthevingsfarge5 2 2 3" xfId="35361" xr:uid="{00000000-0005-0000-0000-000028D60000}"/>
    <cellStyle name="Uthevingsfarge5 2 2 4" xfId="40148" xr:uid="{00000000-0005-0000-0000-000029D60000}"/>
    <cellStyle name="Uthevingsfarge5 2 2_AVA DVA EL" xfId="35362" xr:uid="{00000000-0005-0000-0000-00002AD60000}"/>
    <cellStyle name="Uthevingsfarge5 2 3" xfId="35363" xr:uid="{00000000-0005-0000-0000-00002BD60000}"/>
    <cellStyle name="Uthevingsfarge5 2 3 2" xfId="40149" xr:uid="{00000000-0005-0000-0000-00002CD60000}"/>
    <cellStyle name="Uthevingsfarge5 2 4" xfId="53056" xr:uid="{00000000-0005-0000-0000-00002DD60000}"/>
    <cellStyle name="Uthevingsfarge5 2 5" xfId="53057" xr:uid="{00000000-0005-0000-0000-00002ED60000}"/>
    <cellStyle name="Uthevingsfarge5 2 6" xfId="53058" xr:uid="{00000000-0005-0000-0000-00002FD60000}"/>
    <cellStyle name="Uthevingsfarge5 2_A02" xfId="54711" xr:uid="{BF9344CD-C9FA-40B8-AA97-9113781D4DEB}"/>
    <cellStyle name="Uthevingsfarge5 3" xfId="35364" xr:uid="{00000000-0005-0000-0000-000031D60000}"/>
    <cellStyle name="Uthevingsfarge5 3 2" xfId="35365" xr:uid="{00000000-0005-0000-0000-000032D60000}"/>
    <cellStyle name="Uthevingsfarge5 3 3" xfId="35366" xr:uid="{00000000-0005-0000-0000-000033D60000}"/>
    <cellStyle name="Uthevingsfarge5 3 4" xfId="40150" xr:uid="{00000000-0005-0000-0000-000034D60000}"/>
    <cellStyle name="Uthevingsfarge5 3_AVA DVA EL" xfId="35367" xr:uid="{00000000-0005-0000-0000-000035D60000}"/>
    <cellStyle name="Uthevingsfarge5 4" xfId="35368" xr:uid="{00000000-0005-0000-0000-000036D60000}"/>
    <cellStyle name="Uthevingsfarge5 4 2" xfId="35369" xr:uid="{00000000-0005-0000-0000-000037D60000}"/>
    <cellStyle name="Uthevingsfarge5 4 3" xfId="35370" xr:uid="{00000000-0005-0000-0000-000038D60000}"/>
    <cellStyle name="Uthevingsfarge5 4 4" xfId="40151" xr:uid="{00000000-0005-0000-0000-000039D60000}"/>
    <cellStyle name="Uthevingsfarge5 4_AVA DVA EL" xfId="35371" xr:uid="{00000000-0005-0000-0000-00003AD60000}"/>
    <cellStyle name="Uthevingsfarge5 5" xfId="35372" xr:uid="{00000000-0005-0000-0000-00003BD60000}"/>
    <cellStyle name="Uthevingsfarge5 6" xfId="35373" xr:uid="{00000000-0005-0000-0000-00003CD60000}"/>
    <cellStyle name="Uthevingsfarge5 7" xfId="35374" xr:uid="{00000000-0005-0000-0000-00003DD60000}"/>
    <cellStyle name="Uthevingsfarge5 8" xfId="53059" xr:uid="{00000000-0005-0000-0000-00003ED60000}"/>
    <cellStyle name="Uthevingsfarge5_4Q16" xfId="53060" xr:uid="{00000000-0005-0000-0000-00003FD60000}"/>
    <cellStyle name="Uthevingsfarge6" xfId="36206" xr:uid="{00000000-0005-0000-0000-000040D60000}"/>
    <cellStyle name="Uthevingsfarge6 2" xfId="11926" xr:uid="{00000000-0005-0000-0000-000041D60000}"/>
    <cellStyle name="Uthevingsfarge6 2 2" xfId="35375" xr:uid="{00000000-0005-0000-0000-000042D60000}"/>
    <cellStyle name="Uthevingsfarge6 2 2 2" xfId="35376" xr:uid="{00000000-0005-0000-0000-000043D60000}"/>
    <cellStyle name="Uthevingsfarge6 2 2 3" xfId="35377" xr:uid="{00000000-0005-0000-0000-000044D60000}"/>
    <cellStyle name="Uthevingsfarge6 2 2 4" xfId="40152" xr:uid="{00000000-0005-0000-0000-000045D60000}"/>
    <cellStyle name="Uthevingsfarge6 2 2_AVA DVA EL" xfId="35378" xr:uid="{00000000-0005-0000-0000-000046D60000}"/>
    <cellStyle name="Uthevingsfarge6 2 3" xfId="35379" xr:uid="{00000000-0005-0000-0000-000047D60000}"/>
    <cellStyle name="Uthevingsfarge6 2 3 2" xfId="40153" xr:uid="{00000000-0005-0000-0000-000048D60000}"/>
    <cellStyle name="Uthevingsfarge6 2 4" xfId="53061" xr:uid="{00000000-0005-0000-0000-000049D60000}"/>
    <cellStyle name="Uthevingsfarge6 2 5" xfId="53062" xr:uid="{00000000-0005-0000-0000-00004AD60000}"/>
    <cellStyle name="Uthevingsfarge6 2 6" xfId="53063" xr:uid="{00000000-0005-0000-0000-00004BD60000}"/>
    <cellStyle name="Uthevingsfarge6 2_A02" xfId="54712" xr:uid="{785141F9-AEAD-4A57-806E-7B43D0CBA058}"/>
    <cellStyle name="Uthevingsfarge6 3" xfId="35380" xr:uid="{00000000-0005-0000-0000-00004DD60000}"/>
    <cellStyle name="Uthevingsfarge6 3 2" xfId="35381" xr:uid="{00000000-0005-0000-0000-00004ED60000}"/>
    <cellStyle name="Uthevingsfarge6 3 3" xfId="35382" xr:uid="{00000000-0005-0000-0000-00004FD60000}"/>
    <cellStyle name="Uthevingsfarge6 3 4" xfId="40154" xr:uid="{00000000-0005-0000-0000-000050D60000}"/>
    <cellStyle name="Uthevingsfarge6 3_AVA DVA EL" xfId="35383" xr:uid="{00000000-0005-0000-0000-000051D60000}"/>
    <cellStyle name="Uthevingsfarge6 4" xfId="35384" xr:uid="{00000000-0005-0000-0000-000052D60000}"/>
    <cellStyle name="Uthevingsfarge6 4 2" xfId="35385" xr:uid="{00000000-0005-0000-0000-000053D60000}"/>
    <cellStyle name="Uthevingsfarge6 4 3" xfId="35386" xr:uid="{00000000-0005-0000-0000-000054D60000}"/>
    <cellStyle name="Uthevingsfarge6 4 4" xfId="40155" xr:uid="{00000000-0005-0000-0000-000055D60000}"/>
    <cellStyle name="Uthevingsfarge6 4_AVA DVA EL" xfId="35387" xr:uid="{00000000-0005-0000-0000-000056D60000}"/>
    <cellStyle name="Uthevingsfarge6 5" xfId="35388" xr:uid="{00000000-0005-0000-0000-000057D60000}"/>
    <cellStyle name="Uthevingsfarge6 6" xfId="35389" xr:uid="{00000000-0005-0000-0000-000058D60000}"/>
    <cellStyle name="Uthevingsfarge6 7" xfId="35390" xr:uid="{00000000-0005-0000-0000-000059D60000}"/>
    <cellStyle name="Uthevingsfarge6 8" xfId="53064" xr:uid="{00000000-0005-0000-0000-00005AD60000}"/>
    <cellStyle name="Uthevingsfarge6_4Q16" xfId="53065" xr:uid="{00000000-0005-0000-0000-00005BD60000}"/>
    <cellStyle name="Uwaga" xfId="35391" xr:uid="{00000000-0005-0000-0000-00005CD60000}"/>
    <cellStyle name="Uwaga 2" xfId="35392" xr:uid="{00000000-0005-0000-0000-00005DD60000}"/>
    <cellStyle name="Uwaga 3" xfId="35393" xr:uid="{00000000-0005-0000-0000-00005ED60000}"/>
    <cellStyle name="Uwaga_AVA DVA EL" xfId="35394" xr:uid="{00000000-0005-0000-0000-00005FD60000}"/>
    <cellStyle name="Valuta (0)_Costi" xfId="35395" xr:uid="{00000000-0005-0000-0000-000060D60000}"/>
    <cellStyle name="Valuta 2" xfId="11927" xr:uid="{00000000-0005-0000-0000-000061D60000}"/>
    <cellStyle name="Valuta 2 2" xfId="35396" xr:uid="{00000000-0005-0000-0000-000062D60000}"/>
    <cellStyle name="Valuta 2 2 2" xfId="35397" xr:uid="{00000000-0005-0000-0000-000063D60000}"/>
    <cellStyle name="Valuta 2 2 3" xfId="35398" xr:uid="{00000000-0005-0000-0000-000064D60000}"/>
    <cellStyle name="Valuta 2 2_AVA DVA EL" xfId="35399" xr:uid="{00000000-0005-0000-0000-000065D60000}"/>
    <cellStyle name="Valuta 2 3" xfId="35400" xr:uid="{00000000-0005-0000-0000-000066D60000}"/>
    <cellStyle name="Valuta 2 4" xfId="53066" xr:uid="{00000000-0005-0000-0000-000067D60000}"/>
    <cellStyle name="Valuta 2_AVA DVA EL" xfId="35401" xr:uid="{00000000-0005-0000-0000-000068D60000}"/>
    <cellStyle name="Valuta 3" xfId="11928" xr:uid="{00000000-0005-0000-0000-000069D60000}"/>
    <cellStyle name="Valuta 3 2" xfId="35402" xr:uid="{00000000-0005-0000-0000-00006AD60000}"/>
    <cellStyle name="Valuta 3 2 2" xfId="35403" xr:uid="{00000000-0005-0000-0000-00006BD60000}"/>
    <cellStyle name="Valuta 3 2 3" xfId="35404" xr:uid="{00000000-0005-0000-0000-00006CD60000}"/>
    <cellStyle name="Valuta 3 2_AVA DVA EL" xfId="35405" xr:uid="{00000000-0005-0000-0000-00006DD60000}"/>
    <cellStyle name="Valuta 3 3" xfId="35406" xr:uid="{00000000-0005-0000-0000-00006ED60000}"/>
    <cellStyle name="Valuta 3 4" xfId="53067" xr:uid="{00000000-0005-0000-0000-00006FD60000}"/>
    <cellStyle name="Valuta 3_AVA DVA EL" xfId="35407" xr:uid="{00000000-0005-0000-0000-000070D60000}"/>
    <cellStyle name="Valuta 4" xfId="35408" xr:uid="{00000000-0005-0000-0000-000071D60000}"/>
    <cellStyle name="Valuta 4 2" xfId="35409" xr:uid="{00000000-0005-0000-0000-000072D60000}"/>
    <cellStyle name="Valuta 4 3" xfId="35410" xr:uid="{00000000-0005-0000-0000-000073D60000}"/>
    <cellStyle name="Valuta 4 4" xfId="53068" xr:uid="{00000000-0005-0000-0000-000074D60000}"/>
    <cellStyle name="Valuta 4_AVA DVA EL" xfId="35411" xr:uid="{00000000-0005-0000-0000-000075D60000}"/>
    <cellStyle name="Varseltekst" xfId="36207" xr:uid="{00000000-0005-0000-0000-000076D60000}"/>
    <cellStyle name="Varseltekst 2" xfId="11929" xr:uid="{00000000-0005-0000-0000-000077D60000}"/>
    <cellStyle name="Varseltekst 2 2" xfId="35412" xr:uid="{00000000-0005-0000-0000-000078D60000}"/>
    <cellStyle name="Varseltekst 2 2 2" xfId="35413" xr:uid="{00000000-0005-0000-0000-000079D60000}"/>
    <cellStyle name="Varseltekst 2 2 3" xfId="35414" xr:uid="{00000000-0005-0000-0000-00007AD60000}"/>
    <cellStyle name="Varseltekst 2 2 4" xfId="40156" xr:uid="{00000000-0005-0000-0000-00007BD60000}"/>
    <cellStyle name="Varseltekst 2 2_AVA DVA EL" xfId="35415" xr:uid="{00000000-0005-0000-0000-00007CD60000}"/>
    <cellStyle name="Varseltekst 2 3" xfId="40157" xr:uid="{00000000-0005-0000-0000-00007DD60000}"/>
    <cellStyle name="Varseltekst 2 4" xfId="53069" xr:uid="{00000000-0005-0000-0000-00007ED60000}"/>
    <cellStyle name="Varseltekst 2 5" xfId="53070" xr:uid="{00000000-0005-0000-0000-00007FD60000}"/>
    <cellStyle name="Varseltekst 2_A02" xfId="54713" xr:uid="{9FD359CF-65F4-4F96-B1E7-9DBC9A948CDA}"/>
    <cellStyle name="Varseltekst 3" xfId="35416" xr:uid="{00000000-0005-0000-0000-000081D60000}"/>
    <cellStyle name="Varseltekst 3 2" xfId="35417" xr:uid="{00000000-0005-0000-0000-000082D60000}"/>
    <cellStyle name="Varseltekst 3 3" xfId="40158" xr:uid="{00000000-0005-0000-0000-000083D60000}"/>
    <cellStyle name="Varseltekst 3_A02" xfId="54714" xr:uid="{B5CA453A-7834-4249-839C-A6B88C74602C}"/>
    <cellStyle name="Varseltekst 4" xfId="35418" xr:uid="{00000000-0005-0000-0000-000085D60000}"/>
    <cellStyle name="Varseltekst 4 2" xfId="35419" xr:uid="{00000000-0005-0000-0000-000086D60000}"/>
    <cellStyle name="Varseltekst 4 3" xfId="35420" xr:uid="{00000000-0005-0000-0000-000087D60000}"/>
    <cellStyle name="Varseltekst 4 4" xfId="40159" xr:uid="{00000000-0005-0000-0000-000088D60000}"/>
    <cellStyle name="Varseltekst 4_AVA DVA EL" xfId="35421" xr:uid="{00000000-0005-0000-0000-000089D60000}"/>
    <cellStyle name="Varseltekst 5" xfId="35422" xr:uid="{00000000-0005-0000-0000-00008AD60000}"/>
    <cellStyle name="Varseltekst 6" xfId="35423" xr:uid="{00000000-0005-0000-0000-00008BD60000}"/>
    <cellStyle name="Varseltekst 7" xfId="53071" xr:uid="{00000000-0005-0000-0000-00008CD60000}"/>
    <cellStyle name="Varseltekst_4Q16" xfId="53072" xr:uid="{00000000-0005-0000-0000-00008DD60000}"/>
    <cellStyle name="w" xfId="35424" xr:uid="{00000000-0005-0000-0000-00008ED60000}"/>
    <cellStyle name="w 2" xfId="35425" xr:uid="{00000000-0005-0000-0000-00008FD60000}"/>
    <cellStyle name="w 3" xfId="35426" xr:uid="{00000000-0005-0000-0000-000090D60000}"/>
    <cellStyle name="w_3. Chng in credit spreads" xfId="53073" xr:uid="{00000000-0005-0000-0000-000091D60000}"/>
    <cellStyle name="w_3. Chng in credit spreads 2" xfId="53074" xr:uid="{00000000-0005-0000-0000-000092D60000}"/>
    <cellStyle name="w_3. Chng in credit spreads_Månedsanalyse" xfId="53075" xr:uid="{00000000-0005-0000-0000-000093D60000}"/>
    <cellStyle name="w_7. Other MTM adjustments" xfId="53076" xr:uid="{00000000-0005-0000-0000-000094D60000}"/>
    <cellStyle name="w_7. Other MTM adjustments 2" xfId="53077" xr:uid="{00000000-0005-0000-0000-000095D60000}"/>
    <cellStyle name="w_7. Other MTM adjustments_Månedsanalyse" xfId="53078" xr:uid="{00000000-0005-0000-0000-000096D60000}"/>
    <cellStyle name="w_AVA DVA EL" xfId="35427" xr:uid="{00000000-0005-0000-0000-000097D60000}"/>
    <cellStyle name="w_Avkortning" xfId="53079" xr:uid="{00000000-0005-0000-0000-000098D60000}"/>
    <cellStyle name="w_Balanse bankkonsern" xfId="35428" xr:uid="{00000000-0005-0000-0000-000099D60000}"/>
    <cellStyle name="w_Balanse bankkonsern_Avkortning" xfId="53080" xr:uid="{00000000-0005-0000-0000-00009AD60000}"/>
    <cellStyle name="w_Balanse bankkonsern_Desember 2017" xfId="53081" xr:uid="{00000000-0005-0000-0000-00009BD60000}"/>
    <cellStyle name="w_Balanse bankkonsern_Note Bank" xfId="53082" xr:uid="{00000000-0005-0000-0000-00009CD60000}"/>
    <cellStyle name="w_Balanse bankkonsern_Note Bankkonsern" xfId="53083" xr:uid="{00000000-0005-0000-0000-00009DD60000}"/>
    <cellStyle name="w_Balanse bankkonsern_September 2017" xfId="53084" xr:uid="{00000000-0005-0000-0000-00009ED60000}"/>
    <cellStyle name="w_Desember 2017" xfId="53085" xr:uid="{00000000-0005-0000-0000-00009FD60000}"/>
    <cellStyle name="w_Juni 2017" xfId="35429" xr:uid="{00000000-0005-0000-0000-0000A0D60000}"/>
    <cellStyle name="w_Juni 2017_Avkortning" xfId="53086" xr:uid="{00000000-0005-0000-0000-0000A1D60000}"/>
    <cellStyle name="w_Juni 2017_Desember 2017" xfId="53087" xr:uid="{00000000-0005-0000-0000-0000A2D60000}"/>
    <cellStyle name="w_Manuell input" xfId="53088" xr:uid="{00000000-0005-0000-0000-0000A4D60000}"/>
    <cellStyle name="w_Manuell input_Månedsanalyse" xfId="53089" xr:uid="{00000000-0005-0000-0000-0000A5D60000}"/>
    <cellStyle name="w_Månedsanalyse" xfId="53090" xr:uid="{00000000-0005-0000-0000-0000A3D60000}"/>
    <cellStyle name="w_Note Bank" xfId="53091" xr:uid="{00000000-0005-0000-0000-0000A6D60000}"/>
    <cellStyle name="w_Note Bankkonsern" xfId="53092" xr:uid="{00000000-0005-0000-0000-0000A7D60000}"/>
    <cellStyle name="w_Results &amp; key fig." xfId="53093" xr:uid="{00000000-0005-0000-0000-0000A8D60000}"/>
    <cellStyle name="w_SAP data_link" xfId="53094" xr:uid="{00000000-0005-0000-0000-0000A9D60000}"/>
    <cellStyle name="w_SAP data_link 2" xfId="53095" xr:uid="{00000000-0005-0000-0000-0000AAD60000}"/>
    <cellStyle name="w_SAP data_link_Månedsanalyse" xfId="53096" xr:uid="{00000000-0005-0000-0000-0000ABD60000}"/>
    <cellStyle name="w_September 2017" xfId="53097" xr:uid="{00000000-0005-0000-0000-0000ACD60000}"/>
    <cellStyle name="w_September 2017_1" xfId="53098" xr:uid="{00000000-0005-0000-0000-0000ADD60000}"/>
    <cellStyle name="Warburg" xfId="35430" xr:uid="{00000000-0005-0000-0000-0000B0D60000}"/>
    <cellStyle name="Warburg 2" xfId="35431" xr:uid="{00000000-0005-0000-0000-0000B1D60000}"/>
    <cellStyle name="Warburg 3" xfId="35432" xr:uid="{00000000-0005-0000-0000-0000B2D60000}"/>
    <cellStyle name="Warburg_AVA DVA EL" xfId="35433" xr:uid="{00000000-0005-0000-0000-0000B3D60000}"/>
    <cellStyle name="Warning Text" xfId="11930" xr:uid="{00000000-0005-0000-0000-0000B4D60000}"/>
    <cellStyle name="Warning Text 10" xfId="11931" xr:uid="{00000000-0005-0000-0000-0000B5D60000}"/>
    <cellStyle name="Warning Text 2" xfId="11932" xr:uid="{00000000-0005-0000-0000-0000B6D60000}"/>
    <cellStyle name="Warning Text 2 2" xfId="11933" xr:uid="{00000000-0005-0000-0000-0000B7D60000}"/>
    <cellStyle name="Warning Text 2 2 2" xfId="35434" xr:uid="{00000000-0005-0000-0000-0000B8D60000}"/>
    <cellStyle name="Warning Text 2 2 2 2" xfId="35435" xr:uid="{00000000-0005-0000-0000-0000B9D60000}"/>
    <cellStyle name="Warning Text 2 2 2 3" xfId="35436" xr:uid="{00000000-0005-0000-0000-0000BAD60000}"/>
    <cellStyle name="Warning Text 2 2 2_AVA DVA EL" xfId="35437" xr:uid="{00000000-0005-0000-0000-0000BBD60000}"/>
    <cellStyle name="Warning Text 2 2 3" xfId="35438" xr:uid="{00000000-0005-0000-0000-0000BCD60000}"/>
    <cellStyle name="Warning Text 2 2 3 2" xfId="35439" xr:uid="{00000000-0005-0000-0000-0000BDD60000}"/>
    <cellStyle name="Warning Text 2 2 3 3" xfId="35440" xr:uid="{00000000-0005-0000-0000-0000BED60000}"/>
    <cellStyle name="Warning Text 2 2 3_AVA DVA EL" xfId="35441" xr:uid="{00000000-0005-0000-0000-0000BFD60000}"/>
    <cellStyle name="Warning Text 2 2 4" xfId="35442" xr:uid="{00000000-0005-0000-0000-0000C0D60000}"/>
    <cellStyle name="Warning Text 2 2 4 2" xfId="35443" xr:uid="{00000000-0005-0000-0000-0000C1D60000}"/>
    <cellStyle name="Warning Text 2 2 4 3" xfId="35444" xr:uid="{00000000-0005-0000-0000-0000C2D60000}"/>
    <cellStyle name="Warning Text 2 2 4_AVA DVA EL" xfId="35445" xr:uid="{00000000-0005-0000-0000-0000C3D60000}"/>
    <cellStyle name="Warning Text 2 2 5" xfId="35446" xr:uid="{00000000-0005-0000-0000-0000C4D60000}"/>
    <cellStyle name="Warning Text 2 2 5 2" xfId="35447" xr:uid="{00000000-0005-0000-0000-0000C5D60000}"/>
    <cellStyle name="Warning Text 2 2 5 3" xfId="35448" xr:uid="{00000000-0005-0000-0000-0000C6D60000}"/>
    <cellStyle name="Warning Text 2 2 5_AVA DVA EL" xfId="35449" xr:uid="{00000000-0005-0000-0000-0000C7D60000}"/>
    <cellStyle name="Warning Text 2 2 6" xfId="35450" xr:uid="{00000000-0005-0000-0000-0000C8D60000}"/>
    <cellStyle name="Warning Text 2 2 6 2" xfId="35451" xr:uid="{00000000-0005-0000-0000-0000C9D60000}"/>
    <cellStyle name="Warning Text 2 2 6 3" xfId="35452" xr:uid="{00000000-0005-0000-0000-0000CAD60000}"/>
    <cellStyle name="Warning Text 2 2 6_AVA DVA EL" xfId="35453" xr:uid="{00000000-0005-0000-0000-0000CBD60000}"/>
    <cellStyle name="Warning Text 2 2 7" xfId="35454" xr:uid="{00000000-0005-0000-0000-0000CCD60000}"/>
    <cellStyle name="Warning Text 2 2_AVA DVA EL" xfId="35455" xr:uid="{00000000-0005-0000-0000-0000CDD60000}"/>
    <cellStyle name="Warning Text 2 3" xfId="35456" xr:uid="{00000000-0005-0000-0000-0000CED60000}"/>
    <cellStyle name="Warning Text 2 3 2" xfId="35457" xr:uid="{00000000-0005-0000-0000-0000CFD60000}"/>
    <cellStyle name="Warning Text 2 3 3" xfId="35458" xr:uid="{00000000-0005-0000-0000-0000D0D60000}"/>
    <cellStyle name="Warning Text 2 3_AVA DVA EL" xfId="35459" xr:uid="{00000000-0005-0000-0000-0000D1D60000}"/>
    <cellStyle name="Warning Text 2 4" xfId="35460" xr:uid="{00000000-0005-0000-0000-0000D2D60000}"/>
    <cellStyle name="Warning Text 2 4 2" xfId="35461" xr:uid="{00000000-0005-0000-0000-0000D3D60000}"/>
    <cellStyle name="Warning Text 2 4 3" xfId="35462" xr:uid="{00000000-0005-0000-0000-0000D4D60000}"/>
    <cellStyle name="Warning Text 2 4_AVA DVA EL" xfId="35463" xr:uid="{00000000-0005-0000-0000-0000D5D60000}"/>
    <cellStyle name="Warning Text 2 5" xfId="35464" xr:uid="{00000000-0005-0000-0000-0000D6D60000}"/>
    <cellStyle name="Warning Text 2 6" xfId="53099" xr:uid="{00000000-0005-0000-0000-0000D7D60000}"/>
    <cellStyle name="Warning Text 2_4Q16" xfId="35465" xr:uid="{00000000-0005-0000-0000-0000D8D60000}"/>
    <cellStyle name="Warning Text 3" xfId="11934" xr:uid="{00000000-0005-0000-0000-0000D9D60000}"/>
    <cellStyle name="Warning Text 3 2" xfId="35466" xr:uid="{00000000-0005-0000-0000-0000DAD60000}"/>
    <cellStyle name="Warning Text 3 3" xfId="35467" xr:uid="{00000000-0005-0000-0000-0000DBD60000}"/>
    <cellStyle name="Warning Text 3_AVA DVA EL" xfId="35468" xr:uid="{00000000-0005-0000-0000-0000DCD60000}"/>
    <cellStyle name="Warning Text 4" xfId="11935" xr:uid="{00000000-0005-0000-0000-0000DDD60000}"/>
    <cellStyle name="Warning Text 4 2" xfId="35469" xr:uid="{00000000-0005-0000-0000-0000DED60000}"/>
    <cellStyle name="Warning Text 4 2 2" xfId="35470" xr:uid="{00000000-0005-0000-0000-0000DFD60000}"/>
    <cellStyle name="Warning Text 4 2 3" xfId="35471" xr:uid="{00000000-0005-0000-0000-0000E0D60000}"/>
    <cellStyle name="Warning Text 4 2_AVA DVA EL" xfId="35472" xr:uid="{00000000-0005-0000-0000-0000E1D60000}"/>
    <cellStyle name="Warning Text 4 3" xfId="35473" xr:uid="{00000000-0005-0000-0000-0000E2D60000}"/>
    <cellStyle name="Warning Text 4 3 2" xfId="35474" xr:uid="{00000000-0005-0000-0000-0000E3D60000}"/>
    <cellStyle name="Warning Text 4 3 3" xfId="35475" xr:uid="{00000000-0005-0000-0000-0000E4D60000}"/>
    <cellStyle name="Warning Text 4 3_AVA DVA EL" xfId="35476" xr:uid="{00000000-0005-0000-0000-0000E5D60000}"/>
    <cellStyle name="Warning Text 4 4" xfId="35477" xr:uid="{00000000-0005-0000-0000-0000E6D60000}"/>
    <cellStyle name="Warning Text 4 5" xfId="35478" xr:uid="{00000000-0005-0000-0000-0000E7D60000}"/>
    <cellStyle name="Warning Text 4_AVA DVA EL" xfId="35479" xr:uid="{00000000-0005-0000-0000-0000E8D60000}"/>
    <cellStyle name="Warning Text 5" xfId="11936" xr:uid="{00000000-0005-0000-0000-0000E9D60000}"/>
    <cellStyle name="Warning Text 5 2" xfId="35480" xr:uid="{00000000-0005-0000-0000-0000EAD60000}"/>
    <cellStyle name="Warning Text 5 3" xfId="35481" xr:uid="{00000000-0005-0000-0000-0000EBD60000}"/>
    <cellStyle name="Warning Text 5_AVA DVA EL" xfId="35482" xr:uid="{00000000-0005-0000-0000-0000ECD60000}"/>
    <cellStyle name="Warning Text 6" xfId="11937" xr:uid="{00000000-0005-0000-0000-0000EDD60000}"/>
    <cellStyle name="Warning Text 6 2" xfId="35483" xr:uid="{00000000-0005-0000-0000-0000EED60000}"/>
    <cellStyle name="Warning Text 6 3" xfId="35484" xr:uid="{00000000-0005-0000-0000-0000EFD60000}"/>
    <cellStyle name="Warning Text 6_AVA DVA EL" xfId="35485" xr:uid="{00000000-0005-0000-0000-0000F0D60000}"/>
    <cellStyle name="Warning Text 7" xfId="11938" xr:uid="{00000000-0005-0000-0000-0000F1D60000}"/>
    <cellStyle name="Warning Text 8" xfId="11939" xr:uid="{00000000-0005-0000-0000-0000F2D60000}"/>
    <cellStyle name="Warning Text 9" xfId="11940" xr:uid="{00000000-0005-0000-0000-0000F3D60000}"/>
    <cellStyle name="Warning Text_4Q16" xfId="35486" xr:uid="{00000000-0005-0000-0000-0000F4D60000}"/>
    <cellStyle name="Währung [0]_050526 Ratios Denmark without banks" xfId="11941" xr:uid="{00000000-0005-0000-0000-0000AED60000}"/>
    <cellStyle name="Währung_050526 Ratios Denmark without banks" xfId="11942" xr:uid="{00000000-0005-0000-0000-0000AFD60000}"/>
    <cellStyle name="Year" xfId="11943" xr:uid="{00000000-0005-0000-0000-0000F5D60000}"/>
    <cellStyle name="Year 10" xfId="36868" xr:uid="{00000000-0005-0000-0000-0000F6D60000}"/>
    <cellStyle name="Year 2" xfId="11944" xr:uid="{00000000-0005-0000-0000-0000F7D60000}"/>
    <cellStyle name="Year 2 2" xfId="11945" xr:uid="{00000000-0005-0000-0000-0000F8D60000}"/>
    <cellStyle name="Year 2 2 2" xfId="11946" xr:uid="{00000000-0005-0000-0000-0000F9D60000}"/>
    <cellStyle name="Year 2 2 2 2" xfId="53100" xr:uid="{00000000-0005-0000-0000-0000FAD60000}"/>
    <cellStyle name="Year 2 2 3" xfId="11947" xr:uid="{00000000-0005-0000-0000-0000FBD60000}"/>
    <cellStyle name="Year 2 2 4" xfId="11948" xr:uid="{00000000-0005-0000-0000-0000FCD60000}"/>
    <cellStyle name="Year 2 2 5" xfId="11949" xr:uid="{00000000-0005-0000-0000-0000FDD60000}"/>
    <cellStyle name="Year 2 2 6" xfId="11950" xr:uid="{00000000-0005-0000-0000-0000FED60000}"/>
    <cellStyle name="Year 2 2 7" xfId="11951" xr:uid="{00000000-0005-0000-0000-0000FFD60000}"/>
    <cellStyle name="Year 2 2 8" xfId="36717" xr:uid="{00000000-0005-0000-0000-000000D70000}"/>
    <cellStyle name="Year 2 2_3. Chng in credit spreads" xfId="53101" xr:uid="{00000000-0005-0000-0000-000001D70000}"/>
    <cellStyle name="Year 2 3" xfId="11952" xr:uid="{00000000-0005-0000-0000-000002D70000}"/>
    <cellStyle name="Year 2 3 2" xfId="11953" xr:uid="{00000000-0005-0000-0000-000003D70000}"/>
    <cellStyle name="Year 2 3 2 2" xfId="53102" xr:uid="{00000000-0005-0000-0000-000004D70000}"/>
    <cellStyle name="Year 2 3 3" xfId="11954" xr:uid="{00000000-0005-0000-0000-000005D70000}"/>
    <cellStyle name="Year 2 3 4" xfId="11955" xr:uid="{00000000-0005-0000-0000-000006D70000}"/>
    <cellStyle name="Year 2 3 5" xfId="11956" xr:uid="{00000000-0005-0000-0000-000007D70000}"/>
    <cellStyle name="Year 2 3 6" xfId="11957" xr:uid="{00000000-0005-0000-0000-000008D70000}"/>
    <cellStyle name="Year 2 3 7" xfId="11958" xr:uid="{00000000-0005-0000-0000-000009D70000}"/>
    <cellStyle name="Year 2 3 8" xfId="36471" xr:uid="{00000000-0005-0000-0000-00000AD70000}"/>
    <cellStyle name="Year 2 3 9" xfId="36699" xr:uid="{00000000-0005-0000-0000-00000BD70000}"/>
    <cellStyle name="Year 2 3_3. Chng in credit spreads" xfId="53103" xr:uid="{00000000-0005-0000-0000-00000CD70000}"/>
    <cellStyle name="Year 2 4" xfId="11959" xr:uid="{00000000-0005-0000-0000-00000DD70000}"/>
    <cellStyle name="Year 2 4 2" xfId="11960" xr:uid="{00000000-0005-0000-0000-00000ED70000}"/>
    <cellStyle name="Year 2 4 3" xfId="11961" xr:uid="{00000000-0005-0000-0000-00000FD70000}"/>
    <cellStyle name="Year 2 4 4" xfId="11962" xr:uid="{00000000-0005-0000-0000-000010D70000}"/>
    <cellStyle name="Year 2 4 5" xfId="11963" xr:uid="{00000000-0005-0000-0000-000011D70000}"/>
    <cellStyle name="Year 2 4 6" xfId="11964" xr:uid="{00000000-0005-0000-0000-000012D70000}"/>
    <cellStyle name="Year 2 4 7" xfId="11965" xr:uid="{00000000-0005-0000-0000-000013D70000}"/>
    <cellStyle name="Year 2 4_CR4_19" xfId="11966" xr:uid="{00000000-0005-0000-0000-000014D70000}"/>
    <cellStyle name="Year 2 5" xfId="11967" xr:uid="{00000000-0005-0000-0000-000015D70000}"/>
    <cellStyle name="Year 2 5 2" xfId="11968" xr:uid="{00000000-0005-0000-0000-000016D70000}"/>
    <cellStyle name="Year 2 5 3" xfId="11969" xr:uid="{00000000-0005-0000-0000-000017D70000}"/>
    <cellStyle name="Year 2 5 4" xfId="11970" xr:uid="{00000000-0005-0000-0000-000018D70000}"/>
    <cellStyle name="Year 2 5 5" xfId="11971" xr:uid="{00000000-0005-0000-0000-000019D70000}"/>
    <cellStyle name="Year 2 5 6" xfId="11972" xr:uid="{00000000-0005-0000-0000-00001AD70000}"/>
    <cellStyle name="Year 2 5 7" xfId="11973" xr:uid="{00000000-0005-0000-0000-00001BD70000}"/>
    <cellStyle name="Year 2 5_CR4_19" xfId="11974" xr:uid="{00000000-0005-0000-0000-00001CD70000}"/>
    <cellStyle name="Year 2 6" xfId="11975" xr:uid="{00000000-0005-0000-0000-00001DD70000}"/>
    <cellStyle name="Year 2 6 2" xfId="11976" xr:uid="{00000000-0005-0000-0000-00001ED70000}"/>
    <cellStyle name="Year 2 6 3" xfId="11977" xr:uid="{00000000-0005-0000-0000-00001FD70000}"/>
    <cellStyle name="Year 2 6 4" xfId="11978" xr:uid="{00000000-0005-0000-0000-000020D70000}"/>
    <cellStyle name="Year 2 6 5" xfId="11979" xr:uid="{00000000-0005-0000-0000-000021D70000}"/>
    <cellStyle name="Year 2 6 6" xfId="11980" xr:uid="{00000000-0005-0000-0000-000022D70000}"/>
    <cellStyle name="Year 2 6 7" xfId="11981" xr:uid="{00000000-0005-0000-0000-000023D70000}"/>
    <cellStyle name="Year 2 6_CR4_19" xfId="11982" xr:uid="{00000000-0005-0000-0000-000024D70000}"/>
    <cellStyle name="Year 2 7" xfId="11983" xr:uid="{00000000-0005-0000-0000-000025D70000}"/>
    <cellStyle name="Year 2 7 2" xfId="11984" xr:uid="{00000000-0005-0000-0000-000026D70000}"/>
    <cellStyle name="Year 2 7 3" xfId="11985" xr:uid="{00000000-0005-0000-0000-000027D70000}"/>
    <cellStyle name="Year 2 7 4" xfId="11986" xr:uid="{00000000-0005-0000-0000-000028D70000}"/>
    <cellStyle name="Year 2 7 5" xfId="11987" xr:uid="{00000000-0005-0000-0000-000029D70000}"/>
    <cellStyle name="Year 2 7 6" xfId="11988" xr:uid="{00000000-0005-0000-0000-00002AD70000}"/>
    <cellStyle name="Year 2 7_CR4_19" xfId="11989" xr:uid="{00000000-0005-0000-0000-00002BD70000}"/>
    <cellStyle name="Year 2 8" xfId="35949" xr:uid="{00000000-0005-0000-0000-00002CD70000}"/>
    <cellStyle name="Year 2 9" xfId="36869" xr:uid="{00000000-0005-0000-0000-00002DD70000}"/>
    <cellStyle name="Year 2_3. Chng in credit spreads" xfId="53104" xr:uid="{00000000-0005-0000-0000-00002ED70000}"/>
    <cellStyle name="Year 3" xfId="11990" xr:uid="{00000000-0005-0000-0000-00002FD70000}"/>
    <cellStyle name="Year 3 2" xfId="11991" xr:uid="{00000000-0005-0000-0000-000030D70000}"/>
    <cellStyle name="Year 3 2 2" xfId="35487" xr:uid="{00000000-0005-0000-0000-000031D70000}"/>
    <cellStyle name="Year 3 2 2 2" xfId="53105" xr:uid="{00000000-0005-0000-0000-000032D70000}"/>
    <cellStyle name="Year 3 2 3" xfId="35488" xr:uid="{00000000-0005-0000-0000-000033D70000}"/>
    <cellStyle name="Year 3 2_3. Chng in credit spreads" xfId="53106" xr:uid="{00000000-0005-0000-0000-000034D70000}"/>
    <cellStyle name="Year 3 3" xfId="11992" xr:uid="{00000000-0005-0000-0000-000035D70000}"/>
    <cellStyle name="Year 3 3 2" xfId="53107" xr:uid="{00000000-0005-0000-0000-000036D70000}"/>
    <cellStyle name="Year 3 4" xfId="11993" xr:uid="{00000000-0005-0000-0000-000037D70000}"/>
    <cellStyle name="Year 3 5" xfId="11994" xr:uid="{00000000-0005-0000-0000-000038D70000}"/>
    <cellStyle name="Year 3 6" xfId="11995" xr:uid="{00000000-0005-0000-0000-000039D70000}"/>
    <cellStyle name="Year 3 7" xfId="11996" xr:uid="{00000000-0005-0000-0000-00003AD70000}"/>
    <cellStyle name="Year 3 8" xfId="36716" xr:uid="{00000000-0005-0000-0000-00003BD70000}"/>
    <cellStyle name="Year 3_3. Chng in credit spreads" xfId="53108" xr:uid="{00000000-0005-0000-0000-00003CD70000}"/>
    <cellStyle name="Year 4" xfId="11997" xr:uid="{00000000-0005-0000-0000-00003DD70000}"/>
    <cellStyle name="Year 4 2" xfId="11998" xr:uid="{00000000-0005-0000-0000-00003ED70000}"/>
    <cellStyle name="Year 4 2 2" xfId="53109" xr:uid="{00000000-0005-0000-0000-00003FD70000}"/>
    <cellStyle name="Year 4 3" xfId="11999" xr:uid="{00000000-0005-0000-0000-000040D70000}"/>
    <cellStyle name="Year 4 4" xfId="12000" xr:uid="{00000000-0005-0000-0000-000041D70000}"/>
    <cellStyle name="Year 4 5" xfId="12001" xr:uid="{00000000-0005-0000-0000-000042D70000}"/>
    <cellStyle name="Year 4 6" xfId="12002" xr:uid="{00000000-0005-0000-0000-000043D70000}"/>
    <cellStyle name="Year 4 7" xfId="12003" xr:uid="{00000000-0005-0000-0000-000044D70000}"/>
    <cellStyle name="Year 4 8" xfId="36470" xr:uid="{00000000-0005-0000-0000-000045D70000}"/>
    <cellStyle name="Year 4 9" xfId="36698" xr:uid="{00000000-0005-0000-0000-000046D70000}"/>
    <cellStyle name="Year 4_3. Chng in credit spreads" xfId="53110" xr:uid="{00000000-0005-0000-0000-000047D70000}"/>
    <cellStyle name="Year 5" xfId="12004" xr:uid="{00000000-0005-0000-0000-000048D70000}"/>
    <cellStyle name="Year 5 2" xfId="12005" xr:uid="{00000000-0005-0000-0000-000049D70000}"/>
    <cellStyle name="Year 5 3" xfId="12006" xr:uid="{00000000-0005-0000-0000-00004AD70000}"/>
    <cellStyle name="Year 5 4" xfId="12007" xr:uid="{00000000-0005-0000-0000-00004BD70000}"/>
    <cellStyle name="Year 5 5" xfId="12008" xr:uid="{00000000-0005-0000-0000-00004CD70000}"/>
    <cellStyle name="Year 5 6" xfId="12009" xr:uid="{00000000-0005-0000-0000-00004DD70000}"/>
    <cellStyle name="Year 5 7" xfId="12010" xr:uid="{00000000-0005-0000-0000-00004ED70000}"/>
    <cellStyle name="Year 5_CR4_19" xfId="12011" xr:uid="{00000000-0005-0000-0000-00004FD70000}"/>
    <cellStyle name="Year 6" xfId="12012" xr:uid="{00000000-0005-0000-0000-000050D70000}"/>
    <cellStyle name="Year 6 2" xfId="12013" xr:uid="{00000000-0005-0000-0000-000051D70000}"/>
    <cellStyle name="Year 6 3" xfId="12014" xr:uid="{00000000-0005-0000-0000-000052D70000}"/>
    <cellStyle name="Year 6 4" xfId="12015" xr:uid="{00000000-0005-0000-0000-000053D70000}"/>
    <cellStyle name="Year 6 5" xfId="12016" xr:uid="{00000000-0005-0000-0000-000054D70000}"/>
    <cellStyle name="Year 6 6" xfId="12017" xr:uid="{00000000-0005-0000-0000-000055D70000}"/>
    <cellStyle name="Year 6 7" xfId="12018" xr:uid="{00000000-0005-0000-0000-000056D70000}"/>
    <cellStyle name="Year 6_CR4_19" xfId="12019" xr:uid="{00000000-0005-0000-0000-000057D70000}"/>
    <cellStyle name="Year 7" xfId="12020" xr:uid="{00000000-0005-0000-0000-000058D70000}"/>
    <cellStyle name="Year 7 2" xfId="12021" xr:uid="{00000000-0005-0000-0000-000059D70000}"/>
    <cellStyle name="Year 7 3" xfId="12022" xr:uid="{00000000-0005-0000-0000-00005AD70000}"/>
    <cellStyle name="Year 7 4" xfId="12023" xr:uid="{00000000-0005-0000-0000-00005BD70000}"/>
    <cellStyle name="Year 7 5" xfId="12024" xr:uid="{00000000-0005-0000-0000-00005CD70000}"/>
    <cellStyle name="Year 7 6" xfId="12025" xr:uid="{00000000-0005-0000-0000-00005DD70000}"/>
    <cellStyle name="Year 7 7" xfId="12026" xr:uid="{00000000-0005-0000-0000-00005ED70000}"/>
    <cellStyle name="Year 7_CR4_19" xfId="12027" xr:uid="{00000000-0005-0000-0000-00005FD70000}"/>
    <cellStyle name="Year 8" xfId="12028" xr:uid="{00000000-0005-0000-0000-000060D70000}"/>
    <cellStyle name="Year 8 2" xfId="12029" xr:uid="{00000000-0005-0000-0000-000061D70000}"/>
    <cellStyle name="Year 8 3" xfId="12030" xr:uid="{00000000-0005-0000-0000-000062D70000}"/>
    <cellStyle name="Year 8 4" xfId="12031" xr:uid="{00000000-0005-0000-0000-000063D70000}"/>
    <cellStyle name="Year 8 5" xfId="12032" xr:uid="{00000000-0005-0000-0000-000064D70000}"/>
    <cellStyle name="Year 8 6" xfId="12033" xr:uid="{00000000-0005-0000-0000-000065D70000}"/>
    <cellStyle name="Year 8_CR4_19" xfId="12034" xr:uid="{00000000-0005-0000-0000-000066D70000}"/>
    <cellStyle name="Year 9" xfId="35950" xr:uid="{00000000-0005-0000-0000-000067D70000}"/>
    <cellStyle name="Year_1" xfId="53111" xr:uid="{00000000-0005-0000-0000-000068D70000}"/>
    <cellStyle name="YearFormat" xfId="35489" xr:uid="{00000000-0005-0000-0000-000069D70000}"/>
    <cellStyle name="YearFormat 2" xfId="35490" xr:uid="{00000000-0005-0000-0000-00006AD70000}"/>
    <cellStyle name="YearFormat 3" xfId="35491" xr:uid="{00000000-0005-0000-0000-00006BD70000}"/>
    <cellStyle name="YearFormat 4" xfId="40160" xr:uid="{00000000-0005-0000-0000-00006CD70000}"/>
    <cellStyle name="YearFormat_AVA DVA EL" xfId="35492" xr:uid="{00000000-0005-0000-0000-00006DD70000}"/>
    <cellStyle name="Yen" xfId="35493" xr:uid="{00000000-0005-0000-0000-00006ED70000}"/>
    <cellStyle name="Yen 2" xfId="35494" xr:uid="{00000000-0005-0000-0000-00006FD70000}"/>
    <cellStyle name="Yen 3" xfId="35495" xr:uid="{00000000-0005-0000-0000-000070D70000}"/>
    <cellStyle name="Yen_AVA DVA EL" xfId="35496" xr:uid="{00000000-0005-0000-0000-000071D70000}"/>
    <cellStyle name="Złe" xfId="35497" xr:uid="{00000000-0005-0000-0000-000072D70000}"/>
    <cellStyle name="Złe 2" xfId="35498" xr:uid="{00000000-0005-0000-0000-000073D70000}"/>
    <cellStyle name="Złe 3" xfId="35499" xr:uid="{00000000-0005-0000-0000-000074D70000}"/>
    <cellStyle name="Złe_AVA DVA EL" xfId="35500" xr:uid="{00000000-0005-0000-0000-000075D70000}"/>
    <cellStyle name="Összesen" xfId="12035" xr:uid="{00000000-0005-0000-0000-0000DCBB0000}"/>
    <cellStyle name="Összesen 2" xfId="12036" xr:uid="{00000000-0005-0000-0000-0000DDBB0000}"/>
    <cellStyle name="Összesen 2 10" xfId="12037" xr:uid="{00000000-0005-0000-0000-0000DEBB0000}"/>
    <cellStyle name="Összesen 2 11" xfId="12038" xr:uid="{00000000-0005-0000-0000-0000DFBB0000}"/>
    <cellStyle name="Összesen 2 12" xfId="36718" xr:uid="{00000000-0005-0000-0000-0000E0BB0000}"/>
    <cellStyle name="Összesen 2 2" xfId="12039" xr:uid="{00000000-0005-0000-0000-0000E1BB0000}"/>
    <cellStyle name="Összesen 2 3" xfId="12040" xr:uid="{00000000-0005-0000-0000-0000E2BB0000}"/>
    <cellStyle name="Összesen 2 4" xfId="12041" xr:uid="{00000000-0005-0000-0000-0000E3BB0000}"/>
    <cellStyle name="Összesen 2 5" xfId="12042" xr:uid="{00000000-0005-0000-0000-0000E4BB0000}"/>
    <cellStyle name="Összesen 2 6" xfId="12043" xr:uid="{00000000-0005-0000-0000-0000E5BB0000}"/>
    <cellStyle name="Összesen 2 7" xfId="12044" xr:uid="{00000000-0005-0000-0000-0000E6BB0000}"/>
    <cellStyle name="Összesen 2 8" xfId="12045" xr:uid="{00000000-0005-0000-0000-0000E7BB0000}"/>
    <cellStyle name="Összesen 2 9" xfId="12046" xr:uid="{00000000-0005-0000-0000-0000E8BB0000}"/>
    <cellStyle name="Összesen 2_CR4_19" xfId="12047" xr:uid="{00000000-0005-0000-0000-0000E9BB0000}"/>
    <cellStyle name="Összesen 3" xfId="12048" xr:uid="{00000000-0005-0000-0000-0000EABB0000}"/>
    <cellStyle name="Összesen 3 10" xfId="12049" xr:uid="{00000000-0005-0000-0000-0000EBBB0000}"/>
    <cellStyle name="Összesen 3 11" xfId="12050" xr:uid="{00000000-0005-0000-0000-0000ECBB0000}"/>
    <cellStyle name="Összesen 3 12" xfId="36472" xr:uid="{00000000-0005-0000-0000-0000EDBB0000}"/>
    <cellStyle name="Összesen 3 13" xfId="36700" xr:uid="{00000000-0005-0000-0000-0000EEBB0000}"/>
    <cellStyle name="Összesen 3 2" xfId="12051" xr:uid="{00000000-0005-0000-0000-0000EFBB0000}"/>
    <cellStyle name="Összesen 3 3" xfId="12052" xr:uid="{00000000-0005-0000-0000-0000F0BB0000}"/>
    <cellStyle name="Összesen 3 4" xfId="12053" xr:uid="{00000000-0005-0000-0000-0000F1BB0000}"/>
    <cellStyle name="Összesen 3 5" xfId="12054" xr:uid="{00000000-0005-0000-0000-0000F2BB0000}"/>
    <cellStyle name="Összesen 3 6" xfId="12055" xr:uid="{00000000-0005-0000-0000-0000F3BB0000}"/>
    <cellStyle name="Összesen 3 7" xfId="12056" xr:uid="{00000000-0005-0000-0000-0000F4BB0000}"/>
    <cellStyle name="Összesen 3 8" xfId="12057" xr:uid="{00000000-0005-0000-0000-0000F5BB0000}"/>
    <cellStyle name="Összesen 3 9" xfId="12058" xr:uid="{00000000-0005-0000-0000-0000F6BB0000}"/>
    <cellStyle name="Összesen 3_CR4_19" xfId="12059" xr:uid="{00000000-0005-0000-0000-0000F7BB0000}"/>
    <cellStyle name="Összesen 4" xfId="12060" xr:uid="{00000000-0005-0000-0000-0000F8BB0000}"/>
    <cellStyle name="Összesen 4 10" xfId="12061" xr:uid="{00000000-0005-0000-0000-0000F9BB0000}"/>
    <cellStyle name="Összesen 4 11" xfId="12062" xr:uid="{00000000-0005-0000-0000-0000FABB0000}"/>
    <cellStyle name="Összesen 4 2" xfId="12063" xr:uid="{00000000-0005-0000-0000-0000FBBB0000}"/>
    <cellStyle name="Összesen 4 3" xfId="12064" xr:uid="{00000000-0005-0000-0000-0000FCBB0000}"/>
    <cellStyle name="Összesen 4 4" xfId="12065" xr:uid="{00000000-0005-0000-0000-0000FDBB0000}"/>
    <cellStyle name="Összesen 4 5" xfId="12066" xr:uid="{00000000-0005-0000-0000-0000FEBB0000}"/>
    <cellStyle name="Összesen 4 6" xfId="12067" xr:uid="{00000000-0005-0000-0000-0000FFBB0000}"/>
    <cellStyle name="Összesen 4 7" xfId="12068" xr:uid="{00000000-0005-0000-0000-000000BC0000}"/>
    <cellStyle name="Összesen 4 8" xfId="12069" xr:uid="{00000000-0005-0000-0000-000001BC0000}"/>
    <cellStyle name="Összesen 4 9" xfId="12070" xr:uid="{00000000-0005-0000-0000-000002BC0000}"/>
    <cellStyle name="Összesen 4_CR4_19" xfId="12071" xr:uid="{00000000-0005-0000-0000-000003BC0000}"/>
    <cellStyle name="Összesen 5" xfId="12072" xr:uid="{00000000-0005-0000-0000-000004BC0000}"/>
    <cellStyle name="Összesen 5 10" xfId="12073" xr:uid="{00000000-0005-0000-0000-000005BC0000}"/>
    <cellStyle name="Összesen 5 11" xfId="12074" xr:uid="{00000000-0005-0000-0000-000006BC0000}"/>
    <cellStyle name="Összesen 5 2" xfId="12075" xr:uid="{00000000-0005-0000-0000-000007BC0000}"/>
    <cellStyle name="Összesen 5 3" xfId="12076" xr:uid="{00000000-0005-0000-0000-000008BC0000}"/>
    <cellStyle name="Összesen 5 4" xfId="12077" xr:uid="{00000000-0005-0000-0000-000009BC0000}"/>
    <cellStyle name="Összesen 5 5" xfId="12078" xr:uid="{00000000-0005-0000-0000-00000ABC0000}"/>
    <cellStyle name="Összesen 5 6" xfId="12079" xr:uid="{00000000-0005-0000-0000-00000BBC0000}"/>
    <cellStyle name="Összesen 5 7" xfId="12080" xr:uid="{00000000-0005-0000-0000-00000CBC0000}"/>
    <cellStyle name="Összesen 5 8" xfId="12081" xr:uid="{00000000-0005-0000-0000-00000DBC0000}"/>
    <cellStyle name="Összesen 5 9" xfId="12082" xr:uid="{00000000-0005-0000-0000-00000EBC0000}"/>
    <cellStyle name="Összesen 5_CR4_19" xfId="12083" xr:uid="{00000000-0005-0000-0000-00000FBC0000}"/>
    <cellStyle name="Összesen 6" xfId="12084" xr:uid="{00000000-0005-0000-0000-000010BC0000}"/>
    <cellStyle name="Összesen 6 10" xfId="12085" xr:uid="{00000000-0005-0000-0000-000011BC0000}"/>
    <cellStyle name="Összesen 6 11" xfId="12086" xr:uid="{00000000-0005-0000-0000-000012BC0000}"/>
    <cellStyle name="Összesen 6 2" xfId="12087" xr:uid="{00000000-0005-0000-0000-000013BC0000}"/>
    <cellStyle name="Összesen 6 3" xfId="12088" xr:uid="{00000000-0005-0000-0000-000014BC0000}"/>
    <cellStyle name="Összesen 6 4" xfId="12089" xr:uid="{00000000-0005-0000-0000-000015BC0000}"/>
    <cellStyle name="Összesen 6 5" xfId="12090" xr:uid="{00000000-0005-0000-0000-000016BC0000}"/>
    <cellStyle name="Összesen 6 6" xfId="12091" xr:uid="{00000000-0005-0000-0000-000017BC0000}"/>
    <cellStyle name="Összesen 6 7" xfId="12092" xr:uid="{00000000-0005-0000-0000-000018BC0000}"/>
    <cellStyle name="Összesen 6 8" xfId="12093" xr:uid="{00000000-0005-0000-0000-000019BC0000}"/>
    <cellStyle name="Összesen 6 9" xfId="12094" xr:uid="{00000000-0005-0000-0000-00001ABC0000}"/>
    <cellStyle name="Összesen 6_CR4_19" xfId="12095" xr:uid="{00000000-0005-0000-0000-00001BBC0000}"/>
    <cellStyle name="Összesen 7" xfId="12096" xr:uid="{00000000-0005-0000-0000-00001CBC0000}"/>
    <cellStyle name="Összesen 7 10" xfId="12097" xr:uid="{00000000-0005-0000-0000-00001DBC0000}"/>
    <cellStyle name="Összesen 7 2" xfId="12098" xr:uid="{00000000-0005-0000-0000-00001EBC0000}"/>
    <cellStyle name="Összesen 7 3" xfId="12099" xr:uid="{00000000-0005-0000-0000-00001FBC0000}"/>
    <cellStyle name="Összesen 7 4" xfId="12100" xr:uid="{00000000-0005-0000-0000-000020BC0000}"/>
    <cellStyle name="Összesen 7 5" xfId="12101" xr:uid="{00000000-0005-0000-0000-000021BC0000}"/>
    <cellStyle name="Összesen 7 6" xfId="12102" xr:uid="{00000000-0005-0000-0000-000022BC0000}"/>
    <cellStyle name="Összesen 7 7" xfId="12103" xr:uid="{00000000-0005-0000-0000-000023BC0000}"/>
    <cellStyle name="Összesen 7 8" xfId="12104" xr:uid="{00000000-0005-0000-0000-000024BC0000}"/>
    <cellStyle name="Összesen 7 9" xfId="12105" xr:uid="{00000000-0005-0000-0000-000025BC0000}"/>
    <cellStyle name="Összesen 7_CR4_19" xfId="12106" xr:uid="{00000000-0005-0000-0000-000026BC0000}"/>
    <cellStyle name="Összesen 8" xfId="36369" xr:uid="{00000000-0005-0000-0000-000027BC0000}"/>
    <cellStyle name="Összesen_A02" xfId="54715" xr:uid="{2F4979C6-4F68-464D-ABE3-D803D4322912}"/>
    <cellStyle name="Акцент1" xfId="35501" xr:uid="{00000000-0005-0000-0000-000076D70000}"/>
    <cellStyle name="Акцент1 2" xfId="35502" xr:uid="{00000000-0005-0000-0000-000077D70000}"/>
    <cellStyle name="Акцент1 3" xfId="35503" xr:uid="{00000000-0005-0000-0000-000078D70000}"/>
    <cellStyle name="Акцент1_AVA DVA EL" xfId="35504" xr:uid="{00000000-0005-0000-0000-000079D70000}"/>
    <cellStyle name="Акцент2" xfId="35505" xr:uid="{00000000-0005-0000-0000-00007AD70000}"/>
    <cellStyle name="Акцент2 2" xfId="35506" xr:uid="{00000000-0005-0000-0000-00007BD70000}"/>
    <cellStyle name="Акцент2 3" xfId="35507" xr:uid="{00000000-0005-0000-0000-00007CD70000}"/>
    <cellStyle name="Акцент2_AVA DVA EL" xfId="35508" xr:uid="{00000000-0005-0000-0000-00007DD70000}"/>
    <cellStyle name="Акцент3" xfId="35509" xr:uid="{00000000-0005-0000-0000-00007ED70000}"/>
    <cellStyle name="Акцент3 2" xfId="35510" xr:uid="{00000000-0005-0000-0000-00007FD70000}"/>
    <cellStyle name="Акцент3 3" xfId="35511" xr:uid="{00000000-0005-0000-0000-000080D70000}"/>
    <cellStyle name="Акцент3_AVA DVA EL" xfId="35512" xr:uid="{00000000-0005-0000-0000-000081D70000}"/>
    <cellStyle name="Акцент4" xfId="35513" xr:uid="{00000000-0005-0000-0000-000082D70000}"/>
    <cellStyle name="Акцент4 2" xfId="35514" xr:uid="{00000000-0005-0000-0000-000083D70000}"/>
    <cellStyle name="Акцент4 3" xfId="35515" xr:uid="{00000000-0005-0000-0000-000084D70000}"/>
    <cellStyle name="Акцент4_AVA DVA EL" xfId="35516" xr:uid="{00000000-0005-0000-0000-000085D70000}"/>
    <cellStyle name="Акцент5" xfId="35517" xr:uid="{00000000-0005-0000-0000-000086D70000}"/>
    <cellStyle name="Акцент5 2" xfId="35518" xr:uid="{00000000-0005-0000-0000-000087D70000}"/>
    <cellStyle name="Акцент5 3" xfId="35519" xr:uid="{00000000-0005-0000-0000-000088D70000}"/>
    <cellStyle name="Акцент5_AVA DVA EL" xfId="35520" xr:uid="{00000000-0005-0000-0000-000089D70000}"/>
    <cellStyle name="Акцент6" xfId="35521" xr:uid="{00000000-0005-0000-0000-00008AD70000}"/>
    <cellStyle name="Акцент6 2" xfId="35522" xr:uid="{00000000-0005-0000-0000-00008BD70000}"/>
    <cellStyle name="Акцент6 3" xfId="35523" xr:uid="{00000000-0005-0000-0000-00008CD70000}"/>
    <cellStyle name="Акцент6_AVA DVA EL" xfId="35524" xr:uid="{00000000-0005-0000-0000-00008DD70000}"/>
    <cellStyle name="Ввод " xfId="35525" xr:uid="{00000000-0005-0000-0000-00008ED70000}"/>
    <cellStyle name="Ввод  2" xfId="35526" xr:uid="{00000000-0005-0000-0000-00008FD70000}"/>
    <cellStyle name="Ввод  3" xfId="35527" xr:uid="{00000000-0005-0000-0000-000090D70000}"/>
    <cellStyle name="Ввод  4" xfId="40161" xr:uid="{00000000-0005-0000-0000-000091D70000}"/>
    <cellStyle name="Ввод _AVA DVA EL" xfId="35528" xr:uid="{00000000-0005-0000-0000-000092D70000}"/>
    <cellStyle name="Вывод" xfId="35529" xr:uid="{00000000-0005-0000-0000-000093D70000}"/>
    <cellStyle name="Вывод 2" xfId="35530" xr:uid="{00000000-0005-0000-0000-000094D70000}"/>
    <cellStyle name="Вывод 3" xfId="35531" xr:uid="{00000000-0005-0000-0000-000095D70000}"/>
    <cellStyle name="Вывод_AVA DVA EL" xfId="35532" xr:uid="{00000000-0005-0000-0000-000096D70000}"/>
    <cellStyle name="Вычисление" xfId="35533" xr:uid="{00000000-0005-0000-0000-000097D70000}"/>
    <cellStyle name="Вычисление 2" xfId="35534" xr:uid="{00000000-0005-0000-0000-000098D70000}"/>
    <cellStyle name="Вычисление 3" xfId="35535" xr:uid="{00000000-0005-0000-0000-000099D70000}"/>
    <cellStyle name="Вычисление_AVA DVA EL" xfId="35536" xr:uid="{00000000-0005-0000-0000-00009AD70000}"/>
    <cellStyle name="Гиперссылка 2" xfId="35537" xr:uid="{00000000-0005-0000-0000-00009BD70000}"/>
    <cellStyle name="Гиперссылка 2 2" xfId="35538" xr:uid="{00000000-0005-0000-0000-00009CD70000}"/>
    <cellStyle name="Гиперссылка 2 3" xfId="35539" xr:uid="{00000000-0005-0000-0000-00009DD70000}"/>
    <cellStyle name="Гиперссылка 2_AVA DVA EL" xfId="35540" xr:uid="{00000000-0005-0000-0000-00009ED70000}"/>
    <cellStyle name="Заголовок 1" xfId="35541" xr:uid="{00000000-0005-0000-0000-00009FD70000}"/>
    <cellStyle name="Заголовок 1 2" xfId="35542" xr:uid="{00000000-0005-0000-0000-0000A0D70000}"/>
    <cellStyle name="Заголовок 1 3" xfId="35543" xr:uid="{00000000-0005-0000-0000-0000A1D70000}"/>
    <cellStyle name="Заголовок 1_AVA DVA EL" xfId="35544" xr:uid="{00000000-0005-0000-0000-0000A2D70000}"/>
    <cellStyle name="Заголовок 2" xfId="35545" xr:uid="{00000000-0005-0000-0000-0000A3D70000}"/>
    <cellStyle name="Заголовок 2 2" xfId="35546" xr:uid="{00000000-0005-0000-0000-0000A4D70000}"/>
    <cellStyle name="Заголовок 2 3" xfId="35547" xr:uid="{00000000-0005-0000-0000-0000A5D70000}"/>
    <cellStyle name="Заголовок 2_AVA DVA EL" xfId="35548" xr:uid="{00000000-0005-0000-0000-0000A6D70000}"/>
    <cellStyle name="Заголовок 3" xfId="35549" xr:uid="{00000000-0005-0000-0000-0000A7D70000}"/>
    <cellStyle name="Заголовок 3 2" xfId="35550" xr:uid="{00000000-0005-0000-0000-0000A8D70000}"/>
    <cellStyle name="Заголовок 3 3" xfId="35551" xr:uid="{00000000-0005-0000-0000-0000A9D70000}"/>
    <cellStyle name="Заголовок 3_AVA DVA EL" xfId="35552" xr:uid="{00000000-0005-0000-0000-0000AAD70000}"/>
    <cellStyle name="Заголовок 4" xfId="35553" xr:uid="{00000000-0005-0000-0000-0000ABD70000}"/>
    <cellStyle name="Заголовок 4 2" xfId="35554" xr:uid="{00000000-0005-0000-0000-0000ACD70000}"/>
    <cellStyle name="Заголовок 4 3" xfId="35555" xr:uid="{00000000-0005-0000-0000-0000ADD70000}"/>
    <cellStyle name="Заголовок 4_AVA DVA EL" xfId="35556" xr:uid="{00000000-0005-0000-0000-0000AED70000}"/>
    <cellStyle name="Итог" xfId="35557" xr:uid="{00000000-0005-0000-0000-0000AFD70000}"/>
    <cellStyle name="Итог 2" xfId="35558" xr:uid="{00000000-0005-0000-0000-0000B0D70000}"/>
    <cellStyle name="Итог 3" xfId="35559" xr:uid="{00000000-0005-0000-0000-0000B1D70000}"/>
    <cellStyle name="Итог_AVA DVA EL" xfId="35560" xr:uid="{00000000-0005-0000-0000-0000B2D70000}"/>
    <cellStyle name="Контрольная ячейка" xfId="35561" xr:uid="{00000000-0005-0000-0000-0000B3D70000}"/>
    <cellStyle name="Контрольная ячейка 2" xfId="35562" xr:uid="{00000000-0005-0000-0000-0000B4D70000}"/>
    <cellStyle name="Контрольная ячейка 3" xfId="35563" xr:uid="{00000000-0005-0000-0000-0000B5D70000}"/>
    <cellStyle name="Контрольная ячейка_AVA DVA EL" xfId="35564" xr:uid="{00000000-0005-0000-0000-0000B6D70000}"/>
    <cellStyle name="Название" xfId="35565" xr:uid="{00000000-0005-0000-0000-0000B7D70000}"/>
    <cellStyle name="Название 2" xfId="35566" xr:uid="{00000000-0005-0000-0000-0000B8D70000}"/>
    <cellStyle name="Название 3" xfId="35567" xr:uid="{00000000-0005-0000-0000-0000B9D70000}"/>
    <cellStyle name="Название_AVA DVA EL" xfId="35568" xr:uid="{00000000-0005-0000-0000-0000BAD70000}"/>
    <cellStyle name="Нейтральный" xfId="35569" xr:uid="{00000000-0005-0000-0000-0000BBD70000}"/>
    <cellStyle name="Нейтральный 2" xfId="35570" xr:uid="{00000000-0005-0000-0000-0000BCD70000}"/>
    <cellStyle name="Нейтральный 3" xfId="35571" xr:uid="{00000000-0005-0000-0000-0000BDD70000}"/>
    <cellStyle name="Нейтральный_AVA DVA EL" xfId="35572" xr:uid="{00000000-0005-0000-0000-0000BED70000}"/>
    <cellStyle name="Обычный 2" xfId="40162" xr:uid="{00000000-0005-0000-0000-0000BFD70000}"/>
    <cellStyle name="Обычный_Книга2" xfId="35573" xr:uid="{00000000-0005-0000-0000-0000C0D70000}"/>
    <cellStyle name="Плохой" xfId="35574" xr:uid="{00000000-0005-0000-0000-0000C1D70000}"/>
    <cellStyle name="Плохой 2" xfId="35575" xr:uid="{00000000-0005-0000-0000-0000C2D70000}"/>
    <cellStyle name="Плохой 3" xfId="35576" xr:uid="{00000000-0005-0000-0000-0000C3D70000}"/>
    <cellStyle name="Плохой_AVA DVA EL" xfId="35577" xr:uid="{00000000-0005-0000-0000-0000C4D70000}"/>
    <cellStyle name="Пояснение" xfId="35578" xr:uid="{00000000-0005-0000-0000-0000C5D70000}"/>
    <cellStyle name="Пояснение 2" xfId="35579" xr:uid="{00000000-0005-0000-0000-0000C6D70000}"/>
    <cellStyle name="Пояснение 3" xfId="35580" xr:uid="{00000000-0005-0000-0000-0000C7D70000}"/>
    <cellStyle name="Пояснение_AVA DVA EL" xfId="35581" xr:uid="{00000000-0005-0000-0000-0000C8D70000}"/>
    <cellStyle name="Примечание" xfId="35582" xr:uid="{00000000-0005-0000-0000-0000C9D70000}"/>
    <cellStyle name="Примечание 2" xfId="35583" xr:uid="{00000000-0005-0000-0000-0000CAD70000}"/>
    <cellStyle name="Примечание 3" xfId="35584" xr:uid="{00000000-0005-0000-0000-0000CBD70000}"/>
    <cellStyle name="Примечание 4" xfId="53112" xr:uid="{00000000-0005-0000-0000-0000CCD70000}"/>
    <cellStyle name="Примечание_AVA DVA EL" xfId="35585" xr:uid="{00000000-0005-0000-0000-0000CDD70000}"/>
    <cellStyle name="Связанная ячейка" xfId="35586" xr:uid="{00000000-0005-0000-0000-0000CED70000}"/>
    <cellStyle name="Связанная ячейка 2" xfId="35587" xr:uid="{00000000-0005-0000-0000-0000CFD70000}"/>
    <cellStyle name="Связанная ячейка 3" xfId="35588" xr:uid="{00000000-0005-0000-0000-0000D0D70000}"/>
    <cellStyle name="Связанная ячейка_AVA DVA EL" xfId="35589" xr:uid="{00000000-0005-0000-0000-0000D1D70000}"/>
    <cellStyle name="Текст предупреждения" xfId="35590" xr:uid="{00000000-0005-0000-0000-0000D2D70000}"/>
    <cellStyle name="Текст предупреждения 2" xfId="35591" xr:uid="{00000000-0005-0000-0000-0000D3D70000}"/>
    <cellStyle name="Текст предупреждения 3" xfId="35592" xr:uid="{00000000-0005-0000-0000-0000D4D70000}"/>
    <cellStyle name="Текст предупреждения_AVA DVA EL" xfId="35593" xr:uid="{00000000-0005-0000-0000-0000D5D70000}"/>
    <cellStyle name="Финансовый 2" xfId="40163" xr:uid="{00000000-0005-0000-0000-0000D6D70000}"/>
    <cellStyle name="Финансовый_Книга2" xfId="35594" xr:uid="{00000000-0005-0000-0000-0000D7D70000}"/>
    <cellStyle name="Хороший" xfId="35595" xr:uid="{00000000-0005-0000-0000-0000D8D70000}"/>
    <cellStyle name="Хороший 2" xfId="35596" xr:uid="{00000000-0005-0000-0000-0000D9D70000}"/>
    <cellStyle name="Хороший 3" xfId="35597" xr:uid="{00000000-0005-0000-0000-0000DAD70000}"/>
    <cellStyle name="Хороший_AVA DVA EL" xfId="35598" xr:uid="{00000000-0005-0000-0000-0000DBD70000}"/>
  </cellStyles>
  <dxfs count="68">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2" defaultTableStyle="TableStyleMedium2" defaultPivotStyle="PivotStyleLight16">
    <tableStyle name="Table Style 1" pivot="0" count="0" xr9:uid="{00000000-0011-0000-FFFF-FFFF00000000}"/>
    <tableStyle name="PivotTable Style 1" table="0" count="0" xr9:uid="{00000000-0011-0000-FFFF-FFFF01000000}"/>
  </tableStyles>
  <colors>
    <mruColors>
      <color rgb="FF007272"/>
      <color rgb="FF14555A"/>
      <color rgb="FFFFFF66"/>
      <color rgb="FFFFFF99"/>
      <color rgb="FFFFFFCC"/>
      <color rgb="FF66FFFF"/>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6.xml"/><Relationship Id="rId79" Type="http://schemas.openxmlformats.org/officeDocument/2006/relationships/externalLink" Target="externalLinks/externalLink11.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1.xml"/><Relationship Id="rId77" Type="http://schemas.openxmlformats.org/officeDocument/2006/relationships/externalLink" Target="externalLinks/externalLink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4.xml"/><Relationship Id="rId80" Type="http://schemas.openxmlformats.org/officeDocument/2006/relationships/externalLink" Target="externalLinks/externalLink12.xml"/><Relationship Id="rId85"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2.xml"/><Relationship Id="rId75" Type="http://schemas.openxmlformats.org/officeDocument/2006/relationships/externalLink" Target="externalLinks/externalLink7.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5.xml"/><Relationship Id="rId78" Type="http://schemas.openxmlformats.org/officeDocument/2006/relationships/externalLink" Target="externalLinks/externalLink10.xml"/><Relationship Id="rId81" Type="http://schemas.openxmlformats.org/officeDocument/2006/relationships/theme" Target="theme/theme1.xml"/><Relationship Id="rId86"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8.xml"/><Relationship Id="rId7" Type="http://schemas.openxmlformats.org/officeDocument/2006/relationships/worksheet" Target="worksheets/sheet7.xml"/><Relationship Id="rId71" Type="http://schemas.openxmlformats.org/officeDocument/2006/relationships/externalLink" Target="externalLinks/externalLink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ustomXml" Target="../customXml/item3.xml"/><Relationship Id="rId61" Type="http://schemas.openxmlformats.org/officeDocument/2006/relationships/worksheet" Target="worksheets/sheet61.xml"/><Relationship Id="rId8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13</xdr:row>
      <xdr:rowOff>104775</xdr:rowOff>
    </xdr:from>
    <xdr:to>
      <xdr:col>1</xdr:col>
      <xdr:colOff>834390</xdr:colOff>
      <xdr:row>17</xdr:row>
      <xdr:rowOff>85090</xdr:rowOff>
    </xdr:to>
    <xdr:pic>
      <xdr:nvPicPr>
        <xdr:cNvPr id="3" name="Pictur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6810375"/>
          <a:ext cx="786765" cy="5518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1775217</xdr:colOff>
      <xdr:row>19</xdr:row>
      <xdr:rowOff>24400</xdr:rowOff>
    </xdr:from>
    <xdr:to>
      <xdr:col>2</xdr:col>
      <xdr:colOff>2422150</xdr:colOff>
      <xdr:row>21</xdr:row>
      <xdr:rowOff>134297</xdr:rowOff>
    </xdr:to>
    <xdr:pic>
      <xdr:nvPicPr>
        <xdr:cNvPr id="2" name="Bilde 2">
          <a:extLst>
            <a:ext uri="{FF2B5EF4-FFF2-40B4-BE49-F238E27FC236}">
              <a16:creationId xmlns:a16="http://schemas.microsoft.com/office/drawing/2014/main" id="{690D3915-2F0F-D3D2-0A29-F24B93F03828}"/>
            </a:ext>
          </a:extLst>
        </xdr:cNvPr>
        <xdr:cNvPicPr>
          <a:picLocks noChangeAspect="1"/>
        </xdr:cNvPicPr>
      </xdr:nvPicPr>
      <xdr:blipFill>
        <a:blip xmlns:r="http://schemas.openxmlformats.org/officeDocument/2006/relationships" r:embed="rId1" cstate="print">
          <a:alphaModFix/>
          <a:extLst>
            <a:ext uri="{28A0092B-C50C-407E-A947-70E740481C1C}">
              <a14:useLocalDpi xmlns:a14="http://schemas.microsoft.com/office/drawing/2010/main" val="0"/>
            </a:ext>
          </a:extLst>
        </a:blip>
        <a:stretch>
          <a:fillRect/>
        </a:stretch>
      </xdr:blipFill>
      <xdr:spPr>
        <a:xfrm>
          <a:off x="4475347" y="3113813"/>
          <a:ext cx="646933" cy="4146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514350</xdr:colOff>
      <xdr:row>115</xdr:row>
      <xdr:rowOff>0</xdr:rowOff>
    </xdr:from>
    <xdr:ext cx="184731" cy="264560"/>
    <xdr:sp macro="" textlink="">
      <xdr:nvSpPr>
        <xdr:cNvPr id="4" name="TekstSylinder 3">
          <a:extLst>
            <a:ext uri="{FF2B5EF4-FFF2-40B4-BE49-F238E27FC236}">
              <a16:creationId xmlns:a16="http://schemas.microsoft.com/office/drawing/2014/main" id="{00000000-0008-0000-1A00-000004000000}"/>
            </a:ext>
          </a:extLst>
        </xdr:cNvPr>
        <xdr:cNvSpPr txBox="1"/>
      </xdr:nvSpPr>
      <xdr:spPr>
        <a:xfrm>
          <a:off x="12525375"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b-NO"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0</xdr:row>
      <xdr:rowOff>47625</xdr:rowOff>
    </xdr:from>
    <xdr:to>
      <xdr:col>20</xdr:col>
      <xdr:colOff>669735</xdr:colOff>
      <xdr:row>57</xdr:row>
      <xdr:rowOff>47625</xdr:rowOff>
    </xdr:to>
    <xdr:pic>
      <xdr:nvPicPr>
        <xdr:cNvPr id="3" name="Picture 2">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47625"/>
          <a:ext cx="13738035" cy="81438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BVPR-FS02\Projects\1340%20-%20Supervisory%20Reporting\Reporting%20frameworks\v3.0\Draft\02%20MREL-TLAC\20190912%20SCARA%20RESCO\ebvpr-fs02\userdata\CP06revAnnex1_workinprogres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UTHORS\Fsa%20Records\Documentum\dmcl\0000a01f\u180462\80f907c7\QIS%20reporting%20templat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BVPR-FS02\Projects\1340%20-%20Supervisory%20Reporting\Reporting%20frameworks\v3.0\Draft\02%20MREL-TLAC\20190912%20SCARA%20RESCO\prod\dfs\mng\users\home\Delavaljm\CBFA\COREP\sarah.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BVPR-FS02\Projects\C\0130%20-%20RESCO\6.%20Subgroups\SGRPP\MREL\Reporting%20and%20disclosure\SRB%20templates\liability_data_reporting_2019_v2.7.1.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ebvpr-fs02\userdata\Expert%20Groups\Accounting%20and%20Auditing\Other%20folders\EGFI%20Workstream%20Reporting\Circulated%20papers\2009\Marco%20Burroni\Banca%20d'Italia\Documents%20and%20Settings\Administrator\Desktop\CP06revAnnex1_workinprogress.xls?29A5132D" TargetMode="External"/><Relationship Id="rId1" Type="http://schemas.openxmlformats.org/officeDocument/2006/relationships/externalLinkPath" Target="file:///\\29A5132D\CP06revAnnex1_workinprogres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bvpr-fs02\userdata\Standing%20Committees\Regulation%20and%20Policy\Sub%20Groups\TF%20Leverage%20Ratio\TFLR%20Meeting%2015%20March%202012\Basel%20III%20implementation%20monitoring%20reporting%20template%20v2-3-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vreba01\EBA\Standing%20Committees\Accounting,%20Reporting%20and%20Auditing\Sub%20Groups\Reporting\BTS%20on%20reporting\Data%20point%20model\DPM%20workshop%20June\TemplateAnalysisMatrix%202012%2011%2023_LR(for%20revision).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BVPR-FS02\Projects\P\My%20Documents\work\egfi%20november%202006\EGFI%202006%2010%20Rev5%20-%20Annex%201%20(Disclosure%20of%20COREP%20Implement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bvpr-fs02\userdata\Users\malba\AppData\Local\Microsoft\Windows\Temporary%20Internet%20Files\Content.Outlook\5FJ8X6ZY\TemplateAnalysisMatrix%202012%2010%2003_EGA%20(3).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bvpr-fs02\userdata\Documentum\dmcl\0000a01f\u192684\810cbb36\Documentum\dmcl\0000a01f\u181994\80cba7ac\TBG_IS4_ReportingTemplat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AB70075\AppData\Local\Microsoft\Windows\Temporary%20Internet%20Files\Content.Outlook\CMGWVGGQ\11.Finanstilsynet\BK-NK\COREP_NK_20181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bvpr-fs02\userdata\Users\malba\AppData\Roaming\Microsoft\Excel\TemplateAnalysisMatrix%202012%2012%2004%20-%20Mari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DefCap"/>
      <sheetName val="DefCapTier1"/>
      <sheetName val="DefCapTier23"/>
      <sheetName val="DefCapCalc"/>
      <sheetName val="DefCapCalcCOREP"/>
      <sheetName val="Leverage ratio"/>
      <sheetName val="Liquidity"/>
      <sheetName val="TB"/>
      <sheetName val="CCR"/>
      <sheetName val="CCR memo"/>
      <sheetName val="Securitisation"/>
      <sheetName val="OpRisk"/>
      <sheetName val="Smoothing MRC"/>
      <sheetName val="TB securitisation"/>
      <sheetName val="TB correlation trading"/>
      <sheetName val="TB securitisation LSS"/>
      <sheetName val="TB correlation trading LSS"/>
      <sheetName val="TB securitisation wide"/>
      <sheetName val="TB correlation trading wide"/>
      <sheetName val="Checks"/>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2">
          <cell r="C42">
            <v>1</v>
          </cell>
        </row>
        <row r="43">
          <cell r="C43">
            <v>2</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details"/>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99.00"/>
      <sheetName val="T01.00"/>
      <sheetName val="T02.00"/>
      <sheetName val="T03.01"/>
      <sheetName val="T03.02"/>
      <sheetName val="T03.03"/>
      <sheetName val="T04.00"/>
      <sheetName val="T05.00"/>
      <sheetName val="T06.00"/>
      <sheetName val="T07.00"/>
      <sheetName val="T08.00"/>
      <sheetName val="Lists"/>
    </sheetNames>
    <sheetDataSet>
      <sheetData sheetId="0"/>
      <sheetData sheetId="1"/>
      <sheetData sheetId="2"/>
      <sheetData sheetId="3"/>
      <sheetData sheetId="4"/>
      <sheetData sheetId="5"/>
      <sheetData sheetId="6"/>
      <sheetData sheetId="7"/>
      <sheetData sheetId="8"/>
      <sheetData sheetId="9"/>
      <sheetData sheetId="10"/>
      <sheetData sheetId="11">
        <row r="2">
          <cell r="B2" t="str">
            <v>AUSTRIA</v>
          </cell>
        </row>
        <row r="3">
          <cell r="B3" t="str">
            <v>BELGIUM</v>
          </cell>
        </row>
        <row r="4">
          <cell r="B4" t="str">
            <v>BULGARIA</v>
          </cell>
        </row>
        <row r="5">
          <cell r="B5" t="str">
            <v>CROATIA</v>
          </cell>
        </row>
        <row r="6">
          <cell r="B6" t="str">
            <v>CYPRUS</v>
          </cell>
        </row>
        <row r="7">
          <cell r="B7" t="str">
            <v>CZECH REPUBLIC</v>
          </cell>
        </row>
        <row r="8">
          <cell r="B8" t="str">
            <v>DENMARK</v>
          </cell>
        </row>
        <row r="9">
          <cell r="B9" t="str">
            <v>ESTONIA</v>
          </cell>
        </row>
        <row r="10">
          <cell r="B10" t="str">
            <v>FINLAND</v>
          </cell>
        </row>
        <row r="11">
          <cell r="B11" t="str">
            <v>FRANCE</v>
          </cell>
        </row>
        <row r="12">
          <cell r="B12" t="str">
            <v>GERMANY</v>
          </cell>
        </row>
        <row r="13">
          <cell r="B13" t="str">
            <v>GREECE</v>
          </cell>
        </row>
        <row r="14">
          <cell r="B14" t="str">
            <v>HUNGARY</v>
          </cell>
        </row>
        <row r="15">
          <cell r="B15" t="str">
            <v>IRELAND</v>
          </cell>
        </row>
        <row r="16">
          <cell r="B16" t="str">
            <v>ITALY</v>
          </cell>
        </row>
        <row r="17">
          <cell r="B17" t="str">
            <v>LATVIA</v>
          </cell>
        </row>
        <row r="18">
          <cell r="B18" t="str">
            <v>LITHUANIA</v>
          </cell>
        </row>
        <row r="19">
          <cell r="B19" t="str">
            <v>LUXEMBOURG</v>
          </cell>
        </row>
        <row r="20">
          <cell r="B20" t="str">
            <v>MALTA</v>
          </cell>
        </row>
        <row r="21">
          <cell r="B21" t="str">
            <v>NETHERLANDS</v>
          </cell>
        </row>
        <row r="22">
          <cell r="B22" t="str">
            <v>POLAND</v>
          </cell>
        </row>
        <row r="23">
          <cell r="B23" t="str">
            <v>PORTUGAL</v>
          </cell>
        </row>
        <row r="24">
          <cell r="B24" t="str">
            <v>ROMANIA</v>
          </cell>
        </row>
        <row r="25">
          <cell r="B25" t="str">
            <v>SLOVAKIA</v>
          </cell>
        </row>
        <row r="26">
          <cell r="B26" t="str">
            <v>SLOVENIA</v>
          </cell>
        </row>
        <row r="27">
          <cell r="B27" t="str">
            <v>SPAIN</v>
          </cell>
        </row>
        <row r="28">
          <cell r="B28" t="str">
            <v>SWEDEN</v>
          </cell>
        </row>
        <row r="29">
          <cell r="B29" t="str">
            <v>UNITED KINGDOM</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2)"/>
      <sheetName val="General Info"/>
      <sheetName val="DefCapB3"/>
      <sheetName val="DefCapB3-MI"/>
      <sheetName val="Leverage Ratio"/>
      <sheetName val="LCR"/>
      <sheetName val="NSFR"/>
      <sheetName val="Checks"/>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Grey Shaded Cells"/>
      <sheetName val="Analysis Matrix - Names"/>
      <sheetName val="Analisys Matrix - Codes"/>
      <sheetName val="Hierarchies"/>
      <sheetName val="HierarchyMembers"/>
      <sheetName val="Dimensions"/>
      <sheetName val="Members"/>
      <sheetName val="Domains"/>
      <sheetName val="Tables"/>
      <sheetName val="TableComponentMembers"/>
      <sheetName val="Hier.ApplTables"/>
      <sheetName val="Lists-Aux"/>
    </sheetNames>
    <sheetDataSet>
      <sheetData sheetId="0" refreshError="1"/>
      <sheetData sheetId="1" refreshError="1"/>
      <sheetData sheetId="2" refreshError="1"/>
      <sheetData sheetId="3" refreshError="1"/>
      <sheetData sheetId="4" refreshError="1"/>
      <sheetData sheetId="5" refreshError="1"/>
      <sheetData sheetId="6">
        <row r="2">
          <cell r="B2" t="str">
            <v>Base</v>
          </cell>
        </row>
        <row r="3">
          <cell r="B3" t="str">
            <v>Amount type</v>
          </cell>
        </row>
        <row r="4">
          <cell r="B4" t="str">
            <v>Main category</v>
          </cell>
        </row>
        <row r="5">
          <cell r="B5" t="str">
            <v>Accounting portfolio</v>
          </cell>
        </row>
        <row r="6">
          <cell r="B6" t="str">
            <v>Controlling and non-controlling owners</v>
          </cell>
        </row>
        <row r="7">
          <cell r="B7" t="str">
            <v>Related parties/Relationships</v>
          </cell>
        </row>
        <row r="8">
          <cell r="B8" t="str">
            <v>Main category that generates income or expenses</v>
          </cell>
        </row>
        <row r="9">
          <cell r="B9" t="str">
            <v>Type of risk</v>
          </cell>
        </row>
        <row r="10">
          <cell r="B10" t="str">
            <v>Counterparty sector</v>
          </cell>
        </row>
        <row r="11">
          <cell r="B11" t="str">
            <v>Impairment status</v>
          </cell>
        </row>
        <row r="12">
          <cell r="B12" t="str">
            <v>Type of market</v>
          </cell>
        </row>
        <row r="13">
          <cell r="B13" t="str">
            <v>Purpose</v>
          </cell>
        </row>
        <row r="14">
          <cell r="B14" t="str">
            <v>Main Category underlying</v>
          </cell>
        </row>
        <row r="15">
          <cell r="B15" t="str">
            <v>Residence of counterparty</v>
          </cell>
        </row>
        <row r="16">
          <cell r="B16" t="str">
            <v>Prudential portfolio</v>
          </cell>
        </row>
        <row r="17">
          <cell r="B17" t="str">
            <v>NACE code counterparty</v>
          </cell>
        </row>
        <row r="18">
          <cell r="B18" t="str">
            <v>Condition of the pledge of collateral given</v>
          </cell>
        </row>
        <row r="19">
          <cell r="B19" t="str">
            <v>Main Category of the transferred financial asset to which the liability is associated to</v>
          </cell>
        </row>
        <row r="20">
          <cell r="B20" t="str">
            <v>Fair value hierarchy</v>
          </cell>
        </row>
        <row r="21">
          <cell r="B21" t="str">
            <v>Location of the activities</v>
          </cell>
        </row>
        <row r="22">
          <cell r="B22" t="str">
            <v>Type of activity of Related parties/Relationships</v>
          </cell>
        </row>
        <row r="23">
          <cell r="B23" t="str">
            <v>To be reclassified to profit or loss</v>
          </cell>
        </row>
        <row r="24">
          <cell r="B24" t="str">
            <v>Condition of the pledge of collateral received</v>
          </cell>
        </row>
        <row r="25">
          <cell r="B25" t="str">
            <v>Type of obligation with collateral given</v>
          </cell>
        </row>
        <row r="26">
          <cell r="B26" t="str">
            <v>Type of activity</v>
          </cell>
        </row>
        <row r="27">
          <cell r="B27" t="str">
            <v>Main category of the Defined benefit plan assets</v>
          </cell>
        </row>
        <row r="28">
          <cell r="B28" t="str">
            <v>Subordinated</v>
          </cell>
        </row>
        <row r="29">
          <cell r="B29" t="str">
            <v>Main Category provided of Investee</v>
          </cell>
        </row>
        <row r="30">
          <cell r="B30" t="str">
            <v>Security code</v>
          </cell>
        </row>
        <row r="31">
          <cell r="B31" t="str">
            <v>Eligibility for own funds of the main category</v>
          </cell>
        </row>
        <row r="32">
          <cell r="B32" t="str">
            <v>Transitional Eligibility in Own Funds</v>
          </cell>
        </row>
        <row r="33">
          <cell r="B33" t="str">
            <v>Approach</v>
          </cell>
        </row>
        <row r="34">
          <cell r="B34" t="str">
            <v>Main category that generates the deferred tax liability</v>
          </cell>
        </row>
        <row r="35">
          <cell r="B35" t="str">
            <v>Type of securitisation</v>
          </cell>
        </row>
        <row r="36">
          <cell r="B36" t="str">
            <v xml:space="preserve">Time past from due second contractual payment or delivery leg (free deliveries) </v>
          </cell>
        </row>
        <row r="37">
          <cell r="B37" t="str">
            <v>Callability of the instruments</v>
          </cell>
        </row>
        <row r="38">
          <cell r="B38" t="str">
            <v>Entity code</v>
          </cell>
        </row>
        <row r="39">
          <cell r="B39" t="str">
            <v>CRM Effects/Collateral</v>
          </cell>
        </row>
        <row r="40">
          <cell r="B40" t="str">
            <v>Conversion factors for off-balance sheet items</v>
          </cell>
        </row>
        <row r="41">
          <cell r="B41" t="str">
            <v>Risk weights</v>
          </cell>
        </row>
        <row r="42">
          <cell r="B42" t="str">
            <v>Use of external ratings</v>
          </cell>
        </row>
        <row r="43">
          <cell r="B43" t="str">
            <v>Items associated with a particular high risk</v>
          </cell>
        </row>
        <row r="44">
          <cell r="B44" t="str">
            <v>Methods to determine risk weights</v>
          </cell>
        </row>
        <row r="45">
          <cell r="B45" t="str">
            <v>Residual maturity</v>
          </cell>
        </row>
        <row r="46">
          <cell r="B46" t="str">
            <v>Country where the exposure is generated</v>
          </cell>
        </row>
        <row r="47">
          <cell r="B47" t="str">
            <v>PD assigned to the obligor grade or pool</v>
          </cell>
        </row>
        <row r="48">
          <cell r="B48" t="str">
            <v>Type of credit protection</v>
          </cell>
        </row>
        <row r="49">
          <cell r="B49" t="str">
            <v>Time from the due time for settlement</v>
          </cell>
        </row>
        <row r="50">
          <cell r="B50" t="str">
            <v>Type of risk transfer</v>
          </cell>
        </row>
        <row r="51">
          <cell r="B51" t="str">
            <v>Exposures by Credit Quality steps at reporting date</v>
          </cell>
        </row>
        <row r="52">
          <cell r="B52" t="str">
            <v>Role in the securitisation process</v>
          </cell>
        </row>
        <row r="53">
          <cell r="B53" t="str">
            <v>Exposures by Credit Quality steps at inception</v>
          </cell>
        </row>
        <row r="54">
          <cell r="B54" t="str">
            <v>Code of the securitisation</v>
          </cell>
        </row>
        <row r="55">
          <cell r="B55" t="str">
            <v>Securitisation structure</v>
          </cell>
        </row>
        <row r="56">
          <cell r="B56" t="str">
            <v>Business line</v>
          </cell>
        </row>
        <row r="57">
          <cell r="B57" t="str">
            <v>Use of allocation mechanism</v>
          </cell>
        </row>
        <row r="58">
          <cell r="B58" t="str">
            <v>Event Type</v>
          </cell>
        </row>
        <row r="59">
          <cell r="B59" t="str">
            <v>Positions in the instrument</v>
          </cell>
        </row>
        <row r="60">
          <cell r="B60" t="str">
            <v>Type of underlying</v>
          </cell>
        </row>
        <row r="61">
          <cell r="B61" t="str">
            <v>Country of the market</v>
          </cell>
        </row>
        <row r="62">
          <cell r="B62" t="str">
            <v>Counterparty (large regulated financial entities)</v>
          </cell>
        </row>
        <row r="63">
          <cell r="B63" t="str">
            <v>Type of allowance</v>
          </cell>
        </row>
        <row r="64">
          <cell r="B64" t="str">
            <v>Attribute: Reference date</v>
          </cell>
        </row>
        <row r="65">
          <cell r="B65" t="str">
            <v>Time past due</v>
          </cell>
        </row>
        <row r="66">
          <cell r="B66" t="str">
            <v>Collateral/Guarantee received</v>
          </cell>
        </row>
        <row r="67">
          <cell r="B67" t="str">
            <v>Derivatives Purchased/Sold</v>
          </cell>
        </row>
        <row r="68">
          <cell r="B68" t="str">
            <v>Size of the counterparty</v>
          </cell>
        </row>
        <row r="69">
          <cell r="B69" t="str">
            <v>Accounting portfolio of the transferred financial asset to which the liability is associated to</v>
          </cell>
        </row>
        <row r="70">
          <cell r="B70" t="str">
            <v>Hybrid instruments</v>
          </cell>
        </row>
        <row r="71">
          <cell r="B71" t="str">
            <v>Subject to operating lease (reporting entity lessor)</v>
          </cell>
        </row>
        <row r="72">
          <cell r="B72" t="str">
            <v>Exposure class</v>
          </cell>
        </row>
        <row r="73">
          <cell r="B73" t="str">
            <v>Country where the requirement is applicable</v>
          </cell>
        </row>
        <row r="74">
          <cell r="B74" t="str">
            <v>Currency of the exposure</v>
          </cell>
        </row>
        <row r="75">
          <cell r="B75" t="str">
            <v>Loan to Value</v>
          </cell>
        </row>
        <row r="76">
          <cell r="B76" t="str">
            <v>Individual entity code</v>
          </cell>
        </row>
        <row r="77">
          <cell r="B77" t="str">
            <v>Removed during the period</v>
          </cell>
        </row>
        <row r="78">
          <cell r="B78" t="str">
            <v>Type of investment firm</v>
          </cell>
        </row>
      </sheetData>
      <sheetData sheetId="7" refreshError="1"/>
      <sheetData sheetId="8" refreshError="1"/>
      <sheetData sheetId="9" refreshError="1"/>
      <sheetData sheetId="10" refreshError="1"/>
      <sheetData sheetId="11" refreshError="1"/>
      <sheetData sheetId="12">
        <row r="1">
          <cell r="A1" t="str">
            <v>BAS</v>
          </cell>
          <cell r="D1" t="str">
            <v>AP</v>
          </cell>
          <cell r="E1" t="str">
            <v>BT</v>
          </cell>
          <cell r="H1" t="str">
            <v>COI</v>
          </cell>
          <cell r="I1" t="str">
            <v>CP</v>
          </cell>
          <cell r="J1" t="str">
            <v>CQS</v>
          </cell>
          <cell r="K1" t="str">
            <v>CT</v>
          </cell>
          <cell r="N1" t="str">
            <v>ER</v>
          </cell>
          <cell r="P1" t="str">
            <v>GA</v>
          </cell>
          <cell r="Q1" t="str">
            <v>IM</v>
          </cell>
          <cell r="U1" t="str">
            <v>PCT</v>
          </cell>
          <cell r="V1" t="str">
            <v>PI</v>
          </cell>
          <cell r="W1" t="str">
            <v>PL</v>
          </cell>
          <cell r="X1" t="str">
            <v>PR</v>
          </cell>
          <cell r="Z1" t="str">
            <v>RP</v>
          </cell>
          <cell r="AA1" t="str">
            <v>RSP</v>
          </cell>
          <cell r="AB1" t="str">
            <v>RT</v>
          </cell>
          <cell r="AC1" t="str">
            <v>RTT</v>
          </cell>
          <cell r="AD1" t="str">
            <v>ST</v>
          </cell>
          <cell r="AF1" t="str">
            <v>TI</v>
          </cell>
          <cell r="AG1" t="str">
            <v>UES</v>
          </cell>
          <cell r="AI1" t="str">
            <v>TD</v>
          </cell>
        </row>
        <row r="2">
          <cell r="A2" t="str">
            <v>Base items residual category - Total/NA</v>
          </cell>
          <cell r="D2" t="str">
            <v>Risk weighted exposure amounts calculated for equity exposures - Total methods</v>
          </cell>
          <cell r="E2" t="str">
            <v>Boolean Tool residual category - Total/NA</v>
          </cell>
          <cell r="H2" t="str">
            <v>Not applicable/ Total</v>
          </cell>
          <cell r="I2" t="str">
            <v>Not applicable/ All credit protections</v>
          </cell>
          <cell r="J2" t="str">
            <v>Not applicable/ All credit quality steps</v>
          </cell>
          <cell r="K2" t="str">
            <v>Not applicable/ All counterparties</v>
          </cell>
          <cell r="N2" t="str">
            <v>Not applicable/ All situations related to external ratings</v>
          </cell>
          <cell r="P2" t="str">
            <v>TURKEY</v>
          </cell>
          <cell r="Q2" t="str">
            <v>Not applicable/All impairment concepts</v>
          </cell>
          <cell r="U2" t="str">
            <v>Not applicable/ All applicable percentages</v>
          </cell>
          <cell r="V2" t="str">
            <v>Not applicable/All positions</v>
          </cell>
          <cell r="W2" t="str">
            <v>Not applicable/All portfolios</v>
          </cell>
          <cell r="X2" t="str">
            <v>Not applicable</v>
          </cell>
          <cell r="Z2" t="str">
            <v>Not applicable/All related parties/All relationships</v>
          </cell>
          <cell r="AA2" t="str">
            <v>Not applicable/ All roles in the securitisation parties</v>
          </cell>
          <cell r="AB2" t="str">
            <v>Not applicable/All risks</v>
          </cell>
          <cell r="AC2" t="str">
            <v>Not applicable/ All risk tranfer treatments</v>
          </cell>
          <cell r="AD2" t="str">
            <v>Not applicable/All tranches</v>
          </cell>
          <cell r="AF2" t="str">
            <v>Time intervall applicable for free deliveries</v>
          </cell>
          <cell r="AG2" t="str">
            <v>Not applicable/ All types of underlying exposures</v>
          </cell>
          <cell r="AI2" t="str">
            <v>Not applicable</v>
          </cell>
        </row>
        <row r="3">
          <cell r="A3" t="str">
            <v>Own funds</v>
          </cell>
          <cell r="D3" t="str">
            <v>CR IRB - PD, LGD and M approach, excluding dilution risk</v>
          </cell>
          <cell r="E3" t="str">
            <v>Owners of the parent</v>
          </cell>
          <cell r="H3" t="str">
            <v>Instruments without a call or an incentive to redeem</v>
          </cell>
          <cell r="I3" t="str">
            <v>Guarantees other than credit derivatives - Subsitution effect</v>
          </cell>
          <cell r="J3" t="str">
            <v>CQS 1</v>
          </cell>
          <cell r="K3" t="str">
            <v>General governments</v>
          </cell>
          <cell r="N3" t="str">
            <v>Rated exposure</v>
          </cell>
          <cell r="P3" t="str">
            <v>ALBANIA</v>
          </cell>
          <cell r="Q3" t="str">
            <v xml:space="preserve">Specific allowances. Individually assessed financial assets </v>
          </cell>
          <cell r="U3">
            <v>0</v>
          </cell>
          <cell r="V3" t="str">
            <v>Weighted net MKR SEC long positions</v>
          </cell>
          <cell r="W3" t="str">
            <v>Cash and cash equivalents</v>
          </cell>
          <cell r="X3" t="str">
            <v>Complete fiscal year T</v>
          </cell>
          <cell r="Z3" t="str">
            <v>Subsidiaries</v>
          </cell>
          <cell r="AA3" t="str">
            <v>Originator</v>
          </cell>
          <cell r="AB3" t="str">
            <v>Credit risk, counterparty credit risk, dilution risk, free deliveries and settlement/delivery risk</v>
          </cell>
          <cell r="AC3" t="str">
            <v>Synthetic transactions</v>
          </cell>
          <cell r="AD3" t="str">
            <v>Senior</v>
          </cell>
          <cell r="AF3" t="str">
            <v>Not applicable/ All time intervals</v>
          </cell>
          <cell r="AG3" t="str">
            <v>Securitisation, 
Re-Securitisation</v>
          </cell>
          <cell r="AI3" t="str">
            <v>Key dimension</v>
          </cell>
        </row>
        <row r="4">
          <cell r="A4" t="str">
            <v>Income</v>
          </cell>
          <cell r="D4" t="str">
            <v>Duration-based approach</v>
          </cell>
          <cell r="E4" t="str">
            <v>Non-controlling interests</v>
          </cell>
          <cell r="H4" t="str">
            <v>Instruments with a call or an incentive to redeem</v>
          </cell>
          <cell r="I4" t="str">
            <v>Unfunded credit guarantees</v>
          </cell>
          <cell r="J4" t="str">
            <v>CQS 2</v>
          </cell>
          <cell r="K4" t="str">
            <v>Large regulated financial entities and unregulated financial entities</v>
          </cell>
          <cell r="N4" t="str">
            <v>Issuer credit assessment</v>
          </cell>
          <cell r="P4" t="str">
            <v>AUSTRIA</v>
          </cell>
          <cell r="Q4" t="str">
            <v>Impaired</v>
          </cell>
          <cell r="U4" t="str">
            <v>&gt;50% and &lt;=100%</v>
          </cell>
          <cell r="V4" t="str">
            <v>Weighted net MKR SEC short positions</v>
          </cell>
          <cell r="W4" t="str">
            <v>Trading financial liabilities</v>
          </cell>
          <cell r="X4" t="str">
            <v>Temporally not waived</v>
          </cell>
          <cell r="Z4" t="str">
            <v>Regulated entities within the scope of prudential consolidation</v>
          </cell>
          <cell r="AA4" t="str">
            <v>Investor</v>
          </cell>
          <cell r="AB4" t="str">
            <v>MKR EQU General risk</v>
          </cell>
          <cell r="AC4" t="str">
            <v>Traditional transactions</v>
          </cell>
          <cell r="AD4" t="str">
            <v>Mezzanine</v>
          </cell>
          <cell r="AF4" t="str">
            <v>≤ 30 days</v>
          </cell>
          <cell r="AG4" t="str">
            <v>Loans to corporates or SMEs</v>
          </cell>
          <cell r="AI4" t="str">
            <v>Key</v>
          </cell>
        </row>
        <row r="5">
          <cell r="A5" t="str">
            <v>Expenses</v>
          </cell>
          <cell r="D5" t="str">
            <v>Approaches for options</v>
          </cell>
          <cell r="E5" t="b">
            <v>1</v>
          </cell>
          <cell r="H5" t="str">
            <v>Instruments with a call exercisable after the reporting date, and which meet the conditions in Article 49 of CRR after the date of effective maturity</v>
          </cell>
          <cell r="I5" t="str">
            <v>Credit derivatives protection</v>
          </cell>
          <cell r="J5" t="str">
            <v>CQS 3</v>
          </cell>
          <cell r="K5" t="str">
            <v>Credit institutions</v>
          </cell>
          <cell r="N5" t="str">
            <v>Unrated exposure where a derived rating is used</v>
          </cell>
          <cell r="P5" t="str">
            <v>BELGIUM</v>
          </cell>
          <cell r="Q5" t="str">
            <v>Past due</v>
          </cell>
          <cell r="U5" t="str">
            <v>Zone 1 risk weights for MKR SA TDI general maturity-based approach</v>
          </cell>
          <cell r="V5" t="str">
            <v>Instruments subject to Large exposures regime</v>
          </cell>
          <cell r="W5" t="str">
            <v>Financial liabilities designated at fair value through profit or loss</v>
          </cell>
          <cell r="X5" t="str">
            <v>Previous year</v>
          </cell>
          <cell r="Z5" t="str">
            <v>Joint ventures</v>
          </cell>
          <cell r="AA5" t="str">
            <v>Sponsor</v>
          </cell>
          <cell r="AB5" t="str">
            <v>MKR EQU Specific risk</v>
          </cell>
          <cell r="AD5" t="str">
            <v>First loss</v>
          </cell>
          <cell r="AF5" t="str">
            <v>5-15 days</v>
          </cell>
          <cell r="AG5" t="str">
            <v>Consumer loans</v>
          </cell>
        </row>
        <row r="6">
          <cell r="A6" t="str">
            <v>Income or expenses</v>
          </cell>
          <cell r="D6" t="str">
            <v>CR IRB Specialized lending slotting criteria</v>
          </cell>
          <cell r="E6" t="b">
            <v>0</v>
          </cell>
          <cell r="H6" t="str">
            <v>Instruments with a call exercisable after the reporting date, and which do not meet the conditions in Article 49 of CRR after the date of effective maturity</v>
          </cell>
          <cell r="I6" t="str">
            <v>Credit derivatives - Substitution effect</v>
          </cell>
          <cell r="J6" t="str">
            <v>CQS 4</v>
          </cell>
          <cell r="K6" t="str">
            <v>Counterparties other than central banks, general governments, credit institutions, other financial corporations, corporates, retail</v>
          </cell>
          <cell r="N6" t="str">
            <v>Direct issue short-term credit assessment</v>
          </cell>
          <cell r="P6" t="str">
            <v>BULGARIA</v>
          </cell>
          <cell r="Q6" t="str">
            <v>Past due, Impaired</v>
          </cell>
          <cell r="U6">
            <v>0.2</v>
          </cell>
          <cell r="V6" t="str">
            <v>Weighted net MKR CTP long positions</v>
          </cell>
          <cell r="W6" t="str">
            <v>Financial liabilities measured at amortised cost</v>
          </cell>
          <cell r="X6" t="str">
            <v>Current year</v>
          </cell>
          <cell r="Z6" t="str">
            <v xml:space="preserve">Joint ventures, Associates </v>
          </cell>
          <cell r="AA6" t="str">
            <v>Originator, Investor</v>
          </cell>
          <cell r="AB6" t="str">
            <v>Position, fx and commodities risks</v>
          </cell>
          <cell r="AF6" t="str">
            <v>16-30 days</v>
          </cell>
          <cell r="AG6" t="str">
            <v>Trade receivables</v>
          </cell>
        </row>
        <row r="7">
          <cell r="A7" t="str">
            <v>Off balance sheet items</v>
          </cell>
          <cell r="D7" t="str">
            <v>MKR EQU Additional requirements for options</v>
          </cell>
          <cell r="H7" t="str">
            <v>Instruments with a call exercisable prior to  or on 20 July 2011, and which do not meet the conditions in Article 49 of CRR after the date of effective maturity</v>
          </cell>
          <cell r="I7" t="str">
            <v>With credit protection</v>
          </cell>
          <cell r="J7" t="str">
            <v>CQS other</v>
          </cell>
          <cell r="K7" t="str">
            <v>Corporates, Retail</v>
          </cell>
          <cell r="N7" t="str">
            <v>Direct issue credit assessment</v>
          </cell>
          <cell r="P7" t="str">
            <v>SWITZERLAND</v>
          </cell>
          <cell r="Q7" t="str">
            <v>Written-off</v>
          </cell>
          <cell r="U7" t="str">
            <v>0,2%</v>
          </cell>
          <cell r="V7" t="str">
            <v>Weighted net MKR CTP short positions</v>
          </cell>
          <cell r="W7" t="str">
            <v>Non-trading non-derivative financial liabilities measured at a cost-based method</v>
          </cell>
          <cell r="X7" t="str">
            <v>Complete fiscal year T-1</v>
          </cell>
          <cell r="Z7" t="str">
            <v>Associates</v>
          </cell>
          <cell r="AA7" t="str">
            <v>Originator, Sponsor</v>
          </cell>
          <cell r="AB7" t="str">
            <v>MKR FX risk</v>
          </cell>
          <cell r="AF7" t="str">
            <v>&gt; 30 days ≤ 60 days</v>
          </cell>
          <cell r="AG7" t="str">
            <v>Other assets</v>
          </cell>
        </row>
        <row r="8">
          <cell r="A8" t="str">
            <v>Memorandum items</v>
          </cell>
          <cell r="D8" t="str">
            <v>Standardised approaches for commodities risk</v>
          </cell>
          <cell r="I8" t="str">
            <v>Funded credit derivatives issued</v>
          </cell>
          <cell r="J8" t="str">
            <v>CQS 1 &amp; S/T CQS 1</v>
          </cell>
          <cell r="K8" t="str">
            <v>Corporates, Non financial</v>
          </cell>
          <cell r="N8" t="str">
            <v>Direct issue long-term credit assessment</v>
          </cell>
          <cell r="P8" t="str">
            <v>CYPRUS</v>
          </cell>
          <cell r="Q8" t="str">
            <v>Defaulted</v>
          </cell>
          <cell r="U8" t="str">
            <v>0,4%</v>
          </cell>
          <cell r="V8" t="str">
            <v>Long position</v>
          </cell>
          <cell r="W8" t="str">
            <v>Financial assets held for trading, Financial liabilities held for trading</v>
          </cell>
          <cell r="X8" t="str">
            <v>Complete fiscal year T-2</v>
          </cell>
          <cell r="Z8" t="str">
            <v xml:space="preserve">Parent and parent entities with joint control </v>
          </cell>
          <cell r="AB8" t="str">
            <v>MKR COM risk</v>
          </cell>
          <cell r="AF8" t="str">
            <v>31 to 45 days</v>
          </cell>
          <cell r="AG8" t="str">
            <v>Other liabilities</v>
          </cell>
        </row>
        <row r="9">
          <cell r="A9" t="str">
            <v>Exposures</v>
          </cell>
          <cell r="D9" t="str">
            <v>Maturity ladder approach</v>
          </cell>
          <cell r="I9" t="str">
            <v>Funded credit derivatives issued repruchased</v>
          </cell>
          <cell r="J9" t="str">
            <v>CQS 2</v>
          </cell>
          <cell r="K9" t="str">
            <v>Financial corporations. Other than credit institutions, Non-financial corporations, Households</v>
          </cell>
          <cell r="N9" t="str">
            <v>Without direct issue credit assessment</v>
          </cell>
          <cell r="P9" t="str">
            <v>CZECH REPUBLIC</v>
          </cell>
          <cell r="Q9" t="str">
            <v>Non defaulted</v>
          </cell>
          <cell r="U9" t="str">
            <v>0,7%</v>
          </cell>
          <cell r="V9" t="str">
            <v>Short position</v>
          </cell>
          <cell r="W9" t="str">
            <v>Trading financial assets, Trading financial liabilities</v>
          </cell>
          <cell r="X9" t="str">
            <v>End fiscal year T</v>
          </cell>
          <cell r="Z9" t="str">
            <v>Key management of the institution or its parent</v>
          </cell>
          <cell r="AB9" t="str">
            <v>MKR</v>
          </cell>
          <cell r="AF9" t="str">
            <v>≥46 days</v>
          </cell>
          <cell r="AG9" t="str">
            <v>Covered Bonds</v>
          </cell>
        </row>
        <row r="10">
          <cell r="A10" t="str">
            <v>Assets</v>
          </cell>
          <cell r="D10" t="str">
            <v>Extended maturity ladder approach</v>
          </cell>
          <cell r="I10" t="str">
            <v>Unfunded credit protection - Substitution effect</v>
          </cell>
          <cell r="J10" t="str">
            <v>CQS 3</v>
          </cell>
          <cell r="K10" t="str">
            <v>Financial corporations. Other than credit institutions</v>
          </cell>
          <cell r="N10" t="str">
            <v>Unrated exposure where a derived rating is not used</v>
          </cell>
          <cell r="P10" t="str">
            <v>GERMANY</v>
          </cell>
          <cell r="Q10" t="str">
            <v>Defaulted exposures</v>
          </cell>
          <cell r="U10" t="str">
            <v>Zone 2 risk weights for MKR SA TDI general maturity-based approach</v>
          </cell>
          <cell r="V10" t="str">
            <v>Matched position</v>
          </cell>
          <cell r="W10" t="str">
            <v>Financial assets designated at fair value through profit or loss, Financial liabilities designated at fair value through profit or loss</v>
          </cell>
          <cell r="X10" t="str">
            <v>End fiscal year T-1</v>
          </cell>
          <cell r="Z10" t="str">
            <v>Related parties other than Parent and parent entities with joint control, Subsidiaries, Associates and joint ventures, Key management of the institution or its parent</v>
          </cell>
          <cell r="AB10" t="str">
            <v>TDI and EQU General risk</v>
          </cell>
          <cell r="AF10" t="str">
            <v>&gt; 60 days ≤ 90 days</v>
          </cell>
          <cell r="AG10" t="str">
            <v>Underlying positions others than securitisation positions</v>
          </cell>
        </row>
        <row r="11">
          <cell r="A11" t="str">
            <v>Liabilities</v>
          </cell>
          <cell r="D11" t="str">
            <v>Simplified approach</v>
          </cell>
          <cell r="I11" t="str">
            <v>CRM techniques RW adjustment effect (alternative Approachfor real estate)</v>
          </cell>
          <cell r="J11" t="str">
            <v>CQS 4 &amp; S/T CQS 2</v>
          </cell>
          <cell r="K11" t="str">
            <v>Corporates</v>
          </cell>
          <cell r="N11" t="str">
            <v>Indirect issue credit assesment</v>
          </cell>
          <cell r="P11" t="str">
            <v>DENMARK</v>
          </cell>
          <cell r="Q11" t="str">
            <v>Specific allowances based on BAD</v>
          </cell>
          <cell r="U11" t="str">
            <v>1,25%</v>
          </cell>
          <cell r="V11" t="str">
            <v>Unmatched position</v>
          </cell>
          <cell r="W11" t="str">
            <v>Financial assets held for trading. At cost, Financial assets designated at fair value through profit or loss. At cost, Available-for-sale financial assets. At cost</v>
          </cell>
          <cell r="X11" t="str">
            <v>End fiscal year T-2</v>
          </cell>
          <cell r="Z11" t="str">
            <v>Unconsolidated structured entities in which the reporting institution has interests</v>
          </cell>
          <cell r="AB11" t="str">
            <v>TDI and EQU Specific risk</v>
          </cell>
          <cell r="AF11" t="str">
            <v>&gt; 90 days ≤ 180days</v>
          </cell>
          <cell r="AG11" t="str">
            <v>Underlying others than Securitisation</v>
          </cell>
        </row>
        <row r="12">
          <cell r="A12" t="str">
            <v>Equity</v>
          </cell>
          <cell r="D12" t="str">
            <v>MKR COM Additional requirements for options</v>
          </cell>
          <cell r="I12" t="str">
            <v>Funded credit protection with effects other than substitution [LE]</v>
          </cell>
          <cell r="J12" t="str">
            <v>CQS 5</v>
          </cell>
          <cell r="K12" t="str">
            <v>Non-financial corporations. Retail</v>
          </cell>
          <cell r="N12" t="str">
            <v>Specific issuing programme or facility to which the item constituting the exposure does not belong</v>
          </cell>
          <cell r="P12" t="str">
            <v>ESTONIA</v>
          </cell>
          <cell r="Q12" t="str">
            <v>General allowances based on BAD. Other than BAD art 37.2</v>
          </cell>
          <cell r="U12" t="str">
            <v>1,75%</v>
          </cell>
          <cell r="V12" t="str">
            <v>Unmatched position</v>
          </cell>
          <cell r="W12" t="str">
            <v>Available-for-sale financial assets. At fair value</v>
          </cell>
          <cell r="X12" t="str">
            <v>Temporally waived and temporally not waived</v>
          </cell>
          <cell r="Z12" t="str">
            <v>Undertakings in which the institution has participation of 20% or more</v>
          </cell>
          <cell r="AB12" t="str">
            <v>Equity risk</v>
          </cell>
          <cell r="AF12" t="str">
            <v>&gt; 180 days ≤ 1year</v>
          </cell>
          <cell r="AG12" t="str">
            <v>Residential mortgages</v>
          </cell>
        </row>
        <row r="13">
          <cell r="A13" t="str">
            <v>Liabilities and Equity</v>
          </cell>
          <cell r="D13" t="str">
            <v>Internal models approach for market risk</v>
          </cell>
          <cell r="I13" t="str">
            <v>CRM techniques Exposure value adjustment effect [LE]</v>
          </cell>
          <cell r="J13" t="str">
            <v>CQS 6</v>
          </cell>
          <cell r="K13" t="str">
            <v>Non-financial corporations</v>
          </cell>
          <cell r="P13" t="str">
            <v>SPAIN</v>
          </cell>
          <cell r="Q13" t="str">
            <v>General allowances based on BAD. BAD art 37.2</v>
          </cell>
          <cell r="U13" t="str">
            <v>2,25%</v>
          </cell>
          <cell r="W13" t="str">
            <v>Held-to-maturity investments</v>
          </cell>
          <cell r="X13" t="str">
            <v>End accounting year T-1</v>
          </cell>
          <cell r="Z13" t="str">
            <v>Post-employment benefit plans with defined benefits</v>
          </cell>
          <cell r="AB13" t="str">
            <v>MKR TDI Specific risk for positions calculated with approaches for securitisation instruments</v>
          </cell>
          <cell r="AF13" t="str">
            <v>&gt; 1 year</v>
          </cell>
          <cell r="AG13" t="str">
            <v>Commercial mortgages</v>
          </cell>
        </row>
        <row r="14">
          <cell r="D14" t="str">
            <v>CR IRB SEC Supervisory formula method</v>
          </cell>
          <cell r="I14" t="str">
            <v>Credit derivatives - LGD adjustment effect</v>
          </cell>
          <cell r="J14" t="str">
            <v>CQS 7 &amp; S/T CQS 3</v>
          </cell>
          <cell r="K14" t="str">
            <v>Central banks</v>
          </cell>
          <cell r="P14" t="str">
            <v>FINLAND</v>
          </cell>
          <cell r="Q14" t="str">
            <v>Specific allowances. Collectively assessed financial assets</v>
          </cell>
          <cell r="U14">
            <v>1.5</v>
          </cell>
          <cell r="W14" t="str">
            <v>Property, plant and equipment. Cost model</v>
          </cell>
          <cell r="X14" t="str">
            <v>Temporally waived</v>
          </cell>
          <cell r="Z14" t="str">
            <v>Undertakings where the institution has a qualifying holding</v>
          </cell>
          <cell r="AB14" t="str">
            <v>Credit risk and free deliveries</v>
          </cell>
          <cell r="AF14" t="str">
            <v>≤ 3 months</v>
          </cell>
          <cell r="AG14" t="str">
            <v>Credit card receivables</v>
          </cell>
        </row>
        <row r="15">
          <cell r="D15" t="str">
            <v>Total general risk, specific risk for non securitisation instruments, particular approach for CIUs reported in TDI template, additional requirements for options</v>
          </cell>
          <cell r="I15" t="str">
            <v>Mortgages on commercial immovable property</v>
          </cell>
          <cell r="J15" t="str">
            <v>CQS 8</v>
          </cell>
          <cell r="K15" t="str">
            <v>Retail</v>
          </cell>
          <cell r="P15" t="str">
            <v>FRANCE</v>
          </cell>
          <cell r="Q15" t="str">
            <v>General allowances</v>
          </cell>
          <cell r="U15" t="str">
            <v>Zone 3 risk weights for MKR SA TDI general maturity-based approach</v>
          </cell>
          <cell r="W15" t="str">
            <v>Investment property. Cost model</v>
          </cell>
          <cell r="Z15" t="str">
            <v>Entities of the financial sector</v>
          </cell>
          <cell r="AB15" t="str">
            <v>MKR TDI Specific risk excluding securitisations and CTP positions</v>
          </cell>
          <cell r="AF15" t="str">
            <v>&gt; 2 years ≤ 3 years</v>
          </cell>
          <cell r="AG15" t="str">
            <v>Leasing</v>
          </cell>
        </row>
        <row r="16">
          <cell r="D16" t="str">
            <v>Particular approach for CIUs reported as debt instruments</v>
          </cell>
          <cell r="I16" t="str">
            <v>Financial collateral simple method</v>
          </cell>
          <cell r="J16" t="str">
            <v>CQS 9</v>
          </cell>
          <cell r="K16" t="str">
            <v>Other financial corporations</v>
          </cell>
          <cell r="P16" t="str">
            <v>GREECE</v>
          </cell>
          <cell r="Q16" t="str">
            <v>All allowances</v>
          </cell>
          <cell r="U16" t="str">
            <v>2,75%</v>
          </cell>
          <cell r="W16" t="str">
            <v>Measurement for Intangible assets. Other than Goodwill. Cost model</v>
          </cell>
          <cell r="Z16" t="str">
            <v>Entities of the financial sector</v>
          </cell>
          <cell r="AB16" t="str">
            <v>MKR TDI Specific risk for securitisation instrument</v>
          </cell>
          <cell r="AF16" t="str">
            <v>&gt; 3 months  ≤ 12 months</v>
          </cell>
        </row>
        <row r="17">
          <cell r="D17" t="str">
            <v>Standardised approach for equity risk</v>
          </cell>
          <cell r="I17" t="str">
            <v>Funded credit protection other than financial collateral wiith subsitution effect</v>
          </cell>
          <cell r="J17" t="str">
            <v>CQS 10</v>
          </cell>
          <cell r="K17" t="str">
            <v>Non-financial corporations. Corporates</v>
          </cell>
          <cell r="P17" t="str">
            <v>HUNGARY</v>
          </cell>
          <cell r="Q17" t="str">
            <v>Collective allowances for incurrred but not reported losses</v>
          </cell>
          <cell r="U17" t="str">
            <v>3,25%</v>
          </cell>
          <cell r="W17" t="str">
            <v>Financial assets held for trading</v>
          </cell>
          <cell r="Z17" t="str">
            <v>Other than entities of the financial sector</v>
          </cell>
          <cell r="AB17" t="str">
            <v>MKR TDI Specific risk for CTP positions</v>
          </cell>
          <cell r="AF17" t="str">
            <v>&gt; 1 year ≤ 2 years</v>
          </cell>
        </row>
        <row r="18">
          <cell r="D18" t="str">
            <v>CR IRB Alternative treatment for exposures secured by real estate</v>
          </cell>
          <cell r="I18" t="str">
            <v>CRM techniques substitution effect</v>
          </cell>
          <cell r="J18" t="str">
            <v>CQS 11</v>
          </cell>
          <cell r="K18" t="str">
            <v>Default funds of complying CCPs</v>
          </cell>
          <cell r="P18" t="str">
            <v>IRELAND</v>
          </cell>
          <cell r="Q18" t="str">
            <v>Non-impaired</v>
          </cell>
          <cell r="U18">
            <v>0.5</v>
          </cell>
          <cell r="W18" t="str">
            <v>Cash equivalents and demand deposits. Other than Cash balances at central banks</v>
          </cell>
          <cell r="Z18" t="str">
            <v>Entities within the scope of prudential consolidation</v>
          </cell>
          <cell r="AB18" t="str">
            <v>Counterparty credit risk</v>
          </cell>
          <cell r="AF18" t="str">
            <v>&gt; 3 years ≤ 5 years</v>
          </cell>
        </row>
        <row r="19">
          <cell r="D19" t="str">
            <v>Approach for general risk for equities</v>
          </cell>
          <cell r="I19" t="str">
            <v>CRM techniques Exposure value adjustment effect (Financial collateral comprehesive method SA)</v>
          </cell>
          <cell r="J19" t="str">
            <v>ALL OTHER CQS</v>
          </cell>
          <cell r="K19" t="str">
            <v>Default funds of non-complying CCPs</v>
          </cell>
          <cell r="P19" t="str">
            <v>ITALY</v>
          </cell>
          <cell r="U19" t="str">
            <v>3,75%</v>
          </cell>
          <cell r="W19" t="str">
            <v>Financial assets held for trading. At cost</v>
          </cell>
          <cell r="AB19" t="str">
            <v>Interest rate risk</v>
          </cell>
          <cell r="AF19" t="str">
            <v>&gt; 5 years ≤ 10 years</v>
          </cell>
        </row>
        <row r="20">
          <cell r="D20" t="str">
            <v>Approach for specific risk for equities</v>
          </cell>
          <cell r="I20" t="str">
            <v>Mortages on residential property</v>
          </cell>
          <cell r="K20" t="str">
            <v>Financial corporations</v>
          </cell>
          <cell r="P20" t="str">
            <v>JAPAN</v>
          </cell>
          <cell r="U20" t="str">
            <v>4,5%</v>
          </cell>
          <cell r="W20" t="str">
            <v>Trading Financial assets. At cost</v>
          </cell>
          <cell r="AB20" t="str">
            <v>Foreign exchange risk</v>
          </cell>
          <cell r="AF20" t="str">
            <v>&gt; 10 years ≤ 15 years</v>
          </cell>
        </row>
        <row r="21">
          <cell r="D21" t="str">
            <v>Particular approach for CIUs reported as equity</v>
          </cell>
          <cell r="I21" t="str">
            <v xml:space="preserve">Funded credit protection other than financial collateral excluding life insurance policies pledged to the lending institutions substitution effect </v>
          </cell>
          <cell r="K21" t="str">
            <v>Households. Corporates</v>
          </cell>
          <cell r="P21" t="str">
            <v>LITHUANIA</v>
          </cell>
          <cell r="U21" t="str">
            <v>5,25%</v>
          </cell>
          <cell r="W21" t="str">
            <v>Financial assets designated at fair value through profit or loss. At cost</v>
          </cell>
          <cell r="AB21" t="str">
            <v>Commodity risk</v>
          </cell>
          <cell r="AF21" t="str">
            <v>&gt; 15 years</v>
          </cell>
        </row>
        <row r="22">
          <cell r="D22" t="str">
            <v>CR SA SEC Internal Assessment Approach</v>
          </cell>
          <cell r="I22" t="str">
            <v>Guarantees other than credit derivatives - LGD adjustment effect</v>
          </cell>
          <cell r="K22" t="str">
            <v>SME</v>
          </cell>
          <cell r="P22" t="str">
            <v>LUXEMBOURG</v>
          </cell>
          <cell r="U22">
            <v>0.06</v>
          </cell>
          <cell r="W22" t="str">
            <v>Available-for-sale financial assets. At cost</v>
          </cell>
          <cell r="AB22" t="str">
            <v>Risks other than Interest rate risk, Equity risk, Foreign exchange risk, Credit risk, Commodity risk</v>
          </cell>
          <cell r="AF22" t="str">
            <v>≥5 days</v>
          </cell>
        </row>
        <row r="23">
          <cell r="D23" t="str">
            <v>CR IRB SEC Internal Assessment Approach</v>
          </cell>
          <cell r="I23" t="str">
            <v>Secured by mortgages on immovable property</v>
          </cell>
          <cell r="K23" t="str">
            <v>Counterparties other than SME</v>
          </cell>
          <cell r="P23" t="str">
            <v>LATVIA</v>
          </cell>
          <cell r="U23">
            <v>0.08</v>
          </cell>
          <cell r="W23" t="str">
            <v>Banking book</v>
          </cell>
          <cell r="AB23" t="str">
            <v>Credit risk, counterparty credit risk and free deliveries</v>
          </cell>
          <cell r="AF23" t="str">
            <v>≥ 2,5 years</v>
          </cell>
        </row>
        <row r="24">
          <cell r="D24" t="str">
            <v>CR IRB SEC Look-Through Approach</v>
          </cell>
          <cell r="I24" t="str">
            <v>Funded credit protection - Substitution effect</v>
          </cell>
          <cell r="K24" t="str">
            <v>Central governments or central banks</v>
          </cell>
          <cell r="P24" t="str">
            <v>MACEDONIA, THE FORMER YUGOSLAV REPUBLIC OF</v>
          </cell>
          <cell r="U24" t="str">
            <v>12,5%</v>
          </cell>
          <cell r="W24" t="str">
            <v>Non-trading debt instruments measured at a cost-based method</v>
          </cell>
          <cell r="AB24" t="str">
            <v>Settlement/delivery risk</v>
          </cell>
          <cell r="AF24" t="str">
            <v>0-4 days</v>
          </cell>
        </row>
        <row r="25">
          <cell r="D25" t="str">
            <v>CR IRB Risk weighted exposure amounts calculated using RW, other</v>
          </cell>
          <cell r="I25" t="str">
            <v>Cash and equivalents held by third parties</v>
          </cell>
          <cell r="K25" t="str">
            <v xml:space="preserve">Regional governments or local authorities </v>
          </cell>
          <cell r="P25" t="str">
            <v>MALTA</v>
          </cell>
          <cell r="U25">
            <v>2.5</v>
          </cell>
          <cell r="W25" t="str">
            <v>Financial assets held for trading, Trading financial assets, Financial assets designated at fair value through profit or loss, Available-for-sale financial assets Non-trading non-derivative financial assets measured at fair value through profit or loss, N</v>
          </cell>
          <cell r="AB25" t="str">
            <v>Credit risk</v>
          </cell>
        </row>
        <row r="26">
          <cell r="D26" t="str">
            <v>Basic Indicator Approach</v>
          </cell>
          <cell r="I26" t="str">
            <v>Secured by real estate property</v>
          </cell>
          <cell r="K26" t="str">
            <v>Public sector entities</v>
          </cell>
          <cell r="P26" t="str">
            <v>NETHERLANDS</v>
          </cell>
          <cell r="U26" t="str">
            <v>Debt securities under the second category risk weights for MKR SA TDI specific total</v>
          </cell>
          <cell r="W26" t="str">
            <v>Accounting portfolios other than Financial assets held for trading, Trading financial assets, Financial assets designated at fair value through profit or loss, Available-for-sale financial assets, Non-trading non-derivative financial assets measured at fa</v>
          </cell>
          <cell r="AB26" t="str">
            <v>Credit risk, counterparty credit risk, dilution risk and free deliveries</v>
          </cell>
        </row>
        <row r="27">
          <cell r="D27" t="str">
            <v>CR Methods to calculate risk weights for securitisation exposures IRB</v>
          </cell>
          <cell r="I27" t="str">
            <v>Life insurance policies pledged to the lending institutions LGD adjustment effect</v>
          </cell>
          <cell r="K27" t="str">
            <v xml:space="preserve">Multilateral Development Banks </v>
          </cell>
          <cell r="P27" t="str">
            <v>NORWAY</v>
          </cell>
          <cell r="U27" t="str">
            <v>0,25%</v>
          </cell>
          <cell r="W27" t="str">
            <v>Accounting portfolios other than Financial liabilities held for trading, Trading financial liabilities, Financial liabilities designated at fair value through profit or loss, Financial liabilities measured at amortised cost, Non-trading non-derivative fin</v>
          </cell>
          <cell r="AB27" t="str">
            <v>Dilution risk</v>
          </cell>
        </row>
        <row r="28">
          <cell r="D28" t="str">
            <v>Approach for specific risk for non securitisation debt instruments</v>
          </cell>
          <cell r="I28" t="str">
            <v>Instruments issued by third party with the obligation to repurchase by request</v>
          </cell>
          <cell r="K28" t="str">
            <v>International Organisations</v>
          </cell>
          <cell r="P28" t="str">
            <v>OTHER</v>
          </cell>
          <cell r="U28">
            <v>0.01</v>
          </cell>
          <cell r="W28" t="str">
            <v>Property, plant and equipment</v>
          </cell>
          <cell r="AB28" t="str">
            <v>CVA risk</v>
          </cell>
        </row>
        <row r="29">
          <cell r="D29" t="str">
            <v>Approach for specific risk for securitisation instruments</v>
          </cell>
          <cell r="I29" t="str">
            <v>Life insurance policies pledged to the lending institutions substitution effect</v>
          </cell>
          <cell r="K29" t="str">
            <v>Institutions</v>
          </cell>
          <cell r="P29" t="str">
            <v>POLAND</v>
          </cell>
          <cell r="U29" t="str">
            <v>1,6%</v>
          </cell>
          <cell r="W29" t="str">
            <v>Trading financial assets</v>
          </cell>
          <cell r="AB29" t="str">
            <v>MKR TDI and EQU risk</v>
          </cell>
        </row>
        <row r="30">
          <cell r="D30" t="str">
            <v>Approach for specific risk for correlation trading portfolio</v>
          </cell>
          <cell r="I30" t="str">
            <v>Financial collateral comprehesive method SA</v>
          </cell>
          <cell r="K30" t="str">
            <v>Regulated financial entities not large</v>
          </cell>
          <cell r="P30" t="str">
            <v>PORTUGAL</v>
          </cell>
          <cell r="U30">
            <v>1</v>
          </cell>
          <cell r="W30" t="str">
            <v>Financial assets designated at fair value through profit or loss. Accounting mismatch, Financial liabilities designated at fair value through profit or loss. Accounting mismatch</v>
          </cell>
          <cell r="AB30" t="str">
            <v>Other risk</v>
          </cell>
        </row>
        <row r="31">
          <cell r="D31" t="str">
            <v>CR IRB - PD, LGD and M approach, dilution risk</v>
          </cell>
          <cell r="I31" t="str">
            <v>Funded credit derivatives total mitigation</v>
          </cell>
          <cell r="K31" t="str">
            <v>Financial entities</v>
          </cell>
          <cell r="P31" t="str">
            <v>ROMANIA</v>
          </cell>
          <cell r="U31">
            <v>0.12</v>
          </cell>
          <cell r="W31" t="str">
            <v>Financial assets designated at fair value through profit or loss. Evaluation on a fair value basis, Financial liabilities designated at fair value through profit or loss. Evaluation on a fair value basis</v>
          </cell>
          <cell r="AB31" t="str">
            <v>Large exposures risk</v>
          </cell>
        </row>
        <row r="32">
          <cell r="D32" t="str">
            <v>Standardised approach for foreign-exchange risk</v>
          </cell>
          <cell r="I32" t="str">
            <v>CRM techniques LGD adjustment effect</v>
          </cell>
          <cell r="K32" t="str">
            <v>Households. Retail</v>
          </cell>
          <cell r="P32" t="str">
            <v>SERBIA</v>
          </cell>
          <cell r="U32" t="str">
            <v>7 - 10%</v>
          </cell>
          <cell r="W32" t="str">
            <v>Financial assets designated at fair value through profit or loss. Hybrid contracts designated, Financial liabilities designated at fair value through profit or loss. Hybrid contracts designated</v>
          </cell>
          <cell r="AB32" t="str">
            <v>Risk of fixed overheads</v>
          </cell>
        </row>
        <row r="33">
          <cell r="D33" t="str">
            <v>MKR FX approach</v>
          </cell>
          <cell r="I33" t="str">
            <v>Unfunded credit protection - LGD adjustment effect</v>
          </cell>
          <cell r="K33" t="str">
            <v>Other than entities of the financial sector</v>
          </cell>
          <cell r="P33" t="str">
            <v>RUSSIAN FEDERATION</v>
          </cell>
          <cell r="U33" t="str">
            <v>12 - 18%</v>
          </cell>
          <cell r="W33" t="str">
            <v>Property, plant and equipment. Revaluation model</v>
          </cell>
          <cell r="AB33" t="str">
            <v>Operational risk</v>
          </cell>
        </row>
        <row r="34">
          <cell r="D34" t="str">
            <v>Standardised Approach, IRB Approach</v>
          </cell>
          <cell r="I34" t="str">
            <v>Funded credit protection - LGD adjustment effect</v>
          </cell>
          <cell r="K34" t="str">
            <v>Households</v>
          </cell>
          <cell r="P34" t="str">
            <v>SWEDEN</v>
          </cell>
          <cell r="U34" t="str">
            <v>20 - 35%</v>
          </cell>
          <cell r="W34" t="str">
            <v>Investment property. Fair value model</v>
          </cell>
          <cell r="AB34" t="str">
            <v>MKR TDI risk</v>
          </cell>
        </row>
        <row r="35">
          <cell r="D35" t="str">
            <v>CR SA</v>
          </cell>
          <cell r="I35" t="str">
            <v>Other elligible collateral under the IRB approach</v>
          </cell>
          <cell r="K35" t="str">
            <v>Counterparties other than financial corporations</v>
          </cell>
          <cell r="P35" t="str">
            <v>SLOVENIA</v>
          </cell>
          <cell r="U35" t="str">
            <v>40 - 75%</v>
          </cell>
          <cell r="W35" t="str">
            <v>Other non-trading non-derivative financial assets</v>
          </cell>
          <cell r="AB35" t="str">
            <v>MKR TDI General risk</v>
          </cell>
        </row>
        <row r="36">
          <cell r="D36" t="str">
            <v>Standardised Approaches for operational risk</v>
          </cell>
          <cell r="I36" t="str">
            <v>Financial collateral LGD adjustment effect</v>
          </cell>
          <cell r="K36" t="str">
            <v xml:space="preserve">Financial corporations. Other than credit institutions. Small and Medium Enterprises, Non-financial corporations. Small and Medium Enterprises, Households. Small and Medium Enterprises </v>
          </cell>
          <cell r="P36" t="str">
            <v>SLOVAKIA</v>
          </cell>
          <cell r="U36">
            <v>12.5</v>
          </cell>
          <cell r="W36" t="str">
            <v>Measurement for Intangible assets. Other than Goodwill. Revaluation model</v>
          </cell>
          <cell r="AB36" t="str">
            <v>MKR TDI Specific risk</v>
          </cell>
        </row>
        <row r="37">
          <cell r="D37" t="str">
            <v>Method for IRB - Equity - PD/LGD approach</v>
          </cell>
          <cell r="I37" t="str">
            <v>Real estate excluding inmovable property for which alternative treatment is used</v>
          </cell>
          <cell r="K37" t="str">
            <v>Default funds</v>
          </cell>
          <cell r="P37" t="str">
            <v>TR</v>
          </cell>
          <cell r="U37">
            <v>2</v>
          </cell>
          <cell r="W37" t="str">
            <v>Property, plant and equipment. Deemed cost, Investment property. Deemed cost</v>
          </cell>
          <cell r="AB37" t="str">
            <v>MKR not look-through CIUs risk</v>
          </cell>
        </row>
        <row r="38">
          <cell r="D38" t="str">
            <v>Method for IRB - Equity - Simple Risk Weight approach</v>
          </cell>
          <cell r="I38" t="str">
            <v>Other physical collateral eligible for CRM under IRB approach</v>
          </cell>
          <cell r="K38" t="str">
            <v>Counterparties other than central banks</v>
          </cell>
          <cell r="P38" t="str">
            <v>UKRAINE</v>
          </cell>
          <cell r="U38">
            <v>2.25</v>
          </cell>
          <cell r="W38" t="str">
            <v>Financial liabilities held for trading
Trading financial liabilities
Financial liabilities designated at fair value through profit or loss</v>
          </cell>
          <cell r="AB38" t="str">
            <v>MKR EQU risk</v>
          </cell>
        </row>
        <row r="39">
          <cell r="D39" t="str">
            <v>Method for IRB - Equity - Internal models approach</v>
          </cell>
          <cell r="I39" t="str">
            <v>Receivables eligible for CRM under IRB approach</v>
          </cell>
          <cell r="P39" t="str">
            <v>UNITED KINGDOM</v>
          </cell>
          <cell r="U39">
            <v>3</v>
          </cell>
          <cell r="W39" t="str">
            <v>Financial assets held for trading, 
Trading financial assets, 
Financial assets designated at fair value through profit or loss, 
Non-trading non-derivative financial assets measured at fair value through profit or loss,
Available-for-sale financial asset</v>
          </cell>
        </row>
        <row r="40">
          <cell r="D40" t="str">
            <v>CR Advanced IRB Approach</v>
          </cell>
          <cell r="I40" t="str">
            <v>CRM techniques double default treatment</v>
          </cell>
          <cell r="P40" t="str">
            <v>UNITED STATES</v>
          </cell>
          <cell r="U40">
            <v>3.5</v>
          </cell>
          <cell r="W40" t="str">
            <v>Trading book</v>
          </cell>
        </row>
        <row r="41">
          <cell r="D41" t="str">
            <v>CR Foundation IRB Approach</v>
          </cell>
          <cell r="I41" t="str">
            <v>Secured by commercial real state</v>
          </cell>
          <cell r="P41" t="str">
            <v>Not applicable/All geographical areas</v>
          </cell>
          <cell r="U41">
            <v>4.25</v>
          </cell>
          <cell r="W41" t="str">
            <v>Financial assets designated at fair value through profit or loss</v>
          </cell>
        </row>
        <row r="42">
          <cell r="D42" t="str">
            <v>CR IRB Approach</v>
          </cell>
          <cell r="I42" t="str">
            <v>Secured by mortgage of residential  properties</v>
          </cell>
          <cell r="P42" t="str">
            <v>Domestic</v>
          </cell>
          <cell r="U42">
            <v>0.02</v>
          </cell>
          <cell r="W42" t="str">
            <v>Banking and trading book</v>
          </cell>
        </row>
        <row r="43">
          <cell r="D43" t="str">
            <v>CR SA SEC Ratings Based Method</v>
          </cell>
          <cell r="P43" t="str">
            <v>Non-domestic</v>
          </cell>
          <cell r="U43">
            <v>5</v>
          </cell>
          <cell r="W43" t="str">
            <v>Accounting portfolios for equity instruments subject to impairment</v>
          </cell>
        </row>
        <row r="44">
          <cell r="D44" t="str">
            <v>CR SA SEC Look-Through Approach</v>
          </cell>
          <cell r="P44" t="str">
            <v>Non-Domestic. Countries other than EU</v>
          </cell>
          <cell r="U44">
            <v>6.5</v>
          </cell>
          <cell r="W44" t="str">
            <v>Accounting portfolios for debt instruments subject to impairment</v>
          </cell>
        </row>
        <row r="45">
          <cell r="D45" t="str">
            <v>CR IRB SEC Ratings Based Method</v>
          </cell>
          <cell r="P45" t="str">
            <v>Non-Domestic. EMU countries</v>
          </cell>
          <cell r="U45">
            <v>7.5</v>
          </cell>
          <cell r="W45" t="str">
            <v>Loans and receivables, Classified as held for sale</v>
          </cell>
        </row>
        <row r="46">
          <cell r="D46" t="str">
            <v>Alternative Standardised Approach</v>
          </cell>
          <cell r="P46" t="str">
            <v>Non-Domestic. EU countries other than EMU</v>
          </cell>
          <cell r="U46">
            <v>8.5</v>
          </cell>
          <cell r="W46" t="str">
            <v>Hedge accounting</v>
          </cell>
        </row>
        <row r="47">
          <cell r="D47" t="str">
            <v>MKR SA and MKR IM</v>
          </cell>
          <cell r="P47" t="str">
            <v>Countries not relevant for MKR purposes</v>
          </cell>
          <cell r="U47" t="str">
            <v>Risk weights other for CR SA</v>
          </cell>
          <cell r="W47" t="str">
            <v>Hedge accounting. Interest rate risk</v>
          </cell>
        </row>
        <row r="48">
          <cell r="D48" t="str">
            <v>Standardised approaches for market risk</v>
          </cell>
          <cell r="U48" t="str">
            <v>Risk weights other for MKR SA CTP</v>
          </cell>
          <cell r="W48" t="str">
            <v>Financial assets held for trading. Economic hedges, Financial liabilities held for trading. Economic hedges</v>
          </cell>
        </row>
        <row r="49">
          <cell r="D49" t="str">
            <v>Standardised approaches for interest rate risk</v>
          </cell>
          <cell r="U49">
            <v>1.9</v>
          </cell>
          <cell r="W49" t="str">
            <v>Hedge accounting. Fair value hedges</v>
          </cell>
        </row>
        <row r="50">
          <cell r="D50" t="str">
            <v>Total</v>
          </cell>
          <cell r="U50">
            <v>2.9</v>
          </cell>
          <cell r="W50" t="str">
            <v>Hedge accounting. Cash flow hedges</v>
          </cell>
        </row>
        <row r="51">
          <cell r="D51" t="str">
            <v>Total</v>
          </cell>
          <cell r="U51">
            <v>3.7</v>
          </cell>
          <cell r="W51" t="str">
            <v>Hedge accounting. Hedges of net investments in foreign operations</v>
          </cell>
        </row>
        <row r="52">
          <cell r="D52" t="str">
            <v>Advanced method</v>
          </cell>
          <cell r="U52" t="str">
            <v>Zone 1 risk weights for MKR SA TDI general duration-based approach</v>
          </cell>
          <cell r="W52" t="str">
            <v>Hedge accounting. Portfolio Fair value hedges of interest rate risk</v>
          </cell>
        </row>
        <row r="53">
          <cell r="D53" t="str">
            <v>Standardised Method</v>
          </cell>
          <cell r="U53" t="str">
            <v>Zone 2 risk weights for MKR SA TDI general duration-based approach</v>
          </cell>
          <cell r="W53" t="str">
            <v>Available-for-sale financial assets</v>
          </cell>
        </row>
        <row r="54">
          <cell r="D54" t="str">
            <v>CR Method for IRB - Equity</v>
          </cell>
          <cell r="U54">
            <v>0.1</v>
          </cell>
          <cell r="W54" t="str">
            <v>Hedge accounting. Portfolio Cash flow hedges of interest rate risk</v>
          </cell>
        </row>
        <row r="55">
          <cell r="D55" t="str">
            <v>Advanced Measurement Approach</v>
          </cell>
          <cell r="U55" t="str">
            <v>Zone 3 risk weights for MKR SA TDI general duration-based approach</v>
          </cell>
          <cell r="W55" t="str">
            <v>Investment property. Fair value model, Property, plan and equipment. Fair value model</v>
          </cell>
        </row>
        <row r="56">
          <cell r="D56" t="str">
            <v>Standardised Approach</v>
          </cell>
          <cell r="U56" t="str">
            <v>Reference percentages according to specific reporting obligation</v>
          </cell>
          <cell r="W56" t="str">
            <v>Financial assets held for trading, Trading financial assets</v>
          </cell>
        </row>
        <row r="57">
          <cell r="D57" t="str">
            <v>Standardised Approach - Exposures other than securitisations</v>
          </cell>
          <cell r="U57">
            <v>0.35</v>
          </cell>
          <cell r="W57" t="str">
            <v>Investment property</v>
          </cell>
        </row>
        <row r="58">
          <cell r="D58" t="str">
            <v>Standardised Approach - Securitisation exposures</v>
          </cell>
          <cell r="U58">
            <v>0.9</v>
          </cell>
          <cell r="W58" t="str">
            <v>Accounting portfolios at fair value for financial assets</v>
          </cell>
        </row>
        <row r="59">
          <cell r="D59" t="str">
            <v>IRB Approach</v>
          </cell>
          <cell r="U59">
            <v>0.7</v>
          </cell>
          <cell r="W59" t="str">
            <v>Accounting portfolios at a cost-based method for financial assets</v>
          </cell>
        </row>
        <row r="60">
          <cell r="D60" t="str">
            <v>Advanced IRB Approach - Exposures other than equities and securitisations</v>
          </cell>
          <cell r="U60">
            <v>0.75</v>
          </cell>
          <cell r="W60" t="str">
            <v>Accounting portfolios not measured at fair value through profit or loss for financial instruments</v>
          </cell>
        </row>
        <row r="61">
          <cell r="D61" t="str">
            <v>Foundation IRB Approach - Exposures other than equities and securitisations</v>
          </cell>
          <cell r="U61">
            <v>1.1499999999999999</v>
          </cell>
          <cell r="W61" t="str">
            <v>Accounting portfolios for non-trading financial instruments not included in IFRS</v>
          </cell>
        </row>
        <row r="62">
          <cell r="D62" t="str">
            <v>IRB approach - Equity</v>
          </cell>
          <cell r="U62" t="str">
            <v>&gt;0% and &lt;=20%</v>
          </cell>
          <cell r="W62" t="str">
            <v>Accounting portfolios for financial assets subject to impairment</v>
          </cell>
        </row>
        <row r="63">
          <cell r="D63" t="str">
            <v>IRB approach - Securitisation exposures</v>
          </cell>
          <cell r="U63" t="str">
            <v>&gt;20% and &lt;=50%</v>
          </cell>
          <cell r="W63" t="str">
            <v>Accounting portfolios for financial assets non-subject to impairment</v>
          </cell>
        </row>
        <row r="64">
          <cell r="D64" t="str">
            <v>Methods using external ratings</v>
          </cell>
          <cell r="U64" t="str">
            <v>Off-balance sheet items with a 100% CCF in the RSA</v>
          </cell>
          <cell r="W64" t="str">
            <v>Accounting portfolios for non-trading financial instruments</v>
          </cell>
        </row>
        <row r="65">
          <cell r="D65" t="str">
            <v>1250% for positions not subject to any method</v>
          </cell>
          <cell r="U65" t="str">
            <v>Off-balance sheet items with a 50% CCF in the RSA</v>
          </cell>
          <cell r="W65" t="str">
            <v>Non-trading non-derivative financial assets measured at fair value through profit or loss</v>
          </cell>
        </row>
        <row r="66">
          <cell r="D66" t="str">
            <v>Advanced measurement approaches</v>
          </cell>
          <cell r="U66" t="str">
            <v>RW_ &gt; 0 and ≤ 12%</v>
          </cell>
          <cell r="W66" t="str">
            <v>Accounting portfolios for trading financial instruments</v>
          </cell>
        </row>
        <row r="67">
          <cell r="D67" t="str">
            <v>Look-Through-Approach</v>
          </cell>
          <cell r="U67" t="str">
            <v>RW_&gt; 100 and ≤ 425%</v>
          </cell>
          <cell r="W67" t="str">
            <v>Non-trading non-derivative financial assets measured at fair value to equity</v>
          </cell>
        </row>
        <row r="68">
          <cell r="D68" t="str">
            <v>Internal Assessment Approach</v>
          </cell>
          <cell r="U68" t="str">
            <v>RW_&gt; 12 and ≤ 20%</v>
          </cell>
          <cell r="W68" t="str">
            <v>Investments in subsidiaries, joint ventures and associates</v>
          </cell>
        </row>
        <row r="69">
          <cell r="D69" t="str">
            <v>Original Exposure Method</v>
          </cell>
          <cell r="U69" t="str">
            <v>RW_&gt; 20 and ≤ 50%</v>
          </cell>
          <cell r="W69" t="str">
            <v>Loans and receivables</v>
          </cell>
        </row>
        <row r="70">
          <cell r="D70" t="str">
            <v>Standardised and IRB Approaches - Exposures other than securitisations and equities</v>
          </cell>
          <cell r="U70" t="str">
            <v>RW_&gt; 425 and ≤ 1250%</v>
          </cell>
          <cell r="W70" t="str">
            <v>Property, plant and equipment. Fair value model</v>
          </cell>
        </row>
        <row r="71">
          <cell r="D71" t="str">
            <v>Maturity-based approach</v>
          </cell>
          <cell r="U71" t="str">
            <v>RW_&gt; 50 and ≤ 75%</v>
          </cell>
          <cell r="W71" t="str">
            <v>Property, plant and equipment. Deemed cost</v>
          </cell>
        </row>
        <row r="72">
          <cell r="D72" t="str">
            <v>Approaches for general risk for debt instruments</v>
          </cell>
          <cell r="U72" t="str">
            <v>RW_&gt; 75 and ≤ 100%</v>
          </cell>
          <cell r="W72" t="str">
            <v>Investment property. Deemed cost</v>
          </cell>
        </row>
        <row r="73">
          <cell r="D73" t="str">
            <v>External rating not available</v>
          </cell>
          <cell r="W73" t="str">
            <v>Financial liabilities held for trading, Trading financial liabilities</v>
          </cell>
        </row>
        <row r="74">
          <cell r="D74" t="str">
            <v>Methods to calculate risk weights do not apply</v>
          </cell>
          <cell r="W74" t="str">
            <v>Financial liabilities designated at fair value through profit or loss. Hybrid contracts designated</v>
          </cell>
        </row>
        <row r="75">
          <cell r="D75" t="str">
            <v>Risk weighted exposure amounts calculated using PD, LGD and M</v>
          </cell>
          <cell r="W75" t="str">
            <v>Financial liabilities designated at fair value through profit or loss. Evaluation on a fair value basis</v>
          </cell>
        </row>
        <row r="76">
          <cell r="D76" t="str">
            <v>IRB Risk weighted exposure amounts calculated using RW</v>
          </cell>
          <cell r="W76" t="str">
            <v>Financial liabilities designated at fair value through profit or loss. Accounting mismatch</v>
          </cell>
        </row>
        <row r="77">
          <cell r="D77" t="str">
            <v>Add-on Mark-to market value</v>
          </cell>
          <cell r="W77" t="str">
            <v>Financial assets designated at fair value through profit or loss. Hybrid contracts designated</v>
          </cell>
        </row>
        <row r="78">
          <cell r="D78" t="str">
            <v>Add-on Mark-to-market method - Method 2</v>
          </cell>
          <cell r="W78" t="str">
            <v>Financial assets designated at fair value through profit or loss. Evaluation on a fair value basis</v>
          </cell>
        </row>
        <row r="79">
          <cell r="D79" t="str">
            <v>Add-on Mark-to-market method (assuming no netting or CRM)</v>
          </cell>
          <cell r="W79" t="str">
            <v>Classified as held for sale</v>
          </cell>
        </row>
        <row r="80">
          <cell r="D80" t="str">
            <v>Covered by a netting agreement</v>
          </cell>
          <cell r="W80" t="str">
            <v>Financial assets designated at fair value through profit or loss. Accounting mismatch</v>
          </cell>
        </row>
        <row r="81">
          <cell r="D81" t="str">
            <v>LR-netting-Method2</v>
          </cell>
          <cell r="W81" t="str">
            <v>Holdings</v>
          </cell>
        </row>
        <row r="82">
          <cell r="D82" t="str">
            <v>LR-netting-Method3</v>
          </cell>
          <cell r="W82" t="str">
            <v>Direct holdings</v>
          </cell>
        </row>
        <row r="83">
          <cell r="D83" t="str">
            <v>Market value</v>
          </cell>
          <cell r="W83" t="str">
            <v>Indirect holdings</v>
          </cell>
        </row>
        <row r="84">
          <cell r="D84" t="str">
            <v>Without a netting agreement</v>
          </cell>
          <cell r="W84" t="str">
            <v>Synthetic holdings</v>
          </cell>
        </row>
        <row r="85">
          <cell r="D85" t="str">
            <v>Without netting</v>
          </cell>
          <cell r="W85" t="str">
            <v>Actual or contigent obligations to buy</v>
          </cell>
        </row>
        <row r="86">
          <cell r="W86" t="str">
            <v>Other than holdings (!!!)</v>
          </cell>
        </row>
        <row r="87">
          <cell r="W87" t="str">
            <v>Other than investments in subsidaries, joint ventures and associates</v>
          </cell>
        </row>
        <row r="88">
          <cell r="W88" t="str">
            <v>Direct and indirect holdings</v>
          </cell>
        </row>
        <row r="89">
          <cell r="W89" t="str">
            <v>Investment not significant</v>
          </cell>
        </row>
        <row r="90">
          <cell r="W90" t="str">
            <v>Financial liabilities held for trading</v>
          </cell>
        </row>
        <row r="91">
          <cell r="W91" t="str">
            <v>Cash and cash balances at central banks</v>
          </cell>
        </row>
        <row r="92">
          <cell r="W92" t="str">
            <v>Demand deposits. Other than Cash on hand and Cash balances at central banks</v>
          </cell>
        </row>
        <row r="93">
          <cell r="W93" t="str">
            <v>Significant Investment</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EP Implementation"/>
      <sheetName val="CR TB SETT"/>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27">
          <cell r="A27" t="str">
            <v>Fully</v>
          </cell>
        </row>
        <row r="28">
          <cell r="A28" t="str">
            <v>Partially</v>
          </cell>
        </row>
        <row r="29">
          <cell r="A29" t="str">
            <v>Not applied</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Version"/>
      <sheetName val="Analysis Matrix - Names"/>
      <sheetName val="Analisys Matrix - Codes"/>
      <sheetName val="Dimensions"/>
      <sheetName val="Members"/>
      <sheetName val="Domains"/>
      <sheetName val="Tables"/>
      <sheetName val="Hierarchies"/>
      <sheetName val="TableComponents"/>
      <sheetName val="TableComponents (OLD)"/>
      <sheetName val="TableComponentMembers"/>
      <sheetName val="Validation  rules"/>
      <sheetName val="Lists-Aux"/>
    </sheetNames>
    <sheetDataSet>
      <sheetData sheetId="0"/>
      <sheetData sheetId="1"/>
      <sheetData sheetId="2"/>
      <sheetData sheetId="3"/>
      <sheetData sheetId="4">
        <row r="2">
          <cell r="B2" t="str">
            <v>Approach</v>
          </cell>
        </row>
        <row r="3">
          <cell r="B3" t="str">
            <v>Methods to determine risk weights</v>
          </cell>
        </row>
        <row r="4">
          <cell r="B4" t="str">
            <v>Amount type</v>
          </cell>
        </row>
        <row r="5">
          <cell r="B5" t="str">
            <v>Base</v>
          </cell>
        </row>
        <row r="6">
          <cell r="B6" t="str">
            <v>Controlling and non-controlling owners</v>
          </cell>
        </row>
        <row r="7">
          <cell r="B7" t="str">
            <v>Hybrid instruments</v>
          </cell>
        </row>
        <row r="8">
          <cell r="B8" t="str">
            <v>Removed during the period</v>
          </cell>
        </row>
        <row r="9">
          <cell r="B9" t="str">
            <v>Subject to operating lease (reporting entity lessor)</v>
          </cell>
        </row>
        <row r="10">
          <cell r="B10" t="str">
            <v>Subordinated</v>
          </cell>
        </row>
        <row r="11">
          <cell r="B11" t="str">
            <v>To be reclassified to profit or loss</v>
          </cell>
        </row>
        <row r="12">
          <cell r="B12" t="str">
            <v>Use of allocation mechanism</v>
          </cell>
        </row>
        <row r="13">
          <cell r="B13" t="str">
            <v>Condition of the pledge of collateral given</v>
          </cell>
        </row>
        <row r="14">
          <cell r="B14" t="str">
            <v>Condition of the pledge of collateral received</v>
          </cell>
        </row>
        <row r="15">
          <cell r="B15" t="str">
            <v>Eligibility for own funds of the main category</v>
          </cell>
        </row>
        <row r="16">
          <cell r="B16" t="str">
            <v>Transitional Eligibility in Own Funds</v>
          </cell>
        </row>
        <row r="17">
          <cell r="B17" t="str">
            <v>Callability of the instruments</v>
          </cell>
        </row>
        <row r="18">
          <cell r="B18" t="str">
            <v>CRM Effects/Collateral</v>
          </cell>
        </row>
        <row r="19">
          <cell r="B19" t="str">
            <v>Type of credit protection</v>
          </cell>
        </row>
        <row r="20">
          <cell r="B20" t="str">
            <v>Exposures by Credit Quality steps at inception</v>
          </cell>
        </row>
        <row r="21">
          <cell r="B21" t="str">
            <v>Exposures by Credit Quality steps at reporting date</v>
          </cell>
        </row>
        <row r="22">
          <cell r="B22" t="str">
            <v>Counterparty</v>
          </cell>
        </row>
        <row r="23">
          <cell r="B23" t="str">
            <v>Counterparty (large regulated financial entities)</v>
          </cell>
        </row>
        <row r="24">
          <cell r="B24" t="str">
            <v>Currency of the exposure</v>
          </cell>
        </row>
        <row r="25">
          <cell r="B25" t="str">
            <v>Exposure class</v>
          </cell>
        </row>
        <row r="26">
          <cell r="B26" t="str">
            <v>Items associated with a particular high risk</v>
          </cell>
        </row>
        <row r="27">
          <cell r="B27" t="str">
            <v>Use of external ratings</v>
          </cell>
        </row>
        <row r="28">
          <cell r="B28" t="str">
            <v>Event Type</v>
          </cell>
        </row>
        <row r="29">
          <cell r="B29" t="str">
            <v>Country of the market</v>
          </cell>
        </row>
        <row r="30">
          <cell r="B30" t="str">
            <v>Country where the exposure is generated</v>
          </cell>
        </row>
        <row r="31">
          <cell r="B31" t="str">
            <v>Country where the requirement is applicable</v>
          </cell>
        </row>
        <row r="32">
          <cell r="B32" t="str">
            <v>Location of the activities</v>
          </cell>
        </row>
        <row r="33">
          <cell r="B33" t="str">
            <v>Residence of counterparty</v>
          </cell>
        </row>
        <row r="34">
          <cell r="B34" t="str">
            <v>Impairment status</v>
          </cell>
        </row>
        <row r="35">
          <cell r="B35" t="str">
            <v>Type of allowance</v>
          </cell>
        </row>
        <row r="36">
          <cell r="B36" t="str">
            <v>Fair value hierarchy</v>
          </cell>
        </row>
        <row r="37">
          <cell r="B37" t="str">
            <v>Type of market</v>
          </cell>
        </row>
        <row r="38">
          <cell r="B38" t="str">
            <v>Collateral/Guarantee received</v>
          </cell>
        </row>
        <row r="39">
          <cell r="B39" t="str">
            <v>Derivatives Purchased/Sold</v>
          </cell>
        </row>
        <row r="40">
          <cell r="B40" t="str">
            <v>Main category</v>
          </cell>
        </row>
        <row r="41">
          <cell r="B41" t="str">
            <v>Main category of the Defined benefit plan assets</v>
          </cell>
        </row>
        <row r="42">
          <cell r="B42" t="str">
            <v>Main Category of the transferred financial asset to which the liability is associated to</v>
          </cell>
        </row>
        <row r="43">
          <cell r="B43" t="str">
            <v>Main Category provided of Investee</v>
          </cell>
        </row>
        <row r="44">
          <cell r="B44" t="str">
            <v>Main category that generates income or expenses</v>
          </cell>
        </row>
        <row r="45">
          <cell r="B45" t="str">
            <v>Main category that generates the deferred tax liability</v>
          </cell>
        </row>
        <row r="46">
          <cell r="B46" t="str">
            <v>Main Category underlying</v>
          </cell>
        </row>
        <row r="47">
          <cell r="B47" t="str">
            <v>Type of obligation with collateral given</v>
          </cell>
        </row>
        <row r="48">
          <cell r="B48" t="str">
            <v>Type of securitisation</v>
          </cell>
        </row>
        <row r="49">
          <cell r="B49" t="str">
            <v>NACE code counterparty</v>
          </cell>
        </row>
        <row r="50">
          <cell r="B50" t="str">
            <v>PD assigned to the obligor grade or pool</v>
          </cell>
        </row>
        <row r="51">
          <cell r="B51" t="str">
            <v>Conversion factors for off-balance sheet items</v>
          </cell>
        </row>
        <row r="52">
          <cell r="B52" t="str">
            <v>Loan to Value</v>
          </cell>
        </row>
        <row r="53">
          <cell r="B53" t="str">
            <v>Risk weights</v>
          </cell>
        </row>
        <row r="54">
          <cell r="B54" t="str">
            <v>Positions in the instrument</v>
          </cell>
        </row>
        <row r="55">
          <cell r="B55" t="str">
            <v>Accounting portfolio</v>
          </cell>
        </row>
        <row r="56">
          <cell r="B56" t="str">
            <v>Accounting portfolio of the transferred financial asset to which the liability is associated to</v>
          </cell>
        </row>
        <row r="57">
          <cell r="B57" t="str">
            <v>Prudential portfolio</v>
          </cell>
        </row>
        <row r="58">
          <cell r="B58" t="str">
            <v>Attribute: Reference date</v>
          </cell>
        </row>
        <row r="59">
          <cell r="B59" t="str">
            <v>Purpose</v>
          </cell>
        </row>
        <row r="60">
          <cell r="B60" t="str">
            <v>Related parties/Relationships</v>
          </cell>
        </row>
        <row r="61">
          <cell r="B61" t="str">
            <v>Role in the securitisation process</v>
          </cell>
        </row>
        <row r="62">
          <cell r="B62" t="str">
            <v>Type of risk</v>
          </cell>
        </row>
        <row r="63">
          <cell r="B63" t="str">
            <v>Type of risk transfer</v>
          </cell>
        </row>
        <row r="64">
          <cell r="B64" t="str">
            <v>Securitisation structure</v>
          </cell>
        </row>
        <row r="65">
          <cell r="B65" t="str">
            <v>Size of the counterparty</v>
          </cell>
        </row>
        <row r="66">
          <cell r="B66" t="str">
            <v>Business line</v>
          </cell>
        </row>
        <row r="67">
          <cell r="B67" t="str">
            <v>Type of activity</v>
          </cell>
        </row>
        <row r="68">
          <cell r="B68" t="str">
            <v>Type of activity of Related parties/Relationships</v>
          </cell>
        </row>
        <row r="69">
          <cell r="B69" t="str">
            <v>Type of investment firm</v>
          </cell>
        </row>
        <row r="70">
          <cell r="B70" t="str">
            <v>Code of the securitisation</v>
          </cell>
        </row>
        <row r="71">
          <cell r="B71" t="str">
            <v>Entity code</v>
          </cell>
        </row>
        <row r="72">
          <cell r="B72" t="str">
            <v>Individual entity code</v>
          </cell>
        </row>
        <row r="73">
          <cell r="B73" t="str">
            <v>Name of Investee</v>
          </cell>
        </row>
        <row r="74">
          <cell r="B74" t="str">
            <v>Security code</v>
          </cell>
        </row>
        <row r="75">
          <cell r="B75" t="str">
            <v>Residual maturity</v>
          </cell>
        </row>
        <row r="76">
          <cell r="B76" t="str">
            <v>Time from the due time for settlement</v>
          </cell>
        </row>
        <row r="77">
          <cell r="B77" t="str">
            <v>Time past due</v>
          </cell>
        </row>
        <row r="78">
          <cell r="B78" t="str">
            <v xml:space="preserve">Time past from due second contractual payment or delivery leg (free deliveries) </v>
          </cell>
        </row>
        <row r="79">
          <cell r="B79" t="str">
            <v>Type of underlying</v>
          </cell>
        </row>
      </sheetData>
      <sheetData sheetId="5"/>
      <sheetData sheetId="6"/>
      <sheetData sheetId="7"/>
      <sheetData sheetId="8"/>
      <sheetData sheetId="9"/>
      <sheetData sheetId="10"/>
      <sheetData sheetId="11"/>
      <sheetData sheetId="12"/>
      <sheetData sheetId="13">
        <row r="1">
          <cell r="B1" t="str">
            <v>AT</v>
          </cell>
          <cell r="C1" t="str">
            <v>MC</v>
          </cell>
          <cell r="G1" t="str">
            <v>COF</v>
          </cell>
          <cell r="AE1" t="str">
            <v>TA</v>
          </cell>
        </row>
        <row r="2">
          <cell r="B2" t="str">
            <v>b_Institution or equivalent</v>
          </cell>
          <cell r="C2" t="str">
            <v>(-) Country specific deductions from Own Funds Specific to Cover Market Risks[Country especific]</v>
          </cell>
          <cell r="G2" t="str">
            <v>AT1 Capital</v>
          </cell>
          <cell r="AE2" t="str">
            <v>Activities other than Clearing and settlement, Custody, Servicing fees from securitization activities</v>
          </cell>
        </row>
        <row r="3">
          <cell r="B3" t="str">
            <v>d_Entry date</v>
          </cell>
          <cell r="C3" t="str">
            <v>(-) Country specific deductions from total own funds[Country especific]</v>
          </cell>
          <cell r="G3" t="str">
            <v>CET1 Capital</v>
          </cell>
          <cell r="AE3" t="str">
            <v>Activities other than Securities, Clearing and settlement, Asset management, Custody, Central administration services for institutional customers, Fiduciary transactions, Payment services, Customer resources distributed but not managed, Structured Finance</v>
          </cell>
        </row>
        <row r="4">
          <cell r="B4" t="str">
            <v>d_First foreseeable termination date</v>
          </cell>
          <cell r="C4" t="str">
            <v>(-) Deduction of amounts exceeding the large exposures limits from total own funds under the provisions of Article 106 (1) subparagraph 3. [Country especific_IE]</v>
          </cell>
          <cell r="G4" t="str">
            <v>Deducted from own funds</v>
          </cell>
          <cell r="AE4" t="str">
            <v>Activities other than Securitisation Special Purpose Entities, Asset management</v>
          </cell>
        </row>
        <row r="5">
          <cell r="B5" t="str">
            <v>d_Legal final maturity date</v>
          </cell>
          <cell r="C5" t="str">
            <v>(-) Deduction of the positive difference arising from equity method (insurance entities)[Country especific_FR]</v>
          </cell>
          <cell r="G5" t="str">
            <v>Eligible as AT1 Capital</v>
          </cell>
          <cell r="AE5" t="str">
            <v>Agency services</v>
          </cell>
        </row>
        <row r="6">
          <cell r="B6" t="str">
            <v>d_Origination date of the securitisation</v>
          </cell>
          <cell r="C6" t="str">
            <v>(-) Deferred costs related with pension funds liabilities[Country especific_PT]</v>
          </cell>
          <cell r="G6" t="str">
            <v>Eligible as AT1 Capital and Non-eligible as AT1 due to reversible situations</v>
          </cell>
          <cell r="AE6" t="str">
            <v>Asset management</v>
          </cell>
        </row>
        <row r="7">
          <cell r="B7" t="str">
            <v>d_Removal date</v>
          </cell>
          <cell r="C7" t="str">
            <v>(-) Deferred tax assets associated with general provisions[Country especific_PT]</v>
          </cell>
          <cell r="G7" t="str">
            <v>Eligible as CET1 Capital</v>
          </cell>
          <cell r="AE7" t="str">
            <v>Asset management. Collective investment</v>
          </cell>
        </row>
        <row r="8">
          <cell r="B8" t="str">
            <v>i_Maturity value (days)</v>
          </cell>
          <cell r="C8" t="str">
            <v>(-) Deferred tax assets.[Country especific_NO]</v>
          </cell>
          <cell r="G8" t="str">
            <v>Eligible as CET1 Capital and Non-eligible as CET1 due to reversible situations</v>
          </cell>
          <cell r="AE8" t="str">
            <v>Asset management. Customer portfolios managed on a discretionary basis</v>
          </cell>
        </row>
        <row r="9">
          <cell r="B9" t="str">
            <v>i_Number of breaches during reporting period</v>
          </cell>
          <cell r="C9" t="str">
            <v>(-) Defined benefit pension fund assets[Country especific_NO]</v>
          </cell>
          <cell r="G9" t="str">
            <v>Eligible as own funds</v>
          </cell>
          <cell r="AE9" t="str">
            <v>Asset management. Pension funds</v>
          </cell>
        </row>
        <row r="10">
          <cell r="B10" t="str">
            <v>i_Number of counterparties</v>
          </cell>
          <cell r="C10" t="str">
            <v>(-) Difference between the reported impairments and provisions according to IFRS and the regulation on loss assessment[Country especific_SI]</v>
          </cell>
          <cell r="G10" t="str">
            <v>Eligible as T1 Capital</v>
          </cell>
          <cell r="AE10" t="str">
            <v>Central administration services for institutional customers</v>
          </cell>
        </row>
        <row r="11">
          <cell r="B11" t="str">
            <v>i_Number of exposures</v>
          </cell>
          <cell r="C11" t="str">
            <v>(-) Dividend payable and group contribution, classified as equity.[Country especific_NO]</v>
          </cell>
          <cell r="G11" t="str">
            <v>Eligible as T2 Capital</v>
          </cell>
          <cell r="AE11" t="str">
            <v>Clearing and settlement</v>
          </cell>
        </row>
        <row r="12">
          <cell r="B12" t="str">
            <v>i_Number of loss events (flow)</v>
          </cell>
          <cell r="C12" t="str">
            <v>(-) Equity components for convertible bonds issued by the institution. [Country especific_NO]</v>
          </cell>
          <cell r="G12" t="str">
            <v>Eligible as T2 Capital and Non-eligible as T2 due to reversible situations</v>
          </cell>
          <cell r="AE12" t="str">
            <v>Commercial Banking</v>
          </cell>
        </row>
        <row r="13">
          <cell r="B13" t="str">
            <v>i_Number of obligors</v>
          </cell>
          <cell r="C13" t="str">
            <v>(-) Excess on limits for Supplementary Additional Own Funds[Country especific]</v>
          </cell>
          <cell r="G13" t="str">
            <v>Non-eligible as AT1 due to reversible situations</v>
          </cell>
          <cell r="AE13" t="str">
            <v>Corporate finance</v>
          </cell>
        </row>
        <row r="14">
          <cell r="B14" t="str">
            <v>i_Number of overshotings</v>
          </cell>
          <cell r="C14" t="str">
            <v>(-) Excess on limits to large exposures[Country especific_PT]</v>
          </cell>
          <cell r="G14" t="str">
            <v>Non-eligible as CET1 due to reversible situations</v>
          </cell>
          <cell r="AE14" t="str">
            <v>Corporate items</v>
          </cell>
        </row>
        <row r="15">
          <cell r="B15" t="str">
            <v>i_Obligor grade</v>
          </cell>
          <cell r="C15" t="str">
            <v>(-) Free deliveries from 5 business days post second contractual payment or delivery leg until extinction of the transaction[Country especific_PT]</v>
          </cell>
          <cell r="G15" t="str">
            <v>Non-eligible as T2 due to reversible situations</v>
          </cell>
          <cell r="AE15" t="str">
            <v>Custody</v>
          </cell>
        </row>
        <row r="16">
          <cell r="B16" t="str">
            <v>i_Total number of counterparties</v>
          </cell>
          <cell r="C16" t="str">
            <v>(-) Impairments and provisions not reported due to a book-entry delay[Country especific_SI]</v>
          </cell>
          <cell r="G16" t="str">
            <v>Not applicable/ All capital categories</v>
          </cell>
          <cell r="AE16" t="str">
            <v>Custody. Collective investment</v>
          </cell>
        </row>
        <row r="17">
          <cell r="B17" t="str">
            <v>m_10% CET1 threshold</v>
          </cell>
          <cell r="C17" t="str">
            <v>(-) Insufficient building-up of provisions[Country especific_PT]</v>
          </cell>
          <cell r="G17" t="str">
            <v>T1 Capital</v>
          </cell>
          <cell r="AE17" t="str">
            <v>Custody. Customers other than Instutional customers</v>
          </cell>
        </row>
        <row r="18">
          <cell r="B18" t="str">
            <v>m_10% CET1 transitional limit</v>
          </cell>
          <cell r="C18" t="str">
            <v>(-) Losses in holdings not covered by provisions in accordance with Notice of Banco de Portugal no. 4/2002[Country especific_PT]</v>
          </cell>
          <cell r="G18" t="str">
            <v>T2 Capital</v>
          </cell>
          <cell r="AE18" t="str">
            <v>Custody. Entrusted to other entities</v>
          </cell>
        </row>
        <row r="19">
          <cell r="B19" t="str">
            <v>m_15% CET1 threshold</v>
          </cell>
          <cell r="C19" t="str">
            <v>(-) Maximum 50 % of capitalised consolidation difference according to section 10a para 6 sentence 9 and 10 of German Banking Act, which is not treated according to a minority interest[Country especific_DE]</v>
          </cell>
          <cell r="G19" t="str">
            <v>Total own funds</v>
          </cell>
          <cell r="AE19" t="str">
            <v>Custody. Institutional customers other than Collective investment</v>
          </cell>
        </row>
        <row r="20">
          <cell r="B20" t="str">
            <v>m_15% CET1 transitional limit</v>
          </cell>
          <cell r="C20" t="str">
            <v>(-) Other (CY)[Country especific_CY]</v>
          </cell>
          <cell r="AE20" t="str">
            <v>Customer resources distributed but not managed</v>
          </cell>
        </row>
        <row r="21">
          <cell r="B21" t="str">
            <v>m_Accumulated credit risk adjustments</v>
          </cell>
          <cell r="C21" t="str">
            <v>(-) Other country specific deductions from Original and Additional Own Funds[Country especific]</v>
          </cell>
          <cell r="AE21" t="str">
            <v>Customer resources distributed but not managed other than Collective investment, Insurance products</v>
          </cell>
        </row>
        <row r="22">
          <cell r="B22" t="str">
            <v>m_Accumulated impairment</v>
          </cell>
          <cell r="C22" t="str">
            <v>(-) Other country-specific deductions to Additional Own funds[Country especific]</v>
          </cell>
          <cell r="AE22" t="str">
            <v>Customer resources distributed but not managed. Collective investment</v>
          </cell>
        </row>
        <row r="23">
          <cell r="B23" t="str">
            <v>m_Accumulated write-offs</v>
          </cell>
          <cell r="C23" t="str">
            <v>(-) Others (PT)[Country especific_PT]</v>
          </cell>
          <cell r="AE23" t="str">
            <v>Customer resources distributed but not managed. Insurance products</v>
          </cell>
        </row>
        <row r="24">
          <cell r="B24" t="str">
            <v>m_Acquisition cost</v>
          </cell>
          <cell r="C24" t="str">
            <v>(-) Participations and other instruments hold in insurance undertakings, reinsurance undertakings and insurance holding companies (Financial Conglomerates Directive alternative method)[Country especific_PT]</v>
          </cell>
          <cell r="AE24" t="str">
            <v>Customer resources distributed but not managed. Other than collective investments, insurance products</v>
          </cell>
        </row>
        <row r="25">
          <cell r="B25" t="str">
            <v>m_Actuarial gains and losses (flow)</v>
          </cell>
          <cell r="C25" t="str">
            <v>(-) Planned dividend and profit sharing[Country especific_FI]</v>
          </cell>
          <cell r="AE25" t="str">
            <v>Fiduciary transactions</v>
          </cell>
        </row>
        <row r="26">
          <cell r="B26" t="str">
            <v>m_Additions (flow)</v>
          </cell>
          <cell r="C26" t="str">
            <v>(-) Qualified participating interest in non financial institutions[Country especific_PT]</v>
          </cell>
          <cell r="AE26" t="str">
            <v>Investment firms under Article 90 paragraph 2 and Article 93 of CRR</v>
          </cell>
        </row>
        <row r="27">
          <cell r="B27" t="str">
            <v>m_Additions, including increases in existing provisions (flow)</v>
          </cell>
          <cell r="C27" t="str">
            <v>(-) Specific provisions for credit risk when standardised approach is used[Country especific_BG]</v>
          </cell>
          <cell r="AE27" t="str">
            <v>Investment firms under Article 91 paragraph 1 and 2 and Article 92 of CRR</v>
          </cell>
        </row>
        <row r="28">
          <cell r="B28" t="str">
            <v>m_Adjusted stressed VaR</v>
          </cell>
          <cell r="C28" t="str">
            <v>(-) Tangible fixed assets (real estate) hold in repayment of credit granted by the institution in excess of the limits[Country especific_PT]</v>
          </cell>
          <cell r="AE28" t="str">
            <v>Investment vehicles under asset management other than Collective investment, Pension funds, Customer portfolios managed on a discretionary basis</v>
          </cell>
        </row>
        <row r="29">
          <cell r="B29" t="str">
            <v>m_Adjusted VaR</v>
          </cell>
          <cell r="C29" t="str">
            <v>(-) the net book value of investments in shares or in other form of participating interests, which represent 10 or more than 10 per cent of the paid-in capital of a unconsolidated undertakings other than those under item 1.3.1 and 1.3.2[Country especific_</v>
          </cell>
          <cell r="AE29" t="str">
            <v>Not applicable/All activities</v>
          </cell>
        </row>
        <row r="30">
          <cell r="B30" t="str">
            <v>m_Adjustment residual amount</v>
          </cell>
          <cell r="C30" t="str">
            <v>(-) Value adjustments for risks arising from securitisation transactions not reflected in the accounting[Country especific_PT]</v>
          </cell>
          <cell r="AE30" t="str">
            <v>Payment and settlement</v>
          </cell>
        </row>
        <row r="31">
          <cell r="B31" t="str">
            <v>m_Adjustment residual amount (flow)</v>
          </cell>
          <cell r="C31" t="str">
            <v>(-)Deferred tax assets, unaudited profit carried forward, interim dividends paid and foreseeable dividend payments[Country especific_LU]</v>
          </cell>
          <cell r="AE31" t="str">
            <v>Payment services</v>
          </cell>
        </row>
        <row r="32">
          <cell r="B32" t="str">
            <v>m_Adjustment to the risk-weighted exposure amount due to maturity mismatches</v>
          </cell>
          <cell r="C32" t="str">
            <v>(-)Other PP[Country especific_SI]</v>
          </cell>
          <cell r="AE32" t="str">
            <v>Retail Banking</v>
          </cell>
        </row>
        <row r="33">
          <cell r="B33" t="str">
            <v>m_Adjustment to the risk-weighted exposure amount due to maturity mismatches (CR SEC IRB)</v>
          </cell>
          <cell r="C33" t="str">
            <v>Accounting hedges</v>
          </cell>
          <cell r="AE33" t="str">
            <v>Retail Brokerage</v>
          </cell>
        </row>
        <row r="34">
          <cell r="B34" t="str">
            <v>m_Adjustment to the risk-weighted exposure amount due to maturity mismatches (CR SEC SA)</v>
          </cell>
          <cell r="C34" t="str">
            <v>Accounting Hedges. Fair value changes of the hedged item attributable to the hedged risk</v>
          </cell>
          <cell r="AE34" t="str">
            <v>Securities</v>
          </cell>
        </row>
        <row r="35">
          <cell r="B35" t="str">
            <v>m_Adjustment to Value used for MKR purpose, net, weighted after cap due to infringement of the due diligence provisions (MKR SA SEC)</v>
          </cell>
          <cell r="C35" t="str">
            <v>Accounting Hedges. Fair value changes of the hedging instrument [including discontinuation]</v>
          </cell>
          <cell r="AE35" t="str">
            <v>Securities. Issuances</v>
          </cell>
        </row>
        <row r="36">
          <cell r="B36" t="str">
            <v>m_Adjustment to weighted securitisation value used for MKR purposes</v>
          </cell>
          <cell r="C36" t="str">
            <v xml:space="preserve">Accounting Hedges. Ineffectiveness in profit or loss from cash flow hedges </v>
          </cell>
          <cell r="AE36" t="str">
            <v>Securities. Other than issuances and transfer orders</v>
          </cell>
        </row>
        <row r="37">
          <cell r="B37" t="str">
            <v>m_All changes in allowances for credit losses (flow)</v>
          </cell>
          <cell r="C37" t="str">
            <v xml:space="preserve">Accounting Hedges. Ineffectiveness in profit or loss from hedges of net investments in foreign operations </v>
          </cell>
          <cell r="AE37" t="str">
            <v>Securities. Transfer orders</v>
          </cell>
        </row>
        <row r="38">
          <cell r="B38" t="str">
            <v>m_All changes in Equity (flow)</v>
          </cell>
          <cell r="C38" t="str">
            <v>Accruals and deferred income</v>
          </cell>
          <cell r="AE38" t="str">
            <v>Servicing fees from securitization activities</v>
          </cell>
        </row>
        <row r="39">
          <cell r="B39" t="str">
            <v>m_All changes in Provisions (flow)</v>
          </cell>
          <cell r="C39" t="str">
            <v>Accumulated other comprehensive income</v>
          </cell>
          <cell r="AE39" t="str">
            <v>Structured finance</v>
          </cell>
        </row>
        <row r="40">
          <cell r="B40" t="str">
            <v>m_All price risks capital charge for CTP 12 weeks average</v>
          </cell>
          <cell r="C40" t="str">
            <v>Accumulated other comprehensive income, Fair value reserve</v>
          </cell>
          <cell r="AE40" t="str">
            <v>Trading and sales</v>
          </cell>
        </row>
        <row r="41">
          <cell r="B41" t="str">
            <v>m_All price risks capital charge for CTP Floor</v>
          </cell>
          <cell r="C41" t="str">
            <v>Accumulated other comprehensive income. Available-for-sale financial assets</v>
          </cell>
        </row>
        <row r="42">
          <cell r="B42" t="str">
            <v>m_All price risks capital charge for CTP Last measure</v>
          </cell>
          <cell r="C42" t="str">
            <v>Accumulated other comprehensive income. Cash flow hedges</v>
          </cell>
        </row>
        <row r="43">
          <cell r="B43" t="str">
            <v>m_All Reclassifications (flow)</v>
          </cell>
          <cell r="C43" t="str">
            <v>Accumulated other comprehensive income. Classified as held for sale</v>
          </cell>
        </row>
        <row r="44">
          <cell r="B44" t="str">
            <v xml:space="preserve">m_All Reclassifications (flow) </v>
          </cell>
          <cell r="C44" t="str">
            <v>Accumulated other comprehensive income. Defined benefit plans</v>
          </cell>
        </row>
        <row r="45">
          <cell r="B45" t="str">
            <v>m_Alleviation of own funds requirements due to diversivication</v>
          </cell>
          <cell r="C45" t="str">
            <v xml:space="preserve">Accumulated other comprehensive income. Foreign currency translation </v>
          </cell>
        </row>
        <row r="46">
          <cell r="B46" t="str">
            <v>m_Alleviation of own funds requirements due to risk mitigation techniques</v>
          </cell>
          <cell r="C46" t="str">
            <v>Accumulated other comprehensive income. Hedges of net investments in foreign operations</v>
          </cell>
        </row>
        <row r="47">
          <cell r="B47" t="str">
            <v>m_Alleviation of own funds requirements due to the expected loss captured in business practices</v>
          </cell>
          <cell r="C47" t="str">
            <v>Accumulated other comprehensive income. Intangible assets</v>
          </cell>
        </row>
        <row r="48">
          <cell r="B48" t="str">
            <v>m_Allowance account</v>
          </cell>
          <cell r="C48" t="str">
            <v>Accumulated other comprehensive income. Investments in subsidaries, joint ventures and associates</v>
          </cell>
        </row>
        <row r="49">
          <cell r="B49" t="str">
            <v>m_Amount assigned to direct credit substitutes</v>
          </cell>
          <cell r="C49" t="str">
            <v>Accumulated other comprehensive income. Tangible assets</v>
          </cell>
        </row>
        <row r="50">
          <cell r="B50" t="str">
            <v>m_Amount assigned to eligible liquidity facilities</v>
          </cell>
          <cell r="C50" t="str">
            <v>Actual or contingent obligation to purchase instruments issued</v>
          </cell>
        </row>
        <row r="51">
          <cell r="B51" t="str">
            <v>m_Amount assigned to IRS / CRS</v>
          </cell>
          <cell r="C51" t="str">
            <v>Adjustment according to § 23 par. 14  point 4 BWG[Country especific_AT]</v>
          </cell>
        </row>
        <row r="52">
          <cell r="B52" t="str">
            <v>m_Amount assigned to other off-balance sheet items</v>
          </cell>
          <cell r="C52" t="str">
            <v>Adjustment according to § 23 par. 14 point 3 BWG[Country especific_AT]</v>
          </cell>
        </row>
        <row r="53">
          <cell r="B53" t="str">
            <v xml:space="preserve">m_Amount by which any related credit derivatives mitigate the maximum exposure to credit risk </v>
          </cell>
          <cell r="C53" t="str">
            <v>Adjustment according to § 23 par. 14 point 6 BWG[Country especific_AT]</v>
          </cell>
        </row>
        <row r="54">
          <cell r="B54" t="str">
            <v>m_Amount contractually required to pay at maturity</v>
          </cell>
          <cell r="C54" t="str">
            <v>Adjustment to Other valuation differences affecting eligible reserves[Country especific]</v>
          </cell>
        </row>
        <row r="55">
          <cell r="B55" t="str">
            <v>m_Amount of Assets involved in the services provided by the institution</v>
          </cell>
          <cell r="C55" t="str">
            <v>Adjustments made to minority interests related to preferential shares and shares without voting rights assimilated to securities os inderterminate duration transferred to core additional own funds[Country especific_ES]</v>
          </cell>
        </row>
        <row r="56">
          <cell r="B56" t="str">
            <v>m_Amount of change in fair value attributable to changes in credit risk (flow)</v>
          </cell>
          <cell r="C56" t="str">
            <v>Adjustments made to minority interests related to preferential shares assimilated to subordinated loan capital transferred to additional own funds[Country especific_ES]</v>
          </cell>
        </row>
        <row r="57">
          <cell r="B57" t="str">
            <v>m_Amount of changes in fair value attributable to changes in credit risk (flow)</v>
          </cell>
          <cell r="C57" t="str">
            <v>Adjustments made to minority interests related to revaluation reserves transferred to core additional own funds[Country especific_ES]</v>
          </cell>
        </row>
        <row r="58">
          <cell r="B58" t="str">
            <v>m_Amount of cumulative change in fair values attributable to changes in credit risk</v>
          </cell>
          <cell r="C58" t="str">
            <v>Adjustments to CET1 due to prudential filters</v>
          </cell>
        </row>
        <row r="59">
          <cell r="B59" t="str">
            <v xml:space="preserve">m_Amount of cumulative change in the fair value of any related credit derivatives since designated </v>
          </cell>
          <cell r="C59" t="str">
            <v>Adjustments to trading book items[Country especific_SI]</v>
          </cell>
        </row>
        <row r="60">
          <cell r="B60" t="str">
            <v>m_Amount of gains (flow)</v>
          </cell>
          <cell r="C60" t="str">
            <v>Administrative expenses</v>
          </cell>
        </row>
        <row r="61">
          <cell r="B61" t="str">
            <v>m_Amount of losses (flow)</v>
          </cell>
          <cell r="C61" t="str">
            <v>Administrative expenses. Other than staff</v>
          </cell>
        </row>
        <row r="62">
          <cell r="B62" t="str">
            <v>m_Amount of own equity instruments  contractually obliged to purchase</v>
          </cell>
          <cell r="C62" t="str">
            <v>Administrative expenses. Staff</v>
          </cell>
        </row>
        <row r="63">
          <cell r="B63" t="str">
            <v>m_Amount of purchases of own instruments</v>
          </cell>
          <cell r="C63" t="str">
            <v>Administrative expenses. Staff. Pension and similar expenses</v>
          </cell>
        </row>
        <row r="64">
          <cell r="B64" t="str">
            <v xml:space="preserve">m_Amount of the change in the fair value of any related credit derivatives or similar instrument </v>
          </cell>
          <cell r="C64" t="str">
            <v>Administrative expenses. Staff. Share based payments</v>
          </cell>
        </row>
        <row r="65">
          <cell r="B65" t="str">
            <v>m_Amount qualifying as consolidated reserves in accordance with prior regulation</v>
          </cell>
          <cell r="C65" t="str">
            <v>All assets</v>
          </cell>
        </row>
        <row r="66">
          <cell r="B66" t="str">
            <v xml:space="preserve">m_Amount that exceeds the limit for grandfathering of instruments not consituting State aid </v>
          </cell>
          <cell r="C66" t="str">
            <v>All assets, all liabilities, all off balance sheet items</v>
          </cell>
        </row>
        <row r="67">
          <cell r="B67" t="str">
            <v>m_Amount to be deducted as a result of the application of the 10% CET1 limit</v>
          </cell>
          <cell r="C67" t="str">
            <v>All assets, All Off balance sheet items, Derivatives, Short positions, Debt securities issued, Deposits</v>
          </cell>
        </row>
        <row r="68">
          <cell r="B68" t="str">
            <v>m_Amount to be deducted as a result of the application of the 15% CET1limit</v>
          </cell>
          <cell r="C68" t="str">
            <v>All collateral received</v>
          </cell>
        </row>
        <row r="69">
          <cell r="B69" t="str">
            <v>m_Amount to be risk weighted as a result of the application of the 10% CET1 limit</v>
          </cell>
          <cell r="C69" t="str">
            <v>All equity</v>
          </cell>
        </row>
        <row r="70">
          <cell r="B70" t="str">
            <v>m_Amount treated as AT1 instruments of relevant entities where the institution does not have a significant investment</v>
          </cell>
          <cell r="C70" t="str">
            <v>All equity, All liabilities</v>
          </cell>
        </row>
        <row r="71">
          <cell r="B71" t="str">
            <v>m_Amount treated as AT1 instruments of relevant entities where the institution has a significant investment</v>
          </cell>
          <cell r="C71" t="str">
            <v>All exposures</v>
          </cell>
        </row>
        <row r="72">
          <cell r="B72" t="str">
            <v>m_Amount treated as AT2 instruments of relevant entities where the institution does not have a significant investment</v>
          </cell>
          <cell r="C72" t="str">
            <v>All liabilities</v>
          </cell>
        </row>
        <row r="73">
          <cell r="B73" t="str">
            <v>m_Amount treated as AT2 instruments of relevant entities where the institution has a significant investment</v>
          </cell>
          <cell r="C73" t="str">
            <v>Assets involved in the services provided by the institution</v>
          </cell>
        </row>
        <row r="74">
          <cell r="B74" t="str">
            <v>m_Amount treated as CET1 instruments of relevant entities where the institution does not have a significant investment</v>
          </cell>
          <cell r="C74" t="str">
            <v xml:space="preserve">Assets other than Cash on hand, Derivatives, Debt securities, Loans and advances, Equity instruments, Fair value changes of the hedged items in portfolio hedge of interest rate risk, Tangible assets, Intangible assets, Tax assets, Prepayments and accrued </v>
          </cell>
        </row>
        <row r="75">
          <cell r="B75" t="str">
            <v>m_Amount treated as CET1 instruments of relevant entities where the institution has a significant investment</v>
          </cell>
          <cell r="C75" t="str">
            <v>Assets other than Cash on hand, Derivatives, Equity instruments, Debt securities, Loans and advances, Tangible assets, Intangible assets</v>
          </cell>
        </row>
        <row r="76">
          <cell r="B76" t="str">
            <v xml:space="preserve">m_Amount used for LGD adjustment </v>
          </cell>
          <cell r="C76" t="str">
            <v>Assets other than Cash on hand, Derivatives, Equity instruments. Other than Investments in subsidiaries, joint ventures and associates, Debt securities, Loans and advances</v>
          </cell>
        </row>
        <row r="77">
          <cell r="B77" t="str">
            <v>m_Amounts derecognised for capital purposes</v>
          </cell>
          <cell r="C77" t="str">
            <v>Assets other than Derivatives, Debt securities, Loans and advances</v>
          </cell>
        </row>
        <row r="78">
          <cell r="B78" t="str">
            <v>m_Amounts exempted from the LE regime</v>
          </cell>
          <cell r="C78" t="str">
            <v>Assets other than Derivatives, Equity instruments,  Debt securities, Loans and advances, Tangible assets, Intangible assets</v>
          </cell>
        </row>
        <row r="79">
          <cell r="B79" t="str">
            <v>m_Amounts not recognised as an asset, due to limits of para 58 (b)</v>
          </cell>
          <cell r="C79" t="str">
            <v>Assets other than Derivatives, Equity instruments, Debt securities, Loans and advances</v>
          </cell>
        </row>
        <row r="80">
          <cell r="B80" t="str">
            <v>m_Amounts reversed for estimated probable loan losses on exposures (flow)</v>
          </cell>
          <cell r="C80" t="str">
            <v>Assets other than Derivatives and SFTs</v>
          </cell>
        </row>
        <row r="81">
          <cell r="B81" t="str">
            <v>m_Amounts set aside for estimated probable loan losses on exposures (flow)</v>
          </cell>
          <cell r="C81" t="str">
            <v>Assets other than Equity instruments, Debt securities, Loans and advances, Tangible assets</v>
          </cell>
        </row>
        <row r="82">
          <cell r="B82" t="str">
            <v>m_Amounts taken against allowances (flow)</v>
          </cell>
          <cell r="C82" t="str">
            <v>Assets other than Equity instruments, Debt securities, Loans and advances, Tangible assets. Property</v>
          </cell>
        </row>
        <row r="83">
          <cell r="B83" t="str">
            <v>m_Amounts used (flow)</v>
          </cell>
          <cell r="C83" t="str">
            <v>AT1 Capital Items</v>
          </cell>
        </row>
        <row r="84">
          <cell r="B84" t="str">
            <v>m_Applicable limit for institutions</v>
          </cell>
          <cell r="C84" t="str">
            <v>Capital conservation buffer</v>
          </cell>
        </row>
        <row r="85">
          <cell r="B85" t="str">
            <v>m_Applicable limit for non institutions</v>
          </cell>
          <cell r="C85" t="str">
            <v>Cash on hand</v>
          </cell>
        </row>
        <row r="86">
          <cell r="B86" t="str">
            <v>m_ASA modified nominal amount</v>
          </cell>
          <cell r="C86" t="str">
            <v>Cash on hand, Equity instruments, Debt securities, Loans and advances</v>
          </cell>
        </row>
        <row r="87">
          <cell r="B87" t="str">
            <v>m_Assumed charge for CTP floor - weighted positions after cap</v>
          </cell>
          <cell r="C87" t="str">
            <v>Cash on hand, Equity instruments, Debt securities, Loans and advances, Deposits, Debt securities issued, Other financial liabilities</v>
          </cell>
        </row>
        <row r="88">
          <cell r="B88" t="str">
            <v>m_Average incremental default and migration risk capital charge</v>
          </cell>
          <cell r="C88" t="str">
            <v>CET1 Capital Items</v>
          </cell>
        </row>
        <row r="89">
          <cell r="B89" t="str">
            <v xml:space="preserve">m_Base for calculating the limit for grandfathering of instruments not consituting State aid </v>
          </cell>
          <cell r="C89" t="str">
            <v>CET1 Capital Items, AT1 Capital Items</v>
          </cell>
        </row>
        <row r="90">
          <cell r="B90" t="str">
            <v>m_Benefits paid (flow)</v>
          </cell>
          <cell r="C90" t="str">
            <v>CET1 Capital Items_fully phased-in</v>
          </cell>
        </row>
        <row r="91">
          <cell r="B91" t="str">
            <v>m_Business combinations or divestitures (flow)</v>
          </cell>
          <cell r="C91" t="str">
            <v>CET1 Capital Items_transitional</v>
          </cell>
        </row>
        <row r="92">
          <cell r="B92" t="str">
            <v>m_Capital Reduction (flow)</v>
          </cell>
          <cell r="C92" t="str">
            <v>CIUs</v>
          </cell>
        </row>
        <row r="93">
          <cell r="B93" t="str">
            <v>m_Capital requirements</v>
          </cell>
          <cell r="C93" t="str">
            <v>Collateral received</v>
          </cell>
        </row>
        <row r="94">
          <cell r="B94" t="str">
            <v>m_Carrying amount</v>
          </cell>
          <cell r="C94" t="str">
            <v>Collateral received. Debt securities</v>
          </cell>
        </row>
        <row r="95">
          <cell r="B95" t="str">
            <v>m_Carrying amount (flow)</v>
          </cell>
          <cell r="C95" t="str">
            <v>Collateral received. Debt securities issued</v>
          </cell>
        </row>
        <row r="96">
          <cell r="B96" t="str">
            <v>m_Carrying amount [before restatement]</v>
          </cell>
          <cell r="C96" t="str">
            <v>Collateral received. Deposits</v>
          </cell>
        </row>
        <row r="97">
          <cell r="B97" t="str">
            <v>m_Carrying amount before amount of purchases of own instruments</v>
          </cell>
          <cell r="C97" t="str">
            <v>Collateral received. Deposits, Debt securities issued</v>
          </cell>
        </row>
        <row r="98">
          <cell r="B98" t="str">
            <v xml:space="preserve">m_Carrying amount of Collateral obtained </v>
          </cell>
          <cell r="C98" t="str">
            <v>Collateral received. Equity instruments</v>
          </cell>
        </row>
        <row r="99">
          <cell r="B99" t="str">
            <v>m_Carrying amount of Collateral obtained during the period (flow)</v>
          </cell>
          <cell r="C99" t="str">
            <v>Collateral received. Equity instruments, debt securities, loans and advances</v>
          </cell>
        </row>
        <row r="100">
          <cell r="B100" t="str">
            <v>m_Carrying amount, Mark-to-market (Mark-to-Model) value</v>
          </cell>
          <cell r="C100" t="str">
            <v>Collateral received. Loans and advances</v>
          </cell>
        </row>
        <row r="101">
          <cell r="B101" t="str">
            <v>m_Changes in allowances for credit losses other than Amounts taken against allowances, Amounts set aside for estimated probable loan losses on exposures, Amounts reversed for estimated probable loan losses on exposures, Transfers between allowances (flow)</v>
          </cell>
          <cell r="C101" t="str">
            <v>Collateral received. Other than Equity instruments, Debt securities, Loans and advances</v>
          </cell>
        </row>
        <row r="102">
          <cell r="B102" t="str">
            <v>m_Changes in Defined benefit obligations other than Current service cost, Interest cost, Contributions paid by plan participants, Actuarial gains and losses, Foreign currency exchange, Benefits paid, Past service cost, Business combinations or divestiture</v>
          </cell>
          <cell r="C102" t="str">
            <v>Collateral received. Other than Real estate, Deposits, Debt securities</v>
          </cell>
        </row>
        <row r="103">
          <cell r="B103" t="str">
            <v>m_Changes in Equity from business combinations (flow)</v>
          </cell>
          <cell r="C103" t="str">
            <v>Collateral received. Other than Real state</v>
          </cell>
        </row>
        <row r="104">
          <cell r="B104" t="str">
            <v>m_Changes in Equity from share based payments (flow)</v>
          </cell>
          <cell r="C104" t="str">
            <v>Collateral received. Real estate</v>
          </cell>
        </row>
        <row r="105">
          <cell r="B105" t="str">
            <v>m_Changes in Equity other than Issuance of Ordinary Shares, Issuance of Preference Shares, Issuance of Equity Instruments other than Capital Instruments, Conversion of Debt to Equity, Capital Reduction, Dividends, Purchase of Treasury Shares, Sale/Cancell</v>
          </cell>
          <cell r="C105" t="str">
            <v>Collateral received. Real estate. Commercial</v>
          </cell>
        </row>
        <row r="106">
          <cell r="B106" t="str">
            <v>m_Changes in Provisions other than Additions, including increases in existing provisions, Amounts used, Unused amounts reversed during the period, Increase in the discounted amount and effect of any change in the discount rate (flow)</v>
          </cell>
          <cell r="C106" t="str">
            <v>Collateral received. Real estate. Residential</v>
          </cell>
        </row>
        <row r="107">
          <cell r="B107" t="str">
            <v>m_Computable amount</v>
          </cell>
          <cell r="C107" t="str">
            <v>Collaterial received. Real estate</v>
          </cell>
        </row>
        <row r="108">
          <cell r="B108" t="str">
            <v>m_Computable amount - Individual basis</v>
          </cell>
          <cell r="C108" t="str">
            <v>Collective provisioning[Country especific_MT]</v>
          </cell>
        </row>
        <row r="109">
          <cell r="B109" t="str">
            <v>m_Computable amount (flow)</v>
          </cell>
          <cell r="C109" t="str">
            <v>Combined buffer</v>
          </cell>
        </row>
        <row r="110">
          <cell r="B110" t="str">
            <v>m_Computable amount, transitional computable amount</v>
          </cell>
          <cell r="C110" t="str">
            <v>Connected lending of a capital nature[Country especific_UK]</v>
          </cell>
        </row>
        <row r="111">
          <cell r="B111" t="str">
            <v>m_Contributions paid by plan participants (flow)</v>
          </cell>
          <cell r="C111" t="str">
            <v>Consolidated reserves according to CRD which are not eligible according to CRR</v>
          </cell>
        </row>
        <row r="112">
          <cell r="B112" t="str">
            <v>m_Conversion of debt to equity (flow)</v>
          </cell>
          <cell r="C112" t="str">
            <v xml:space="preserve">Contingent liabilities </v>
          </cell>
        </row>
        <row r="113">
          <cell r="B113" t="str">
            <v>m_Credit risk adjustments for defaults observed during the period (flow)</v>
          </cell>
          <cell r="C113" t="str">
            <v>Contingent liabilities[Country especific_UK]</v>
          </cell>
        </row>
        <row r="114">
          <cell r="B114" t="str">
            <v>m_Credit risk adjustments, Write-offs for defaults observed during the period (flow)</v>
          </cell>
          <cell r="C114" t="str">
            <v>Contractual obligation to purchase</v>
          </cell>
        </row>
        <row r="115">
          <cell r="B115" t="str">
            <v>m_Credit risk adjustments. Additions (flow)</v>
          </cell>
          <cell r="C115" t="str">
            <v>Corporate</v>
          </cell>
        </row>
        <row r="116">
          <cell r="B116" t="str">
            <v>m_Credit risk adjustments. General. Computable amount</v>
          </cell>
          <cell r="C116" t="str">
            <v>Counterparty</v>
          </cell>
        </row>
        <row r="117">
          <cell r="B117" t="str">
            <v>m_Credit risk adjustments. Reversals (flow)</v>
          </cell>
          <cell r="C117" t="str">
            <v>Country specific Core Additional Own Funds[Country especific]</v>
          </cell>
        </row>
        <row r="118">
          <cell r="B118" t="str">
            <v>m_Credit risk mitigation techniques with substitution effects on the exposure</v>
          </cell>
          <cell r="C118" t="str">
            <v>Country specific Supplementary Additional Own Funds[Country especific]</v>
          </cell>
        </row>
        <row r="119">
          <cell r="B119" t="str">
            <v>m_Credit value adjustments</v>
          </cell>
          <cell r="C119" t="str">
            <v>Country-specific deductions from  Original and Additional Own Funds[Country especific_LV]</v>
          </cell>
        </row>
        <row r="120">
          <cell r="B120" t="str">
            <v>m_CRM  substitution effects Inflows</v>
          </cell>
          <cell r="C120" t="str">
            <v>Country-specific deductions from Original and Additional Own Funds[Country especific]</v>
          </cell>
        </row>
        <row r="121">
          <cell r="B121" t="str">
            <v>m_CRM  substitution effects Inflows (CR SA)</v>
          </cell>
          <cell r="C121" t="str">
            <v>Country-specific deductions from Original and Additional Own Funds[Country especific_CY]</v>
          </cell>
        </row>
        <row r="122">
          <cell r="B122" t="str">
            <v>m_CRM  substitution effects Inflows (CR SEC IRB)</v>
          </cell>
          <cell r="C122" t="str">
            <v>Covered Bonds</v>
          </cell>
        </row>
        <row r="123">
          <cell r="B123" t="str">
            <v>m_CRM  substitution effects Inflows (CR SEC SA)</v>
          </cell>
          <cell r="C123" t="str">
            <v>CTP positions hedging n-th to default credit derivatives</v>
          </cell>
        </row>
        <row r="124">
          <cell r="B124" t="str">
            <v>m_CRM  substitution effects Outflows</v>
          </cell>
          <cell r="C124" t="str">
            <v>CTP positions hedging securitisation positions</v>
          </cell>
        </row>
        <row r="125">
          <cell r="B125" t="str">
            <v>m_CRM  substitution effects Outflows (CR SEC IRB)</v>
          </cell>
          <cell r="C125" t="str">
            <v>Cumulative gains and losses due to changes in own credit risk on fair valued liabilities</v>
          </cell>
        </row>
        <row r="126">
          <cell r="B126" t="str">
            <v>m_CRM  substitution effects Outflows (CR SEC SA)</v>
          </cell>
          <cell r="C126" t="str">
            <v>Current tax assets</v>
          </cell>
        </row>
        <row r="127">
          <cell r="B127" t="str">
            <v>m_CRM  Unfunded credit protection adjusted values (G*) - Outflows (CR SEC IRB)</v>
          </cell>
          <cell r="C127" t="str">
            <v>Current tax liabilities</v>
          </cell>
        </row>
        <row r="128">
          <cell r="B128" t="str">
            <v>m_CRM  Unfunded credit protection adjusted values (G*) - Outflows (CR SEC SA)</v>
          </cell>
          <cell r="C128" t="str">
            <v>Debt instruments</v>
          </cell>
        </row>
        <row r="129">
          <cell r="B129" t="str">
            <v>m_CRM Financial collateral: adjusted value (Cvam)</v>
          </cell>
          <cell r="C129" t="str">
            <v>Debt instruments, Equity instruments, Derivatives, Off balance sheet instruments</v>
          </cell>
        </row>
        <row r="130">
          <cell r="B130" t="str">
            <v>m_CRM Financial collateral: adjusted value (Cvam) (CR SA)</v>
          </cell>
          <cell r="C130" t="str">
            <v>Debt securities</v>
          </cell>
        </row>
        <row r="131">
          <cell r="B131" t="str">
            <v>m_CRM Financial collateral: adjusted value (Cvam) (CR SEC IRB)</v>
          </cell>
          <cell r="C131" t="str">
            <v>Debt securities issued</v>
          </cell>
        </row>
        <row r="132">
          <cell r="B132" t="str">
            <v>m_CRM Financial collateral: adjusted value (Cvam) (CR SEC SA)</v>
          </cell>
          <cell r="C132" t="str">
            <v>Debt securities issued. Asset-backed securities</v>
          </cell>
        </row>
        <row r="133">
          <cell r="B133" t="str">
            <v>m_CRM Funded credit protection (Cva) (CR SEC IRB)</v>
          </cell>
          <cell r="C133" t="str">
            <v>Debt securities issued. Certificates of deposits</v>
          </cell>
        </row>
        <row r="134">
          <cell r="B134" t="str">
            <v>m_CRM Funded credit protection (Cva) (CR SEC SA)</v>
          </cell>
          <cell r="C134" t="str">
            <v xml:space="preserve">Debt securities issued. Covered bonds </v>
          </cell>
        </row>
        <row r="135">
          <cell r="B135" t="str">
            <v>m_CRM substitution effects - Value of Credit derivatives [CR IRB]</v>
          </cell>
          <cell r="C135" t="str">
            <v>Debt securities issued. Hybrid contracts</v>
          </cell>
        </row>
        <row r="136">
          <cell r="B136" t="str">
            <v>m_CRM substitution effects - Value of Credit derivatives [CR SA]</v>
          </cell>
          <cell r="C136" t="str">
            <v>Debt securities issued. Other than Certificates of deposits, Asset-backed securities, Covered bonds, Hybrid contracts</v>
          </cell>
        </row>
        <row r="137">
          <cell r="B137" t="str">
            <v>m_CRM substitution effects - Value of Financial collateral: simple method [CR SA]</v>
          </cell>
          <cell r="C137" t="str">
            <v>Debt securities issued. Other than Certificates of deposits, Asset-backed securities, Covered bonds, Hybrid contracts. Convertible compound financial instruments</v>
          </cell>
        </row>
        <row r="138">
          <cell r="B138" t="str">
            <v>m_CRM substitution effects - Value of Funded credit protection (CR SEC IRB)</v>
          </cell>
          <cell r="C138" t="str">
            <v>Debt securities issued. Other than Certificates of deposits, Asset-backed securities, Covered bonds, Hybrid contracts. Non-convertible</v>
          </cell>
        </row>
        <row r="139">
          <cell r="B139" t="str">
            <v>m_CRM substitution effects - Value of Funded credit protection (CR SEC SA)</v>
          </cell>
          <cell r="C139" t="str">
            <v>Debt securities, Loans and advances</v>
          </cell>
        </row>
        <row r="140">
          <cell r="B140" t="str">
            <v>m_CRM substitution effects - Value of Guarantees [CR IRB]</v>
          </cell>
          <cell r="C140" t="str">
            <v>Debt securities, Loans and advances, Off-balance sheet items subject to credit risk</v>
          </cell>
        </row>
        <row r="141">
          <cell r="B141" t="str">
            <v>m_CRM substitution effects - Value of Guarantees [CR SA]</v>
          </cell>
          <cell r="C141" t="str">
            <v>Deductible deferred tax liabilities associated with deferred tax assets that rely on future profitability and arise from temporary differences</v>
          </cell>
        </row>
        <row r="142">
          <cell r="B142" t="str">
            <v>m_CRM substitution effects - Value of Other funded credit protection [CR IRB]</v>
          </cell>
          <cell r="C142" t="str">
            <v>Deductible deferred tax liabilities associated with deferred tax assets that rely on future profitability and do not arise from temporary differences</v>
          </cell>
        </row>
        <row r="143">
          <cell r="B143" t="str">
            <v>m_CRM substitution effects - Value of Other funded credit protection [CR SA]</v>
          </cell>
          <cell r="C143" t="str">
            <v>Deductions for capital charge in insurance subsidiaries and associated entities[Country especific_DK]</v>
          </cell>
        </row>
        <row r="144">
          <cell r="B144" t="str">
            <v>m_CRM substitution effects - Value of Unfunded credit protection: adjusted values (CR SEC IRB)</v>
          </cell>
          <cell r="C144" t="str">
            <v>Deductions of solvency write-downs on assets[Country especific_DK]</v>
          </cell>
        </row>
        <row r="145">
          <cell r="B145" t="str">
            <v>m_CRM substitution effects - Value of Unfunded credit protection: adjusted values (CR SEC SA)</v>
          </cell>
          <cell r="C145" t="str">
            <v>Deferred tax assets</v>
          </cell>
        </row>
        <row r="146">
          <cell r="B146" t="str">
            <v>m_CRM substitution effects Inflows (CR IRB)</v>
          </cell>
          <cell r="C146" t="str">
            <v>Deferred tax assets (DK)[Country especific_DK]</v>
          </cell>
        </row>
        <row r="147">
          <cell r="B147" t="str">
            <v>m_CRM substitution effects Outflows (CR IRB)</v>
          </cell>
          <cell r="C147" t="str">
            <v>Deferred tax assets and deferred tax liabilities. Rely on future profitability and arise from temporary differences</v>
          </cell>
        </row>
        <row r="148">
          <cell r="B148" t="str">
            <v>m_CRM substitution effects Outflows (CR SA)</v>
          </cell>
          <cell r="C148" t="str">
            <v>Deferred tax assets and deferred tax liabilities. Rely on future profitability and arise from temporary differences, and Equity instruments and indirect holdings of equity instruments</v>
          </cell>
        </row>
        <row r="149">
          <cell r="B149" t="str">
            <v>m_CRM Volatility adjustment to the exposure</v>
          </cell>
          <cell r="C149" t="str">
            <v>Deferred tax assets that do not rely on future profitability</v>
          </cell>
        </row>
        <row r="150">
          <cell r="B150" t="str">
            <v>m_CRM Volatility adjustment to the exposure (CR SA)</v>
          </cell>
          <cell r="C150" t="str">
            <v>Deferred tax assets that rely on future profitability and arise from temporary differences</v>
          </cell>
        </row>
        <row r="151">
          <cell r="B151" t="str">
            <v>m_CRM Volatility and maturity adjustments</v>
          </cell>
          <cell r="C151" t="str">
            <v>Deferred tax assets that rely on future profitability and do not arise from temporary differences</v>
          </cell>
        </row>
        <row r="152">
          <cell r="B152" t="str">
            <v>m_CRM Volatility and maturity adjustments (CR SA)</v>
          </cell>
          <cell r="C152" t="str">
            <v>Deferred tax assets. Rely on future profitability and do not arise from temporary differences</v>
          </cell>
        </row>
        <row r="153">
          <cell r="B153" t="str">
            <v>m_CTP value used for MKR purposes</v>
          </cell>
          <cell r="C153" t="str">
            <v>Deferred tax liabilities</v>
          </cell>
        </row>
        <row r="154">
          <cell r="B154" t="str">
            <v>m_Current period (flow)</v>
          </cell>
          <cell r="C154" t="str">
            <v>Deferred tax liabilities deductible from deferred tax assets that rely on future profitability</v>
          </cell>
        </row>
        <row r="155">
          <cell r="B155" t="str">
            <v>m_Current service cost (flow)</v>
          </cell>
          <cell r="C155" t="str">
            <v>Deferred tax liabilities non deductible from deferred tax assets that rely on future profitability</v>
          </cell>
        </row>
        <row r="156">
          <cell r="B156" t="str">
            <v>m_Dedutible amount</v>
          </cell>
          <cell r="C156" t="str">
            <v>Defined benefit obligations</v>
          </cell>
        </row>
        <row r="157">
          <cell r="B157" t="str">
            <v>m_Dividends (flow)</v>
          </cell>
          <cell r="C157" t="str">
            <v>Defined benefit obligations. Unfunded defined benefit obligations</v>
          </cell>
        </row>
        <row r="158">
          <cell r="B158" t="str">
            <v>m_Effects of changes in accounting policies recognised in accordance with IAS 8 (flow)</v>
          </cell>
          <cell r="C158" t="str">
            <v>Defined benefit obligations. Wholly or partially funded defined benefit obligations</v>
          </cell>
        </row>
        <row r="159">
          <cell r="B159" t="str">
            <v>m_Effects of corrections of errors recognised in accordance with IAS 8 (flow)</v>
          </cell>
          <cell r="C159" t="str">
            <v>defined benefit pension schemes. [Country especific_IE]</v>
          </cell>
        </row>
        <row r="160">
          <cell r="B160" t="str">
            <v>m_Eligible amount of minority interest and equivalents including transitional provisions</v>
          </cell>
          <cell r="C160" t="str">
            <v>Defined benefit plan assets</v>
          </cell>
        </row>
        <row r="161">
          <cell r="B161" t="str">
            <v>m_Exercise/Expiration of equity Instruments other than capital Instruments (flow)</v>
          </cell>
          <cell r="C161" t="str">
            <v xml:space="preserve">Defined benefit plan assets. In which the institution has an unrestricted ability to use the plan assets </v>
          </cell>
        </row>
        <row r="162">
          <cell r="B162" t="str">
            <v>m_Expected loss amount</v>
          </cell>
          <cell r="C162" t="str">
            <v>Defined benefit plans</v>
          </cell>
        </row>
        <row r="163">
          <cell r="B163" t="str">
            <v>m_Expected loss amount higher than CVA at the neeting set level</v>
          </cell>
          <cell r="C163" t="str">
            <v>Deposits</v>
          </cell>
        </row>
        <row r="164">
          <cell r="B164" t="str">
            <v>m_Exposure after crm substitution effects pre conversion factors (CR IRB)</v>
          </cell>
          <cell r="C164" t="str">
            <v>Deposits, Debt securities issued</v>
          </cell>
        </row>
        <row r="165">
          <cell r="B165" t="str">
            <v>m_Exposure after CRM substitution effects pre conversion factors [CR IRB]</v>
          </cell>
          <cell r="C165" t="str">
            <v>Deposits, Debt securities issued, Other financial liabilities</v>
          </cell>
        </row>
        <row r="166">
          <cell r="B166" t="str">
            <v>m_Exposure net of value adjustments and provisions</v>
          </cell>
          <cell r="C166" t="str">
            <v>Deposits. Current accounts / overnight deposits</v>
          </cell>
        </row>
        <row r="167">
          <cell r="B167" t="str">
            <v>m_Exposure net of value adjustments and provisions (CR SA)</v>
          </cell>
          <cell r="C167" t="str">
            <v xml:space="preserve">Deposits. Redeemable at notice </v>
          </cell>
        </row>
        <row r="168">
          <cell r="B168" t="str">
            <v>m_Exposure net of value adjustments and provisions (CR SEC SA)</v>
          </cell>
          <cell r="C168" t="str">
            <v>Deposits. Repurchase agreements</v>
          </cell>
        </row>
        <row r="169">
          <cell r="B169" t="str">
            <v>m_Exposure value</v>
          </cell>
          <cell r="C169" t="str">
            <v>Deposits. With agreed maturity</v>
          </cell>
        </row>
        <row r="170">
          <cell r="B170" t="str">
            <v>m_Exposure value  (CR SEC SA)</v>
          </cell>
          <cell r="C170" t="str">
            <v>Depreciation</v>
          </cell>
        </row>
        <row r="171">
          <cell r="B171" t="str">
            <v>m_Exposure value  (CR SEC SA) deducted from own funds</v>
          </cell>
          <cell r="C171" t="str">
            <v>Depreciation of investment property and property, plant and equipment deducted from own funds, applicable to unrealised gains not included in own funds[Country especific_NO]</v>
          </cell>
        </row>
        <row r="172">
          <cell r="B172" t="str">
            <v>m_Exposure value  (CR SEC SA) subject to risk weights</v>
          </cell>
          <cell r="C172" t="str">
            <v>Derivatives</v>
          </cell>
        </row>
        <row r="173">
          <cell r="B173" t="str">
            <v>m_Exposure value - all exposures</v>
          </cell>
          <cell r="C173" t="str">
            <v>Derivatives &amp; long settlement transactions excluding Contractual Cross Product Netting</v>
          </cell>
        </row>
        <row r="174">
          <cell r="B174" t="str">
            <v>m_Exposure value - securitised exposures of the reporting institutions</v>
          </cell>
          <cell r="C174" t="str">
            <v>Derivatives and SFTs</v>
          </cell>
        </row>
        <row r="175">
          <cell r="B175" t="str">
            <v>m_Exposure value (CR EQU IRB)</v>
          </cell>
          <cell r="C175" t="str">
            <v>Derivatives excluding Contractual Cross Product Netting - Centrally cleared through a compliant CCP</v>
          </cell>
        </row>
        <row r="176">
          <cell r="B176" t="str">
            <v>m_Exposure value (CR IRB)</v>
          </cell>
          <cell r="C176" t="str">
            <v>Derivatives excluding Contractual Cross Product Netting - OTC</v>
          </cell>
        </row>
        <row r="177">
          <cell r="B177" t="str">
            <v>m_Exposure value (CR SA)</v>
          </cell>
          <cell r="C177" t="str">
            <v>Derivatives which can be subject to EQU market risk requirements</v>
          </cell>
        </row>
        <row r="178">
          <cell r="B178" t="str">
            <v>m_Exposure value (CR SEC IRB)</v>
          </cell>
          <cell r="C178" t="str">
            <v xml:space="preserve">Derivatives which can be subject to TDI market risk </v>
          </cell>
        </row>
        <row r="179">
          <cell r="B179" t="str">
            <v>m_Exposure value (CR SEC IRB) subject to risk weights</v>
          </cell>
          <cell r="C179" t="str">
            <v>Derivatives which can be subject to TDI market risk requirements</v>
          </cell>
        </row>
        <row r="180">
          <cell r="B180" t="str">
            <v>m_Exposure Value deducted from own funds</v>
          </cell>
          <cell r="C180" t="str">
            <v>Derivatives, Debt securities, Loans and advances</v>
          </cell>
        </row>
        <row r="181">
          <cell r="B181" t="str">
            <v>m_Exposure value deducted from own funds (CR SEC IRB)</v>
          </cell>
          <cell r="C181" t="str">
            <v>Derivatives, Debt securities, Loans and advances, Equity instruments</v>
          </cell>
        </row>
        <row r="182">
          <cell r="B182" t="str">
            <v>m_Exposure value subject to risk weights</v>
          </cell>
          <cell r="C182" t="str">
            <v>Derivatives, Debt securities, Loans and advances, Loan commitments given, Financial guarantees given, Other Commitments given</v>
          </cell>
        </row>
        <row r="183">
          <cell r="B183" t="str">
            <v>m_Exposures deducted from own funds</v>
          </cell>
          <cell r="C183" t="str">
            <v>Derivatives, Deposits, Debt securities issued</v>
          </cell>
        </row>
        <row r="184">
          <cell r="B184" t="str">
            <v>m_Fair value</v>
          </cell>
          <cell r="C184" t="str">
            <v>Derivatives, Deposits, Debt securities issued, Equity instruments issued</v>
          </cell>
        </row>
        <row r="185">
          <cell r="B185" t="str">
            <v>m_Foreign currency translation (flow)</v>
          </cell>
          <cell r="C185" t="str">
            <v>Derivatives, Deposits, Debt securities issued, Other financial liabilities</v>
          </cell>
        </row>
        <row r="186">
          <cell r="B186" t="str">
            <v>m_Fully adjusted exposure value (E*)</v>
          </cell>
          <cell r="C186" t="str">
            <v>Derivatives, Equity instruments</v>
          </cell>
        </row>
        <row r="187">
          <cell r="B187" t="str">
            <v>m_Fully adjusted exposure value (E*) (CR SA)</v>
          </cell>
          <cell r="C187" t="str">
            <v>Derivatives, Equity instruments, Debt securities, Loans and advances, Short positions, Deposits, Debt securities issued, Other financial liabilities</v>
          </cell>
        </row>
        <row r="188">
          <cell r="B188" t="str">
            <v>m_Fully adjusted exposure value E*  (CR SEC SA)</v>
          </cell>
          <cell r="C188" t="str">
            <v xml:space="preserve">Derivatives, Short positions, Deposits,  Debt securities issued, Other financial liabilities </v>
          </cell>
        </row>
        <row r="189">
          <cell r="B189" t="str">
            <v>m_Fully adjusted exposure value E* (CR SEC IRB)</v>
          </cell>
          <cell r="C189" t="str">
            <v>Derivatives, Short positions, Deposits, Debt securities issued, Other financial liabilities</v>
          </cell>
        </row>
        <row r="190">
          <cell r="B190" t="str">
            <v>m_General credit risk adjustments</v>
          </cell>
          <cell r="C190" t="str">
            <v>Derivatives, Short positions, Deposits, Debt securities issued, Other financial liabilities, Equity instruments issued</v>
          </cell>
        </row>
        <row r="191">
          <cell r="B191" t="str">
            <v>m_Goodwill included in carrying amount</v>
          </cell>
          <cell r="C191" t="str">
            <v>Derivatives. Credit default swaps</v>
          </cell>
        </row>
        <row r="192">
          <cell r="B192" t="str">
            <v xml:space="preserve">m_Gross [before taxes] unrealised gains [accumulated] </v>
          </cell>
          <cell r="C192" t="str">
            <v>Derivatives. Credit spread options</v>
          </cell>
        </row>
        <row r="193">
          <cell r="B193" t="str">
            <v>m_Gross [before taxes] unrealised gains and losses [accumulated]</v>
          </cell>
          <cell r="C193" t="str">
            <v>Derivatives. Credit. Protection bought</v>
          </cell>
        </row>
        <row r="194">
          <cell r="B194" t="str">
            <v xml:space="preserve">m_Gross [before taxes] unrealised losses [accumulated] </v>
          </cell>
          <cell r="C194" t="str">
            <v>Derivatives. Credit. Protection sold</v>
          </cell>
        </row>
        <row r="195">
          <cell r="B195" t="str">
            <v>m_Gross carrying amount</v>
          </cell>
          <cell r="C195" t="str">
            <v>Derivatives. Credit. Protection sold. Not subject to clause out clause</v>
          </cell>
        </row>
        <row r="196">
          <cell r="B196" t="str">
            <v>m_Gross carrying amount, Notional</v>
          </cell>
          <cell r="C196" t="str">
            <v>Derivatives. Credit. Protection sold. Subject to clause out clause</v>
          </cell>
        </row>
        <row r="197">
          <cell r="B197" t="str">
            <v>m_Gross carrying amount, Notional of defaults observed during the period (flow)</v>
          </cell>
          <cell r="C197" t="str">
            <v>Derivatives. Financial</v>
          </cell>
        </row>
        <row r="198">
          <cell r="B198" t="str">
            <v>m_Gross direct holdings of AT1 capital of relevant entities where the institution does not have a significant investment</v>
          </cell>
          <cell r="C198" t="str">
            <v>Derivatives: market value</v>
          </cell>
        </row>
        <row r="199">
          <cell r="B199" t="str">
            <v>m_Gross direct holdings of AT1 capital of relevant entities where the institution has a significant investment</v>
          </cell>
          <cell r="C199" t="str">
            <v>Derivatives. Options</v>
          </cell>
        </row>
        <row r="200">
          <cell r="B200" t="str">
            <v>m_Gross direct holdings of CET1 capital of relevant entities where the institution does not have a significant investment</v>
          </cell>
          <cell r="C200" t="str">
            <v>Derivatives. Other than Credit default swaps, Credit spread options, Total return swaps</v>
          </cell>
        </row>
        <row r="201">
          <cell r="B201" t="str">
            <v>m_Gross direct holdings of CET1 capital of relevant entities where the institution has a significant investment</v>
          </cell>
          <cell r="C201" t="str">
            <v>Derivatives. Other than options</v>
          </cell>
        </row>
        <row r="202">
          <cell r="B202" t="str">
            <v>m_Gross direct holdings of T2 capital of relevant entities where the institution does not have a significant investment</v>
          </cell>
          <cell r="C202" t="str">
            <v>Derivatives. Purchased</v>
          </cell>
        </row>
        <row r="203">
          <cell r="B203" t="str">
            <v>m_Gross direct holdings of T2 capital of relevant entities where the institution has a significant investment</v>
          </cell>
          <cell r="C203" t="str">
            <v>Derivatives. Sold</v>
          </cell>
        </row>
        <row r="204">
          <cell r="B204" t="str">
            <v>m_Increase in the discounted amount and effect of any change in the discount rate (flow)</v>
          </cell>
          <cell r="C204" t="str">
            <v>Derivatives. Total return swaps</v>
          </cell>
        </row>
        <row r="205">
          <cell r="B205" t="str">
            <v>m_Incremental default and migration risk capital charge last measure</v>
          </cell>
          <cell r="C205" t="str">
            <v>Difference resulting from the inclusion of certain participating interests according to CRD which are not eligible according to CRR</v>
          </cell>
        </row>
        <row r="206">
          <cell r="B206" t="str">
            <v>m_Interest cost (flow)</v>
          </cell>
          <cell r="C206" t="str">
            <v>Dividend income</v>
          </cell>
        </row>
        <row r="207">
          <cell r="B207" t="str">
            <v>m_Issuance of equity Instruments other than capital instruments (flow)</v>
          </cell>
          <cell r="C207" t="str">
            <v>Effect of the transitory increase of limits for Additional Own Funds[Country especific_ES]</v>
          </cell>
        </row>
        <row r="208">
          <cell r="B208" t="str">
            <v>m_Issuance of ordinary shares (flow)</v>
          </cell>
          <cell r="C208" t="str">
            <v>Elements within conditions of article 4b) of regulation n°90-02[Country especific_FR]</v>
          </cell>
        </row>
        <row r="209">
          <cell r="B209" t="str">
            <v>m_Issuance of preference shares (flow)</v>
          </cell>
          <cell r="C209" t="str">
            <v>Eligible capital for the purposes of qualifying holdings outside the financial sector and large exposures</v>
          </cell>
        </row>
        <row r="210">
          <cell r="B210" t="str">
            <v>m_Latest available stressed VaR</v>
          </cell>
          <cell r="C210" t="str">
            <v>Eligible minority interest</v>
          </cell>
        </row>
        <row r="211">
          <cell r="B211" t="str">
            <v>m_LE Exposure value after application of exemptions and CRM</v>
          </cell>
          <cell r="C211" t="str">
            <v>Eligible minority interest, Instruments issued by subsidiaries that are given recognition in own funds</v>
          </cell>
        </row>
        <row r="212">
          <cell r="B212" t="str">
            <v>m_LE Exposure value before application of exemptions and CRM</v>
          </cell>
          <cell r="C212" t="str">
            <v>Equity exposures and equivalents to the effects of CR</v>
          </cell>
        </row>
        <row r="213">
          <cell r="B213" t="str">
            <v>m_LE Original exposure</v>
          </cell>
          <cell r="C213" t="str">
            <v>Equity instruments</v>
          </cell>
        </row>
        <row r="214">
          <cell r="B214" t="str">
            <v>m_LE Percentage against capital before application of exemptions and CRM</v>
          </cell>
          <cell r="C214" t="str">
            <v>Equity instruments and indirect holdings of equity instruments</v>
          </cell>
        </row>
        <row r="215">
          <cell r="B215" t="str">
            <v xml:space="preserve">m_Limit for grandfathering of instruments not consituting State aid </v>
          </cell>
          <cell r="C215" t="str">
            <v>Equity instruments issued</v>
          </cell>
        </row>
        <row r="216">
          <cell r="B216" t="str">
            <v>m_Losses stemming from lending collateralised</v>
          </cell>
          <cell r="C216" t="str">
            <v>Equity instruments issued. Capital</v>
          </cell>
        </row>
        <row r="217">
          <cell r="B217" t="str">
            <v>m_Losses stemming from lending collateralised - Valued with mortgage lending value</v>
          </cell>
          <cell r="C217" t="str">
            <v>Equity instruments issued. Capital instruments other than Capital</v>
          </cell>
        </row>
        <row r="218">
          <cell r="B218" t="str">
            <v>m_Mark-to-market (Mark-to-Model) value</v>
          </cell>
          <cell r="C218" t="str">
            <v>Equity instruments issued. Capital instruments other than Capital, Debt securities issued, Deposits</v>
          </cell>
        </row>
        <row r="219">
          <cell r="B219" t="str">
            <v>m_Mark-to-market method; assume no netting of RM</v>
          </cell>
          <cell r="C219" t="str">
            <v xml:space="preserve">Equity instruments issued. Capital instruments other than Capital, Debt securities issued, Deposits and indirect holdings of Equity instruments issued. Capital instruments other than Capital, Debt securities issued, Deposits </v>
          </cell>
        </row>
        <row r="220">
          <cell r="B220" t="str">
            <v>m_Mark-to-market. Method 1</v>
          </cell>
          <cell r="C220" t="str">
            <v>Equity instruments issued. Capital instruments other than Capital, Debt securities issued, Deposits. Paid up</v>
          </cell>
        </row>
        <row r="221">
          <cell r="B221" t="str">
            <v>m_Mark-to-market. Methiod 2</v>
          </cell>
          <cell r="C221" t="str">
            <v>Equity instruments issued. Capital instruments other than Capital, Equity instruments issued. Equity component of compound financial instruments, Equity issued. Other than Equity instruments issued</v>
          </cell>
        </row>
        <row r="222">
          <cell r="B222" t="str">
            <v>m_Maximum collateral/guarantee that can be considered</v>
          </cell>
          <cell r="C222" t="str">
            <v>Equity instruments issued. Capital instruments other than Capital. Paid up, Debt securities issued, Deposits</v>
          </cell>
        </row>
        <row r="223">
          <cell r="B223" t="str">
            <v xml:space="preserve">m_Maximum exposure to credit risk </v>
          </cell>
          <cell r="C223" t="str">
            <v>Equity instruments issued. Capital. Other than Share capital repayable on demand</v>
          </cell>
        </row>
        <row r="224">
          <cell r="B224" t="str">
            <v>m_Maximum single loss due to operational risk (flow)</v>
          </cell>
          <cell r="C224" t="str">
            <v>Equity instruments issued. Capital. Paid up</v>
          </cell>
        </row>
        <row r="225">
          <cell r="B225" t="str">
            <v xml:space="preserve">m_Net [after taxes] unrealised gains [accumulated] </v>
          </cell>
          <cell r="C225" t="str">
            <v>Equity instruments issued. Capital. Share capital repayable on demand</v>
          </cell>
        </row>
        <row r="226">
          <cell r="B226" t="str">
            <v xml:space="preserve">m_Net [after taxes] unrealised losses [accumulated] </v>
          </cell>
          <cell r="C226" t="str">
            <v>Equity instruments issued. Capital. Unpaid which has been called up</v>
          </cell>
        </row>
        <row r="227">
          <cell r="B227" t="str">
            <v xml:space="preserve">m_Net exposure after CRM substitution effects pre conversion factors </v>
          </cell>
          <cell r="C227" t="str">
            <v>Equity instruments issued. Equity component of compound financial instruments</v>
          </cell>
        </row>
        <row r="228">
          <cell r="B228" t="str">
            <v>m_Net exposure after crm substitution effects pre conversion factors (CR SA)</v>
          </cell>
          <cell r="C228" t="str">
            <v>Equity instruments, debt securities, loans and advances</v>
          </cell>
        </row>
        <row r="229">
          <cell r="B229" t="str">
            <v>m_Net exposure after CRM substitution effects pre conversion factors (CR SEC IRB)</v>
          </cell>
          <cell r="C229" t="str">
            <v>Equity instruments, Debt securities, Loans and advances, Commodities</v>
          </cell>
        </row>
        <row r="230">
          <cell r="B230" t="str">
            <v>m_Net exposure after CRM substitution effects pre conversion factors (CR SEC SA)</v>
          </cell>
          <cell r="C230" t="str">
            <v>Equity instruments, Debt securities, Loans and advances, Deposits</v>
          </cell>
        </row>
        <row r="231">
          <cell r="B231" t="str">
            <v>m_Net position to the effect of holdings of capital instruments of relevant entities</v>
          </cell>
          <cell r="C231" t="str">
            <v>Equity instruments, Debt securities, Loans and advances, Deposits, Debt securities issued, Other financial liabilities</v>
          </cell>
        </row>
        <row r="232">
          <cell r="B232" t="str">
            <v>m_Nominal amount</v>
          </cell>
          <cell r="C232" t="str">
            <v>Equity instruments, Debt securities, Loans and advances, Deposits. Indirect holdings of other entities instruments</v>
          </cell>
        </row>
        <row r="233">
          <cell r="B233" t="str">
            <v>m_Nominal amount_same reference name</v>
          </cell>
          <cell r="C233" t="str">
            <v>Equity instruments, Indirect holdings of equity instruments</v>
          </cell>
        </row>
        <row r="234">
          <cell r="B234" t="str">
            <v>m_Nominal amount_same reference name and bought protection from CCP</v>
          </cell>
          <cell r="C234" t="str">
            <v>Equity instruments, indirect holdings of equity instruments, synthetic holdings of equity instruments</v>
          </cell>
        </row>
        <row r="235">
          <cell r="B235" t="str">
            <v>m_Nominal amount_same reference name and counterparty or CCP</v>
          </cell>
          <cell r="C235" t="str">
            <v>Equity instruments. Other than Investments in subsidiaries, joint ventures and associates</v>
          </cell>
        </row>
        <row r="236">
          <cell r="B236" t="str">
            <v>m_Not eligible unaudited amount and foreseeable charges or dividends</v>
          </cell>
          <cell r="C236" t="str">
            <v>Equity issued</v>
          </cell>
        </row>
        <row r="237">
          <cell r="B237" t="str">
            <v>m_Notional amount</v>
          </cell>
          <cell r="C237" t="str">
            <v>Equity issued. Other than Equity instruments issued</v>
          </cell>
        </row>
        <row r="238">
          <cell r="B238" t="str">
            <v>m_Notional amount retained or repurchased of credit protection (CR SEC IRB)</v>
          </cell>
          <cell r="C238" t="str">
            <v>Equity other than Accumulated other comprehensive income</v>
          </cell>
        </row>
        <row r="239">
          <cell r="B239" t="str">
            <v>m_Notional amount retained or repurchased of credit protection (CR SEC SA)</v>
          </cell>
          <cell r="C239" t="str">
            <v>Excess of deduction, AT1</v>
          </cell>
        </row>
        <row r="240">
          <cell r="B240" t="str">
            <v>m_Notional amount, Maximum collateral/guarantee that can be considered</v>
          </cell>
          <cell r="C240" t="str">
            <v>Excess of deduction, AT1 (Deducted CET1)</v>
          </cell>
        </row>
        <row r="241">
          <cell r="B241" t="str">
            <v>m_Original Exposure Method value</v>
          </cell>
          <cell r="C241" t="str">
            <v>Excess of deduction, T2</v>
          </cell>
        </row>
        <row r="242">
          <cell r="B242" t="str">
            <v>m_Original exposure pre conversion factors</v>
          </cell>
          <cell r="C242" t="str">
            <v>Excess of deduction, T2 (Deducted AT1)</v>
          </cell>
        </row>
        <row r="243">
          <cell r="B243" t="str">
            <v>m_Original exposure pre conversion factors (CR EQU IRB)</v>
          </cell>
          <cell r="C243" t="str">
            <v>Excess on limits for minority interests over 10% of original own funds[Country especific_ES]</v>
          </cell>
        </row>
        <row r="244">
          <cell r="B244" t="str">
            <v>m_Original exposure pre conversion factors (CR IRB)</v>
          </cell>
          <cell r="C244" t="str">
            <v>Excess on limits for original own funds other than capital and reserves (50%)[Country especific_ES]</v>
          </cell>
        </row>
        <row r="245">
          <cell r="B245" t="str">
            <v>m_Original exposure pre conversion factors (CR SA)</v>
          </cell>
          <cell r="C245" t="str">
            <v>Excess over the 15% own funds deduction threshold</v>
          </cell>
        </row>
        <row r="246">
          <cell r="B246" t="str">
            <v>m_Original exposure pre conversion factors (CR SEC IRB)</v>
          </cell>
          <cell r="C246" t="str">
            <v>Exchange differences</v>
          </cell>
        </row>
        <row r="247">
          <cell r="B247" t="str">
            <v>m_Original exposure pre conversion factors (CR SEC SA)</v>
          </cell>
          <cell r="C247" t="str">
            <v>Exchange traded stock-index futures broadly diversified</v>
          </cell>
        </row>
        <row r="248">
          <cell r="B248" t="str">
            <v>m_Overall effect (adjustment) due to infringement of the due diligence provisions</v>
          </cell>
          <cell r="C248" t="str">
            <v>Expenses on equity instruments issued</v>
          </cell>
        </row>
        <row r="249">
          <cell r="B249" t="str">
            <v>m_Overall effect (adjustment) due to infringement of the due diligence provisions (CR SEC IRB)</v>
          </cell>
          <cell r="C249" t="str">
            <v>Exposurs in default</v>
          </cell>
        </row>
        <row r="250">
          <cell r="B250" t="str">
            <v>m_Overall effect (adjustment) due to infringement of the due diligence provisions (CR SEC SA)</v>
          </cell>
          <cell r="C250" t="str">
            <v>Exposures treated as sovereigns; of wich</v>
          </cell>
        </row>
        <row r="251">
          <cell r="B251" t="str">
            <v>m_Own funds requirement before alleviation due to expected loss, diversification and risk mitigation techniques</v>
          </cell>
          <cell r="C251" t="str">
            <v>Fair value changes of the hedged items in portfolio hedge of interest rate risk</v>
          </cell>
        </row>
        <row r="252">
          <cell r="B252" t="str">
            <v>m_Own funds requirements</v>
          </cell>
          <cell r="C252" t="str">
            <v>Fair value reserves</v>
          </cell>
        </row>
        <row r="253">
          <cell r="B253" t="str">
            <v>m_Own funds requirements (MKR SA COM)</v>
          </cell>
          <cell r="C253" t="str">
            <v>Fair value reserves. Cash flow hedges</v>
          </cell>
        </row>
        <row r="254">
          <cell r="B254" t="str">
            <v>m_Own funds requirements (MKR SA CTP)</v>
          </cell>
          <cell r="C254" t="str">
            <v>Fair value reserves. Hedges of net investments in foreign operations</v>
          </cell>
        </row>
        <row r="255">
          <cell r="B255" t="str">
            <v>m_Own funds requirements (MKR SA EQU)</v>
          </cell>
          <cell r="C255" t="str">
            <v>Fair value reserves. Hedges other than hedges of net investments in foreign operations, Cash flow hedges</v>
          </cell>
        </row>
        <row r="256">
          <cell r="B256" t="str">
            <v>m_Own funds requirements (MKR SA FX)</v>
          </cell>
          <cell r="C256" t="str">
            <v>Fair value reserves. Non-trading non-derivative financial assets measured at fair value to equity</v>
          </cell>
        </row>
        <row r="257">
          <cell r="B257" t="str">
            <v>m_Own funds requirements (MKR SA SEC)</v>
          </cell>
          <cell r="C257" t="str">
            <v>Fee and commission</v>
          </cell>
        </row>
        <row r="258">
          <cell r="B258" t="str">
            <v>m_Own funds requirements (MKR SA TDI)</v>
          </cell>
          <cell r="C258" t="str">
            <v>Financial guarantees given</v>
          </cell>
        </row>
        <row r="259">
          <cell r="B259" t="str">
            <v>m_Past service cost (flow)</v>
          </cell>
          <cell r="C259" t="str">
            <v>Financial guarantees received</v>
          </cell>
        </row>
        <row r="260">
          <cell r="B260" t="str">
            <v>m_Permited offsetting short positions to the effect of holdings of capital instruments of relevant entities</v>
          </cell>
          <cell r="C260" t="str">
            <v xml:space="preserve">Financial instruments other than derivatives which can be subject to TDI market risk </v>
          </cell>
        </row>
        <row r="261">
          <cell r="B261" t="str">
            <v>m_Present value</v>
          </cell>
          <cell r="C261" t="str">
            <v>Financial instruments which can be subject to COM market risk requirements</v>
          </cell>
        </row>
        <row r="262">
          <cell r="B262" t="str">
            <v>m_Previous day VaR</v>
          </cell>
          <cell r="C262" t="str">
            <v>Financial instruments which can be subject to COM market risk requirements - Agricultural products (softs) underlying</v>
          </cell>
        </row>
        <row r="263">
          <cell r="B263" t="str">
            <v>m_Price difference exposure due to unsettled transactions</v>
          </cell>
          <cell r="C263" t="str">
            <v>Financial instruments which can be subject to COM market risk requirements - Base metals underlying</v>
          </cell>
        </row>
        <row r="264">
          <cell r="B264" t="str">
            <v>m_Principal amount outstanding</v>
          </cell>
          <cell r="C264" t="str">
            <v>Financial instruments which can be subject to COM market risk requirements - Energy products (oil, gas) underlying</v>
          </cell>
        </row>
        <row r="265">
          <cell r="B265" t="str">
            <v>m_Purchase of Treasury Shares (flow)</v>
          </cell>
          <cell r="C265" t="str">
            <v>Financial instruments which can be subject to COM market risk requirements - Other than precious metals, base metals, agricultural products (softs) underlying</v>
          </cell>
        </row>
        <row r="266">
          <cell r="B266" t="str">
            <v>m_Qualifying amount</v>
          </cell>
          <cell r="C266" t="str">
            <v>Financial instruments which can be subject to COM market risk requirements - Precious metals except gold underlying</v>
          </cell>
        </row>
        <row r="267">
          <cell r="B267" t="str">
            <v>m_Reclassification of financial instruments from equity to liability (flow)</v>
          </cell>
          <cell r="C267" t="str">
            <v>Financial instruments which can be subject to EQU market risk requirements</v>
          </cell>
        </row>
        <row r="268">
          <cell r="B268" t="str">
            <v>m_Reclassification of financial instruments from liability to equity (flow)</v>
          </cell>
          <cell r="C268" t="str">
            <v>Financial instruments which can be subject to EQU market risk requirements other than exchange traded stock-index futures broadly diversified</v>
          </cell>
        </row>
        <row r="269">
          <cell r="B269" t="str">
            <v>m_Reclassifications other than valuation gains and losses taken to equity, Transferred to profit or loss (flow)</v>
          </cell>
          <cell r="C269" t="str">
            <v>Financial instruments which can be subject to FX market risk requirements</v>
          </cell>
        </row>
        <row r="270">
          <cell r="B270" t="str">
            <v>m_Reclassifications other than valuation gains and losses taken to equity, Transferred to profit or loss, Transferred to initial carrying amount of hedged items (flow)</v>
          </cell>
          <cell r="C270" t="str">
            <v>Financial instruments which can be subject to FX market risk requirements - Currency and gold Options</v>
          </cell>
        </row>
        <row r="271">
          <cell r="B271" t="str">
            <v>m_Recoveries recorded directly to the income statement (flow)</v>
          </cell>
          <cell r="C271" t="str">
            <v>Financial instruments which can be subject to FX market risk requirements - Derivatives</v>
          </cell>
        </row>
        <row r="272">
          <cell r="B272" t="str">
            <v>m_Reduction in RWA due to value adjustments and provisions</v>
          </cell>
          <cell r="C272" t="str">
            <v>Financial instruments which can be subject to FX market risk requirements - Gold and derivatives related to gold</v>
          </cell>
        </row>
        <row r="273">
          <cell r="B273" t="str">
            <v>m_Reduction in RWA due to value adjustments and provisions (CR SEC IRB)</v>
          </cell>
          <cell r="C273" t="str">
            <v>Financial instruments which can be subject to FX market risk requirements - Instruments other than gold and derivatives related to gold</v>
          </cell>
        </row>
        <row r="274">
          <cell r="B274" t="str">
            <v>m_Residual amount</v>
          </cell>
          <cell r="C274" t="str">
            <v>Financial instruments which can be subject to FX market risk requirements - Off-balance sheet financial instruments</v>
          </cell>
        </row>
        <row r="275">
          <cell r="B275" t="str">
            <v>m_Reversals (flow)</v>
          </cell>
          <cell r="C275" t="str">
            <v>Financial instruments which can be subject to FX market risk requirements - On-balance sheet financial instruments excluding derivatives</v>
          </cell>
        </row>
        <row r="276">
          <cell r="B276" t="str">
            <v>m_Risk adjustments and provisions</v>
          </cell>
          <cell r="C276" t="str">
            <v>Financial instruments which can be subject to FX market risk requirements - On-balance sheet items other than derivatives</v>
          </cell>
        </row>
        <row r="277">
          <cell r="B277" t="str">
            <v>m_Risk weighted exposure amount</v>
          </cell>
          <cell r="C277" t="str">
            <v>Financial instruments which can be subject to market risk requirements</v>
          </cell>
        </row>
        <row r="278">
          <cell r="B278" t="str">
            <v>m_Risk weighted exposure amount (CR EQU IRB)</v>
          </cell>
          <cell r="C278" t="str">
            <v>Financial instruments which can be subject to TDI and EQU market risk requirements</v>
          </cell>
        </row>
        <row r="279">
          <cell r="B279" t="str">
            <v>m_Risk weighted exposure amount (CR IRB)</v>
          </cell>
          <cell r="C279" t="str">
            <v xml:space="preserve">Financial instruments which can be subject to TDI market risk </v>
          </cell>
        </row>
        <row r="280">
          <cell r="B280" t="str">
            <v>m_Risk weighted exposure amount (CR SA)</v>
          </cell>
          <cell r="C280" t="str">
            <v>Financial instruments which can be subject to TDI market risk requirements and CIUs</v>
          </cell>
        </row>
        <row r="281">
          <cell r="B281" t="str">
            <v>m_Risk weighted exposure amount (CR SEC IRB)</v>
          </cell>
          <cell r="C281" t="str">
            <v>First consolidation difference computable according to CRD which are not eligible according to CRR</v>
          </cell>
        </row>
        <row r="282">
          <cell r="B282" t="str">
            <v>m_Risk weighted exposure amount (CR SEC SA)</v>
          </cell>
          <cell r="C282" t="str">
            <v>First consolidation differences</v>
          </cell>
        </row>
        <row r="283">
          <cell r="B283" t="str">
            <v>m_Risk weighted exposure amount after CAP</v>
          </cell>
          <cell r="C283" t="str">
            <v>Foreign currency translation adjustments[Country especific_AT]</v>
          </cell>
        </row>
        <row r="284">
          <cell r="B284" t="str">
            <v>m_Risk weighted exposure amount after cap (CR SEC IRB)</v>
          </cell>
          <cell r="C284" t="str">
            <v>Foreign Currency Translation Adjustments[Country especific_CY]</v>
          </cell>
        </row>
        <row r="285">
          <cell r="B285" t="str">
            <v>m_Risk weighted exposure amount after cap (CR SEC SA)</v>
          </cell>
          <cell r="C285" t="str">
            <v>Funds for general banking risks</v>
          </cell>
        </row>
        <row r="286">
          <cell r="B286" t="str">
            <v>m_Risk weighted exposure amount before CAP</v>
          </cell>
          <cell r="C286" t="str">
            <v>Gains and losses from remeasurements</v>
          </cell>
        </row>
        <row r="287">
          <cell r="B287" t="str">
            <v>m_Risk weighted exposure amount before CAP (CR SEC IRB)</v>
          </cell>
          <cell r="C287" t="str">
            <v>Gains and losses on derecognition</v>
          </cell>
        </row>
        <row r="288">
          <cell r="B288" t="str">
            <v>m_Risk weighted exposure amount before CAP (CR SEC SA)</v>
          </cell>
          <cell r="C288" t="str">
            <v>Gains and losses on derecognition, Gains and losses from remeasurements</v>
          </cell>
        </row>
        <row r="289">
          <cell r="B289" t="str">
            <v>m_Risk weighted exposure amount related to amounts not deducted from CET1</v>
          </cell>
          <cell r="C289" t="str">
            <v>Gains and losses other comprehensive income</v>
          </cell>
        </row>
        <row r="290">
          <cell r="B290" t="str">
            <v>m_Sale/Cancellation of Treasury Shares (flow)</v>
          </cell>
          <cell r="C290" t="str">
            <v xml:space="preserve">Gains and losses other comprehensive income. Foreign currency translation </v>
          </cell>
        </row>
        <row r="291">
          <cell r="B291" t="str">
            <v>m_Securitisation value used for MKR purposes</v>
          </cell>
          <cell r="C291" t="str">
            <v>Gains other comprehensive income</v>
          </cell>
        </row>
        <row r="292">
          <cell r="B292" t="str">
            <v>m_Specific credit risk adjustments</v>
          </cell>
          <cell r="C292" t="str">
            <v>General provisions eligible as Tier 2 capital for banks using the standardised approach to credit risk.[Country especific_IE]</v>
          </cell>
        </row>
        <row r="293">
          <cell r="B293" t="str">
            <v>m_Substitution of the exposure due to CRM (Outflows)</v>
          </cell>
          <cell r="C293" t="str">
            <v>General provisions related to exposures under the SA approach[Country especific_ES]</v>
          </cell>
        </row>
        <row r="294">
          <cell r="B294" t="str">
            <v>m_Substitution of the exposure due to CRM (Outflows) (CR EQU IRB)</v>
          </cell>
          <cell r="C294" t="str">
            <v>General provisions related to securitised exposures under the IRB approach[Country especific_ES]</v>
          </cell>
        </row>
        <row r="295">
          <cell r="B295" t="str">
            <v>m_Sum of the five largest losses due to operational risk (flow)</v>
          </cell>
          <cell r="C295" t="str">
            <v>Goodwill</v>
          </cell>
        </row>
        <row r="296">
          <cell r="B296" t="str">
            <v>m_Sum of weighted securitisation value used for MKR purposes after CAP</v>
          </cell>
          <cell r="C296" t="str">
            <v>Goodwill and other intangible assets</v>
          </cell>
        </row>
        <row r="297">
          <cell r="B297" t="str">
            <v>m_Sum of weighted securitisation value used for MKR purposes before CAP</v>
          </cell>
          <cell r="C297" t="str">
            <v>Impairment</v>
          </cell>
        </row>
        <row r="298">
          <cell r="B298" t="str">
            <v>m_Surplus(+)/Deficit(-) of own funds</v>
          </cell>
          <cell r="C298" t="str">
            <v>Increases in equity resulting from securitised assets</v>
          </cell>
        </row>
        <row r="299">
          <cell r="B299" t="str">
            <v>m_Threshold applied in data collection - highest</v>
          </cell>
          <cell r="C299" t="str">
            <v>Indirect holdings of equity instruments</v>
          </cell>
        </row>
        <row r="300">
          <cell r="B300" t="str">
            <v>m_Threshold applied in data collection - lowest</v>
          </cell>
          <cell r="C300" t="str">
            <v xml:space="preserve">Indirect holdings of Equity instruments issued. Capital instruments other than Capital, Debt securities issued, Deposits </v>
          </cell>
        </row>
        <row r="301">
          <cell r="B301" t="str">
            <v>m_Threshold for holdings in relevant entities  where an institution does not have a significant investment</v>
          </cell>
          <cell r="C301" t="str">
            <v>Indirect holdings of other entities instruments</v>
          </cell>
        </row>
        <row r="302">
          <cell r="B302" t="str">
            <v>m_Total amount of securitisation exposures originated</v>
          </cell>
          <cell r="C302" t="str">
            <v>Indirect holdings of own instruments</v>
          </cell>
        </row>
        <row r="303">
          <cell r="B303" t="str">
            <v>m_Total amount of securitisation exposures originated (CR SEC SA)</v>
          </cell>
          <cell r="C303" t="str">
            <v>Information about capitalised consolidation difference, section 10a para 6 sentence 9 and 10 of German Banking Act[Country especific_DE]</v>
          </cell>
        </row>
        <row r="304">
          <cell r="B304" t="str">
            <v>m_Total amount of securitisation exposures originated CR SEC IRB)</v>
          </cell>
          <cell r="C304" t="str">
            <v>Instruments in the CTP</v>
          </cell>
        </row>
        <row r="305">
          <cell r="B305" t="str">
            <v>m_Total amount of underlying securitised exposures</v>
          </cell>
          <cell r="C305" t="str">
            <v>Instruments issued by subsidiaries that are given recognition in own funds</v>
          </cell>
        </row>
        <row r="306">
          <cell r="B306" t="str">
            <v>m_Total amount of underlying securitised exposures of every originator</v>
          </cell>
          <cell r="C306" t="str">
            <v>Instruments subject to capital requirements</v>
          </cell>
        </row>
        <row r="307">
          <cell r="B307" t="str">
            <v>m_Total amount of underlying securitised exposures of every originator at origination date</v>
          </cell>
          <cell r="C307" t="str">
            <v>Instruments subject to credit risk</v>
          </cell>
        </row>
        <row r="308">
          <cell r="B308" t="str">
            <v>m_Total amount to be deducted after the applicable percentage</v>
          </cell>
          <cell r="C308" t="str">
            <v>Instruments subject to credit risk excluding instruments subject to securitisation credit risk treatment</v>
          </cell>
        </row>
        <row r="309">
          <cell r="B309" t="str">
            <v>m_Total amount to be deducted prior to applicable percentage</v>
          </cell>
          <cell r="C309" t="str">
            <v>Instruments subject to credit riskand non credit-obligation assets</v>
          </cell>
        </row>
        <row r="310">
          <cell r="B310" t="str">
            <v>m_Total comprehensive income for the year (flow)</v>
          </cell>
          <cell r="C310" t="str">
            <v>Instruments subject to requirements for exposures to a CCP</v>
          </cell>
        </row>
        <row r="311">
          <cell r="B311" t="str">
            <v>m_Total loss due to operational risk (flow)</v>
          </cell>
          <cell r="C311" t="str">
            <v>Instruments subject to securitisation credit risk treatment</v>
          </cell>
        </row>
        <row r="312">
          <cell r="B312" t="str">
            <v>m_Total risk exposure amount</v>
          </cell>
          <cell r="C312" t="str">
            <v>Instruments subject to securitisation credit risk treatment - Revolving securitisations with early amortisation</v>
          </cell>
        </row>
        <row r="313">
          <cell r="B313" t="str">
            <v>m_Total risk exposure amount (MKR SA COM)</v>
          </cell>
          <cell r="C313" t="str">
            <v>Instruments subject to securitisation credit risk treatment except Revolving securitisations with early amortisation</v>
          </cell>
        </row>
        <row r="314">
          <cell r="B314" t="str">
            <v>m_Total risk exposure amount (MKR SA CTP)</v>
          </cell>
          <cell r="C314" t="str">
            <v>Instruments subject to securitisation credit risk treatment except Revolving securitisations with early amortisation - Off-balance sheet items and derivatives</v>
          </cell>
        </row>
        <row r="315">
          <cell r="B315" t="str">
            <v>m_Total risk exposure amount (MKR SA EQU)</v>
          </cell>
          <cell r="C315" t="str">
            <v>Instruments subject to securitisation credit risk treatment except Revolving securitisations with early amortisation - Off-balance sheet items and derivatives securitisations C</v>
          </cell>
        </row>
        <row r="316">
          <cell r="B316" t="str">
            <v>m_Total risk exposure amount (MKR SA FX)</v>
          </cell>
          <cell r="C316" t="str">
            <v>Instruments subject to securitisation credit risk treatment except Revolving securitisations with early amortisation - On-balance sheet items</v>
          </cell>
        </row>
        <row r="317">
          <cell r="B317" t="str">
            <v>m_Total risk exposure amount (MKR SA SEC)</v>
          </cell>
          <cell r="C317" t="str">
            <v>Instruments which can be subject to securitisation credit risk treatment</v>
          </cell>
        </row>
        <row r="318">
          <cell r="B318" t="str">
            <v>m_Total risk exposure amount (MKR SA TDI)</v>
          </cell>
          <cell r="C318" t="str">
            <v>Instruments which can be subject to TDI market risk requirements</v>
          </cell>
        </row>
        <row r="319">
          <cell r="B319" t="str">
            <v>m_Total risk exposure amount contribution to the group</v>
          </cell>
          <cell r="C319" t="str">
            <v>Instruments which can be subject to TDI market risk requirements  excluding instruments which can be subject to securitisation credit risk treatment</v>
          </cell>
        </row>
        <row r="320">
          <cell r="B320" t="str">
            <v>m_Total risk exposure amount, Risk weighted exposure amount</v>
          </cell>
          <cell r="C320" t="str">
            <v>Instruments which can be subject to TDI market risk requirements excluding securitisation instruments</v>
          </cell>
        </row>
        <row r="321">
          <cell r="B321" t="str">
            <v>m_Transferred to initial carrying amount of hedged items (flow)</v>
          </cell>
          <cell r="C321" t="str">
            <v>Instruments which can be subject to TDI market risk requirements other than derivatives</v>
          </cell>
        </row>
        <row r="322">
          <cell r="B322" t="str">
            <v>m_Transferred to profit or loss (flow)</v>
          </cell>
          <cell r="C322" t="str">
            <v>Intangible assets</v>
          </cell>
        </row>
        <row r="323">
          <cell r="B323" t="str">
            <v>m_Transfers among components of Equity (flow)</v>
          </cell>
          <cell r="C323" t="str">
            <v>Intangible assets other than Goodwill</v>
          </cell>
        </row>
        <row r="324">
          <cell r="B324" t="str">
            <v>m_Transfers between allowances (flow)</v>
          </cell>
          <cell r="C324" t="str">
            <v>Interest</v>
          </cell>
        </row>
        <row r="325">
          <cell r="B325" t="str">
            <v>m_Transitional computable amount</v>
          </cell>
          <cell r="C325" t="str">
            <v>Interim dividends</v>
          </cell>
        </row>
        <row r="326">
          <cell r="B326" t="str">
            <v>m_Transitional computable amount - Adjustment to the original deduction</v>
          </cell>
          <cell r="C326" t="str">
            <v>Intragrouptransactions not at arms-length basis; own funds items of the institution kept by other group entities[Country especific_BE]</v>
          </cell>
        </row>
        <row r="327">
          <cell r="B327" t="str">
            <v>m_Transitional computable amount - Adjustment to the original deduction (flow)</v>
          </cell>
          <cell r="C327" t="str">
            <v>Investee</v>
          </cell>
        </row>
        <row r="328">
          <cell r="B328" t="str">
            <v>m_Transitional computable amount (flow)</v>
          </cell>
          <cell r="C328" t="str">
            <v xml:space="preserve">Investments in covered bonds </v>
          </cell>
        </row>
        <row r="329">
          <cell r="B329" t="str">
            <v>m_Transitional residual amount</v>
          </cell>
          <cell r="C329" t="str">
            <v>Investments that are not material holdings or qualifying holdings[Country especific_UK]</v>
          </cell>
        </row>
        <row r="330">
          <cell r="B330" t="str">
            <v>m_Underlying exposure to own equity instruments</v>
          </cell>
          <cell r="C330" t="str">
            <v>IRB excess (+) or shortfall (-) of credit risk adjustments to expected losses</v>
          </cell>
        </row>
        <row r="331">
          <cell r="B331" t="str">
            <v>m_Unrealised gains and losses (flow)</v>
          </cell>
          <cell r="C331" t="str">
            <v>IRB excess of credit risk adjustments to expected losses</v>
          </cell>
        </row>
        <row r="332">
          <cell r="B332" t="str">
            <v>m_Unrealised gains and losses measured at fair value</v>
          </cell>
          <cell r="C332" t="str">
            <v>IRB shortfall of credit risk adjustments to expected losses</v>
          </cell>
        </row>
        <row r="333">
          <cell r="B333" t="str">
            <v>m_Unrecognised actuarial gains</v>
          </cell>
          <cell r="C333" t="str">
            <v>Large exposure overshootings[Country especific_HU]</v>
          </cell>
        </row>
        <row r="334">
          <cell r="B334" t="str">
            <v>m_Unrecognised actuarial losses</v>
          </cell>
          <cell r="C334" t="str">
            <v>Lending related to trade finance operations</v>
          </cell>
        </row>
        <row r="335">
          <cell r="B335" t="str">
            <v>m_Unrecognised past service cost</v>
          </cell>
          <cell r="C335" t="str">
            <v>Lending related to trade finance operations_under official export credit insurance scheme</v>
          </cell>
        </row>
        <row r="336">
          <cell r="B336" t="str">
            <v>m_Unsettled transactions at settlement price</v>
          </cell>
          <cell r="C336" t="str">
            <v xml:space="preserve">Lending to central governmnents </v>
          </cell>
        </row>
        <row r="337">
          <cell r="B337" t="str">
            <v>m_Unused amounts reversed during the period (flow)</v>
          </cell>
          <cell r="C337" t="str">
            <v>Lending to central governmnents and Central Banks</v>
          </cell>
        </row>
        <row r="338">
          <cell r="B338" t="str">
            <v>m_Valuation gains and losses taken to equity (flow)</v>
          </cell>
          <cell r="C338" t="str">
            <v>lending to financial corporate</v>
          </cell>
        </row>
        <row r="339">
          <cell r="B339" t="str">
            <v>m_Value adjustments and provision associated with the original exposure</v>
          </cell>
          <cell r="C339" t="str">
            <v>Lending to institutions</v>
          </cell>
        </row>
        <row r="340">
          <cell r="B340" t="str">
            <v>m_Value adjustments and provision associated with the original exposure (CR SA)</v>
          </cell>
          <cell r="C340" t="str">
            <v>Lending to MDBs</v>
          </cell>
        </row>
        <row r="341">
          <cell r="B341" t="str">
            <v>m_Value adjustments and provision associated with the original exposure (CR SEC SA)</v>
          </cell>
          <cell r="C341" t="str">
            <v>lending to non financial corporate</v>
          </cell>
        </row>
        <row r="342">
          <cell r="B342" t="str">
            <v>m_Value adjustments and provisions (CR SEC Details)</v>
          </cell>
          <cell r="C342" t="str">
            <v>lending to non financial corporate_other than SME</v>
          </cell>
        </row>
        <row r="343">
          <cell r="B343" t="str">
            <v>m_Value adjustments due to the requirements for prudent valuation</v>
          </cell>
          <cell r="C343" t="str">
            <v>lending to non financial corporate_SME</v>
          </cell>
        </row>
        <row r="344">
          <cell r="B344" t="str">
            <v>m_Value adjustments recorded directly to the income statement (flow)</v>
          </cell>
          <cell r="C344" t="str">
            <v>Lending to PSEs</v>
          </cell>
        </row>
        <row r="345">
          <cell r="B345" t="str">
            <v>m_Value used for FX risk purposes</v>
          </cell>
          <cell r="C345" t="str">
            <v>Lending to PSEs_guaranteed by central government</v>
          </cell>
        </row>
        <row r="346">
          <cell r="B346" t="str">
            <v>m_Value used for MKR purpose, gross (MKR SA COM)</v>
          </cell>
          <cell r="C346" t="str">
            <v>Lending to PSEs_treated as a sovereign</v>
          </cell>
        </row>
        <row r="347">
          <cell r="B347" t="str">
            <v>m_Value used for MKR purpose, gross (MKR SA CTP)</v>
          </cell>
          <cell r="C347" t="str">
            <v>Lending to PSEs_ NOT treated as a sovereign</v>
          </cell>
        </row>
        <row r="348">
          <cell r="B348" t="str">
            <v>m_Value used for MKR purpose, gross (MKR SA EQU)</v>
          </cell>
          <cell r="C348" t="str">
            <v>Lending to regional governments and local authorities treated as sovereigns</v>
          </cell>
        </row>
        <row r="349">
          <cell r="B349" t="str">
            <v>m_Value used for MKR purpose, gross (MKR SA FX)</v>
          </cell>
          <cell r="C349" t="str">
            <v>Lending to regional governments, MDB, international organisations and PSE not trated as sovereigns;  of which</v>
          </cell>
        </row>
        <row r="350">
          <cell r="B350" t="str">
            <v>m_Value used for MKR purpose, gross (MKR SA SEC)</v>
          </cell>
          <cell r="C350" t="str">
            <v>Liabilities other than Derivatives, Deposits, Debt securities issued, Other financial liabilities</v>
          </cell>
        </row>
        <row r="351">
          <cell r="B351" t="str">
            <v>m_Value used for MKR purpose, gross (MKR SA TDI)</v>
          </cell>
          <cell r="C351" t="str">
            <v>Liabilities other than Derivatives, Short positions, Deposits, Debt securities issued, Other financial liabilities, Fair value changes of the hedged items in portfolio hedge of interest rate risk, Provisions, Tax liabilities, Share capital repayable on de</v>
          </cell>
        </row>
        <row r="352">
          <cell r="B352" t="str">
            <v>m_Value used for MKR purpose, net (MKR SA COM)</v>
          </cell>
          <cell r="C352" t="str">
            <v>Liabilities other than Short positions, Deposits, Debt securities issued, Other financial liabilities</v>
          </cell>
        </row>
        <row r="353">
          <cell r="B353" t="str">
            <v>m_Value used for MKR purpose, net (MKR SA CTP)</v>
          </cell>
          <cell r="C353" t="str">
            <v>Loan commitments given</v>
          </cell>
        </row>
        <row r="354">
          <cell r="B354" t="str">
            <v>m_Value used for MKR purpose, net (MKR SA EQU)</v>
          </cell>
          <cell r="C354" t="str">
            <v>Loan Commitments given, Other Commitments given</v>
          </cell>
        </row>
        <row r="355">
          <cell r="B355" t="str">
            <v>m_Value used for MKR purpose, net (MKR SA FX)</v>
          </cell>
          <cell r="C355" t="str">
            <v>Loan commitments received</v>
          </cell>
        </row>
        <row r="356">
          <cell r="B356" t="str">
            <v>m_Value used for MKR purpose, net (MKR SA SEC)</v>
          </cell>
          <cell r="C356" t="str">
            <v>Loan commitments received, Financial guarantees received, Other commitments received</v>
          </cell>
        </row>
        <row r="357">
          <cell r="B357" t="str">
            <v>m_Value used for MKR purpose, net (MKR SA TDI)</v>
          </cell>
          <cell r="C357" t="str">
            <v>Loans and advances</v>
          </cell>
        </row>
        <row r="358">
          <cell r="B358" t="str">
            <v>m_Value used for MKR purpose, net, weighted after cap (MKR SA CTP)</v>
          </cell>
          <cell r="C358" t="str">
            <v>Loans and advances. Advances that are not loans</v>
          </cell>
        </row>
        <row r="359">
          <cell r="B359" t="str">
            <v>m_Value used for MKR purpose, net, weighted after cap (MKR SA SEC)</v>
          </cell>
          <cell r="C359" t="str">
            <v>Loans and advances. On demand [call] and short notice [current account]</v>
          </cell>
        </row>
        <row r="360">
          <cell r="B360" t="str">
            <v>m_Value used for MKR purpose, net, weighted before cap (MKR SA CTP)</v>
          </cell>
          <cell r="C360" t="str">
            <v>Loans and advances. Term loans. Finance leases</v>
          </cell>
        </row>
        <row r="361">
          <cell r="B361" t="str">
            <v>m_Value used for MKR purpose, net, weighted before cap (MKR SA SEC)</v>
          </cell>
          <cell r="C361" t="str">
            <v>Loans and advances. Term loans. Other than Trade receivables, Finance leases, Reverse repurchase loans</v>
          </cell>
        </row>
        <row r="362">
          <cell r="B362" t="str">
            <v>m_Value used for MKR purpose, subject to capital charge (MKR SA COM)</v>
          </cell>
          <cell r="C362" t="str">
            <v>Loans and advances. Term loans. Reverse repurchase loans</v>
          </cell>
        </row>
        <row r="363">
          <cell r="B363" t="str">
            <v>m_Value used for MKR purpose, subject to capital charge (MKR SA EQU)</v>
          </cell>
          <cell r="C363" t="str">
            <v>Loans and advances. Term loans.Trade receivables</v>
          </cell>
        </row>
        <row r="364">
          <cell r="B364" t="str">
            <v>m_Value used for MKR purpose, subject to capital charge (MKR SA FX)</v>
          </cell>
          <cell r="C364" t="str">
            <v>Loans and commitments to principal shareholders and managers[Country especific_FR]</v>
          </cell>
        </row>
        <row r="365">
          <cell r="B365" t="str">
            <v>m_Value used for MKR purpose, subject to capital charge (MKR SA TDI)</v>
          </cell>
          <cell r="C365" t="str">
            <v>Loss events</v>
          </cell>
        </row>
        <row r="366">
          <cell r="B366" t="str">
            <v>m_Value used for MKR purpose, to be deducted from own funds (MKR SA CTP)</v>
          </cell>
          <cell r="C366" t="str">
            <v>Losses</v>
          </cell>
        </row>
        <row r="367">
          <cell r="B367" t="str">
            <v>m_Value used for MKR purpose, to be deducted from own funds (MKR SA SEC)</v>
          </cell>
          <cell r="C367" t="str">
            <v>Losses other comprehensive income</v>
          </cell>
        </row>
        <row r="368">
          <cell r="B368" t="str">
            <v>m_Value used for MKR purposes</v>
          </cell>
          <cell r="C368" t="str">
            <v>Main categories that generate fixed overheads</v>
          </cell>
        </row>
        <row r="369">
          <cell r="B369" t="str">
            <v>m_Waived amount</v>
          </cell>
          <cell r="C369" t="str">
            <v>Main categories that generate operational risk under AMA</v>
          </cell>
        </row>
        <row r="370">
          <cell r="B370" t="str">
            <v>m_Weighted CTP value used for MKR purposes after CAP</v>
          </cell>
          <cell r="C370" t="str">
            <v>Main categories that generate operational risk under BIA, ASA and TSA</v>
          </cell>
        </row>
        <row r="371">
          <cell r="B371" t="str">
            <v>m_Weighted CTP value used for MKR purposes before CAP</v>
          </cell>
          <cell r="C371" t="str">
            <v>Main categories that generate operational risk under BIA, ASA, TSA and AMA</v>
          </cell>
        </row>
        <row r="372">
          <cell r="B372" t="str">
            <v>m_Weighted securitisation value used for MKR purposes after CAP</v>
          </cell>
          <cell r="C372" t="str">
            <v>Main category</v>
          </cell>
        </row>
        <row r="373">
          <cell r="B373" t="str">
            <v>m_Weighted securitisation value used for MKR purposes before CAP</v>
          </cell>
          <cell r="C373" t="str">
            <v>Material losses</v>
          </cell>
        </row>
        <row r="374">
          <cell r="B374" t="str">
            <v>m_Write-offs for defaults observed during the period (flow)</v>
          </cell>
          <cell r="C374" t="str">
            <v>Memorandum item: Own funds relevant to determine the excess on limits for qualified participating interest in non financial institutions[Country especific_PT]</v>
          </cell>
        </row>
        <row r="375">
          <cell r="B375" t="str">
            <v>Net positions long</v>
          </cell>
          <cell r="C375" t="str">
            <v>Memorandum item: Own funds relevant to determine the excess on limits for tangible fixed assets (real estate) hold in repayment of credit granted by the institution[Country especific_PT]</v>
          </cell>
        </row>
        <row r="376">
          <cell r="B376" t="str">
            <v>Net positions short</v>
          </cell>
          <cell r="C376" t="str">
            <v>Minority interests computable according to CRD which are not eligible according to CRR</v>
          </cell>
        </row>
        <row r="377">
          <cell r="B377" t="str">
            <v>p_Applicable factor</v>
          </cell>
          <cell r="C377" t="str">
            <v>Mortgage</v>
          </cell>
        </row>
        <row r="378">
          <cell r="B378" t="str">
            <v>p_Applicable limit for institutions</v>
          </cell>
          <cell r="C378" t="str">
            <v>Negative goodwill</v>
          </cell>
        </row>
        <row r="379">
          <cell r="B379" t="str">
            <v>p_Average risk weight</v>
          </cell>
          <cell r="C379" t="str">
            <v>Non credit-obligation assets</v>
          </cell>
        </row>
        <row r="380">
          <cell r="B380" t="str">
            <v>p_Capital buffer</v>
          </cell>
          <cell r="C380" t="str">
            <v>Non-ABCP programmes</v>
          </cell>
        </row>
        <row r="381">
          <cell r="B381" t="str">
            <v>p_Capital ratio</v>
          </cell>
          <cell r="C381" t="str">
            <v>Non-collateralized</v>
          </cell>
        </row>
        <row r="382">
          <cell r="B382" t="str">
            <v>p_Conversion factor applied to revolving securitisation</v>
          </cell>
          <cell r="C382" t="str">
            <v>Non-material losses</v>
          </cell>
        </row>
        <row r="383">
          <cell r="B383" t="str">
            <v>p_ELGD</v>
          </cell>
          <cell r="C383" t="str">
            <v>Non-trading book exposures</v>
          </cell>
        </row>
        <row r="384">
          <cell r="B384" t="str">
            <v>p_Exposure weighted average LGD</v>
          </cell>
          <cell r="C384" t="str">
            <v>Not applicable</v>
          </cell>
        </row>
        <row r="385">
          <cell r="B385" t="str">
            <v>p_LGD</v>
          </cell>
          <cell r="C385" t="str">
            <v>N-th to default credit derivatives</v>
          </cell>
        </row>
        <row r="386">
          <cell r="B386" t="str">
            <v>p_Own funds requirements before securitisation (Kirb)</v>
          </cell>
          <cell r="C386" t="str">
            <v>Nth to default credit derivatives which can be subject to TDI market risk requirements</v>
          </cell>
        </row>
        <row r="387">
          <cell r="B387" t="str">
            <v>p_PD assigned to the obligor grade or pool</v>
          </cell>
          <cell r="C387" t="str">
            <v>of which hidden reserves[Country especific_AT]</v>
          </cell>
        </row>
        <row r="388">
          <cell r="B388" t="str">
            <v xml:space="preserve">p_Percentage for calculating the limit for grandfathering of instruments not consituting State aid </v>
          </cell>
          <cell r="C388" t="str">
            <v>of which participationcapital with obligation of subsequent paymant of dividends[Country especific_AT]</v>
          </cell>
        </row>
        <row r="389">
          <cell r="B389" t="str">
            <v>p_Percentage for calculating transitional adjustments</v>
          </cell>
          <cell r="C389" t="str">
            <v>of which: Amount of own funds which is used for definition of LEs according to § 27 BWG[Country especific_AT]</v>
          </cell>
        </row>
        <row r="390">
          <cell r="B390" t="str">
            <v>p_Percentage for calculating transitional adjustments limits</v>
          </cell>
          <cell r="C390" t="str">
            <v>Of which: Effect of the transitory increase of limits for Additional Own Funds[Country especific]</v>
          </cell>
        </row>
        <row r="391">
          <cell r="B391" t="str">
            <v>p_Percentage for calculating transitional adjustments limits to AT1</v>
          </cell>
          <cell r="C391" t="str">
            <v>Of which: Effect of the transitory increase of limits for Additional Own Funds[Country especific_ES]</v>
          </cell>
        </row>
        <row r="392">
          <cell r="B392" t="str">
            <v>p_Percentage for calculating transitional adjustments limits to CET1</v>
          </cell>
          <cell r="C392" t="str">
            <v>Of which: Excess of drawings over profits for partnerships, LLPs and sole traders[Country especific_UK]</v>
          </cell>
        </row>
        <row r="393">
          <cell r="B393" t="str">
            <v>p_Percentage for calculating transitional adjustments limits to CET1 10% and 15% thresholds</v>
          </cell>
          <cell r="C393" t="str">
            <v>Of which: Excess trading book position[Country especific_UK]</v>
          </cell>
        </row>
        <row r="394">
          <cell r="B394" t="str">
            <v>p_Percentage for calculating transitional adjustments limits to T2</v>
          </cell>
          <cell r="C394" t="str">
            <v>of which: Gross amount of Fondos de la Obra Social of savings banks and cooperative banks that are not eligible any more[Country especific_ES]</v>
          </cell>
        </row>
        <row r="395">
          <cell r="B395" t="str">
            <v>p_Percentage of participation of the reporting institution in the securitisation</v>
          </cell>
          <cell r="C395" t="str">
            <v>Of which: Other and country specific value adjustments and provisions included in the calculation of the IRB provision excess (+) / shortfall [Country especific]</v>
          </cell>
        </row>
        <row r="396">
          <cell r="B396" t="str">
            <v>p_Percentage of retention of securitisations at reporting date</v>
          </cell>
          <cell r="C396" t="str">
            <v>of which: RWA of those assets that are used as the basis for the computation of general provision in SA[Country especific_ES]</v>
          </cell>
        </row>
        <row r="397">
          <cell r="B397" t="str">
            <v>p_Share of eligible capital</v>
          </cell>
          <cell r="C397" t="str">
            <v>of which: Value of fund assets according to § 3 par. 4 BWG[Country especific_AT]</v>
          </cell>
        </row>
        <row r="398">
          <cell r="B398" t="str">
            <v>p_Share of equity interest</v>
          </cell>
          <cell r="C398" t="str">
            <v>Other off-balance sheet items</v>
          </cell>
        </row>
        <row r="399">
          <cell r="B399" t="str">
            <v>p_Share of ownership instruments</v>
          </cell>
          <cell r="C399" t="str">
            <v>Off balance sheet exposures subject to credit risk excluding instruments subject to securitisation credit risk treatment</v>
          </cell>
        </row>
        <row r="400">
          <cell r="B400" t="str">
            <v>p_Share of voting rights</v>
          </cell>
          <cell r="C400" t="str">
            <v>Off balance sheet instruments</v>
          </cell>
        </row>
        <row r="401">
          <cell r="B401" t="str">
            <v>p_SVaR Multiplication factor</v>
          </cell>
          <cell r="C401" t="str">
            <v>Off balance sheet instruments. 0%CCF in the RSA</v>
          </cell>
        </row>
        <row r="402">
          <cell r="B402" t="str">
            <v>p_VaR Multiplication factor</v>
          </cell>
          <cell r="C402" t="str">
            <v>Off balance sheet instruments. 100%CCF in the RSA</v>
          </cell>
        </row>
        <row r="403">
          <cell r="B403" t="str">
            <v>q[AP]_Approach used for the securitised exposures</v>
          </cell>
          <cell r="C403" t="str">
            <v>Off balance sheet instruments. 20%CCF in the RSA</v>
          </cell>
        </row>
        <row r="404">
          <cell r="B404" t="str">
            <v>q[BT]_Group or individual connected client</v>
          </cell>
          <cell r="C404" t="str">
            <v>Off balance sheet instruments. 50%CCF in the RSA</v>
          </cell>
        </row>
        <row r="405">
          <cell r="B405" t="str">
            <v>q[BT]_Transaction where there is an exposure to underlying assets</v>
          </cell>
          <cell r="C405" t="str">
            <v>Off balance sheet instruments. UCC. Credit cards</v>
          </cell>
        </row>
        <row r="406">
          <cell r="B406" t="str">
            <v>q[CG]_Accounting treatment of the securitisation</v>
          </cell>
          <cell r="C406" t="str">
            <v>Off balance sheet instruments. UCC. Non credit cards</v>
          </cell>
        </row>
        <row r="407">
          <cell r="B407" t="str">
            <v>q[CT]_Sector of the counterparty</v>
          </cell>
          <cell r="C407" t="str">
            <v>Off-balance sheet items: of which</v>
          </cell>
        </row>
        <row r="408">
          <cell r="B408" t="str">
            <v>q[GA]_Country of origin of the ultimate underlying of the transaction</v>
          </cell>
          <cell r="C408" t="str">
            <v>Off-balance sheet exposures subject to credit risk</v>
          </cell>
        </row>
        <row r="409">
          <cell r="B409" t="str">
            <v>q[GA]_Jurisdiction of incorporation</v>
          </cell>
          <cell r="C409" t="str">
            <v>Off-balance sheet exposures subject to credit risk, Loan commitments received, Financial guarantees received, Other commitments received</v>
          </cell>
        </row>
        <row r="410">
          <cell r="B410" t="str">
            <v>q[GA]_Residence of entities within the scope of consolidation</v>
          </cell>
          <cell r="C410" t="str">
            <v>On and off-balance sheet exposures subject to credit risk excluding instruments subject to securitisation credit risk treatment</v>
          </cell>
        </row>
        <row r="411">
          <cell r="B411" t="str">
            <v>q[GA]_Residence of the obligor</v>
          </cell>
          <cell r="C411" t="str">
            <v>On balance sheet exposures subject to credit risk excluding instruments subject to securitisation credit risk treatment</v>
          </cell>
        </row>
        <row r="412">
          <cell r="B412" t="str">
            <v>q[NAC]_Sector</v>
          </cell>
          <cell r="C412" t="str">
            <v>On balance sheet instruments</v>
          </cell>
        </row>
        <row r="413">
          <cell r="B413" t="str">
            <v>q[NACE]_Sector of the counterparty</v>
          </cell>
          <cell r="C413" t="str">
            <v>Operational losses</v>
          </cell>
        </row>
        <row r="414">
          <cell r="B414" t="str">
            <v>q[RP]_Group structure</v>
          </cell>
          <cell r="C414" t="str">
            <v>Options  which can be subject to EQU market risk requirements</v>
          </cell>
        </row>
        <row r="415">
          <cell r="B415" t="str">
            <v>q[RP]_Related parties/Relationships</v>
          </cell>
          <cell r="C415" t="str">
            <v>Options  which can be subject to TDI market risk requirements</v>
          </cell>
        </row>
        <row r="416">
          <cell r="B416" t="str">
            <v>q[RSP]_Role in the securitisation process</v>
          </cell>
          <cell r="C416" t="str">
            <v>Options which can be subject to COM market risk requirements</v>
          </cell>
        </row>
        <row r="417">
          <cell r="B417" t="str">
            <v>q[RTT]_Type of risk transfer</v>
          </cell>
          <cell r="C417" t="str">
            <v>OTC Derivative instruments, Securities financing transactions</v>
          </cell>
        </row>
        <row r="418">
          <cell r="B418" t="str">
            <v>q[UES]_Type of underlying</v>
          </cell>
          <cell r="C418" t="str">
            <v>OTC-Derivatives excluding Contractual Cross Product Netting</v>
          </cell>
        </row>
        <row r="419">
          <cell r="B419" t="str">
            <v>q[UES]_Type of underlying (Securitisation/Re-securitisation)</v>
          </cell>
          <cell r="C419" t="str">
            <v>OTC-Securities financing transactions  excluding Contractual Cross Product Netting</v>
          </cell>
        </row>
        <row r="420">
          <cell r="B420" t="str">
            <v>s_Accounting consolidation</v>
          </cell>
          <cell r="C420" t="str">
            <v>Other (country specific Original Own Funds)[Country especific]</v>
          </cell>
        </row>
        <row r="421">
          <cell r="B421" t="str">
            <v>s_Accounting standard</v>
          </cell>
          <cell r="C421" t="str">
            <v>Other (ES ded)[Country especific_ES]</v>
          </cell>
        </row>
        <row r="422">
          <cell r="B422" t="str">
            <v>s_Code of the originator of the securitisation</v>
          </cell>
          <cell r="C422" t="str">
            <v>Other (ES)[Country especific_ES]</v>
          </cell>
        </row>
        <row r="423">
          <cell r="B423" t="str">
            <v>s_Compliance with the retention requirement</v>
          </cell>
          <cell r="C423" t="str">
            <v>Other [country specific deductions to Original Own Funds][Country especific]</v>
          </cell>
        </row>
        <row r="424">
          <cell r="B424" t="str">
            <v>s_Derivative treatment</v>
          </cell>
          <cell r="C424" t="str">
            <v>Other adjustments made to minority interests transferred to additional own funds[Country especific_ES]</v>
          </cell>
        </row>
        <row r="425">
          <cell r="B425" t="str">
            <v>s_Group or individual</v>
          </cell>
          <cell r="C425" t="str">
            <v>Other adjustments to minority interests transferred to core additional own funds[Country especific_ES]</v>
          </cell>
        </row>
        <row r="426">
          <cell r="B426" t="str">
            <v>s_Institution business model</v>
          </cell>
          <cell r="C426" t="str">
            <v>Other adjustments to valuation differences affecting the eligible reserves transferred to core additional own funds[Country especific]</v>
          </cell>
        </row>
        <row r="427">
          <cell r="B427" t="str">
            <v>s_Institution company structure</v>
          </cell>
          <cell r="C427" t="str">
            <v>Other and transitional risk exposures</v>
          </cell>
        </row>
        <row r="428">
          <cell r="B428" t="str">
            <v>s_Internal code of the securitisation</v>
          </cell>
          <cell r="C428" t="str">
            <v>Other assets  belonging to the banking book</v>
          </cell>
        </row>
        <row r="429">
          <cell r="B429" t="str">
            <v>s_Name of counterparty</v>
          </cell>
          <cell r="C429" t="str">
            <v>Other assets and liabilities which can be subject to EQU market risk requirements</v>
          </cell>
        </row>
        <row r="430">
          <cell r="B430" t="str">
            <v>s_Name of entity</v>
          </cell>
          <cell r="C430" t="str">
            <v>Other Commitments given</v>
          </cell>
        </row>
        <row r="431">
          <cell r="B431" t="str">
            <v>s_Name of Holding entity</v>
          </cell>
          <cell r="C431" t="str">
            <v xml:space="preserve">Other Commitments Received </v>
          </cell>
        </row>
        <row r="432">
          <cell r="B432" t="str">
            <v>s_Name of Investee</v>
          </cell>
          <cell r="C432" t="str">
            <v>Other country specific deductions from Original and Additional Own Funds[Country especific_CY]</v>
          </cell>
        </row>
        <row r="433">
          <cell r="B433" t="str">
            <v>s_Prudential consolidation</v>
          </cell>
          <cell r="C433" t="str">
            <v>Other financial liabilities</v>
          </cell>
        </row>
        <row r="434">
          <cell r="B434" t="str">
            <v>s_Reporting calculation method</v>
          </cell>
          <cell r="C434" t="str">
            <v>Other items [Country especific]</v>
          </cell>
        </row>
        <row r="435">
          <cell r="B435" t="str">
            <v>s_Reporting level</v>
          </cell>
          <cell r="C435" t="str">
            <v>Other operating</v>
          </cell>
        </row>
        <row r="436">
          <cell r="B436" t="str">
            <v xml:space="preserve">s_Scope of data (levels of consolidation code) </v>
          </cell>
          <cell r="C436" t="str">
            <v>Other operating. Generated by tangible assets. Changes in fair value</v>
          </cell>
        </row>
        <row r="437">
          <cell r="B437" t="str">
            <v>s_Solvency treatment of the securitisation</v>
          </cell>
          <cell r="C437" t="str">
            <v xml:space="preserve">Other operating. Generated by tangible assets. Other than changes in fair value  </v>
          </cell>
        </row>
        <row r="438">
          <cell r="B438" t="str">
            <v>s_Type of connection</v>
          </cell>
          <cell r="C438" t="str">
            <v xml:space="preserve">Other operating. Other than generated by tangible assets  </v>
          </cell>
        </row>
        <row r="439">
          <cell r="B439" t="str">
            <v>s_Type of retention applied</v>
          </cell>
          <cell r="C439" t="str">
            <v>Other reserves</v>
          </cell>
        </row>
        <row r="440">
          <cell r="B440" t="str">
            <v>Total own funds requirements for specific risk</v>
          </cell>
          <cell r="C440" t="str">
            <v>Other Reserves. Other than Reserves or accumulated losses of investments in subsidaries, joint ventures and associates</v>
          </cell>
        </row>
        <row r="441">
          <cell r="C441" t="str">
            <v>Other Reserves. Reserves or accumulated losses of investments in subsidaries, joint ventures and associates</v>
          </cell>
        </row>
        <row r="442">
          <cell r="C442" t="str">
            <v>Other valuation differences affecting the eligible reserves[Country especific]</v>
          </cell>
        </row>
        <row r="443">
          <cell r="C443" t="str">
            <v>Own debt instruments issued</v>
          </cell>
        </row>
        <row r="444">
          <cell r="C444" t="str">
            <v>Own equity instruments issued</v>
          </cell>
        </row>
        <row r="445">
          <cell r="C445" t="str">
            <v>Own equity instruments issued and indirect holdings of own instruments</v>
          </cell>
        </row>
        <row r="446">
          <cell r="C446" t="str">
            <v>Own equity instruments issued, indirect holdings of own instruments, synthetic holdings of own instruments</v>
          </cell>
        </row>
        <row r="447">
          <cell r="C447" t="str">
            <v>Own equity instruments issued, Own debt instruments issued</v>
          </cell>
        </row>
        <row r="448">
          <cell r="C448" t="str">
            <v>Own equity instruments issued, Own debt instruments issued, indirect holdings of own instruments, synthetic holdings of own instruments</v>
          </cell>
        </row>
        <row r="449">
          <cell r="C449" t="str">
            <v>Own funds Items</v>
          </cell>
        </row>
        <row r="450">
          <cell r="C450" t="str">
            <v>Possible losses; (-) minority interest; prudential filters not listed above[Country especific_BE]</v>
          </cell>
        </row>
        <row r="451">
          <cell r="C451" t="str">
            <v>Prepayments and accrued income</v>
          </cell>
        </row>
        <row r="452">
          <cell r="C452" t="str">
            <v>Profit or loss</v>
          </cell>
        </row>
        <row r="453">
          <cell r="C453" t="str">
            <v>Profit or loss before tax from continuing operations</v>
          </cell>
        </row>
        <row r="454">
          <cell r="C454" t="str">
            <v xml:space="preserve">Profit or loss before tax from discontinued operations </v>
          </cell>
        </row>
        <row r="455">
          <cell r="C455" t="str">
            <v>Profit or loss before tax from extraordinary operations</v>
          </cell>
        </row>
        <row r="456">
          <cell r="C456" t="str">
            <v>Profit or loss from continuing operations</v>
          </cell>
        </row>
        <row r="457">
          <cell r="C457" t="str">
            <v xml:space="preserve">Profit or loss from discontinued operations  </v>
          </cell>
        </row>
        <row r="458">
          <cell r="C458" t="str">
            <v>Profit or loss from extraordinary operations</v>
          </cell>
        </row>
        <row r="459">
          <cell r="C459" t="str">
            <v>Profit or loss other comprehensive income</v>
          </cell>
        </row>
        <row r="460">
          <cell r="C460" t="str">
            <v>Profit or loss, Profit or loss other comprehensive income</v>
          </cell>
        </row>
        <row r="461">
          <cell r="C461" t="str">
            <v>Provisions</v>
          </cell>
        </row>
        <row r="462">
          <cell r="C462" t="str">
            <v>Provisions. Employee benefits</v>
          </cell>
        </row>
        <row r="463">
          <cell r="C463" t="str">
            <v>Provisions. Off-balance sheet items subject to credit risk</v>
          </cell>
        </row>
        <row r="464">
          <cell r="C464" t="str">
            <v>Provisions. Other employee benefits</v>
          </cell>
        </row>
        <row r="465">
          <cell r="C465" t="str">
            <v>Provisions. Other than Employee benefits, Restructuring, Pending legal issues and tax litigation, Off-balance sheet items subject to credit risk</v>
          </cell>
        </row>
        <row r="466">
          <cell r="C466" t="str">
            <v>Provisions. Other than Off-balance sheet items subject to credit risk</v>
          </cell>
        </row>
        <row r="467">
          <cell r="C467" t="str">
            <v>Provisions. Pending legal issues and tax litigation</v>
          </cell>
        </row>
        <row r="468">
          <cell r="C468" t="str">
            <v>Provisions. Pensions and other post retirement benefit obligations</v>
          </cell>
        </row>
        <row r="469">
          <cell r="C469" t="str">
            <v>Provisions. Restructuring</v>
          </cell>
        </row>
        <row r="470">
          <cell r="C470" t="str">
            <v>Real estate. Commercial</v>
          </cell>
        </row>
        <row r="471">
          <cell r="C471" t="str">
            <v>Reciprocal cross-holdings[Country especific_UK]</v>
          </cell>
        </row>
        <row r="472">
          <cell r="C472" t="str">
            <v>Regulatory adjustments. CET1</v>
          </cell>
        </row>
        <row r="473">
          <cell r="C473" t="str">
            <v>Regulatory adjustments. T1</v>
          </cell>
        </row>
        <row r="474">
          <cell r="C474" t="str">
            <v>Regulatory adjustments. Tier1- fully phased-in definition</v>
          </cell>
        </row>
        <row r="475">
          <cell r="C475" t="str">
            <v>Regulatory adjustments. T1. Regardgin own credit risk</v>
          </cell>
        </row>
        <row r="476">
          <cell r="C476" t="str">
            <v>Regulatory adjustments. T1. Regarding provisions</v>
          </cell>
        </row>
        <row r="477">
          <cell r="C477" t="str">
            <v>Regulatory adjustments. T1 transitional definition</v>
          </cell>
        </row>
        <row r="478">
          <cell r="C478" t="str">
            <v>Regulatory adjustments. Total capital</v>
          </cell>
        </row>
        <row r="479">
          <cell r="C479" t="str">
            <v>Relevant amounts for calculating the limits referred to in Article 452</v>
          </cell>
        </row>
        <row r="480">
          <cell r="C480" t="str">
            <v>Relevant indicator OPR</v>
          </cell>
        </row>
        <row r="481">
          <cell r="C481" t="str">
            <v>Relevant indicator OPR, Loan and advances</v>
          </cell>
        </row>
        <row r="482">
          <cell r="C482" t="str">
            <v>Re-Securitisation D</v>
          </cell>
        </row>
        <row r="483">
          <cell r="C483" t="str">
            <v>Re-Securitisation E</v>
          </cell>
        </row>
        <row r="484">
          <cell r="C484" t="str">
            <v>Reserves other than Share premium, Accumulated other comprehensive income, Retained earnings</v>
          </cell>
        </row>
        <row r="485">
          <cell r="C485" t="str">
            <v>retail exposures</v>
          </cell>
        </row>
        <row r="486">
          <cell r="C486" t="str">
            <v>retail exposures_Others</v>
          </cell>
        </row>
        <row r="487">
          <cell r="C487" t="str">
            <v>retail exposures_QRRE</v>
          </cell>
        </row>
        <row r="488">
          <cell r="C488" t="str">
            <v>retail exposures_SME</v>
          </cell>
        </row>
        <row r="489">
          <cell r="C489" t="str">
            <v>Retained earnings</v>
          </cell>
        </row>
        <row r="490">
          <cell r="C490" t="str">
            <v>Retained earnings, Revaluation reserves, Fair value reserves, Other reserves, First consolidation differences</v>
          </cell>
        </row>
        <row r="491">
          <cell r="C491" t="str">
            <v>Revaluation reserves</v>
          </cell>
        </row>
        <row r="492">
          <cell r="C492" t="str">
            <v>Revaluation reserves. Debt securities</v>
          </cell>
        </row>
        <row r="493">
          <cell r="C493" t="str">
            <v>Revaluation reserves. Equity instruments</v>
          </cell>
        </row>
        <row r="494">
          <cell r="C494" t="str">
            <v>Revaluation reserves. Other than Tangible assets, Equity instruments, Debt securities</v>
          </cell>
        </row>
        <row r="495">
          <cell r="C495" t="str">
            <v>Revaluation reserves. Tangible assets</v>
          </cell>
        </row>
        <row r="496">
          <cell r="C496" t="str">
            <v>Revolving securitisations with early amortisation</v>
          </cell>
        </row>
        <row r="497">
          <cell r="C497" t="str">
            <v>Right to reimbursement of the expediture required to settled a defined benefit obligation</v>
          </cell>
        </row>
        <row r="498">
          <cell r="C498" t="str">
            <v>RW_ &gt; 0 and ≤ 12%</v>
          </cell>
        </row>
        <row r="499">
          <cell r="C499" t="str">
            <v>RW_= 0%</v>
          </cell>
        </row>
        <row r="500">
          <cell r="C500" t="str">
            <v>RW_&gt; 100 and ≤ 425%</v>
          </cell>
        </row>
        <row r="501">
          <cell r="C501" t="str">
            <v>RW_&gt; 12 and ≤ 20%</v>
          </cell>
        </row>
        <row r="502">
          <cell r="C502" t="str">
            <v>RW_&gt; 20 and ≤ 50%</v>
          </cell>
        </row>
        <row r="503">
          <cell r="C503" t="str">
            <v>RW_&gt; 425 and ≤ 1250%</v>
          </cell>
        </row>
        <row r="504">
          <cell r="C504" t="str">
            <v>RW_&gt; 50 and ≤ 75%</v>
          </cell>
        </row>
        <row r="505">
          <cell r="C505" t="str">
            <v>RW_&gt; 75 and ≤ 100%</v>
          </cell>
        </row>
        <row r="506">
          <cell r="C506" t="str">
            <v>RW_Defaulted exposures</v>
          </cell>
        </row>
        <row r="507">
          <cell r="C507" t="str">
            <v>Savings banks and cooperatives Funds ("Obra Social")[Country especific_ES]</v>
          </cell>
        </row>
        <row r="508">
          <cell r="C508" t="str">
            <v>Schemes subject to look-through</v>
          </cell>
        </row>
        <row r="509">
          <cell r="C509" t="str">
            <v>Securities financing transactions</v>
          </cell>
        </row>
        <row r="510">
          <cell r="C510" t="str">
            <v>Securities financing transactions  excluding Contractual Cross Product Netting - Centrally cleared through a compliant CCP</v>
          </cell>
        </row>
        <row r="511">
          <cell r="C511" t="str">
            <v>Securities financing transactions  excluding Contractual Cross Product Netting - OTC</v>
          </cell>
        </row>
        <row r="512">
          <cell r="C512" t="str">
            <v>Securities financing transactions and Derivatives &amp; long settlement transactions</v>
          </cell>
        </row>
        <row r="513">
          <cell r="C513" t="str">
            <v>Securities financing transactions and Derivatives &amp; long settlement transactions under Contractual Cross Product Netting</v>
          </cell>
        </row>
        <row r="514">
          <cell r="C514" t="str">
            <v>Securities financing transactions excluding Contractual Cross Product Netting</v>
          </cell>
        </row>
        <row r="515">
          <cell r="C515" t="str">
            <v>Securities financing transactions_securities for securities</v>
          </cell>
        </row>
        <row r="516">
          <cell r="C516" t="str">
            <v>Securities financing transactions_securities for securities_repledged</v>
          </cell>
        </row>
        <row r="517">
          <cell r="C517" t="str">
            <v>Securities Financing Transactions covered by a netting agreement</v>
          </cell>
        </row>
        <row r="518">
          <cell r="C518" t="str">
            <v>Securities financing transactions not  covered by a netting agreement</v>
          </cell>
        </row>
        <row r="519">
          <cell r="C519" t="str">
            <v>Securitisation</v>
          </cell>
        </row>
        <row r="520">
          <cell r="C520" t="str">
            <v>Securitisation A</v>
          </cell>
        </row>
        <row r="521">
          <cell r="C521" t="str">
            <v>Securitisation B</v>
          </cell>
        </row>
        <row r="522">
          <cell r="C522" t="str">
            <v>Securitisation C</v>
          </cell>
        </row>
        <row r="523">
          <cell r="C523" t="str">
            <v>Securitisation debt instruments</v>
          </cell>
        </row>
        <row r="524">
          <cell r="C524" t="str">
            <v>Securitisation positions</v>
          </cell>
        </row>
        <row r="525">
          <cell r="C525" t="str">
            <v xml:space="preserve">Securitisation positions Off-balance sheet &amp; derivatives </v>
          </cell>
        </row>
        <row r="526">
          <cell r="C526" t="str">
            <v>Securitisation positions On-balance sheet</v>
          </cell>
        </row>
        <row r="527">
          <cell r="C527" t="str">
            <v>Securitised exposures</v>
          </cell>
        </row>
        <row r="528">
          <cell r="C528" t="str">
            <v xml:space="preserve">Securitised exposures Off-balance sheet &amp; derivatives </v>
          </cell>
        </row>
        <row r="529">
          <cell r="C529" t="str">
            <v>Securitised exposures On-balance sheet</v>
          </cell>
        </row>
        <row r="530">
          <cell r="C530" t="str">
            <v>Share of profit or loss</v>
          </cell>
        </row>
        <row r="531">
          <cell r="C531" t="str">
            <v>Share premium</v>
          </cell>
        </row>
        <row r="532">
          <cell r="C532" t="str">
            <v>Shares issued by the capitalisation of property revaluation reserve[Country especific_MT]</v>
          </cell>
        </row>
        <row r="533">
          <cell r="C533" t="str">
            <v>Shares issued by the capitalisation of property revaluation reserves[Country especific_MT]</v>
          </cell>
        </row>
        <row r="534">
          <cell r="C534" t="str">
            <v>Short positions</v>
          </cell>
        </row>
        <row r="535">
          <cell r="C535" t="str">
            <v>Sovereigns</v>
          </cell>
        </row>
        <row r="536">
          <cell r="C536" t="str">
            <v>Sovereigns</v>
          </cell>
        </row>
        <row r="537">
          <cell r="C537" t="str">
            <v>Specific countercyclical capital buffer</v>
          </cell>
        </row>
        <row r="538">
          <cell r="C538" t="str">
            <v>Subsidiary</v>
          </cell>
        </row>
        <row r="539">
          <cell r="C539" t="str">
            <v>Synthetic holdings of own instruments</v>
          </cell>
        </row>
        <row r="540">
          <cell r="C540" t="str">
            <v>T1 Capital items</v>
          </cell>
        </row>
        <row r="541">
          <cell r="C541" t="str">
            <v>T1 Capital items_fully phased-in</v>
          </cell>
        </row>
        <row r="542">
          <cell r="C542" t="str">
            <v>T1 Capital items_transitional</v>
          </cell>
        </row>
        <row r="543">
          <cell r="C543" t="str">
            <v>T2 Capital Items</v>
          </cell>
        </row>
        <row r="544">
          <cell r="C544" t="str">
            <v>Tangible assets</v>
          </cell>
        </row>
        <row r="545">
          <cell r="C545" t="str">
            <v>Tangible assets, Intangible assets</v>
          </cell>
        </row>
        <row r="546">
          <cell r="C546" t="str">
            <v>Tangible assets. Property</v>
          </cell>
        </row>
        <row r="547">
          <cell r="C547" t="str">
            <v xml:space="preserve">Tax assets </v>
          </cell>
        </row>
        <row r="548">
          <cell r="C548" t="str">
            <v>Tax from continuing operations</v>
          </cell>
        </row>
        <row r="549">
          <cell r="C549" t="str">
            <v xml:space="preserve">Tax from discontinued operations </v>
          </cell>
        </row>
        <row r="550">
          <cell r="C550" t="str">
            <v>Tax from extraordinary operations</v>
          </cell>
        </row>
        <row r="551">
          <cell r="C551" t="str">
            <v>Tax liabilities</v>
          </cell>
        </row>
        <row r="552">
          <cell r="C552" t="str">
            <v>Tax other comprehensive income</v>
          </cell>
        </row>
        <row r="553">
          <cell r="C553" t="str">
            <v>Thresholds to own funds deduction</v>
          </cell>
        </row>
        <row r="554">
          <cell r="C554" t="str">
            <v>Total additional assets to be included due to CRR 416 (4)</v>
          </cell>
        </row>
        <row r="555">
          <cell r="C555" t="str">
            <v>Total Capital items</v>
          </cell>
        </row>
        <row r="556">
          <cell r="C556" t="str">
            <v>Total Capital items_fully phased-in</v>
          </cell>
        </row>
        <row r="557">
          <cell r="C557" t="str">
            <v>Total Capital items_transitional</v>
          </cell>
        </row>
        <row r="558">
          <cell r="C558" t="str">
            <v>Total expected loss eligible for inclusion in the adjustment to capital in respect of the difference between expected loss and provisions (excluding equity expected loss amounts)</v>
          </cell>
        </row>
        <row r="559">
          <cell r="C559" t="str">
            <v>Total instruments for settlement/delivery</v>
          </cell>
        </row>
        <row r="560">
          <cell r="C560" t="str">
            <v>Total trading book exposures</v>
          </cell>
        </row>
        <row r="561">
          <cell r="C561" t="str">
            <v>Trade finance</v>
          </cell>
        </row>
        <row r="562">
          <cell r="C562" t="str">
            <v>Transitional adjustments. Additional filters and deductions</v>
          </cell>
        </row>
        <row r="563">
          <cell r="C563" t="str">
            <v>Transitional adjustments. Due to grandfathered Capital instruments</v>
          </cell>
        </row>
        <row r="564">
          <cell r="C564" t="str">
            <v>Transitional adjustments. Due to grandfathered Capital instruments. Instruments constituting state aid</v>
          </cell>
        </row>
        <row r="565">
          <cell r="C565" t="str">
            <v>Transitional adjustments. Due to grandfathered Capital instruments. Instruments not constituting state aid</v>
          </cell>
        </row>
        <row r="566">
          <cell r="C566" t="str">
            <v>Transitional adjustments. Due to grandfathered Capital instruments. Instruments not constituting state aid and limits excess</v>
          </cell>
        </row>
        <row r="567">
          <cell r="C567" t="str">
            <v>Transitional adjustments. Due to grandfathered Capital instruments. Limits excess</v>
          </cell>
        </row>
        <row r="568">
          <cell r="C568" t="str">
            <v>Transitional adjustments. Due to minority interests and equivalents</v>
          </cell>
        </row>
        <row r="569">
          <cell r="C569" t="str">
            <v>Transitional adjustments. Other than granfathered Capital instruments and minority interests and equivalents</v>
          </cell>
        </row>
        <row r="570">
          <cell r="C570" t="str">
            <v>Transitional adjustments. Total</v>
          </cell>
        </row>
        <row r="571">
          <cell r="C571" t="str">
            <v>Transititonal adjustments. Deductions</v>
          </cell>
        </row>
        <row r="572">
          <cell r="C572" t="str">
            <v>Translation differences included in consolidated reserves according to CRD which are not eligible according to CRR</v>
          </cell>
        </row>
        <row r="573">
          <cell r="C573" t="str">
            <v>Undistributable Reserves[Country especific_MT]</v>
          </cell>
        </row>
        <row r="574">
          <cell r="C574" t="str">
            <v>Unrealised net gains reported in the currency revaluation reserve[Country especific_MT]</v>
          </cell>
        </row>
        <row r="575">
          <cell r="C575" t="str">
            <v>Unrealised net losses reported in the currency revaluation reserve[Country especific_MT]</v>
          </cell>
        </row>
        <row r="576">
          <cell r="C576" t="str">
            <v>Valuation difference from defined benefit pension schemes. [Country especific_IE]</v>
          </cell>
        </row>
        <row r="577">
          <cell r="C577" t="str">
            <v>Valuation difference from equity-valuation of investments in corporates[Country especific_AT]</v>
          </cell>
        </row>
        <row r="578">
          <cell r="C578" t="str">
            <v>Valuation difference from equity-valuation of subsidiaries[Country especific_AT]</v>
          </cell>
        </row>
        <row r="579">
          <cell r="C579" t="str">
            <v>Valuation difference from the aggregation of Equity Capital and Holdings[Country especific_AT]</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IRC"/>
      <sheetName val="Securitisations"/>
      <sheetName val="Correlation trading portf"/>
      <sheetName val="Securitisations LSS"/>
      <sheetName val="Correlation trading portf LSS"/>
      <sheetName val="Securitisations wide"/>
      <sheetName val="Correlation trading portf wide "/>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C32" t="str">
            <v>Basel I</v>
          </cell>
        </row>
        <row r="33">
          <cell r="C33" t="str">
            <v>Basel II</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
      <sheetName val="SheetMembers"/>
      <sheetName val="Index"/>
      <sheetName val="1"/>
      <sheetName val="2"/>
      <sheetName val="3"/>
      <sheetName val="4 manuell"/>
      <sheetName val="4"/>
      <sheetName val="6 manuell"/>
      <sheetName val="6.1"/>
      <sheetName val="6.2"/>
      <sheetName val="7"/>
      <sheetName val="7 Central govt"/>
      <sheetName val="7 Institutions"/>
      <sheetName val="7 Corporates"/>
      <sheetName val="7 Retail"/>
      <sheetName val="7 mortgages"/>
      <sheetName val="7 Equity"/>
      <sheetName val="7 Items"/>
      <sheetName val="8.1"/>
      <sheetName val="8.1 Other Corp"/>
      <sheetName val="8.1 mortages"/>
      <sheetName val="8.1 Retail"/>
      <sheetName val="8.1 SL"/>
      <sheetName val="8.1 SME"/>
      <sheetName val="8.2"/>
      <sheetName val="8.2 Other Corp"/>
      <sheetName val="8.2 SL"/>
      <sheetName val="8.2 SME"/>
      <sheetName val="8.2 mortgages"/>
      <sheetName val="8.2 retail"/>
      <sheetName val="9.1"/>
      <sheetName val="9.2"/>
      <sheetName val="9.4 EU"/>
      <sheetName val="9.4 NO"/>
      <sheetName val="13"/>
      <sheetName val="14"/>
      <sheetName val="15"/>
      <sheetName val="16"/>
      <sheetName val="17.01"/>
      <sheetName val="17.02"/>
      <sheetName val="18 "/>
      <sheetName val="19"/>
      <sheetName val="20"/>
      <sheetName val="21"/>
      <sheetName val="22"/>
      <sheetName val="23"/>
      <sheetName val="24"/>
      <sheetName val="25"/>
      <sheetName val="33"/>
      <sheetName val="40"/>
      <sheetName val="41"/>
      <sheetName val="42"/>
      <sheetName val="43"/>
      <sheetName val="44"/>
      <sheetName val="47"/>
    </sheetNames>
    <sheetDataSet>
      <sheetData sheetId="0">
        <row r="2">
          <cell r="A2" t="str">
            <v>CA=CALR</v>
          </cell>
        </row>
        <row r="3">
          <cell r="A3" t="str">
            <v>DP=2018.12</v>
          </cell>
        </row>
        <row r="4">
          <cell r="A4" t="str">
            <v>PE=2018.12</v>
          </cell>
        </row>
        <row r="5">
          <cell r="A5" t="str">
            <v>AU sum %</v>
          </cell>
        </row>
        <row r="6">
          <cell r="A6" t="str">
            <v>RU sum %</v>
          </cell>
        </row>
        <row r="7">
          <cell r="A7" t="str">
            <v>SC=NKR</v>
          </cell>
        </row>
        <row r="8">
          <cell r="A8" t="str">
            <v>VA=CURRENT</v>
          </cell>
        </row>
        <row r="9">
          <cell r="A9" t="str">
            <v>CC=NOK</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Color code"/>
      <sheetName val="Analysis Matrix"/>
      <sheetName val="Analisys Matrix - Codes"/>
      <sheetName val="Hierarchies"/>
      <sheetName val="HierarchyMembers"/>
      <sheetName val="Members"/>
      <sheetName val="Dimensions"/>
      <sheetName val="Domains"/>
      <sheetName val="Tables"/>
      <sheetName val="Restrictions"/>
      <sheetName val="TableComponentMembers"/>
      <sheetName val="Hier.ApplTables"/>
      <sheetName val="Lists-Au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J11" dT="2023-03-06T13:31:41.90" personId="{00000000-0000-0000-0000-000000000000}" id="{7C994B4F-9FC1-4585-8D40-422735528D21}">
    <text>Skal det stå secured her?</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26.bin"/><Relationship Id="rId1" Type="http://schemas.openxmlformats.org/officeDocument/2006/relationships/printerSettings" Target="../printerSettings/printerSettings26.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customProperty" Target="../customProperty51.bin"/><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customProperty" Target="../customProperty52.bin"/><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customProperty" Target="../customProperty53.bin"/><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customProperty" Target="../customProperty54.bin"/><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customProperty" Target="../customProperty55.bin"/><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customProperty" Target="../customProperty56.bin"/><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customProperty" Target="../customProperty57.bin"/><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customProperty" Target="../customProperty58.bin"/><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customProperty" Target="../customProperty59.bin"/><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customProperty" Target="../customProperty60.bin"/><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customProperty" Target="../customProperty61.bin"/><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customProperty" Target="../customProperty62.bin"/><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customProperty" Target="../customProperty63.bin"/><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customProperty" Target="../customProperty64.bin"/><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customProperty" Target="../customProperty65.bin"/><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customProperty" Target="../customProperty66.bin"/><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customProperty" Target="../customProperty67.bin"/><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68.bin"/><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pageSetUpPr fitToPage="1"/>
  </sheetPr>
  <dimension ref="B2:O26"/>
  <sheetViews>
    <sheetView showGridLines="0" showRowColHeaders="0" tabSelected="1" showWhiteSpace="0" zoomScale="70" zoomScaleNormal="70" zoomScaleSheetLayoutView="100" zoomScalePageLayoutView="25" workbookViewId="0"/>
  </sheetViews>
  <sheetFormatPr baseColWidth="10" defaultColWidth="12.5703125" defaultRowHeight="11.25"/>
  <cols>
    <col min="1" max="1" width="2.5703125" style="4" customWidth="1"/>
    <col min="2" max="3" width="12.5703125" style="4"/>
    <col min="4" max="4" width="12.5703125" style="4" customWidth="1"/>
    <col min="5" max="6" width="12.5703125" style="4"/>
    <col min="7" max="7" width="97.5703125" style="4" bestFit="1" customWidth="1"/>
    <col min="8" max="8" width="12.5703125" style="4"/>
    <col min="9" max="9" width="13.42578125" style="4" customWidth="1"/>
    <col min="10" max="10" width="9.42578125" style="4" customWidth="1"/>
    <col min="11" max="11" width="12.5703125" style="4"/>
    <col min="12" max="12" width="9.5703125" style="4" customWidth="1"/>
    <col min="13" max="13" width="13.85546875" style="4" customWidth="1"/>
    <col min="14" max="17" width="12.5703125" style="4"/>
    <col min="18" max="18" width="5.140625" style="4" customWidth="1"/>
    <col min="19" max="16384" width="12.5703125" style="4"/>
  </cols>
  <sheetData>
    <row r="2" spans="2:15" ht="33">
      <c r="B2" s="1715" t="s">
        <v>0</v>
      </c>
    </row>
    <row r="6" spans="2:15" ht="23.25">
      <c r="B6" s="130" t="s">
        <v>1</v>
      </c>
    </row>
    <row r="7" spans="2:15" ht="18">
      <c r="B7" s="131" t="s">
        <v>2</v>
      </c>
    </row>
    <row r="8" spans="2:15" ht="12">
      <c r="B8" s="129"/>
    </row>
    <row r="11" spans="2:15" ht="249.75">
      <c r="B11" s="1">
        <v>2019</v>
      </c>
      <c r="C11" s="1718" t="s">
        <v>2196</v>
      </c>
      <c r="D11" s="1718"/>
      <c r="E11" s="1718"/>
      <c r="F11" s="1718"/>
      <c r="G11" s="1718"/>
      <c r="H11"/>
      <c r="I11"/>
      <c r="J11"/>
      <c r="K11"/>
      <c r="L11"/>
      <c r="M11"/>
      <c r="N11"/>
      <c r="O11"/>
    </row>
    <row r="12" spans="2:15" ht="124.5">
      <c r="G12" s="128"/>
    </row>
    <row r="26" spans="4:7" ht="124.5">
      <c r="D26" s="128"/>
      <c r="G26" s="4" t="s">
        <v>2266</v>
      </c>
    </row>
  </sheetData>
  <sheetProtection formatCells="0" formatColumns="0" formatRows="0" insertColumns="0" insertRows="0" insertHyperlinks="0" deleteColumns="0" deleteRows="0" sort="0" autoFilter="0" pivotTables="0"/>
  <dataConsolidate/>
  <mergeCells count="1">
    <mergeCell ref="C11:G11"/>
  </mergeCells>
  <printOptions horizontalCentered="1" verticalCentered="1"/>
  <pageMargins left="3.937007874015748E-2" right="3.937007874015748E-2" top="3.937007874015748E-2" bottom="3.937007874015748E-2" header="3.937007874015748E-2" footer="3.937007874015748E-2"/>
  <pageSetup paperSize="9" orientation="landscape" r:id="rId1"/>
  <customProperties>
    <customPr name="EpmWorksheetKeyString_GU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8">
    <tabColor rgb="FF007272"/>
    <pageSetUpPr fitToPage="1"/>
  </sheetPr>
  <dimension ref="A1:N65"/>
  <sheetViews>
    <sheetView showGridLines="0" showRowColHeaders="0" zoomScaleNormal="100" workbookViewId="0"/>
  </sheetViews>
  <sheetFormatPr baseColWidth="10" defaultColWidth="11.42578125" defaultRowHeight="11.25"/>
  <cols>
    <col min="1" max="1" width="2.7109375" style="32" customWidth="1"/>
    <col min="2" max="2" width="4.85546875" style="32" customWidth="1"/>
    <col min="3" max="3" width="94" style="32" customWidth="1"/>
    <col min="4" max="8" width="16" style="32" customWidth="1"/>
    <col min="9" max="9" width="3.28515625" style="32" customWidth="1"/>
    <col min="10" max="10" width="12.5703125" style="32" bestFit="1" customWidth="1"/>
    <col min="11" max="12" width="11.42578125" style="32"/>
    <col min="13" max="13" width="12.7109375" style="32" customWidth="1"/>
    <col min="14" max="16384" width="11.42578125" style="32"/>
  </cols>
  <sheetData>
    <row r="1" spans="1:12" s="12" customFormat="1" ht="11.25" customHeight="1">
      <c r="A1" s="74"/>
      <c r="B1" s="9"/>
      <c r="C1" s="9"/>
      <c r="D1" s="10"/>
      <c r="E1" s="10"/>
      <c r="F1" s="10"/>
      <c r="G1" s="10"/>
      <c r="H1" s="10"/>
    </row>
    <row r="2" spans="1:12" s="12" customFormat="1" ht="5.25" customHeight="1">
      <c r="B2" s="9"/>
      <c r="C2" s="9"/>
      <c r="D2" s="10"/>
      <c r="E2" s="10"/>
      <c r="F2" s="11"/>
      <c r="G2" s="11"/>
      <c r="H2" s="11"/>
    </row>
    <row r="3" spans="1:12" s="14" customFormat="1" ht="12.75">
      <c r="B3" s="1726" t="s">
        <v>268</v>
      </c>
      <c r="C3" s="1726"/>
      <c r="D3" s="1726"/>
      <c r="E3" s="1726"/>
      <c r="F3" s="1726"/>
      <c r="G3" s="1726"/>
      <c r="H3" s="1726"/>
    </row>
    <row r="4" spans="1:12" s="12" customFormat="1" ht="5.25" customHeight="1">
      <c r="B4" s="9"/>
      <c r="C4" s="9"/>
      <c r="D4" s="10"/>
      <c r="E4" s="10"/>
      <c r="F4" s="11"/>
      <c r="G4" s="11"/>
      <c r="H4" s="11"/>
    </row>
    <row r="5" spans="1:12" s="8" customFormat="1" ht="15.75">
      <c r="B5" s="16" t="s">
        <v>793</v>
      </c>
    </row>
    <row r="6" spans="1:12" s="8" customFormat="1" ht="11.25" customHeight="1">
      <c r="B6" s="16"/>
    </row>
    <row r="7" spans="1:12" s="649" customFormat="1" ht="11.25" customHeight="1">
      <c r="B7" s="1734" t="s">
        <v>2268</v>
      </c>
      <c r="C7" s="1749"/>
      <c r="D7" s="1749"/>
      <c r="E7" s="1749"/>
      <c r="F7" s="1749"/>
      <c r="G7" s="1749"/>
      <c r="H7" s="1749"/>
    </row>
    <row r="8" spans="1:12" s="649" customFormat="1" ht="11.25" customHeight="1">
      <c r="B8" s="1734" t="s">
        <v>2269</v>
      </c>
      <c r="C8" s="1734"/>
      <c r="D8" s="1734"/>
      <c r="E8" s="1734"/>
      <c r="F8" s="1734"/>
      <c r="G8" s="1734"/>
      <c r="H8" s="1734"/>
    </row>
    <row r="9" spans="1:12" s="649" customFormat="1" ht="22.5" customHeight="1">
      <c r="B9" s="1734" t="s">
        <v>2272</v>
      </c>
      <c r="C9" s="1734"/>
      <c r="D9" s="1734"/>
      <c r="E9" s="1734"/>
      <c r="F9" s="1734"/>
      <c r="G9" s="1734"/>
      <c r="H9" s="1734"/>
    </row>
    <row r="10" spans="1:12" ht="11.25" customHeight="1"/>
    <row r="11" spans="1:12" ht="11.25" customHeight="1">
      <c r="C11" s="501"/>
      <c r="D11" s="1085" t="s">
        <v>389</v>
      </c>
      <c r="E11" s="1085" t="s">
        <v>390</v>
      </c>
      <c r="F11" s="1085" t="s">
        <v>391</v>
      </c>
      <c r="G11" s="1085" t="s">
        <v>521</v>
      </c>
      <c r="H11" s="1085" t="s">
        <v>522</v>
      </c>
    </row>
    <row r="12" spans="1:12" ht="11.25" customHeight="1">
      <c r="B12" s="501" t="s">
        <v>273</v>
      </c>
      <c r="C12" s="1081"/>
      <c r="D12" s="146" t="s">
        <v>2198</v>
      </c>
      <c r="E12" s="146" t="s">
        <v>28</v>
      </c>
      <c r="F12" s="1545" t="s">
        <v>2156</v>
      </c>
      <c r="G12" s="146" t="s">
        <v>738</v>
      </c>
      <c r="H12" s="146" t="s">
        <v>2131</v>
      </c>
    </row>
    <row r="13" spans="1:12" ht="11.25" customHeight="1">
      <c r="B13" s="1750" t="s">
        <v>392</v>
      </c>
      <c r="C13" s="1751"/>
      <c r="D13" s="197"/>
      <c r="E13" s="197"/>
      <c r="F13" s="197"/>
      <c r="G13" s="197"/>
      <c r="H13" s="197"/>
    </row>
    <row r="14" spans="1:12" ht="11.25" customHeight="1">
      <c r="B14" s="198">
        <v>1</v>
      </c>
      <c r="C14" s="355" t="s">
        <v>393</v>
      </c>
      <c r="D14" s="66">
        <v>195925.23350900001</v>
      </c>
      <c r="E14" s="66">
        <v>194087.68349699999</v>
      </c>
      <c r="F14" s="66">
        <v>185656</v>
      </c>
      <c r="G14" s="66">
        <v>184597.706229</v>
      </c>
      <c r="H14" s="66">
        <v>182824</v>
      </c>
      <c r="J14" s="43"/>
      <c r="K14" s="43"/>
      <c r="L14" s="43"/>
    </row>
    <row r="15" spans="1:12" ht="11.25" customHeight="1">
      <c r="B15" s="198">
        <v>2</v>
      </c>
      <c r="C15" s="355" t="s">
        <v>394</v>
      </c>
      <c r="D15" s="66">
        <v>212597.74857600001</v>
      </c>
      <c r="E15" s="66">
        <v>208444.75820000001</v>
      </c>
      <c r="F15" s="66">
        <v>198490</v>
      </c>
      <c r="G15" s="66">
        <v>194138.18646699999</v>
      </c>
      <c r="H15" s="66">
        <v>192366</v>
      </c>
      <c r="J15" s="852"/>
      <c r="L15" s="43"/>
    </row>
    <row r="16" spans="1:12" ht="11.25" customHeight="1">
      <c r="B16" s="198">
        <v>3</v>
      </c>
      <c r="C16" s="355" t="s">
        <v>395</v>
      </c>
      <c r="D16" s="66">
        <v>232440.594989</v>
      </c>
      <c r="E16" s="66">
        <v>231462.98867699999</v>
      </c>
      <c r="F16" s="66">
        <v>221921</v>
      </c>
      <c r="G16" s="66">
        <v>216030.589958</v>
      </c>
      <c r="H16" s="66">
        <v>213098</v>
      </c>
    </row>
    <row r="17" spans="2:14" ht="11.25" customHeight="1">
      <c r="B17" s="1752" t="s">
        <v>396</v>
      </c>
      <c r="C17" s="1753"/>
      <c r="D17" s="458"/>
      <c r="E17" s="458"/>
      <c r="F17" s="197"/>
      <c r="G17" s="197"/>
      <c r="H17" s="197"/>
    </row>
    <row r="18" spans="2:14" ht="11.25" customHeight="1">
      <c r="B18" s="198">
        <v>4</v>
      </c>
      <c r="C18" s="355" t="s">
        <v>298</v>
      </c>
      <c r="D18" s="66">
        <v>1080105.9535321801</v>
      </c>
      <c r="E18" s="66">
        <v>1061993.1174145599</v>
      </c>
      <c r="F18" s="66">
        <v>1089515</v>
      </c>
      <c r="G18" s="66">
        <v>1070702.69346481</v>
      </c>
      <c r="H18" s="66">
        <v>1030327</v>
      </c>
      <c r="J18" s="81"/>
      <c r="K18" s="81"/>
      <c r="L18" s="270"/>
    </row>
    <row r="19" spans="2:14" ht="11.25" customHeight="1">
      <c r="B19" s="199"/>
      <c r="C19" s="197" t="s">
        <v>397</v>
      </c>
      <c r="D19" s="458"/>
      <c r="E19" s="458"/>
      <c r="F19" s="458"/>
      <c r="G19" s="197"/>
      <c r="H19" s="197"/>
      <c r="I19" s="43"/>
      <c r="J19" s="47"/>
      <c r="K19" s="43"/>
      <c r="L19" s="43"/>
      <c r="M19" s="792"/>
    </row>
    <row r="20" spans="2:14" ht="11.25" customHeight="1">
      <c r="B20" s="198">
        <v>5</v>
      </c>
      <c r="C20" s="355" t="s">
        <v>398</v>
      </c>
      <c r="D20" s="459">
        <v>18.137898207406401</v>
      </c>
      <c r="E20" s="459">
        <v>18.275794639343086</v>
      </c>
      <c r="F20" s="459">
        <v>17.04</v>
      </c>
      <c r="G20" s="459">
        <v>17.2402569597993</v>
      </c>
      <c r="H20" s="459">
        <v>17.739999999999998</v>
      </c>
      <c r="J20" s="851"/>
      <c r="K20" s="850"/>
      <c r="L20" s="850"/>
      <c r="M20" s="792"/>
      <c r="N20" s="792"/>
    </row>
    <row r="21" spans="2:14" ht="11.25" customHeight="1">
      <c r="B21" s="198">
        <v>6</v>
      </c>
      <c r="C21" s="355" t="s">
        <v>399</v>
      </c>
      <c r="D21" s="459">
        <v>19.681366477065598</v>
      </c>
      <c r="E21" s="459">
        <v>19.627693658346505</v>
      </c>
      <c r="F21" s="459">
        <v>18.22</v>
      </c>
      <c r="G21" s="459">
        <v>18.131277407360898</v>
      </c>
      <c r="H21" s="459">
        <v>18.670000000000002</v>
      </c>
      <c r="J21" s="459"/>
    </row>
    <row r="22" spans="2:14" ht="11.25" customHeight="1">
      <c r="B22" s="198">
        <v>7</v>
      </c>
      <c r="C22" s="355" t="s">
        <v>400</v>
      </c>
      <c r="D22" s="459">
        <v>21.518330108233901</v>
      </c>
      <c r="E22" s="459">
        <v>21.795149344496593</v>
      </c>
      <c r="F22" s="459">
        <v>20.37</v>
      </c>
      <c r="G22" s="459">
        <v>20.175889279104499</v>
      </c>
      <c r="H22" s="459">
        <v>20.68</v>
      </c>
      <c r="J22" s="459"/>
    </row>
    <row r="23" spans="2:14" ht="11.25" customHeight="1">
      <c r="B23" s="435" t="s">
        <v>401</v>
      </c>
      <c r="C23" s="435"/>
      <c r="D23" s="435"/>
      <c r="E23" s="435"/>
      <c r="F23" s="435"/>
      <c r="G23" s="435"/>
      <c r="H23" s="435"/>
      <c r="J23" s="459"/>
    </row>
    <row r="24" spans="2:14" s="4" customFormat="1" ht="11.25" customHeight="1">
      <c r="B24" s="460" t="s">
        <v>402</v>
      </c>
      <c r="C24" s="326" t="s">
        <v>2121</v>
      </c>
      <c r="D24" s="459">
        <v>2.1</v>
      </c>
      <c r="E24" s="459">
        <v>2.1</v>
      </c>
      <c r="F24" s="459">
        <v>1.9</v>
      </c>
      <c r="G24" s="459">
        <v>1.9</v>
      </c>
      <c r="H24" s="459">
        <v>1.9</v>
      </c>
      <c r="J24" s="459"/>
      <c r="K24" s="32"/>
      <c r="L24" s="32"/>
      <c r="M24" s="32"/>
      <c r="N24" s="32"/>
    </row>
    <row r="25" spans="2:14" s="4" customFormat="1" ht="11.25" customHeight="1">
      <c r="B25" s="461" t="s">
        <v>404</v>
      </c>
      <c r="C25" s="1495" t="s">
        <v>496</v>
      </c>
      <c r="D25" s="1595">
        <v>1.1812499999999999</v>
      </c>
      <c r="E25" s="463">
        <v>1.1812499999999999</v>
      </c>
      <c r="F25" s="463">
        <v>1.9</v>
      </c>
      <c r="G25" s="463">
        <v>1.9</v>
      </c>
      <c r="H25" s="463">
        <v>1.9</v>
      </c>
      <c r="J25" s="459"/>
      <c r="K25" s="32"/>
      <c r="L25" s="32"/>
      <c r="M25" s="32"/>
      <c r="N25" s="32"/>
    </row>
    <row r="26" spans="2:14" s="4" customFormat="1" ht="11.25" customHeight="1">
      <c r="B26" s="461" t="s">
        <v>405</v>
      </c>
      <c r="C26" s="1495" t="s">
        <v>2092</v>
      </c>
      <c r="D26" s="1595">
        <v>0.39374999999999999</v>
      </c>
      <c r="E26" s="463">
        <v>0.39374999999999999</v>
      </c>
      <c r="F26" s="463">
        <v>1.9</v>
      </c>
      <c r="G26" s="463">
        <v>1.9</v>
      </c>
      <c r="H26" s="463">
        <v>1.9</v>
      </c>
      <c r="J26" s="459"/>
      <c r="K26" s="32"/>
      <c r="L26" s="32"/>
      <c r="M26" s="32"/>
      <c r="N26" s="32"/>
    </row>
    <row r="27" spans="2:14" s="4" customFormat="1" ht="11.25" customHeight="1">
      <c r="B27" s="460" t="s">
        <v>406</v>
      </c>
      <c r="C27" s="326" t="s">
        <v>407</v>
      </c>
      <c r="D27" s="1595">
        <v>10.1</v>
      </c>
      <c r="E27" s="463">
        <v>10.1</v>
      </c>
      <c r="F27" s="464">
        <v>9.9</v>
      </c>
      <c r="G27" s="459">
        <v>9.9</v>
      </c>
      <c r="H27" s="459">
        <v>9.9</v>
      </c>
      <c r="J27" s="459"/>
      <c r="K27" s="32"/>
      <c r="L27" s="32"/>
      <c r="M27" s="32"/>
      <c r="N27" s="32"/>
    </row>
    <row r="28" spans="2:14" ht="11.25" customHeight="1">
      <c r="B28" s="1752" t="s">
        <v>408</v>
      </c>
      <c r="C28" s="1753"/>
      <c r="D28" s="308"/>
      <c r="E28" s="308"/>
      <c r="F28" s="308"/>
      <c r="G28" s="308"/>
      <c r="H28" s="465"/>
      <c r="I28" s="4"/>
      <c r="J28" s="459"/>
    </row>
    <row r="29" spans="2:14" ht="11.25" customHeight="1">
      <c r="B29" s="198">
        <v>8</v>
      </c>
      <c r="C29" s="355" t="s">
        <v>409</v>
      </c>
      <c r="D29" s="459">
        <v>2.5</v>
      </c>
      <c r="E29" s="459">
        <v>2.5</v>
      </c>
      <c r="F29" s="459">
        <v>2.5</v>
      </c>
      <c r="G29" s="459">
        <v>2.5000000041449302</v>
      </c>
      <c r="H29" s="459">
        <v>2.5</v>
      </c>
      <c r="J29" s="459"/>
    </row>
    <row r="30" spans="2:14" ht="11.25" customHeight="1">
      <c r="B30" s="466" t="s">
        <v>410</v>
      </c>
      <c r="C30" s="326" t="s">
        <v>1933</v>
      </c>
      <c r="D30" s="459"/>
      <c r="E30" s="459"/>
      <c r="F30" s="309"/>
      <c r="G30" s="309">
        <v>0</v>
      </c>
      <c r="H30" s="467"/>
      <c r="J30" s="459"/>
    </row>
    <row r="31" spans="2:14" ht="11.25" customHeight="1">
      <c r="B31" s="466">
        <v>9</v>
      </c>
      <c r="C31" s="326" t="s">
        <v>411</v>
      </c>
      <c r="D31" s="464">
        <v>2.07457809824988</v>
      </c>
      <c r="E31" s="459">
        <v>1.6812653245313001</v>
      </c>
      <c r="F31" s="464">
        <v>1.2631178205784801</v>
      </c>
      <c r="G31" s="464">
        <v>1.1548636140987201</v>
      </c>
      <c r="H31" s="464">
        <v>0.78146335985827198</v>
      </c>
      <c r="J31" s="459"/>
    </row>
    <row r="32" spans="2:14" ht="11.25" customHeight="1">
      <c r="B32" s="466" t="s">
        <v>412</v>
      </c>
      <c r="C32" s="326" t="s">
        <v>413</v>
      </c>
      <c r="D32" s="1596">
        <v>3.20174722837291</v>
      </c>
      <c r="E32" s="1265">
        <v>3.1666768267644199</v>
      </c>
      <c r="F32" s="464">
        <v>3.1337090597241102</v>
      </c>
      <c r="G32" s="464">
        <v>3.1490705189963499</v>
      </c>
      <c r="H32" s="464">
        <v>3.2036479551034498</v>
      </c>
      <c r="J32" s="459"/>
    </row>
    <row r="33" spans="2:11" ht="11.25" customHeight="1">
      <c r="B33" s="466">
        <v>10</v>
      </c>
      <c r="C33" s="326" t="s">
        <v>414</v>
      </c>
      <c r="D33" s="464"/>
      <c r="E33" s="459"/>
      <c r="F33" s="464"/>
      <c r="G33" s="464">
        <v>0</v>
      </c>
      <c r="H33" s="464"/>
      <c r="J33" s="459"/>
    </row>
    <row r="34" spans="2:11" ht="11.25" customHeight="1">
      <c r="B34" s="466" t="s">
        <v>415</v>
      </c>
      <c r="C34" s="326" t="s">
        <v>416</v>
      </c>
      <c r="D34" s="459">
        <v>2.00000000439822</v>
      </c>
      <c r="E34" s="459">
        <v>2.00000000439822</v>
      </c>
      <c r="F34" s="464">
        <v>2.0000000131686799</v>
      </c>
      <c r="G34" s="464">
        <v>2.0000000033346201</v>
      </c>
      <c r="H34" s="464">
        <v>1.9999999999670399</v>
      </c>
      <c r="J34" s="459"/>
    </row>
    <row r="35" spans="2:11" ht="11.25" customHeight="1">
      <c r="B35" s="466">
        <v>11</v>
      </c>
      <c r="C35" s="326" t="s">
        <v>417</v>
      </c>
      <c r="D35" s="459">
        <v>9.7799999999999994</v>
      </c>
      <c r="E35" s="459">
        <v>9.3479421612152507</v>
      </c>
      <c r="F35" s="464">
        <v>8.8968269099550596</v>
      </c>
      <c r="G35" s="464">
        <v>8.8039341405746185</v>
      </c>
      <c r="H35" s="464">
        <v>8.49</v>
      </c>
      <c r="J35" s="459"/>
    </row>
    <row r="36" spans="2:11" ht="11.25" customHeight="1">
      <c r="B36" s="466" t="s">
        <v>418</v>
      </c>
      <c r="C36" s="326" t="s">
        <v>419</v>
      </c>
      <c r="D36" s="464">
        <v>19.876325326622801</v>
      </c>
      <c r="E36" s="464">
        <f>E27+E35</f>
        <v>19.447942161215252</v>
      </c>
      <c r="F36" s="464">
        <v>18.8</v>
      </c>
      <c r="G36" s="464">
        <v>18.7</v>
      </c>
      <c r="H36" s="464">
        <v>18.39</v>
      </c>
      <c r="I36" s="4"/>
      <c r="J36" s="459"/>
    </row>
    <row r="37" spans="2:11" ht="11.25" customHeight="1">
      <c r="B37" s="198">
        <v>12</v>
      </c>
      <c r="C37" s="355" t="s">
        <v>420</v>
      </c>
      <c r="D37" s="1521">
        <v>13.48</v>
      </c>
      <c r="E37" s="1521">
        <v>13.63</v>
      </c>
      <c r="F37" s="1521">
        <v>12.22</v>
      </c>
      <c r="G37" s="464">
        <v>12.132</v>
      </c>
      <c r="H37" s="464">
        <v>12.67</v>
      </c>
      <c r="J37" s="459"/>
    </row>
    <row r="38" spans="2:11" ht="11.25" customHeight="1">
      <c r="B38" s="1752" t="s">
        <v>167</v>
      </c>
      <c r="C38" s="1753"/>
      <c r="D38" s="197"/>
      <c r="E38" s="197"/>
      <c r="F38" s="197"/>
      <c r="G38" s="197"/>
      <c r="H38" s="197"/>
      <c r="J38" s="459"/>
      <c r="K38" s="1522"/>
    </row>
    <row r="39" spans="2:11" ht="11.25" customHeight="1">
      <c r="B39" s="198">
        <v>13</v>
      </c>
      <c r="C39" s="355" t="s">
        <v>421</v>
      </c>
      <c r="D39" s="200">
        <v>3363825.850081</v>
      </c>
      <c r="E39" s="66">
        <v>3058140.000147</v>
      </c>
      <c r="F39" s="66">
        <v>3268572</v>
      </c>
      <c r="G39" s="66">
        <v>3115491.994105</v>
      </c>
      <c r="H39" s="200">
        <v>3002460</v>
      </c>
      <c r="J39" s="459"/>
    </row>
    <row r="40" spans="2:11" ht="11.25" customHeight="1">
      <c r="B40" s="198">
        <v>14</v>
      </c>
      <c r="C40" s="355" t="s">
        <v>422</v>
      </c>
      <c r="D40" s="1549">
        <v>6.3201175700246397</v>
      </c>
      <c r="E40" s="459">
        <v>6.8160632995866903</v>
      </c>
      <c r="F40" s="459">
        <v>6.07</v>
      </c>
      <c r="G40" s="459">
        <v>6.2313813302791301</v>
      </c>
      <c r="H40" s="459">
        <v>6.4069599999999998</v>
      </c>
      <c r="J40" s="459"/>
    </row>
    <row r="41" spans="2:11" ht="11.25" customHeight="1">
      <c r="B41" s="1754" t="s">
        <v>2084</v>
      </c>
      <c r="C41" s="1748"/>
      <c r="D41" s="197"/>
      <c r="E41" s="197"/>
      <c r="F41" s="197"/>
      <c r="G41" s="197"/>
      <c r="H41" s="197"/>
      <c r="J41" s="459"/>
    </row>
    <row r="42" spans="2:11" ht="11.25" customHeight="1">
      <c r="B42" s="198" t="s">
        <v>794</v>
      </c>
      <c r="C42" s="355" t="s">
        <v>494</v>
      </c>
      <c r="D42" s="464"/>
      <c r="E42" s="464"/>
      <c r="F42" s="464"/>
      <c r="G42" s="464"/>
      <c r="H42" s="464"/>
      <c r="J42" s="459"/>
    </row>
    <row r="43" spans="2:11" ht="11.25" customHeight="1">
      <c r="B43" s="198" t="s">
        <v>795</v>
      </c>
      <c r="C43" s="1495" t="s">
        <v>496</v>
      </c>
      <c r="D43" s="464"/>
      <c r="E43" s="464"/>
      <c r="F43" s="464"/>
      <c r="G43" s="464"/>
      <c r="H43" s="464"/>
      <c r="J43" s="459"/>
    </row>
    <row r="44" spans="2:11" ht="11.25" customHeight="1">
      <c r="B44" s="198" t="s">
        <v>796</v>
      </c>
      <c r="C44" s="355" t="s">
        <v>797</v>
      </c>
      <c r="D44" s="464"/>
      <c r="E44" s="464"/>
      <c r="F44" s="464"/>
      <c r="G44" s="464"/>
      <c r="H44" s="464"/>
      <c r="J44" s="459"/>
    </row>
    <row r="45" spans="2:11" ht="11.25" customHeight="1">
      <c r="B45" s="1754" t="s">
        <v>2085</v>
      </c>
      <c r="C45" s="1748"/>
      <c r="D45" s="197"/>
      <c r="E45" s="197"/>
      <c r="F45" s="197"/>
      <c r="G45" s="197"/>
      <c r="H45" s="197"/>
      <c r="J45" s="43"/>
      <c r="K45" s="43"/>
    </row>
    <row r="46" spans="2:11" ht="11.25" customHeight="1">
      <c r="B46" s="198" t="s">
        <v>423</v>
      </c>
      <c r="C46" s="355" t="s">
        <v>424</v>
      </c>
      <c r="D46" s="464"/>
      <c r="E46" s="464"/>
      <c r="F46" s="464"/>
      <c r="G46" s="464"/>
      <c r="H46" s="464"/>
    </row>
    <row r="47" spans="2:11" ht="11.25" customHeight="1">
      <c r="B47" s="198" t="s">
        <v>425</v>
      </c>
      <c r="C47" s="355" t="s">
        <v>426</v>
      </c>
      <c r="D47" s="464">
        <v>3</v>
      </c>
      <c r="E47" s="464">
        <v>3</v>
      </c>
      <c r="F47" s="464">
        <v>3</v>
      </c>
      <c r="G47" s="464">
        <v>3</v>
      </c>
      <c r="H47" s="464">
        <v>6</v>
      </c>
    </row>
    <row r="48" spans="2:11" ht="11.25" customHeight="1">
      <c r="B48" s="1752" t="s">
        <v>427</v>
      </c>
      <c r="C48" s="1752"/>
      <c r="D48" s="197"/>
      <c r="E48" s="197"/>
      <c r="F48" s="197"/>
      <c r="G48" s="197"/>
      <c r="H48" s="197"/>
    </row>
    <row r="49" spans="2:8" ht="11.25" customHeight="1">
      <c r="B49" s="198">
        <v>15</v>
      </c>
      <c r="C49" s="355" t="s">
        <v>428</v>
      </c>
      <c r="D49" s="1695">
        <v>783381.78028575634</v>
      </c>
      <c r="E49" s="1546">
        <v>757610.57208704448</v>
      </c>
      <c r="F49" s="314">
        <v>805594</v>
      </c>
      <c r="G49" s="66">
        <v>837296.02503050107</v>
      </c>
      <c r="H49" s="66">
        <v>863229.71272983868</v>
      </c>
    </row>
    <row r="50" spans="2:8" ht="11.25" customHeight="1">
      <c r="B50" s="198" t="s">
        <v>429</v>
      </c>
      <c r="C50" s="355" t="s">
        <v>430</v>
      </c>
      <c r="D50" s="1695">
        <v>598129.23318433331</v>
      </c>
      <c r="E50" s="1546">
        <v>600767.64389746764</v>
      </c>
      <c r="F50" s="314">
        <v>644241</v>
      </c>
      <c r="G50" s="314">
        <v>669542.77577271697</v>
      </c>
      <c r="H50" s="314">
        <v>696535.2945053716</v>
      </c>
    </row>
    <row r="51" spans="2:8" ht="11.25" customHeight="1">
      <c r="B51" s="198" t="s">
        <v>431</v>
      </c>
      <c r="C51" s="355" t="s">
        <v>432</v>
      </c>
      <c r="D51" s="1695">
        <v>46820.531087056661</v>
      </c>
      <c r="E51" s="1546">
        <v>46516.219506035988</v>
      </c>
      <c r="F51" s="314">
        <v>54449</v>
      </c>
      <c r="G51" s="314">
        <v>58524.316261356078</v>
      </c>
      <c r="H51" s="314">
        <v>64932.577648213322</v>
      </c>
    </row>
    <row r="52" spans="2:8" ht="11.25" customHeight="1">
      <c r="B52" s="198">
        <v>16</v>
      </c>
      <c r="C52" s="355" t="s">
        <v>433</v>
      </c>
      <c r="D52" s="1695">
        <v>551308.70209727669</v>
      </c>
      <c r="E52" s="1546">
        <v>554251.42439143162</v>
      </c>
      <c r="F52" s="314">
        <v>589793</v>
      </c>
      <c r="G52" s="66">
        <v>611018.45951136062</v>
      </c>
      <c r="H52" s="66">
        <v>631602.71685715823</v>
      </c>
    </row>
    <row r="53" spans="2:8" ht="11.25" customHeight="1">
      <c r="B53" s="198">
        <v>17</v>
      </c>
      <c r="C53" s="355" t="s">
        <v>434</v>
      </c>
      <c r="D53" s="1696">
        <v>142.59839288321342</v>
      </c>
      <c r="E53" s="1547">
        <v>138.25202616736644</v>
      </c>
      <c r="F53" s="468">
        <v>138.02000000000001</v>
      </c>
      <c r="G53" s="469">
        <v>138.31129469878744</v>
      </c>
      <c r="H53" s="469">
        <v>138.02094553531012</v>
      </c>
    </row>
    <row r="54" spans="2:8" ht="11.25" customHeight="1">
      <c r="B54" s="1752" t="s">
        <v>181</v>
      </c>
      <c r="C54" s="1753"/>
      <c r="D54" s="197"/>
      <c r="E54" s="197"/>
      <c r="F54" s="197"/>
      <c r="G54" s="197"/>
      <c r="H54" s="197"/>
    </row>
    <row r="55" spans="2:8" ht="11.25" customHeight="1">
      <c r="B55" s="201">
        <v>18</v>
      </c>
      <c r="C55" s="253" t="s">
        <v>435</v>
      </c>
      <c r="D55" s="1695">
        <v>1762037.6110891688</v>
      </c>
      <c r="E55" s="1546">
        <v>1667268.8011843723</v>
      </c>
      <c r="F55" s="314">
        <v>1738911</v>
      </c>
      <c r="G55" s="66">
        <v>1694413</v>
      </c>
      <c r="H55" s="66">
        <v>1630920</v>
      </c>
    </row>
    <row r="56" spans="2:8" ht="11.25" customHeight="1">
      <c r="B56" s="201">
        <v>19</v>
      </c>
      <c r="C56" s="253" t="s">
        <v>436</v>
      </c>
      <c r="D56" s="1695">
        <v>1488275.6869955545</v>
      </c>
      <c r="E56" s="1546">
        <v>1464426.3928250079</v>
      </c>
      <c r="F56" s="314">
        <v>1487274</v>
      </c>
      <c r="G56" s="66">
        <v>1449364</v>
      </c>
      <c r="H56" s="66">
        <v>1477417</v>
      </c>
    </row>
    <row r="57" spans="2:8" ht="11.25" customHeight="1">
      <c r="B57" s="671">
        <v>20</v>
      </c>
      <c r="C57" s="720" t="s">
        <v>437</v>
      </c>
      <c r="D57" s="1697">
        <v>118.39457074288897</v>
      </c>
      <c r="E57" s="1548">
        <v>113.85132153812549</v>
      </c>
      <c r="F57" s="721">
        <v>116.92</v>
      </c>
      <c r="G57" s="722">
        <v>116.91</v>
      </c>
      <c r="H57" s="722">
        <v>110.39</v>
      </c>
    </row>
    <row r="58" spans="2:8">
      <c r="B58" s="77"/>
    </row>
    <row r="65" spans="3:3">
      <c r="C65" s="1600"/>
    </row>
  </sheetData>
  <mergeCells count="12">
    <mergeCell ref="B48:C48"/>
    <mergeCell ref="B54:C54"/>
    <mergeCell ref="B9:H9"/>
    <mergeCell ref="B17:C17"/>
    <mergeCell ref="B28:C28"/>
    <mergeCell ref="B41:C41"/>
    <mergeCell ref="B45:C45"/>
    <mergeCell ref="B3:H3"/>
    <mergeCell ref="B7:H7"/>
    <mergeCell ref="B13:C13"/>
    <mergeCell ref="B8:H8"/>
    <mergeCell ref="B38:C38"/>
  </mergeCells>
  <phoneticPr fontId="294" type="noConversion"/>
  <hyperlinks>
    <hyperlink ref="B3" location="Contents!A1" display="Back to index page" xr:uid="{8EA8CC91-022F-4808-8BC5-8779A53E67F6}"/>
    <hyperlink ref="B3:H3" location="CONTENTS!A1" display="Back to contents page" xr:uid="{C3161A4C-900B-41E9-994D-EC60EE9BB37A}"/>
  </hyperlinks>
  <printOptions horizontalCentered="1" verticalCentered="1"/>
  <pageMargins left="3.937007874015748E-2" right="3.937007874015748E-2" top="3.937007874015748E-2" bottom="3.937007874015748E-2" header="3.937007874015748E-2" footer="3.937007874015748E-2"/>
  <pageSetup paperSize="9" scale="82" orientation="landscape" r:id="rId1"/>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44968-2717-473F-9F75-AF077F8FBB23}">
  <sheetPr codeName="Sheet3"/>
  <dimension ref="B1:H18"/>
  <sheetViews>
    <sheetView showGridLines="0" showRowColHeaders="0" workbookViewId="0"/>
  </sheetViews>
  <sheetFormatPr baseColWidth="10" defaultColWidth="11.42578125" defaultRowHeight="11.25"/>
  <cols>
    <col min="1" max="1" width="2.7109375" style="4" customWidth="1"/>
    <col min="2" max="2" width="4.85546875" style="4" customWidth="1"/>
    <col min="3" max="3" width="98.28515625" style="4" customWidth="1"/>
    <col min="4" max="5" width="15.5703125" style="4" customWidth="1"/>
    <col min="6" max="16384" width="11.42578125" style="4"/>
  </cols>
  <sheetData>
    <row r="1" spans="2:8" ht="11.25" customHeight="1"/>
    <row r="2" spans="2:8" ht="5.25" customHeight="1"/>
    <row r="3" spans="2:8" ht="12.75" customHeight="1">
      <c r="B3" s="1726" t="s">
        <v>268</v>
      </c>
      <c r="C3" s="1726"/>
      <c r="D3" s="1726"/>
      <c r="E3" s="1726"/>
      <c r="F3" s="1726"/>
      <c r="G3" s="1726"/>
      <c r="H3" s="1726"/>
    </row>
    <row r="4" spans="2:8" ht="5.25" customHeight="1"/>
    <row r="5" spans="2:8" s="75" customFormat="1" ht="15.75">
      <c r="B5" s="16" t="s">
        <v>2181</v>
      </c>
    </row>
    <row r="6" spans="2:8" ht="11.25" customHeight="1"/>
    <row r="7" spans="2:8" ht="22.5" customHeight="1">
      <c r="B7" s="1755" t="s">
        <v>798</v>
      </c>
      <c r="C7" s="1755"/>
      <c r="D7" s="1755"/>
      <c r="E7" s="1755"/>
    </row>
    <row r="8" spans="2:8" ht="11.25" customHeight="1">
      <c r="B8" s="360"/>
      <c r="C8" s="360"/>
      <c r="D8" s="360"/>
      <c r="E8" s="360"/>
    </row>
    <row r="9" spans="2:8" ht="11.25" customHeight="1">
      <c r="B9" s="316" t="s">
        <v>28</v>
      </c>
      <c r="C9" s="360"/>
      <c r="D9" s="360"/>
      <c r="E9" s="360"/>
    </row>
    <row r="10" spans="2:8" ht="11.25" customHeight="1">
      <c r="C10" s="882"/>
      <c r="D10" s="348"/>
      <c r="E10" s="348" t="s">
        <v>2165</v>
      </c>
    </row>
    <row r="11" spans="2:8" ht="11.25" customHeight="1">
      <c r="B11" s="1756" t="s">
        <v>273</v>
      </c>
      <c r="C11" s="1756"/>
      <c r="D11" s="883" t="s">
        <v>800</v>
      </c>
      <c r="E11" s="883" t="s">
        <v>1064</v>
      </c>
    </row>
    <row r="12" spans="2:8" ht="11.25" customHeight="1">
      <c r="B12" s="1420">
        <v>1</v>
      </c>
      <c r="C12" s="884" t="s">
        <v>2086</v>
      </c>
      <c r="D12" s="885">
        <v>20020.144</v>
      </c>
      <c r="E12" s="885">
        <v>50050.36</v>
      </c>
      <c r="G12" s="911"/>
    </row>
    <row r="13" spans="2:8" ht="11.25" customHeight="1">
      <c r="B13" s="258"/>
      <c r="C13" s="403"/>
      <c r="D13" s="1479"/>
      <c r="E13" s="1479"/>
      <c r="G13" s="911"/>
    </row>
    <row r="14" spans="2:8" ht="11.25" customHeight="1">
      <c r="B14" s="258"/>
      <c r="C14" s="403"/>
      <c r="D14" s="1479"/>
      <c r="E14" s="1479"/>
      <c r="G14" s="911"/>
    </row>
    <row r="15" spans="2:8" s="322" customFormat="1" ht="11.25" customHeight="1">
      <c r="B15" s="316" t="s">
        <v>801</v>
      </c>
    </row>
    <row r="16" spans="2:8">
      <c r="C16" s="882"/>
      <c r="D16" s="348"/>
      <c r="E16" s="348" t="s">
        <v>2165</v>
      </c>
    </row>
    <row r="17" spans="2:5">
      <c r="B17" s="1756" t="s">
        <v>273</v>
      </c>
      <c r="C17" s="1756"/>
      <c r="D17" s="883" t="s">
        <v>800</v>
      </c>
      <c r="E17" s="883" t="s">
        <v>1064</v>
      </c>
    </row>
    <row r="18" spans="2:5">
      <c r="B18" s="1420">
        <v>1</v>
      </c>
      <c r="C18" s="884" t="s">
        <v>2087</v>
      </c>
      <c r="D18" s="885">
        <v>19459.962</v>
      </c>
      <c r="E18" s="885">
        <v>48649.904999999999</v>
      </c>
    </row>
  </sheetData>
  <mergeCells count="4">
    <mergeCell ref="B3:H3"/>
    <mergeCell ref="B7:E7"/>
    <mergeCell ref="B11:C11"/>
    <mergeCell ref="B17:C17"/>
  </mergeCells>
  <hyperlinks>
    <hyperlink ref="B3" location="Contents!A1" display="Back to index page" xr:uid="{9F3F8E9C-7C8B-40BE-BC65-4695F6A67165}"/>
    <hyperlink ref="B3:H3" location="CONTENTS!A1" display="Back to contents page" xr:uid="{09C67CF3-63C7-4F5D-B82E-66D0114B9DE2}"/>
  </hyperlinks>
  <pageMargins left="0.7" right="0.7" top="0.75" bottom="0.75" header="0.3" footer="0.3"/>
  <pageSetup paperSize="9" orientation="portrait" verticalDpi="0" r:id="rId1"/>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E6A7D-07AD-43CF-9405-F3718A0E3A01}">
  <sheetPr codeName="Sheet4"/>
  <dimension ref="B1:K24"/>
  <sheetViews>
    <sheetView showGridLines="0" showRowColHeaders="0" workbookViewId="0"/>
  </sheetViews>
  <sheetFormatPr baseColWidth="10" defaultColWidth="11.42578125" defaultRowHeight="14.25"/>
  <cols>
    <col min="1" max="1" width="2.7109375" style="75" customWidth="1"/>
    <col min="2" max="2" width="4.85546875" style="75" customWidth="1"/>
    <col min="3" max="3" width="79.42578125" style="75" customWidth="1"/>
    <col min="4" max="5" width="17.42578125" style="75" customWidth="1"/>
    <col min="6" max="6" width="12.42578125" style="75" bestFit="1" customWidth="1"/>
    <col min="7" max="7" width="11.42578125" style="75"/>
    <col min="8" max="8" width="18.7109375" style="75" bestFit="1" customWidth="1"/>
    <col min="9" max="9" width="11.5703125" style="75" bestFit="1" customWidth="1"/>
    <col min="10" max="10" width="11.42578125" style="75"/>
    <col min="11" max="11" width="15.7109375" style="75" bestFit="1" customWidth="1"/>
    <col min="12" max="16384" width="11.42578125" style="75"/>
  </cols>
  <sheetData>
    <row r="1" spans="2:9" ht="11.25" customHeight="1"/>
    <row r="2" spans="2:9" ht="5.25" customHeight="1"/>
    <row r="3" spans="2:9" ht="12.75" customHeight="1">
      <c r="B3" s="1726" t="s">
        <v>268</v>
      </c>
      <c r="C3" s="1726"/>
      <c r="D3" s="1726"/>
      <c r="E3" s="1726"/>
      <c r="F3" s="1726"/>
      <c r="G3" s="1726"/>
      <c r="H3" s="1726"/>
    </row>
    <row r="4" spans="2:9" ht="5.25" customHeight="1"/>
    <row r="5" spans="2:9" ht="15.75">
      <c r="B5" s="16" t="s">
        <v>2182</v>
      </c>
    </row>
    <row r="6" spans="2:9" s="4" customFormat="1" ht="11.25" customHeight="1"/>
    <row r="7" spans="2:9" s="4" customFormat="1" ht="33.75" customHeight="1">
      <c r="B7" s="1755" t="s">
        <v>2088</v>
      </c>
      <c r="C7" s="1755"/>
      <c r="D7" s="1755"/>
      <c r="E7" s="1758"/>
    </row>
    <row r="8" spans="2:9" s="4" customFormat="1" ht="11.25"/>
    <row r="9" spans="2:9" s="4" customFormat="1" ht="11.25">
      <c r="B9" s="886" t="s">
        <v>273</v>
      </c>
      <c r="C9" s="887"/>
      <c r="D9" s="160" t="s">
        <v>2160</v>
      </c>
      <c r="E9" s="160" t="s">
        <v>2158</v>
      </c>
    </row>
    <row r="10" spans="2:9" s="4" customFormat="1" ht="11.25" customHeight="1">
      <c r="C10" s="4" t="s">
        <v>802</v>
      </c>
      <c r="D10" s="113">
        <v>196760</v>
      </c>
      <c r="E10" s="113">
        <v>168971</v>
      </c>
    </row>
    <row r="11" spans="2:9" ht="11.25" customHeight="1">
      <c r="C11" s="4" t="s">
        <v>803</v>
      </c>
      <c r="D11" s="113">
        <v>17445</v>
      </c>
      <c r="E11" s="113">
        <v>19230</v>
      </c>
      <c r="I11" s="4"/>
    </row>
    <row r="12" spans="2:9" ht="11.25" customHeight="1">
      <c r="B12" s="888">
        <v>1</v>
      </c>
      <c r="C12" s="888" t="s">
        <v>804</v>
      </c>
      <c r="D12" s="889">
        <v>214205</v>
      </c>
      <c r="E12" s="889">
        <v>188201</v>
      </c>
      <c r="I12" s="1441"/>
    </row>
    <row r="13" spans="2:9" ht="11.25" customHeight="1">
      <c r="C13" s="4" t="s">
        <v>805</v>
      </c>
      <c r="D13" s="113">
        <v>243171</v>
      </c>
      <c r="E13" s="113">
        <v>246074</v>
      </c>
      <c r="I13" s="4"/>
    </row>
    <row r="14" spans="2:9" ht="11.25" customHeight="1">
      <c r="C14" s="4" t="s">
        <v>806</v>
      </c>
      <c r="D14" s="113">
        <v>-31697</v>
      </c>
      <c r="E14" s="113">
        <v>-31697</v>
      </c>
      <c r="I14" s="1474"/>
    </row>
    <row r="15" spans="2:9" ht="11.25" customHeight="1">
      <c r="C15" s="4" t="s">
        <v>807</v>
      </c>
      <c r="D15" s="113">
        <v>32887</v>
      </c>
      <c r="E15" s="113">
        <v>36816</v>
      </c>
      <c r="I15" s="4"/>
    </row>
    <row r="16" spans="2:9" ht="11.25" customHeight="1">
      <c r="B16" s="890"/>
      <c r="C16" s="888" t="s">
        <v>808</v>
      </c>
      <c r="D16" s="889">
        <v>244361</v>
      </c>
      <c r="E16" s="889">
        <v>251193</v>
      </c>
      <c r="I16" s="4"/>
    </row>
    <row r="17" spans="2:11" ht="11.25" customHeight="1">
      <c r="B17" s="890"/>
      <c r="C17" s="888" t="s">
        <v>809</v>
      </c>
      <c r="D17" s="889">
        <v>30156</v>
      </c>
      <c r="E17" s="889">
        <v>62992</v>
      </c>
      <c r="H17" s="1475"/>
      <c r="I17" s="1441"/>
      <c r="J17" s="1475"/>
      <c r="K17" s="1475"/>
    </row>
    <row r="18" spans="2:11">
      <c r="C18" s="4"/>
      <c r="D18" s="4"/>
      <c r="E18" s="4"/>
      <c r="G18" s="891"/>
      <c r="H18" s="1475"/>
      <c r="I18" s="1475"/>
      <c r="J18" s="1475"/>
      <c r="K18" s="1475"/>
    </row>
    <row r="19" spans="2:11">
      <c r="C19" s="1757"/>
      <c r="D19" s="1757"/>
      <c r="H19" s="1475"/>
      <c r="I19" s="1475"/>
      <c r="J19" s="1475"/>
      <c r="K19" s="1475"/>
    </row>
    <row r="20" spans="2:11">
      <c r="C20" s="103"/>
      <c r="D20" s="103"/>
      <c r="E20" s="103"/>
      <c r="H20" s="1475"/>
      <c r="I20" s="1475"/>
      <c r="J20" s="1475"/>
      <c r="K20" s="1475"/>
    </row>
    <row r="21" spans="2:11">
      <c r="D21" s="892"/>
      <c r="E21" s="892"/>
      <c r="H21" s="1475"/>
      <c r="I21" s="1475"/>
      <c r="J21" s="1475"/>
      <c r="K21" s="1475"/>
    </row>
    <row r="22" spans="2:11">
      <c r="D22" s="1127"/>
      <c r="E22" s="1127"/>
    </row>
    <row r="23" spans="2:11">
      <c r="D23" s="1128"/>
      <c r="E23" s="1128"/>
      <c r="H23" s="187"/>
    </row>
    <row r="24" spans="2:11">
      <c r="H24" s="187"/>
    </row>
  </sheetData>
  <mergeCells count="3">
    <mergeCell ref="B3:H3"/>
    <mergeCell ref="C19:D19"/>
    <mergeCell ref="B7:E7"/>
  </mergeCells>
  <hyperlinks>
    <hyperlink ref="B3" location="Contents!A1" display="Back to index page" xr:uid="{DFF770C7-5DB6-496A-85C3-047FEF5445BE}"/>
    <hyperlink ref="B3:H3" location="CONTENTS!A1" display="Back to contents page" xr:uid="{1FDAE6FF-2D24-491E-B11E-8AA4887109E2}"/>
    <hyperlink ref="E3" location="CONTENTS!A1" display="Back to contents page" xr:uid="{D693B9A7-4988-4862-8F7E-61702A1502BC}"/>
  </hyperlinks>
  <pageMargins left="0.7" right="0.7" top="0.75" bottom="0.75" header="0.3" footer="0.3"/>
  <pageSetup paperSize="9" orientation="portrait" verticalDpi="0" r:id="rId1"/>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DD9D1-0BAF-46A5-83F0-542DE348D868}">
  <sheetPr codeName="Ark9">
    <tabColor rgb="FF007272"/>
  </sheetPr>
  <dimension ref="A1:M97"/>
  <sheetViews>
    <sheetView showGridLines="0" showRowColHeaders="0" zoomScaleNormal="100" workbookViewId="0"/>
  </sheetViews>
  <sheetFormatPr baseColWidth="10" defaultColWidth="13" defaultRowHeight="11.25"/>
  <cols>
    <col min="1" max="1" width="2.7109375" style="21" customWidth="1"/>
    <col min="2" max="2" width="43.140625" style="14" customWidth="1"/>
    <col min="3" max="4" width="15.7109375" style="14" customWidth="1"/>
    <col min="5" max="8" width="15.7109375" style="21" customWidth="1"/>
    <col min="9" max="9" width="10" style="21" customWidth="1"/>
    <col min="10" max="16384" width="13" style="21"/>
  </cols>
  <sheetData>
    <row r="1" spans="1:13" s="12" customFormat="1" ht="11.25" customHeight="1">
      <c r="A1" s="9"/>
      <c r="B1" s="9"/>
      <c r="C1" s="9"/>
      <c r="D1" s="10"/>
      <c r="E1" s="10"/>
      <c r="F1" s="11"/>
      <c r="G1" s="11"/>
      <c r="H1" s="11"/>
    </row>
    <row r="2" spans="1:13" s="12" customFormat="1" ht="5.25" customHeight="1">
      <c r="A2" s="9"/>
      <c r="B2" s="9"/>
      <c r="C2" s="9"/>
      <c r="D2" s="10"/>
      <c r="E2" s="10"/>
      <c r="F2" s="11"/>
      <c r="G2" s="11"/>
      <c r="H2" s="11"/>
    </row>
    <row r="3" spans="1:13" s="14" customFormat="1" ht="12.75">
      <c r="A3" s="13"/>
      <c r="B3" s="1726" t="s">
        <v>268</v>
      </c>
      <c r="C3" s="1726"/>
      <c r="D3" s="1726"/>
      <c r="E3" s="1726"/>
      <c r="F3" s="1726"/>
      <c r="G3" s="1726"/>
      <c r="H3" s="1726"/>
    </row>
    <row r="4" spans="1:13" s="12" customFormat="1" ht="5.25" customHeight="1">
      <c r="A4" s="9"/>
      <c r="B4" s="9"/>
      <c r="C4" s="9"/>
      <c r="D4" s="10"/>
      <c r="E4" s="10"/>
      <c r="F4" s="11"/>
      <c r="G4" s="11"/>
      <c r="H4" s="11"/>
      <c r="J4" s="9"/>
      <c r="K4" s="9"/>
    </row>
    <row r="5" spans="1:13" s="8" customFormat="1" ht="15.75" customHeight="1">
      <c r="A5" s="15"/>
      <c r="B5" s="16" t="s">
        <v>308</v>
      </c>
    </row>
    <row r="6" spans="1:13" ht="11.25" customHeight="1">
      <c r="B6" s="21"/>
      <c r="C6" s="21"/>
      <c r="D6" s="21"/>
      <c r="J6" s="28"/>
      <c r="K6" s="28"/>
    </row>
    <row r="7" spans="1:13" s="18" customFormat="1" ht="12" customHeight="1">
      <c r="B7" s="154" t="s">
        <v>309</v>
      </c>
      <c r="C7" s="154"/>
      <c r="D7" s="154"/>
      <c r="E7" s="155"/>
      <c r="F7" s="155"/>
      <c r="G7" s="154"/>
      <c r="H7" s="155"/>
      <c r="J7" s="28"/>
      <c r="K7" s="28"/>
      <c r="M7" s="29"/>
    </row>
    <row r="8" spans="1:13" s="14" customFormat="1" ht="11.25" customHeight="1">
      <c r="B8" s="156"/>
      <c r="C8" s="157" t="s">
        <v>310</v>
      </c>
      <c r="D8" s="157" t="s">
        <v>311</v>
      </c>
      <c r="E8" s="157" t="s">
        <v>312</v>
      </c>
      <c r="F8" s="157" t="s">
        <v>313</v>
      </c>
      <c r="G8" s="157" t="s">
        <v>1820</v>
      </c>
      <c r="H8" s="157" t="s">
        <v>1820</v>
      </c>
    </row>
    <row r="9" spans="1:13" s="14" customFormat="1" ht="11.25" customHeight="1">
      <c r="A9" s="158" t="s">
        <v>34</v>
      </c>
      <c r="B9" s="156"/>
      <c r="C9" s="157" t="s">
        <v>314</v>
      </c>
      <c r="D9" s="157" t="s">
        <v>315</v>
      </c>
      <c r="E9" s="38" t="s">
        <v>316</v>
      </c>
      <c r="F9" s="157" t="s">
        <v>317</v>
      </c>
      <c r="G9" s="157" t="s">
        <v>318</v>
      </c>
      <c r="H9" s="157" t="s">
        <v>318</v>
      </c>
    </row>
    <row r="10" spans="1:13" s="14" customFormat="1" ht="11.25" customHeight="1">
      <c r="B10" s="159" t="s">
        <v>273</v>
      </c>
      <c r="C10" s="160" t="s">
        <v>2200</v>
      </c>
      <c r="D10" s="160" t="s">
        <v>2200</v>
      </c>
      <c r="E10" s="160" t="s">
        <v>2200</v>
      </c>
      <c r="F10" s="160" t="s">
        <v>2200</v>
      </c>
      <c r="G10" s="160" t="s">
        <v>2200</v>
      </c>
      <c r="H10" s="160" t="s">
        <v>2160</v>
      </c>
      <c r="L10" s="37"/>
    </row>
    <row r="11" spans="1:13" s="14" customFormat="1" ht="11.25" customHeight="1">
      <c r="B11" s="156" t="s">
        <v>319</v>
      </c>
      <c r="C11" s="161"/>
      <c r="D11" s="161"/>
      <c r="E11" s="161"/>
      <c r="F11" s="161"/>
      <c r="G11" s="161"/>
      <c r="H11" s="161"/>
      <c r="I11" s="162"/>
      <c r="L11" s="37"/>
    </row>
    <row r="12" spans="1:13" s="40" customFormat="1" ht="11.25" customHeight="1">
      <c r="B12" s="163" t="s">
        <v>320</v>
      </c>
      <c r="C12" s="164">
        <v>1180778.1687709999</v>
      </c>
      <c r="D12" s="164">
        <v>961450.20040500001</v>
      </c>
      <c r="E12" s="441">
        <v>42.297428061140913</v>
      </c>
      <c r="F12" s="164">
        <v>406668.70686000003</v>
      </c>
      <c r="G12" s="164">
        <v>32533.496548799998</v>
      </c>
      <c r="H12" s="164">
        <v>32642</v>
      </c>
      <c r="J12" s="14"/>
      <c r="K12" s="14"/>
      <c r="L12" s="441"/>
    </row>
    <row r="13" spans="1:13" s="14" customFormat="1" ht="11.25" customHeight="1">
      <c r="B13" s="267" t="s">
        <v>321</v>
      </c>
      <c r="C13" s="268">
        <v>9993.0414629999996</v>
      </c>
      <c r="D13" s="268">
        <v>9231.0172149999999</v>
      </c>
      <c r="E13" s="441">
        <v>40.947404689679153</v>
      </c>
      <c r="F13" s="268">
        <v>3779.8619759999997</v>
      </c>
      <c r="G13" s="268">
        <v>302.38895808000001</v>
      </c>
      <c r="H13" s="268">
        <v>334</v>
      </c>
      <c r="L13" s="441"/>
    </row>
    <row r="14" spans="1:13" s="14" customFormat="1" ht="11.25" customHeight="1">
      <c r="B14" s="267" t="s">
        <v>322</v>
      </c>
      <c r="C14" s="268">
        <v>228716.723218</v>
      </c>
      <c r="D14" s="268">
        <v>204984.3824</v>
      </c>
      <c r="E14" s="441">
        <v>42.618933763707062</v>
      </c>
      <c r="F14" s="268">
        <v>87362.158160999999</v>
      </c>
      <c r="G14" s="268">
        <v>6988.9726528800002</v>
      </c>
      <c r="H14" s="268">
        <v>6884</v>
      </c>
      <c r="L14" s="441"/>
    </row>
    <row r="15" spans="1:13" s="14" customFormat="1" ht="11.25" customHeight="1">
      <c r="B15" s="267" t="s">
        <v>323</v>
      </c>
      <c r="C15" s="268">
        <v>942068.40409000008</v>
      </c>
      <c r="D15" s="268">
        <v>747234.80079000001</v>
      </c>
      <c r="E15" s="441">
        <v>42.225908963208795</v>
      </c>
      <c r="F15" s="268">
        <v>315526.68672299996</v>
      </c>
      <c r="G15" s="268">
        <v>25242.134937840001</v>
      </c>
      <c r="H15" s="268">
        <v>25425</v>
      </c>
      <c r="J15" s="165"/>
      <c r="L15" s="441"/>
    </row>
    <row r="16" spans="1:13" s="40" customFormat="1" ht="11.25" customHeight="1">
      <c r="B16" s="163" t="s">
        <v>324</v>
      </c>
      <c r="C16" s="167">
        <v>1011939.838017</v>
      </c>
      <c r="D16" s="167">
        <v>997418.52099699993</v>
      </c>
      <c r="E16" s="441">
        <v>22.371217688133463</v>
      </c>
      <c r="F16" s="167">
        <v>223134.66859400002</v>
      </c>
      <c r="G16" s="167">
        <v>17850.77348752</v>
      </c>
      <c r="H16" s="167">
        <v>17792</v>
      </c>
      <c r="J16" s="165"/>
      <c r="K16" s="14"/>
      <c r="L16" s="441"/>
    </row>
    <row r="17" spans="2:12" s="96" customFormat="1" ht="11.25" customHeight="1">
      <c r="B17" s="267" t="s">
        <v>325</v>
      </c>
      <c r="C17" s="268">
        <v>927131.82485099998</v>
      </c>
      <c r="D17" s="268">
        <v>927131.82485099998</v>
      </c>
      <c r="E17" s="441">
        <v>21.686024909490317</v>
      </c>
      <c r="F17" s="268">
        <v>201058.038481</v>
      </c>
      <c r="G17" s="268">
        <v>16084.64307848</v>
      </c>
      <c r="H17" s="268">
        <v>16008</v>
      </c>
      <c r="J17" s="268"/>
      <c r="K17" s="14"/>
      <c r="L17" s="441"/>
    </row>
    <row r="18" spans="2:12" s="96" customFormat="1" ht="11.25" customHeight="1">
      <c r="B18" s="267" t="s">
        <v>326</v>
      </c>
      <c r="C18" s="268">
        <v>84808.01316599999</v>
      </c>
      <c r="D18" s="268">
        <v>70286.696146000002</v>
      </c>
      <c r="E18" s="441">
        <v>31.40940081625444</v>
      </c>
      <c r="F18" s="268">
        <v>22076.630113000003</v>
      </c>
      <c r="G18" s="268">
        <v>1766.1304090400001</v>
      </c>
      <c r="H18" s="268">
        <v>1785</v>
      </c>
      <c r="J18" s="268"/>
      <c r="K18" s="14"/>
      <c r="L18" s="441"/>
    </row>
    <row r="19" spans="2:12" s="14" customFormat="1" ht="11.25" customHeight="1">
      <c r="B19" s="1090" t="s">
        <v>327</v>
      </c>
      <c r="C19" s="1160">
        <v>2192718.0167880002</v>
      </c>
      <c r="D19" s="1160">
        <v>1958868.7314019999</v>
      </c>
      <c r="E19" s="1161">
        <v>32.151382854696834</v>
      </c>
      <c r="F19" s="1160">
        <v>629803.38545399997</v>
      </c>
      <c r="G19" s="1160">
        <v>50384.28003632</v>
      </c>
      <c r="H19" s="1160">
        <v>50435</v>
      </c>
      <c r="L19" s="441"/>
    </row>
    <row r="20" spans="2:12" s="14" customFormat="1" ht="11.25" customHeight="1">
      <c r="B20" s="156" t="s">
        <v>103</v>
      </c>
      <c r="C20" s="166"/>
      <c r="D20" s="166"/>
      <c r="E20" s="442"/>
      <c r="F20" s="166"/>
      <c r="G20" s="166"/>
      <c r="H20" s="166"/>
      <c r="L20" s="441"/>
    </row>
    <row r="21" spans="2:12" s="14" customFormat="1" ht="11.25" customHeight="1">
      <c r="B21" s="165" t="s">
        <v>328</v>
      </c>
      <c r="C21" s="168">
        <v>609084.286414498</v>
      </c>
      <c r="D21" s="168">
        <v>608074.37218915706</v>
      </c>
      <c r="E21" s="441">
        <v>1.4041372565873692E-2</v>
      </c>
      <c r="F21" s="168">
        <v>85.38198807667699</v>
      </c>
      <c r="G21" s="168">
        <v>6.8305590461341597</v>
      </c>
      <c r="H21" s="168">
        <v>0</v>
      </c>
      <c r="L21" s="441"/>
    </row>
    <row r="22" spans="2:12" s="14" customFormat="1" ht="11.25" customHeight="1">
      <c r="B22" s="165" t="s">
        <v>329</v>
      </c>
      <c r="C22" s="168">
        <v>43835.853193013601</v>
      </c>
      <c r="D22" s="168">
        <v>37880.748035038705</v>
      </c>
      <c r="E22" s="441">
        <v>1.6909110113994332</v>
      </c>
      <c r="F22" s="168">
        <v>640.52973972494397</v>
      </c>
      <c r="G22" s="168">
        <v>51.242379177995502</v>
      </c>
      <c r="H22" s="168">
        <v>61</v>
      </c>
      <c r="L22" s="441"/>
    </row>
    <row r="23" spans="2:12" s="14" customFormat="1" ht="11.25" customHeight="1">
      <c r="B23" s="165" t="s">
        <v>330</v>
      </c>
      <c r="C23" s="168">
        <v>70878.659182292991</v>
      </c>
      <c r="D23" s="168">
        <v>69080.144985722902</v>
      </c>
      <c r="E23" s="441">
        <v>8.6939679797654545E-2</v>
      </c>
      <c r="F23" s="168">
        <v>60.058056854343</v>
      </c>
      <c r="G23" s="168">
        <v>4.80464454834744</v>
      </c>
      <c r="H23" s="168">
        <v>4</v>
      </c>
      <c r="L23" s="441"/>
    </row>
    <row r="24" spans="2:12" s="14" customFormat="1" ht="11.25" customHeight="1">
      <c r="B24" s="165" t="s">
        <v>331</v>
      </c>
      <c r="C24" s="168">
        <v>50643.163859755397</v>
      </c>
      <c r="D24" s="168">
        <v>51528.060213927405</v>
      </c>
      <c r="E24" s="441">
        <v>0</v>
      </c>
      <c r="F24" s="168">
        <v>0</v>
      </c>
      <c r="G24" s="168">
        <v>0</v>
      </c>
      <c r="H24" s="168"/>
      <c r="L24" s="441"/>
    </row>
    <row r="25" spans="2:12" s="14" customFormat="1" ht="11.25" customHeight="1">
      <c r="B25" s="165" t="s">
        <v>332</v>
      </c>
      <c r="C25" s="168">
        <v>120.352599399732</v>
      </c>
      <c r="D25" s="168">
        <v>120.338962226511</v>
      </c>
      <c r="E25" s="441">
        <v>0</v>
      </c>
      <c r="F25" s="168">
        <v>0</v>
      </c>
      <c r="G25" s="168">
        <v>0</v>
      </c>
      <c r="H25" s="168"/>
      <c r="J25" s="798"/>
      <c r="L25" s="441"/>
    </row>
    <row r="26" spans="2:12" s="14" customFormat="1" ht="11.25" customHeight="1">
      <c r="B26" s="165" t="s">
        <v>333</v>
      </c>
      <c r="C26" s="168">
        <v>95093.663141823898</v>
      </c>
      <c r="D26" s="168">
        <v>61703.081399197697</v>
      </c>
      <c r="E26" s="441">
        <v>29.156871118428661</v>
      </c>
      <c r="F26" s="168">
        <v>17990.6879196632</v>
      </c>
      <c r="G26" s="168">
        <v>1439.25503357305</v>
      </c>
      <c r="H26" s="168">
        <v>1530</v>
      </c>
      <c r="K26" s="706"/>
      <c r="L26" s="441"/>
    </row>
    <row r="27" spans="2:12" s="14" customFormat="1" ht="11.25" customHeight="1">
      <c r="B27" s="165" t="s">
        <v>334</v>
      </c>
      <c r="C27" s="168">
        <v>203075.89123582898</v>
      </c>
      <c r="D27" s="168">
        <v>180269.26167678801</v>
      </c>
      <c r="E27" s="441">
        <v>69.031307358706812</v>
      </c>
      <c r="F27" s="168">
        <v>124442.228101375</v>
      </c>
      <c r="G27" s="168">
        <v>9955.3782481100388</v>
      </c>
      <c r="H27" s="168">
        <v>9326</v>
      </c>
      <c r="L27" s="441"/>
    </row>
    <row r="28" spans="2:12" s="14" customFormat="1" ht="11.25" customHeight="1">
      <c r="B28" s="165" t="s">
        <v>335</v>
      </c>
      <c r="C28" s="168">
        <v>169545.96423584499</v>
      </c>
      <c r="D28" s="168">
        <v>73381.006746513609</v>
      </c>
      <c r="E28" s="441">
        <v>74.638091369764254</v>
      </c>
      <c r="F28" s="168">
        <v>54770.1828635157</v>
      </c>
      <c r="G28" s="168">
        <v>4381.6146290812603</v>
      </c>
      <c r="H28" s="168">
        <v>3947</v>
      </c>
      <c r="I28" s="20"/>
      <c r="L28" s="441"/>
    </row>
    <row r="29" spans="2:12" s="14" customFormat="1" ht="11.25" customHeight="1">
      <c r="B29" s="165" t="s">
        <v>336</v>
      </c>
      <c r="C29" s="168">
        <v>150629.15868364199</v>
      </c>
      <c r="D29" s="168">
        <v>132727.05419251599</v>
      </c>
      <c r="E29" s="441">
        <v>39.899320813897617</v>
      </c>
      <c r="F29" s="168">
        <v>52957.193159107701</v>
      </c>
      <c r="G29" s="168">
        <v>4236.5754527286199</v>
      </c>
      <c r="H29" s="168">
        <v>4117</v>
      </c>
      <c r="I29" s="20"/>
      <c r="L29" s="441"/>
    </row>
    <row r="30" spans="2:12" s="14" customFormat="1" ht="11.25" customHeight="1">
      <c r="B30" s="165" t="s">
        <v>337</v>
      </c>
      <c r="C30" s="168">
        <v>3860.2685769721002</v>
      </c>
      <c r="D30" s="168">
        <v>2829.7442556691003</v>
      </c>
      <c r="E30" s="441">
        <v>136.59254885999829</v>
      </c>
      <c r="F30" s="168">
        <v>3865.2198050378101</v>
      </c>
      <c r="G30" s="168">
        <v>309.217584403025</v>
      </c>
      <c r="H30" s="168">
        <v>211</v>
      </c>
      <c r="L30" s="441"/>
    </row>
    <row r="31" spans="2:12" s="14" customFormat="1" ht="11.25" customHeight="1">
      <c r="B31" s="165" t="s">
        <v>338</v>
      </c>
      <c r="C31" s="168">
        <v>926.93542308706299</v>
      </c>
      <c r="D31" s="168">
        <v>891.15264262004496</v>
      </c>
      <c r="E31" s="441">
        <v>150.00000063921627</v>
      </c>
      <c r="F31" s="168">
        <v>1336.72896962646</v>
      </c>
      <c r="G31" s="168">
        <v>106.93831757011699</v>
      </c>
      <c r="H31" s="168">
        <v>108</v>
      </c>
      <c r="L31" s="441"/>
    </row>
    <row r="32" spans="2:12" s="14" customFormat="1" ht="11.25" customHeight="1">
      <c r="B32" s="165" t="s">
        <v>339</v>
      </c>
      <c r="C32" s="168">
        <v>46624.647462614797</v>
      </c>
      <c r="D32" s="168">
        <v>46624.6383711659</v>
      </c>
      <c r="E32" s="441">
        <v>9.9999999914208448</v>
      </c>
      <c r="F32" s="168">
        <v>4662.4638331165897</v>
      </c>
      <c r="G32" s="168">
        <v>372.99710664932695</v>
      </c>
      <c r="H32" s="168">
        <v>351</v>
      </c>
      <c r="L32" s="441"/>
    </row>
    <row r="33" spans="1:12" s="14" customFormat="1" ht="11.25" customHeight="1">
      <c r="B33" s="165" t="s">
        <v>340</v>
      </c>
      <c r="C33" s="168">
        <v>1273.5083670000001</v>
      </c>
      <c r="D33" s="168">
        <v>1273.5083670000001</v>
      </c>
      <c r="E33" s="441">
        <v>20.930148313662393</v>
      </c>
      <c r="F33" s="168">
        <v>266.54719</v>
      </c>
      <c r="G33" s="168">
        <v>21.3237752</v>
      </c>
      <c r="H33" s="168">
        <v>19</v>
      </c>
      <c r="L33" s="441"/>
    </row>
    <row r="34" spans="1:12" s="14" customFormat="1" ht="11.25" customHeight="1">
      <c r="B34" s="165" t="s">
        <v>341</v>
      </c>
      <c r="C34" s="168">
        <v>25397.671938430398</v>
      </c>
      <c r="D34" s="168">
        <v>25396.455957151498</v>
      </c>
      <c r="E34" s="441">
        <v>218.07164373876392</v>
      </c>
      <c r="F34" s="168">
        <v>55382.468957151505</v>
      </c>
      <c r="G34" s="168">
        <v>4430.5975165721193</v>
      </c>
      <c r="H34" s="168">
        <v>4368</v>
      </c>
      <c r="L34" s="441"/>
    </row>
    <row r="35" spans="1:12" s="14" customFormat="1" ht="11.25" customHeight="1">
      <c r="B35" s="165" t="s">
        <v>342</v>
      </c>
      <c r="C35" s="168">
        <v>29409.29270478</v>
      </c>
      <c r="D35" s="168">
        <v>29408.469927662303</v>
      </c>
      <c r="E35" s="441">
        <v>53.83143325512895</v>
      </c>
      <c r="F35" s="168">
        <v>15831.000860464201</v>
      </c>
      <c r="G35" s="168">
        <v>1266.4800688371299</v>
      </c>
      <c r="H35" s="168">
        <v>926</v>
      </c>
      <c r="L35" s="441"/>
    </row>
    <row r="36" spans="1:12" s="14" customFormat="1" ht="11.25" customHeight="1">
      <c r="B36" s="1091" t="s">
        <v>343</v>
      </c>
      <c r="C36" s="1160">
        <v>1500399.3170189799</v>
      </c>
      <c r="D36" s="1160">
        <v>1321188.03792236</v>
      </c>
      <c r="E36" s="1162">
        <v>25.150900697395063</v>
      </c>
      <c r="F36" s="1160">
        <v>332290.69144371495</v>
      </c>
      <c r="G36" s="1160">
        <v>26583.255315497201</v>
      </c>
      <c r="H36" s="1160">
        <v>24969</v>
      </c>
      <c r="L36" s="441"/>
    </row>
    <row r="37" spans="1:12" s="14" customFormat="1" ht="11.25" customHeight="1">
      <c r="B37" s="1091" t="s">
        <v>344</v>
      </c>
      <c r="C37" s="1160">
        <v>3693117.3338069799</v>
      </c>
      <c r="D37" s="1160">
        <v>3280056.7693243599</v>
      </c>
      <c r="E37" s="1162">
        <v>29.331628827140428</v>
      </c>
      <c r="F37" s="1160">
        <v>962094.07689771499</v>
      </c>
      <c r="G37" s="1160">
        <v>76967.535351817205</v>
      </c>
      <c r="H37" s="1160">
        <v>75403</v>
      </c>
      <c r="J37" s="162"/>
      <c r="L37" s="441"/>
    </row>
    <row r="38" spans="1:12" s="14" customFormat="1" ht="11.25" customHeight="1">
      <c r="B38" s="156" t="s">
        <v>345</v>
      </c>
      <c r="C38" s="161"/>
      <c r="D38" s="161"/>
      <c r="E38" s="161"/>
      <c r="F38" s="161"/>
      <c r="G38" s="161"/>
      <c r="H38" s="161"/>
    </row>
    <row r="39" spans="1:12" s="14" customFormat="1" ht="11.25" customHeight="1">
      <c r="B39" s="165" t="s">
        <v>346</v>
      </c>
      <c r="C39" s="161"/>
      <c r="D39" s="161"/>
      <c r="E39" s="161"/>
      <c r="F39" s="166">
        <v>7920.1331811166101</v>
      </c>
      <c r="G39" s="166">
        <v>633.610654489328</v>
      </c>
      <c r="H39" s="166">
        <v>687</v>
      </c>
    </row>
    <row r="40" spans="1:12" s="14" customFormat="1">
      <c r="B40" s="165" t="s">
        <v>347</v>
      </c>
      <c r="C40" s="161"/>
      <c r="D40" s="161"/>
      <c r="E40" s="161"/>
      <c r="F40" s="166">
        <v>746.84809999999993</v>
      </c>
      <c r="G40" s="166">
        <v>59.747847999999998</v>
      </c>
      <c r="H40" s="166">
        <v>41</v>
      </c>
    </row>
    <row r="41" spans="1:12" ht="11.25" customHeight="1">
      <c r="A41" s="14"/>
      <c r="B41" s="165" t="s">
        <v>348</v>
      </c>
      <c r="C41" s="161"/>
      <c r="D41" s="161"/>
      <c r="E41" s="161"/>
      <c r="F41" s="166">
        <v>0.17008699999999999</v>
      </c>
      <c r="G41" s="166">
        <v>1.3606999999999999E-2</v>
      </c>
      <c r="H41" s="166">
        <v>12</v>
      </c>
    </row>
    <row r="42" spans="1:12" s="18" customFormat="1" ht="11.25" customHeight="1">
      <c r="A42" s="14"/>
      <c r="B42" s="165" t="s">
        <v>349</v>
      </c>
      <c r="C42" s="161"/>
      <c r="D42" s="161"/>
      <c r="E42" s="161"/>
      <c r="F42" s="443">
        <v>12.134</v>
      </c>
      <c r="G42" s="443">
        <v>0.97072000000000003</v>
      </c>
      <c r="H42" s="443">
        <v>0</v>
      </c>
    </row>
    <row r="43" spans="1:12" s="18" customFormat="1" ht="11.25" customHeight="1">
      <c r="A43" s="14"/>
      <c r="B43" s="165" t="s">
        <v>350</v>
      </c>
      <c r="C43" s="161"/>
      <c r="D43" s="161"/>
      <c r="E43" s="161"/>
      <c r="F43" s="443"/>
      <c r="G43" s="443"/>
      <c r="H43" s="443"/>
    </row>
    <row r="44" spans="1:12" s="14" customFormat="1">
      <c r="B44" s="1091" t="s">
        <v>351</v>
      </c>
      <c r="C44" s="1163"/>
      <c r="D44" s="1163"/>
      <c r="E44" s="1163"/>
      <c r="F44" s="1160">
        <v>8679.2853681165998</v>
      </c>
      <c r="G44" s="1160">
        <v>694.34282948932798</v>
      </c>
      <c r="H44" s="1160">
        <v>740</v>
      </c>
    </row>
    <row r="45" spans="1:12" s="14" customFormat="1">
      <c r="B45" s="675" t="s">
        <v>352</v>
      </c>
      <c r="C45" s="599"/>
      <c r="D45" s="599"/>
      <c r="E45" s="599"/>
      <c r="F45" s="801">
        <v>3914.8262673497602</v>
      </c>
      <c r="G45" s="801">
        <v>313.18610093226903</v>
      </c>
      <c r="H45" s="801">
        <v>383</v>
      </c>
    </row>
    <row r="46" spans="1:12" s="14" customFormat="1" ht="12" customHeight="1">
      <c r="B46" s="395" t="s">
        <v>353</v>
      </c>
      <c r="C46" s="799"/>
      <c r="D46" s="799"/>
      <c r="E46" s="799"/>
      <c r="F46" s="800">
        <v>105417.77499999999</v>
      </c>
      <c r="G46" s="800">
        <v>8433.4220000000005</v>
      </c>
      <c r="H46" s="800">
        <v>8433</v>
      </c>
    </row>
    <row r="47" spans="1:12" s="14" customFormat="1" ht="12" customHeight="1">
      <c r="B47" s="1092" t="s">
        <v>354</v>
      </c>
      <c r="C47" s="1091"/>
      <c r="D47" s="1163"/>
      <c r="E47" s="1163"/>
      <c r="F47" s="1160">
        <v>1080105.9635331801</v>
      </c>
      <c r="G47" s="1160">
        <v>86408.486282238795</v>
      </c>
      <c r="H47" s="1160">
        <v>84959</v>
      </c>
    </row>
    <row r="48" spans="1:12" s="14" customFormat="1" ht="11.25" customHeight="1">
      <c r="B48" s="315"/>
      <c r="C48" s="169"/>
      <c r="D48" s="169"/>
      <c r="E48" s="170"/>
      <c r="F48" s="170"/>
      <c r="G48" s="170"/>
      <c r="H48" s="170"/>
    </row>
    <row r="49" spans="1:13" s="14" customFormat="1" ht="11.25" customHeight="1">
      <c r="B49" s="315"/>
      <c r="C49" s="169"/>
      <c r="D49" s="169"/>
      <c r="E49" s="170"/>
      <c r="F49" s="170"/>
      <c r="G49" s="170"/>
      <c r="H49" s="170"/>
    </row>
    <row r="51" spans="1:13" s="8" customFormat="1" ht="15.75" customHeight="1">
      <c r="A51" s="15"/>
      <c r="B51" s="16" t="s">
        <v>355</v>
      </c>
    </row>
    <row r="52" spans="1:13" ht="14.25">
      <c r="B52" s="21"/>
      <c r="C52" s="21"/>
      <c r="D52" s="21"/>
      <c r="J52" s="28"/>
      <c r="K52" s="28"/>
    </row>
    <row r="53" spans="1:13" s="18" customFormat="1" ht="11.25" customHeight="1">
      <c r="B53" s="154" t="s">
        <v>309</v>
      </c>
      <c r="C53" s="154"/>
      <c r="D53" s="154"/>
      <c r="E53" s="155"/>
      <c r="F53" s="155"/>
      <c r="G53" s="154"/>
      <c r="H53" s="155"/>
      <c r="J53" s="28"/>
      <c r="K53" s="28"/>
      <c r="M53" s="29"/>
    </row>
    <row r="54" spans="1:13" s="14" customFormat="1" ht="11.25" customHeight="1">
      <c r="B54" s="156"/>
      <c r="C54" s="157" t="s">
        <v>310</v>
      </c>
      <c r="D54" s="157" t="s">
        <v>311</v>
      </c>
      <c r="E54" s="157" t="s">
        <v>312</v>
      </c>
      <c r="F54" s="157" t="s">
        <v>313</v>
      </c>
      <c r="G54" s="157" t="s">
        <v>370</v>
      </c>
      <c r="H54" s="157" t="s">
        <v>370</v>
      </c>
    </row>
    <row r="55" spans="1:13" s="14" customFormat="1" ht="11.25" customHeight="1">
      <c r="A55" s="158" t="s">
        <v>34</v>
      </c>
      <c r="B55" s="156"/>
      <c r="C55" s="157" t="s">
        <v>314</v>
      </c>
      <c r="D55" s="157" t="s">
        <v>315</v>
      </c>
      <c r="E55" s="38" t="s">
        <v>316</v>
      </c>
      <c r="F55" s="157" t="s">
        <v>317</v>
      </c>
      <c r="G55" s="157" t="s">
        <v>318</v>
      </c>
      <c r="H55" s="157" t="s">
        <v>318</v>
      </c>
    </row>
    <row r="56" spans="1:13" s="14" customFormat="1" ht="11.25" customHeight="1">
      <c r="B56" s="159" t="s">
        <v>273</v>
      </c>
      <c r="C56" s="160" t="s">
        <v>2200</v>
      </c>
      <c r="D56" s="160" t="s">
        <v>2200</v>
      </c>
      <c r="E56" s="160" t="s">
        <v>2200</v>
      </c>
      <c r="F56" s="160" t="s">
        <v>2200</v>
      </c>
      <c r="G56" s="160" t="s">
        <v>2200</v>
      </c>
      <c r="H56" s="160" t="s">
        <v>2160</v>
      </c>
      <c r="L56" s="37"/>
    </row>
    <row r="57" spans="1:13" s="14" customFormat="1" ht="11.25" customHeight="1">
      <c r="B57" s="156" t="s">
        <v>319</v>
      </c>
      <c r="C57" s="161"/>
      <c r="D57" s="161"/>
      <c r="E57" s="161"/>
      <c r="F57" s="161"/>
      <c r="G57" s="161"/>
      <c r="H57" s="161"/>
      <c r="I57" s="162"/>
    </row>
    <row r="58" spans="1:13" s="40" customFormat="1" ht="11.25" customHeight="1">
      <c r="B58" s="163" t="s">
        <v>320</v>
      </c>
      <c r="C58" s="164">
        <v>939655.40614099998</v>
      </c>
      <c r="D58" s="164">
        <v>765596.49050800002</v>
      </c>
      <c r="E58" s="444">
        <v>41.358850829879984</v>
      </c>
      <c r="F58" s="164">
        <v>316641.91046799999</v>
      </c>
      <c r="G58" s="164">
        <v>25331.352837439998</v>
      </c>
      <c r="H58" s="164">
        <v>25824</v>
      </c>
      <c r="J58" s="798"/>
      <c r="K58" s="14"/>
    </row>
    <row r="59" spans="1:13" s="14" customFormat="1" ht="11.25" customHeight="1">
      <c r="B59" s="267" t="s">
        <v>321</v>
      </c>
      <c r="C59" s="268">
        <v>9785.3557300000011</v>
      </c>
      <c r="D59" s="268">
        <v>9023.3314810000011</v>
      </c>
      <c r="E59" s="444">
        <v>40.684466582326593</v>
      </c>
      <c r="F59" s="268">
        <v>3671.0942810000001</v>
      </c>
      <c r="G59" s="268">
        <v>293.68754247999999</v>
      </c>
      <c r="H59" s="268">
        <v>326</v>
      </c>
      <c r="J59" s="798"/>
    </row>
    <row r="60" spans="1:13" s="14" customFormat="1" ht="11.25" customHeight="1">
      <c r="B60" s="267" t="s">
        <v>322</v>
      </c>
      <c r="C60" s="268">
        <v>228634.836958</v>
      </c>
      <c r="D60" s="268">
        <v>204902.49613999997</v>
      </c>
      <c r="E60" s="444">
        <v>42.605140153760161</v>
      </c>
      <c r="F60" s="268">
        <v>87298.995658999993</v>
      </c>
      <c r="G60" s="268">
        <v>6983.9196527199992</v>
      </c>
      <c r="H60" s="268">
        <v>6879</v>
      </c>
      <c r="J60" s="798"/>
    </row>
    <row r="61" spans="1:13" s="14" customFormat="1" ht="11.25" customHeight="1">
      <c r="B61" s="267" t="s">
        <v>323</v>
      </c>
      <c r="C61" s="268">
        <v>701235.21345299995</v>
      </c>
      <c r="D61" s="268">
        <v>551670.66288700001</v>
      </c>
      <c r="E61" s="444">
        <v>40.906982319309023</v>
      </c>
      <c r="F61" s="268">
        <v>225671.82052800001</v>
      </c>
      <c r="G61" s="268">
        <v>18053.745642239999</v>
      </c>
      <c r="H61" s="268">
        <v>18620</v>
      </c>
      <c r="J61" s="798"/>
    </row>
    <row r="62" spans="1:13" s="40" customFormat="1" ht="11.25" customHeight="1">
      <c r="B62" s="163" t="s">
        <v>324</v>
      </c>
      <c r="C62" s="167">
        <v>243268.238243</v>
      </c>
      <c r="D62" s="167">
        <v>228746.92122299998</v>
      </c>
      <c r="E62" s="444">
        <v>25.790444602088137</v>
      </c>
      <c r="F62" s="167">
        <v>58994.847997000004</v>
      </c>
      <c r="G62" s="167">
        <v>4719.58783976</v>
      </c>
      <c r="H62" s="167">
        <v>4690</v>
      </c>
      <c r="J62" s="798"/>
      <c r="K62" s="14"/>
    </row>
    <row r="63" spans="1:13" s="96" customFormat="1" ht="11.25" customHeight="1">
      <c r="B63" s="267" t="s">
        <v>325</v>
      </c>
      <c r="C63" s="268">
        <v>158460.22507699998</v>
      </c>
      <c r="D63" s="268">
        <v>158460.22507699998</v>
      </c>
      <c r="E63" s="444">
        <v>23.298097592667482</v>
      </c>
      <c r="F63" s="268">
        <v>36918.217884000005</v>
      </c>
      <c r="G63" s="268">
        <v>2953.45743072</v>
      </c>
      <c r="H63" s="268">
        <v>2905</v>
      </c>
      <c r="J63" s="798"/>
      <c r="K63" s="14"/>
    </row>
    <row r="64" spans="1:13" s="96" customFormat="1" ht="11.25" customHeight="1">
      <c r="B64" s="267" t="s">
        <v>326</v>
      </c>
      <c r="C64" s="268">
        <v>84808.01316599999</v>
      </c>
      <c r="D64" s="268">
        <v>70286.696146000002</v>
      </c>
      <c r="E64" s="444">
        <v>31.40940081625444</v>
      </c>
      <c r="F64" s="268">
        <v>22076.630113000003</v>
      </c>
      <c r="G64" s="268">
        <v>1766.1304090400001</v>
      </c>
      <c r="H64" s="268">
        <v>1785</v>
      </c>
      <c r="J64" s="798"/>
      <c r="K64" s="14"/>
    </row>
    <row r="65" spans="2:10" s="14" customFormat="1" ht="11.25" customHeight="1">
      <c r="B65" s="1090" t="s">
        <v>327</v>
      </c>
      <c r="C65" s="1160">
        <v>1182923.654384</v>
      </c>
      <c r="D65" s="1160">
        <v>994343.42173099995</v>
      </c>
      <c r="E65" s="1164">
        <v>37.777367482461315</v>
      </c>
      <c r="F65" s="1160">
        <v>375636.76846499997</v>
      </c>
      <c r="G65" s="1160">
        <v>30050.950677200002</v>
      </c>
      <c r="H65" s="1160">
        <v>30514</v>
      </c>
      <c r="J65" s="798"/>
    </row>
    <row r="66" spans="2:10" s="14" customFormat="1" ht="11.25" customHeight="1">
      <c r="B66" s="156" t="s">
        <v>103</v>
      </c>
      <c r="C66" s="166"/>
      <c r="D66" s="166"/>
      <c r="E66" s="445"/>
      <c r="F66" s="166"/>
      <c r="G66" s="166"/>
      <c r="H66" s="166"/>
    </row>
    <row r="67" spans="2:10" s="14" customFormat="1" ht="11.25" customHeight="1">
      <c r="B67" s="165" t="s">
        <v>328</v>
      </c>
      <c r="C67" s="168">
        <v>612725.47420099995</v>
      </c>
      <c r="D67" s="168">
        <v>611305.978473</v>
      </c>
      <c r="E67" s="444">
        <v>0.57842330674280729</v>
      </c>
      <c r="F67" s="168">
        <v>3535.9362550000001</v>
      </c>
      <c r="G67" s="168">
        <v>282.8749004</v>
      </c>
      <c r="H67" s="168">
        <v>0</v>
      </c>
    </row>
    <row r="68" spans="2:10" s="14" customFormat="1" ht="11.25" customHeight="1">
      <c r="B68" s="165" t="s">
        <v>329</v>
      </c>
      <c r="C68" s="168">
        <v>36969.539522999999</v>
      </c>
      <c r="D68" s="168">
        <v>33661.608088000001</v>
      </c>
      <c r="E68" s="444">
        <v>1.0634150366916362</v>
      </c>
      <c r="F68" s="168">
        <v>357.962602</v>
      </c>
      <c r="G68" s="168">
        <v>28.637008160000001</v>
      </c>
      <c r="H68" s="168">
        <v>32</v>
      </c>
    </row>
    <row r="69" spans="2:10" s="14" customFormat="1" ht="11.25" customHeight="1">
      <c r="B69" s="165" t="s">
        <v>330</v>
      </c>
      <c r="C69" s="168">
        <v>70545.066495000006</v>
      </c>
      <c r="D69" s="168">
        <v>68977.868914000006</v>
      </c>
      <c r="E69" s="444">
        <v>1.2936327463414736E-2</v>
      </c>
      <c r="F69" s="168">
        <v>8.9232029999999991</v>
      </c>
      <c r="G69" s="168">
        <v>0.71385623999999992</v>
      </c>
      <c r="H69" s="168">
        <v>1</v>
      </c>
    </row>
    <row r="70" spans="2:10" s="14" customFormat="1" ht="11.25" customHeight="1">
      <c r="B70" s="165" t="s">
        <v>331</v>
      </c>
      <c r="C70" s="168">
        <v>48633.015299999999</v>
      </c>
      <c r="D70" s="168">
        <v>48631.261290000002</v>
      </c>
      <c r="E70" s="444">
        <v>0</v>
      </c>
      <c r="F70" s="168">
        <v>0</v>
      </c>
      <c r="G70" s="168">
        <v>0</v>
      </c>
      <c r="H70" s="168"/>
    </row>
    <row r="71" spans="2:10" s="14" customFormat="1" ht="11.25" customHeight="1">
      <c r="B71" s="165" t="s">
        <v>332</v>
      </c>
      <c r="C71" s="168">
        <v>0</v>
      </c>
      <c r="D71" s="168">
        <v>0</v>
      </c>
      <c r="E71" s="444"/>
      <c r="F71" s="168">
        <v>0</v>
      </c>
      <c r="G71" s="168">
        <v>0</v>
      </c>
      <c r="H71" s="168"/>
    </row>
    <row r="72" spans="2:10" s="14" customFormat="1" ht="11.25" customHeight="1">
      <c r="B72" s="165" t="s">
        <v>333</v>
      </c>
      <c r="C72" s="168">
        <v>665527.17957299994</v>
      </c>
      <c r="D72" s="168">
        <v>577603.13192200009</v>
      </c>
      <c r="E72" s="444">
        <v>20.775804857167067</v>
      </c>
      <c r="F72" s="168">
        <v>120001.69953700001</v>
      </c>
      <c r="G72" s="168">
        <v>9600.1359629599992</v>
      </c>
      <c r="H72" s="168">
        <v>9701</v>
      </c>
    </row>
    <row r="73" spans="2:10" s="14" customFormat="1" ht="11.25" customHeight="1">
      <c r="B73" s="165" t="s">
        <v>334</v>
      </c>
      <c r="C73" s="168">
        <v>152180.90838299997</v>
      </c>
      <c r="D73" s="168">
        <v>136364.857024</v>
      </c>
      <c r="E73" s="444">
        <v>71.384112402851571</v>
      </c>
      <c r="F73" s="168">
        <v>97342.842816000004</v>
      </c>
      <c r="G73" s="168">
        <v>7787.4274252800005</v>
      </c>
      <c r="H73" s="168">
        <v>7343</v>
      </c>
    </row>
    <row r="74" spans="2:10" s="14" customFormat="1" ht="11.25" customHeight="1">
      <c r="B74" s="165" t="s">
        <v>335</v>
      </c>
      <c r="C74" s="168">
        <v>147330.182871</v>
      </c>
      <c r="D74" s="168">
        <v>57882.893498999998</v>
      </c>
      <c r="E74" s="444">
        <v>74.99999996156032</v>
      </c>
      <c r="F74" s="168">
        <v>43412.170101999996</v>
      </c>
      <c r="G74" s="168">
        <v>3472.9736081599999</v>
      </c>
      <c r="H74" s="168">
        <v>3083</v>
      </c>
      <c r="I74" s="20"/>
    </row>
    <row r="75" spans="2:10" s="14" customFormat="1" ht="11.25" customHeight="1">
      <c r="B75" s="165" t="s">
        <v>336</v>
      </c>
      <c r="C75" s="168">
        <v>2702.9121049999999</v>
      </c>
      <c r="D75" s="168">
        <v>2551.2769939999998</v>
      </c>
      <c r="E75" s="444">
        <v>49.944642937504582</v>
      </c>
      <c r="F75" s="168">
        <v>1274.226185</v>
      </c>
      <c r="G75" s="168">
        <v>101.9380948</v>
      </c>
      <c r="H75" s="168">
        <v>113</v>
      </c>
      <c r="I75" s="20"/>
    </row>
    <row r="76" spans="2:10" s="14" customFormat="1" ht="11.25" customHeight="1">
      <c r="B76" s="165" t="s">
        <v>337</v>
      </c>
      <c r="C76" s="168">
        <v>2379.182695</v>
      </c>
      <c r="D76" s="168">
        <v>1840.649731</v>
      </c>
      <c r="E76" s="444">
        <v>142.47470036437909</v>
      </c>
      <c r="F76" s="168">
        <v>2622.4601889999999</v>
      </c>
      <c r="G76" s="168">
        <v>209.79681512000002</v>
      </c>
      <c r="H76" s="168">
        <v>116</v>
      </c>
    </row>
    <row r="77" spans="2:10" s="14" customFormat="1" ht="11.25" customHeight="1">
      <c r="B77" s="165" t="s">
        <v>338</v>
      </c>
      <c r="C77" s="168">
        <v>503.289422</v>
      </c>
      <c r="D77" s="168">
        <v>503.289422</v>
      </c>
      <c r="E77" s="444">
        <v>150</v>
      </c>
      <c r="F77" s="168">
        <v>754.93413299999997</v>
      </c>
      <c r="G77" s="168">
        <v>60.394730639999999</v>
      </c>
      <c r="H77" s="168">
        <v>60</v>
      </c>
    </row>
    <row r="78" spans="2:10" s="14" customFormat="1" ht="11.25" customHeight="1">
      <c r="B78" s="165" t="s">
        <v>339</v>
      </c>
      <c r="C78" s="168">
        <v>141678.24293000001</v>
      </c>
      <c r="D78" s="168">
        <v>141678.24293000001</v>
      </c>
      <c r="E78" s="444">
        <v>10</v>
      </c>
      <c r="F78" s="168">
        <v>14167.824293</v>
      </c>
      <c r="G78" s="168">
        <v>1133.4259434400001</v>
      </c>
      <c r="H78" s="168">
        <v>1082</v>
      </c>
    </row>
    <row r="79" spans="2:10" s="14" customFormat="1" ht="11.25" customHeight="1">
      <c r="B79" s="165" t="s">
        <v>340</v>
      </c>
      <c r="C79" s="168">
        <v>0</v>
      </c>
      <c r="D79" s="168">
        <v>0</v>
      </c>
      <c r="E79" s="444"/>
      <c r="F79" s="168">
        <v>0</v>
      </c>
      <c r="G79" s="168">
        <v>0</v>
      </c>
      <c r="H79" s="168"/>
    </row>
    <row r="80" spans="2:10" s="14" customFormat="1" ht="11.25" customHeight="1">
      <c r="B80" s="165" t="s">
        <v>341</v>
      </c>
      <c r="C80" s="168">
        <v>153157.40980000002</v>
      </c>
      <c r="D80" s="168">
        <v>153157.40980000002</v>
      </c>
      <c r="E80" s="444">
        <v>100</v>
      </c>
      <c r="F80" s="168">
        <v>153157.40980000002</v>
      </c>
      <c r="G80" s="168">
        <v>12252.592784</v>
      </c>
      <c r="H80" s="168">
        <v>11812</v>
      </c>
    </row>
    <row r="81" spans="1:11" s="14" customFormat="1" ht="11.25" customHeight="1">
      <c r="B81" s="165" t="s">
        <v>342</v>
      </c>
      <c r="C81" s="168">
        <v>16227.996723</v>
      </c>
      <c r="D81" s="168">
        <v>16227.996722</v>
      </c>
      <c r="E81" s="444">
        <v>73.812727542403309</v>
      </c>
      <c r="F81" s="168">
        <v>11978.327006</v>
      </c>
      <c r="G81" s="168">
        <v>958.26616047999994</v>
      </c>
      <c r="H81" s="168">
        <v>688</v>
      </c>
    </row>
    <row r="82" spans="1:11" s="14" customFormat="1" ht="11.25" customHeight="1">
      <c r="B82" s="1091" t="s">
        <v>343</v>
      </c>
      <c r="C82" s="1160">
        <v>2050560.4000209998</v>
      </c>
      <c r="D82" s="1160">
        <v>1850386.464809</v>
      </c>
      <c r="E82" s="1165">
        <v>24.24437946628121</v>
      </c>
      <c r="F82" s="1160">
        <v>448614.716121</v>
      </c>
      <c r="G82" s="1160">
        <v>35889.177289679996</v>
      </c>
      <c r="H82" s="1160">
        <v>34030</v>
      </c>
    </row>
    <row r="83" spans="1:11" s="14" customFormat="1" ht="11.25" customHeight="1">
      <c r="B83" s="1091" t="s">
        <v>344</v>
      </c>
      <c r="C83" s="1160">
        <v>3233484.0544050001</v>
      </c>
      <c r="D83" s="1160">
        <v>2844729.8865399999</v>
      </c>
      <c r="E83" s="1165">
        <v>28.974683624128687</v>
      </c>
      <c r="F83" s="1160">
        <v>824251.48458599998</v>
      </c>
      <c r="G83" s="1160">
        <v>65940.127966879998</v>
      </c>
      <c r="H83" s="1160">
        <v>64544</v>
      </c>
    </row>
    <row r="84" spans="1:11" s="14" customFormat="1" ht="11.25" customHeight="1">
      <c r="B84" s="156" t="s">
        <v>345</v>
      </c>
      <c r="C84" s="161"/>
      <c r="D84" s="161"/>
      <c r="E84" s="161"/>
      <c r="F84" s="161"/>
      <c r="G84" s="161"/>
      <c r="H84" s="161"/>
    </row>
    <row r="85" spans="1:11" s="14" customFormat="1" ht="11.25" customHeight="1">
      <c r="B85" s="165" t="s">
        <v>346</v>
      </c>
      <c r="C85" s="161"/>
      <c r="D85" s="161"/>
      <c r="E85" s="161"/>
      <c r="F85" s="166">
        <v>7954.6844249999995</v>
      </c>
      <c r="G85" s="166">
        <v>636.37475399999994</v>
      </c>
      <c r="H85" s="166">
        <v>687</v>
      </c>
    </row>
    <row r="86" spans="1:11" s="14" customFormat="1">
      <c r="B86" s="165" t="s">
        <v>347</v>
      </c>
      <c r="C86" s="161"/>
      <c r="D86" s="161"/>
      <c r="E86" s="161"/>
      <c r="F86" s="443">
        <v>746.84809999999993</v>
      </c>
      <c r="G86" s="443">
        <v>59.747847999999998</v>
      </c>
      <c r="H86" s="443">
        <v>41</v>
      </c>
    </row>
    <row r="87" spans="1:11" ht="11.25" customHeight="1">
      <c r="A87" s="14"/>
      <c r="B87" s="165" t="s">
        <v>348</v>
      </c>
      <c r="C87" s="161"/>
      <c r="D87" s="161"/>
      <c r="E87" s="161"/>
      <c r="F87" s="443">
        <v>0.17008699999999999</v>
      </c>
      <c r="G87" s="443">
        <v>1.3606999999999999E-2</v>
      </c>
      <c r="H87" s="443">
        <v>12</v>
      </c>
      <c r="J87" s="14"/>
      <c r="K87" s="14"/>
    </row>
    <row r="88" spans="1:11" s="18" customFormat="1" ht="11.25" customHeight="1">
      <c r="A88" s="14"/>
      <c r="B88" s="165" t="s">
        <v>349</v>
      </c>
      <c r="C88" s="161"/>
      <c r="D88" s="161"/>
      <c r="E88" s="161"/>
      <c r="F88" s="443">
        <v>12.134</v>
      </c>
      <c r="G88" s="443">
        <v>0.97072000000000003</v>
      </c>
      <c r="H88" s="443">
        <v>0</v>
      </c>
    </row>
    <row r="89" spans="1:11" s="18" customFormat="1" ht="11.25" customHeight="1">
      <c r="A89" s="14"/>
      <c r="B89" s="165" t="s">
        <v>350</v>
      </c>
      <c r="C89" s="161"/>
      <c r="D89" s="161"/>
      <c r="E89" s="161"/>
      <c r="F89" s="166"/>
      <c r="G89" s="166"/>
      <c r="H89" s="166"/>
    </row>
    <row r="90" spans="1:11" s="14" customFormat="1">
      <c r="B90" s="1091" t="s">
        <v>351</v>
      </c>
      <c r="C90" s="1163"/>
      <c r="D90" s="1163"/>
      <c r="E90" s="1163"/>
      <c r="F90" s="1160">
        <v>8713.8366119999991</v>
      </c>
      <c r="G90" s="1160">
        <v>697.10692900000004</v>
      </c>
      <c r="H90" s="1160">
        <v>740</v>
      </c>
    </row>
    <row r="91" spans="1:11" s="14" customFormat="1">
      <c r="B91" s="675" t="s">
        <v>352</v>
      </c>
      <c r="C91" s="599"/>
      <c r="D91" s="599"/>
      <c r="E91" s="599"/>
      <c r="F91" s="801">
        <v>3420.7469000000001</v>
      </c>
      <c r="G91" s="801">
        <v>273.65975199999997</v>
      </c>
      <c r="H91" s="801">
        <v>341</v>
      </c>
    </row>
    <row r="92" spans="1:11" s="14" customFormat="1" ht="12" customHeight="1">
      <c r="B92" s="395" t="s">
        <v>353</v>
      </c>
      <c r="C92" s="799"/>
      <c r="D92" s="799"/>
      <c r="E92" s="799"/>
      <c r="F92" s="800">
        <v>83718.515625</v>
      </c>
      <c r="G92" s="800">
        <v>6697.4812499999998</v>
      </c>
      <c r="H92" s="800">
        <v>6697</v>
      </c>
    </row>
    <row r="93" spans="1:11" s="14" customFormat="1" ht="12" customHeight="1">
      <c r="B93" s="1092" t="s">
        <v>354</v>
      </c>
      <c r="C93" s="1091"/>
      <c r="D93" s="1163"/>
      <c r="E93" s="1163"/>
      <c r="F93" s="1160">
        <v>920104.58372300002</v>
      </c>
      <c r="G93" s="1160">
        <v>73608.375897880003</v>
      </c>
      <c r="H93" s="1160">
        <v>72323</v>
      </c>
    </row>
    <row r="97" ht="15.75" customHeight="1"/>
  </sheetData>
  <mergeCells count="1">
    <mergeCell ref="B3:H3"/>
  </mergeCells>
  <hyperlinks>
    <hyperlink ref="B3" location="Contents!A1" display="Back to index page" xr:uid="{F48BC2D6-1C41-4DB7-AD2A-77E8518EFE99}"/>
    <hyperlink ref="B3:H3" location="CONTENTS!A1" display="Back to contents page" xr:uid="{5BE037BC-6A9B-4FFF-B8C1-815C283FE83E}"/>
  </hyperlinks>
  <printOptions horizontalCentered="1" verticalCentered="1"/>
  <pageMargins left="3.937007874015748E-2" right="3.937007874015748E-2" top="3.937007874015748E-2" bottom="3.937007874015748E-2" header="3.937007874015748E-2" footer="3.937007874015748E-2"/>
  <pageSetup paperSize="9" scale="99" fitToHeight="2" orientation="landscape" r:id="rId1"/>
  <rowBreaks count="1" manualBreakCount="1">
    <brk id="49" max="8" man="1"/>
  </rowBreaks>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C3579-7B9B-452A-ACE9-747DFE475419}">
  <sheetPr codeName="Ark11">
    <tabColor rgb="FF007272"/>
    <pageSetUpPr fitToPage="1"/>
  </sheetPr>
  <dimension ref="A1:AA87"/>
  <sheetViews>
    <sheetView showGridLines="0" showRowColHeaders="0" zoomScaleNormal="100" workbookViewId="0"/>
  </sheetViews>
  <sheetFormatPr baseColWidth="10" defaultColWidth="13" defaultRowHeight="11.25"/>
  <cols>
    <col min="1" max="1" width="2.7109375" style="21" customWidth="1"/>
    <col min="2" max="2" width="29" style="14" customWidth="1"/>
    <col min="3" max="3" width="7.5703125" style="26" customWidth="1"/>
    <col min="4" max="4" width="10.85546875" style="21" customWidth="1"/>
    <col min="5" max="5" width="11.85546875" style="21" customWidth="1"/>
    <col min="6" max="6" width="10.85546875" style="21" customWidth="1"/>
    <col min="7" max="7" width="0.85546875" style="21" customWidth="1"/>
    <col min="8" max="8" width="11.85546875" style="21" customWidth="1"/>
    <col min="9" max="9" width="10.85546875" style="21" customWidth="1"/>
    <col min="10" max="10" width="11.85546875" style="21" customWidth="1"/>
    <col min="11" max="11" width="4.7109375" style="21" customWidth="1"/>
    <col min="12" max="12" width="13" style="21"/>
    <col min="13" max="13" width="15.28515625" style="21" customWidth="1"/>
    <col min="14" max="16" width="13" style="21"/>
    <col min="17" max="17" width="0.85546875" style="21" customWidth="1"/>
    <col min="18" max="18" width="13" style="21"/>
    <col min="19" max="19" width="14.140625" style="21" customWidth="1"/>
    <col min="20" max="16384" width="13" style="21"/>
  </cols>
  <sheetData>
    <row r="1" spans="1:22" s="12" customFormat="1" ht="11.25" customHeight="1">
      <c r="A1" s="9"/>
      <c r="B1" s="9"/>
      <c r="C1" s="9"/>
      <c r="D1" s="10"/>
      <c r="E1" s="10"/>
      <c r="F1" s="11"/>
      <c r="G1" s="11"/>
      <c r="H1" s="11"/>
    </row>
    <row r="2" spans="1:22" s="12" customFormat="1" ht="5.25" customHeight="1">
      <c r="A2" s="9"/>
      <c r="B2" s="9"/>
      <c r="C2" s="9"/>
      <c r="D2" s="10"/>
      <c r="E2" s="10"/>
      <c r="F2" s="11"/>
      <c r="G2" s="11"/>
      <c r="H2" s="11"/>
    </row>
    <row r="3" spans="1:22" s="14" customFormat="1" ht="12.75" customHeight="1">
      <c r="A3" s="13"/>
      <c r="B3" s="1726" t="s">
        <v>268</v>
      </c>
      <c r="C3" s="1726"/>
      <c r="D3" s="1726"/>
      <c r="E3" s="1726"/>
      <c r="F3" s="1726"/>
      <c r="G3" s="1726"/>
      <c r="H3" s="1726"/>
    </row>
    <row r="4" spans="1:22" s="12" customFormat="1" ht="5.25" customHeight="1">
      <c r="A4" s="9"/>
      <c r="B4" s="9"/>
      <c r="C4" s="9"/>
      <c r="D4" s="10"/>
      <c r="E4" s="10"/>
      <c r="F4" s="11"/>
      <c r="G4" s="11"/>
      <c r="H4" s="11"/>
      <c r="J4" s="9"/>
      <c r="K4" s="9"/>
    </row>
    <row r="5" spans="1:22" s="8" customFormat="1" ht="15.75" customHeight="1">
      <c r="A5" s="15"/>
      <c r="B5" s="16" t="s">
        <v>378</v>
      </c>
    </row>
    <row r="6" spans="1:22" s="18" customFormat="1" ht="11.25" customHeight="1">
      <c r="A6" s="21"/>
      <c r="B6" s="14"/>
      <c r="C6" s="14"/>
      <c r="D6" s="14"/>
      <c r="E6" s="14"/>
      <c r="F6" s="14"/>
      <c r="G6" s="14"/>
      <c r="H6" s="14"/>
      <c r="I6" s="14"/>
      <c r="J6" s="14"/>
      <c r="K6" s="14"/>
      <c r="L6" s="14"/>
      <c r="M6" s="21"/>
      <c r="N6" s="31"/>
    </row>
    <row r="7" spans="1:22">
      <c r="A7" s="18"/>
      <c r="B7" s="1100" t="s">
        <v>2227</v>
      </c>
      <c r="C7" s="1100"/>
      <c r="D7" s="1100"/>
      <c r="E7" s="1101"/>
      <c r="F7" s="3"/>
      <c r="G7" s="3"/>
      <c r="H7" s="3"/>
      <c r="I7" s="3"/>
      <c r="J7" s="3"/>
      <c r="K7" s="14"/>
      <c r="L7" s="1583" t="s">
        <v>379</v>
      </c>
      <c r="M7" s="380"/>
      <c r="N7" s="380"/>
      <c r="O7" s="155"/>
      <c r="P7" s="14"/>
      <c r="Q7" s="14"/>
      <c r="R7" s="14"/>
      <c r="S7" s="14"/>
      <c r="T7" s="14"/>
    </row>
    <row r="8" spans="1:22">
      <c r="A8" s="18"/>
      <c r="B8" s="1100"/>
      <c r="C8" s="1100"/>
      <c r="D8" s="1100"/>
      <c r="E8" s="1101"/>
      <c r="F8" s="3"/>
      <c r="G8" s="3"/>
      <c r="H8" s="3"/>
      <c r="I8" s="3"/>
      <c r="J8" s="3"/>
      <c r="K8" s="14"/>
      <c r="L8" s="380"/>
      <c r="M8" s="380"/>
      <c r="N8" s="380"/>
      <c r="O8" s="155"/>
      <c r="P8" s="14"/>
      <c r="Q8" s="14"/>
      <c r="R8" s="14"/>
      <c r="S8" s="14"/>
      <c r="T8" s="14"/>
    </row>
    <row r="9" spans="1:22" ht="11.45" customHeight="1">
      <c r="A9" s="18"/>
      <c r="B9" s="1100"/>
      <c r="C9" s="1100"/>
      <c r="D9" s="1102"/>
      <c r="E9" s="1103" t="s">
        <v>380</v>
      </c>
      <c r="F9" s="1104"/>
      <c r="G9" s="1105"/>
      <c r="H9" s="1761" t="s">
        <v>381</v>
      </c>
      <c r="I9" s="1761"/>
      <c r="J9" s="1761"/>
      <c r="K9" s="14"/>
      <c r="L9" s="380"/>
      <c r="M9" s="380"/>
      <c r="N9" s="144"/>
      <c r="O9" s="145" t="s">
        <v>380</v>
      </c>
      <c r="P9" s="373"/>
      <c r="Q9" s="408"/>
      <c r="R9" s="1762" t="s">
        <v>381</v>
      </c>
      <c r="S9" s="1762"/>
      <c r="T9" s="1762"/>
    </row>
    <row r="10" spans="1:22" s="14" customFormat="1" ht="11.25" customHeight="1">
      <c r="B10" s="381"/>
      <c r="C10" s="381"/>
      <c r="D10" s="1106" t="s">
        <v>311</v>
      </c>
      <c r="E10" s="1107" t="s">
        <v>313</v>
      </c>
      <c r="F10" s="1107" t="s">
        <v>370</v>
      </c>
      <c r="G10" s="1107"/>
      <c r="H10" s="1106" t="s">
        <v>311</v>
      </c>
      <c r="I10" s="1107" t="s">
        <v>313</v>
      </c>
      <c r="J10" s="1107" t="s">
        <v>370</v>
      </c>
      <c r="L10" s="156"/>
      <c r="M10" s="156"/>
      <c r="N10" s="180" t="s">
        <v>311</v>
      </c>
      <c r="O10" s="157" t="s">
        <v>313</v>
      </c>
      <c r="P10" s="157" t="s">
        <v>370</v>
      </c>
      <c r="Q10" s="157"/>
      <c r="R10" s="180" t="s">
        <v>311</v>
      </c>
      <c r="S10" s="157" t="s">
        <v>313</v>
      </c>
      <c r="T10" s="157" t="s">
        <v>370</v>
      </c>
      <c r="V10" s="1412"/>
    </row>
    <row r="11" spans="1:22" s="14" customFormat="1" ht="11.25" customHeight="1">
      <c r="B11" s="1108" t="s">
        <v>273</v>
      </c>
      <c r="C11" s="1109"/>
      <c r="D11" s="1107" t="s">
        <v>315</v>
      </c>
      <c r="E11" s="1107" t="s">
        <v>317</v>
      </c>
      <c r="F11" s="1107" t="s">
        <v>318</v>
      </c>
      <c r="G11" s="1107"/>
      <c r="H11" s="1107" t="s">
        <v>315</v>
      </c>
      <c r="I11" s="1107" t="s">
        <v>317</v>
      </c>
      <c r="J11" s="1107" t="s">
        <v>318</v>
      </c>
      <c r="L11" s="409" t="s">
        <v>273</v>
      </c>
      <c r="M11" s="410"/>
      <c r="N11" s="157" t="s">
        <v>315</v>
      </c>
      <c r="O11" s="157" t="s">
        <v>317</v>
      </c>
      <c r="P11" s="157" t="s">
        <v>318</v>
      </c>
      <c r="Q11" s="157"/>
      <c r="R11" s="157" t="s">
        <v>315</v>
      </c>
      <c r="S11" s="157" t="s">
        <v>317</v>
      </c>
      <c r="T11" s="157" t="s">
        <v>318</v>
      </c>
      <c r="V11" s="1412"/>
    </row>
    <row r="12" spans="1:22" s="14" customFormat="1" ht="11.25" customHeight="1">
      <c r="B12" s="1110" t="s">
        <v>103</v>
      </c>
      <c r="C12" s="1110"/>
      <c r="D12" s="1111"/>
      <c r="E12" s="1111"/>
      <c r="F12" s="1111"/>
      <c r="G12" s="1111"/>
      <c r="H12" s="1111"/>
      <c r="I12" s="1111"/>
      <c r="J12" s="1111"/>
      <c r="L12" s="716" t="s">
        <v>103</v>
      </c>
      <c r="M12" s="716"/>
      <c r="N12" s="717"/>
      <c r="O12" s="717"/>
      <c r="P12" s="717"/>
      <c r="Q12" s="717"/>
      <c r="R12" s="717"/>
      <c r="S12" s="717"/>
      <c r="T12" s="717"/>
      <c r="V12" s="1089"/>
    </row>
    <row r="13" spans="1:22" s="14" customFormat="1" ht="11.25" customHeight="1">
      <c r="B13" s="1112" t="s">
        <v>382</v>
      </c>
      <c r="C13" s="1112"/>
      <c r="D13" s="1113">
        <v>2828.7322391045</v>
      </c>
      <c r="E13" s="1113"/>
      <c r="F13" s="1113"/>
      <c r="G13" s="1114"/>
      <c r="H13" s="1113">
        <v>381.92185294622999</v>
      </c>
      <c r="I13" s="1113">
        <v>1.0457330766770001</v>
      </c>
      <c r="J13" s="1115">
        <v>8.3658646134159992E-2</v>
      </c>
      <c r="L13" s="170" t="s">
        <v>382</v>
      </c>
      <c r="M13" s="170"/>
      <c r="N13" s="1675">
        <v>2578.4516186998003</v>
      </c>
      <c r="O13" s="1675"/>
      <c r="P13" s="1675"/>
      <c r="Q13" s="1676"/>
      <c r="R13" s="1675">
        <v>340.762</v>
      </c>
      <c r="S13" s="1675">
        <v>0.435</v>
      </c>
      <c r="T13" s="1677"/>
      <c r="V13" s="1089"/>
    </row>
    <row r="14" spans="1:22" s="14" customFormat="1">
      <c r="B14" s="1112" t="s">
        <v>333</v>
      </c>
      <c r="C14" s="1112"/>
      <c r="D14" s="1113">
        <v>34.878923120450004</v>
      </c>
      <c r="E14" s="1113">
        <v>32.9732442014</v>
      </c>
      <c r="F14" s="1113">
        <v>2.6378595361120003</v>
      </c>
      <c r="G14" s="1113"/>
      <c r="H14" s="1113">
        <v>1608.4528695295198</v>
      </c>
      <c r="I14" s="1113">
        <v>453.80619562119898</v>
      </c>
      <c r="J14" s="1116">
        <v>36.304495649695902</v>
      </c>
      <c r="L14" s="170" t="s">
        <v>333</v>
      </c>
      <c r="M14" s="170"/>
      <c r="N14" s="1675">
        <v>4.8995162179502705</v>
      </c>
      <c r="O14" s="1675">
        <v>2.605</v>
      </c>
      <c r="P14" s="1675">
        <v>0.2084</v>
      </c>
      <c r="Q14" s="1675"/>
      <c r="R14" s="1675">
        <v>141.697</v>
      </c>
      <c r="S14" s="1675">
        <v>154.72399999999999</v>
      </c>
      <c r="T14" s="1670">
        <v>12.37792</v>
      </c>
      <c r="V14" s="1412"/>
    </row>
    <row r="15" spans="1:22" s="14" customFormat="1">
      <c r="B15" s="1112" t="s">
        <v>372</v>
      </c>
      <c r="C15" s="1112"/>
      <c r="D15" s="1113">
        <v>41.8664124903</v>
      </c>
      <c r="E15" s="1113">
        <v>41.8664124903</v>
      </c>
      <c r="F15" s="1113">
        <v>3.3493129992240003</v>
      </c>
      <c r="G15" s="1113"/>
      <c r="H15" s="1113">
        <v>87.326760910784003</v>
      </c>
      <c r="I15" s="1113">
        <v>87.326760910784003</v>
      </c>
      <c r="J15" s="1116">
        <v>6.9861408728627206</v>
      </c>
      <c r="L15" s="170" t="s">
        <v>372</v>
      </c>
      <c r="M15" s="170"/>
      <c r="N15" s="1675">
        <v>35.435225576299999</v>
      </c>
      <c r="O15" s="1675">
        <v>35.435000000000002</v>
      </c>
      <c r="P15" s="1675">
        <v>2.8348000000000004</v>
      </c>
      <c r="Q15" s="1675"/>
      <c r="R15" s="1675">
        <v>73.436000000000007</v>
      </c>
      <c r="S15" s="1675">
        <v>73.436000000000007</v>
      </c>
      <c r="T15" s="1670">
        <v>5.874880000000001</v>
      </c>
      <c r="V15" s="1089"/>
    </row>
    <row r="16" spans="1:22" s="14" customFormat="1">
      <c r="B16" s="381" t="s">
        <v>375</v>
      </c>
      <c r="C16" s="1112"/>
      <c r="D16" s="1113">
        <v>58.774893136099998</v>
      </c>
      <c r="E16" s="1113">
        <v>44.080560229900001</v>
      </c>
      <c r="F16" s="1113">
        <v>3.5264448183920001</v>
      </c>
      <c r="G16" s="1113"/>
      <c r="H16" s="1113">
        <v>112.507328462451</v>
      </c>
      <c r="I16" s="1113">
        <v>112.507328462451</v>
      </c>
      <c r="J16" s="1116">
        <v>9.0005862769960796</v>
      </c>
      <c r="L16" s="156" t="s">
        <v>375</v>
      </c>
      <c r="M16" s="170"/>
      <c r="N16" s="1675">
        <v>56.660842520500005</v>
      </c>
      <c r="O16" s="1675">
        <v>42.496000000000002</v>
      </c>
      <c r="P16" s="1675">
        <v>3.39968</v>
      </c>
      <c r="Q16" s="1675"/>
      <c r="R16" s="1675">
        <v>72.262</v>
      </c>
      <c r="S16" s="1675">
        <v>72.262</v>
      </c>
      <c r="T16" s="1670">
        <v>5.7809600000000003</v>
      </c>
      <c r="V16" s="1089"/>
    </row>
    <row r="17" spans="1:27" s="14" customFormat="1">
      <c r="B17" s="381" t="s">
        <v>373</v>
      </c>
      <c r="C17" s="1112"/>
      <c r="D17" s="1113">
        <v>5019.3583167042998</v>
      </c>
      <c r="E17" s="1113">
        <v>7090.5642871990003</v>
      </c>
      <c r="F17" s="1113">
        <v>567.24514297591998</v>
      </c>
      <c r="G17" s="1113"/>
      <c r="H17" s="1113">
        <v>7857.1301740120098</v>
      </c>
      <c r="I17" s="1113">
        <v>2749.9955643220401</v>
      </c>
      <c r="J17" s="1116">
        <v>219.999645145763</v>
      </c>
      <c r="L17" s="156" t="s">
        <v>373</v>
      </c>
      <c r="M17" s="170"/>
      <c r="N17" s="1675">
        <v>4813.1592941085</v>
      </c>
      <c r="O17" s="1675">
        <v>6797.31</v>
      </c>
      <c r="P17" s="1675">
        <v>543.78480000000002</v>
      </c>
      <c r="Q17" s="1675"/>
      <c r="R17" s="1675">
        <v>8911.5069999999996</v>
      </c>
      <c r="S17" s="1675">
        <v>3404.1</v>
      </c>
      <c r="T17" s="1670">
        <v>272.32799999999997</v>
      </c>
      <c r="U17" s="107"/>
      <c r="V17" s="1411"/>
      <c r="W17" s="107"/>
      <c r="X17" s="107"/>
      <c r="Y17" s="107"/>
      <c r="Z17" s="411"/>
      <c r="AA17" s="411"/>
    </row>
    <row r="18" spans="1:27" s="14" customFormat="1">
      <c r="B18" s="1112" t="s">
        <v>376</v>
      </c>
      <c r="C18" s="1112"/>
      <c r="D18" s="1686">
        <v>0.25360282480000002</v>
      </c>
      <c r="E18" s="1686">
        <v>0.25360282480000002</v>
      </c>
      <c r="F18" s="1686">
        <v>2.0288225984E-2</v>
      </c>
      <c r="G18" s="1113"/>
      <c r="H18" s="1113">
        <v>144.94538997494303</v>
      </c>
      <c r="I18" s="1113">
        <v>217.418090658811</v>
      </c>
      <c r="J18" s="1116">
        <v>17.393447252704899</v>
      </c>
      <c r="L18" s="170" t="s">
        <v>376</v>
      </c>
      <c r="M18" s="170"/>
      <c r="N18" s="1675">
        <v>0.2337920104</v>
      </c>
      <c r="O18" s="1675">
        <v>0.23400000000000001</v>
      </c>
      <c r="P18" s="1675">
        <v>1.8720000000000001E-2</v>
      </c>
      <c r="Q18" s="1675"/>
      <c r="R18" s="1675"/>
      <c r="S18" s="1675"/>
      <c r="T18" s="1670"/>
      <c r="V18" s="1089"/>
    </row>
    <row r="19" spans="1:27" s="14" customFormat="1">
      <c r="B19" s="1112" t="s">
        <v>342</v>
      </c>
      <c r="C19" s="1112"/>
      <c r="D19" s="1113">
        <v>55.3585704674</v>
      </c>
      <c r="E19" s="1113">
        <v>57.031373715599997</v>
      </c>
      <c r="F19" s="1113">
        <v>4.5625098972479998</v>
      </c>
      <c r="G19" s="1113"/>
      <c r="H19" s="1113">
        <v>141.61353348371401</v>
      </c>
      <c r="I19" s="1113">
        <v>189.728454126375</v>
      </c>
      <c r="J19" s="1116">
        <v>15.17827633011</v>
      </c>
      <c r="L19" s="170" t="s">
        <v>342</v>
      </c>
      <c r="M19" s="170"/>
      <c r="N19" s="1675"/>
      <c r="O19" s="1675"/>
      <c r="P19" s="1675"/>
      <c r="Q19" s="1675"/>
      <c r="R19" s="1675">
        <v>35.729999999999997</v>
      </c>
      <c r="S19" s="1675">
        <v>35.729999999999997</v>
      </c>
      <c r="T19" s="1670">
        <v>2.8583999999999996</v>
      </c>
      <c r="V19" s="1089"/>
    </row>
    <row r="20" spans="1:27" s="14" customFormat="1">
      <c r="B20" s="1168" t="s">
        <v>343</v>
      </c>
      <c r="C20" s="1168"/>
      <c r="D20" s="1169">
        <v>8039.2229578478491</v>
      </c>
      <c r="E20" s="1169">
        <v>7266.7694806609998</v>
      </c>
      <c r="F20" s="1169">
        <v>581.34155845288001</v>
      </c>
      <c r="G20" s="1169"/>
      <c r="H20" s="1169">
        <v>10333.897909319652</v>
      </c>
      <c r="I20" s="1169">
        <v>3811.8281271783367</v>
      </c>
      <c r="J20" s="1169">
        <v>304.94625017426677</v>
      </c>
      <c r="L20" s="1170" t="s">
        <v>343</v>
      </c>
      <c r="M20" s="1170"/>
      <c r="N20" s="1678">
        <v>7488.8402891334508</v>
      </c>
      <c r="O20" s="1678">
        <v>6878.0800000000008</v>
      </c>
      <c r="P20" s="1678">
        <v>550.24639999999999</v>
      </c>
      <c r="Q20" s="1678"/>
      <c r="R20" s="1678">
        <v>9575.3939999999984</v>
      </c>
      <c r="S20" s="1678">
        <v>3740.6869999999999</v>
      </c>
      <c r="T20" s="1678">
        <v>299.22016000000002</v>
      </c>
      <c r="V20" s="1412"/>
      <c r="W20" s="1412"/>
    </row>
    <row r="21" spans="1:27" s="14" customFormat="1">
      <c r="B21" s="1112" t="s">
        <v>346</v>
      </c>
      <c r="C21" s="1112"/>
      <c r="D21" s="1117"/>
      <c r="E21" s="1117"/>
      <c r="F21" s="1117"/>
      <c r="G21" s="1117"/>
      <c r="H21" s="1117"/>
      <c r="I21" s="1117"/>
      <c r="J21" s="1117"/>
      <c r="L21" s="170" t="s">
        <v>346</v>
      </c>
      <c r="M21" s="170"/>
      <c r="N21" s="1679"/>
      <c r="O21" s="1679"/>
      <c r="P21" s="1679"/>
      <c r="Q21" s="1679"/>
      <c r="R21" s="1679"/>
      <c r="S21" s="1679"/>
      <c r="T21" s="1679"/>
      <c r="V21" s="1412"/>
      <c r="W21" s="1412"/>
    </row>
    <row r="22" spans="1:27" s="14" customFormat="1">
      <c r="B22" s="1112" t="s">
        <v>348</v>
      </c>
      <c r="C22" s="1112"/>
      <c r="D22" s="1117"/>
      <c r="E22" s="1117"/>
      <c r="F22" s="1117"/>
      <c r="G22" s="1117"/>
      <c r="H22" s="1117"/>
      <c r="I22" s="1117"/>
      <c r="J22" s="1117"/>
      <c r="K22" s="21"/>
      <c r="L22" s="170" t="s">
        <v>348</v>
      </c>
      <c r="M22" s="170"/>
      <c r="N22" s="1679"/>
      <c r="O22" s="1679"/>
      <c r="P22" s="1679"/>
      <c r="Q22" s="1679"/>
      <c r="R22" s="1679"/>
      <c r="S22" s="1679"/>
      <c r="T22" s="1679"/>
      <c r="V22" s="1412"/>
      <c r="W22" s="1412"/>
    </row>
    <row r="23" spans="1:27" s="32" customFormat="1">
      <c r="A23" s="14"/>
      <c r="B23" s="888" t="s">
        <v>351</v>
      </c>
      <c r="C23" s="888"/>
      <c r="D23" s="1171"/>
      <c r="E23" s="1172"/>
      <c r="F23" s="1172"/>
      <c r="G23" s="1171"/>
      <c r="H23" s="1171"/>
      <c r="I23" s="1171"/>
      <c r="J23" s="1171"/>
      <c r="L23" s="1092" t="s">
        <v>351</v>
      </c>
      <c r="M23" s="1092"/>
      <c r="N23" s="1680"/>
      <c r="O23" s="1681"/>
      <c r="P23" s="1681"/>
      <c r="Q23" s="1680"/>
      <c r="R23" s="1680"/>
      <c r="S23" s="1680"/>
      <c r="T23" s="1680"/>
      <c r="V23" s="1143"/>
      <c r="W23" s="1143"/>
    </row>
    <row r="24" spans="1:27" s="14" customFormat="1">
      <c r="B24" s="1112" t="s">
        <v>383</v>
      </c>
      <c r="C24" s="1112"/>
      <c r="D24" s="1117"/>
      <c r="E24" s="1117"/>
      <c r="F24" s="1117"/>
      <c r="G24" s="1117"/>
      <c r="H24" s="1117"/>
      <c r="I24" s="1171"/>
      <c r="J24" s="1117"/>
      <c r="K24" s="21"/>
      <c r="L24" s="170" t="s">
        <v>383</v>
      </c>
      <c r="M24" s="170"/>
      <c r="N24" s="1679"/>
      <c r="O24" s="1679"/>
      <c r="P24" s="1679"/>
      <c r="Q24" s="1679"/>
      <c r="R24" s="1679"/>
      <c r="S24" s="1680">
        <v>83.183999999999997</v>
      </c>
      <c r="T24" s="1679">
        <v>6.6539999999999999</v>
      </c>
      <c r="V24" s="1089"/>
      <c r="W24" s="1089"/>
    </row>
    <row r="25" spans="1:27" s="32" customFormat="1">
      <c r="A25" s="14"/>
      <c r="B25" s="888" t="s">
        <v>198</v>
      </c>
      <c r="C25" s="888"/>
      <c r="D25" s="1171"/>
      <c r="E25" s="1171">
        <v>889.24</v>
      </c>
      <c r="F25" s="1171">
        <f>E25*0.08</f>
        <v>71.139200000000002</v>
      </c>
      <c r="G25" s="1171"/>
      <c r="H25" s="1171"/>
      <c r="I25" s="1171">
        <v>421.39299999999997</v>
      </c>
      <c r="J25" s="1171">
        <f>I25*0.08</f>
        <v>33.711439999999996</v>
      </c>
      <c r="K25" s="4"/>
      <c r="L25" s="1092" t="s">
        <v>198</v>
      </c>
      <c r="M25" s="1092"/>
      <c r="N25" s="1680"/>
      <c r="O25" s="1680">
        <v>889.24</v>
      </c>
      <c r="P25" s="1680">
        <f>O25*0.08</f>
        <v>71.139200000000002</v>
      </c>
      <c r="Q25" s="1680"/>
      <c r="R25" s="1680"/>
      <c r="S25" s="1680">
        <v>421.39299999999997</v>
      </c>
      <c r="T25" s="1680">
        <f>S25*0.08</f>
        <v>33.711439999999996</v>
      </c>
      <c r="V25" s="1089"/>
      <c r="W25" s="1089"/>
    </row>
    <row r="26" spans="1:27" s="32" customFormat="1">
      <c r="A26" s="14"/>
      <c r="B26" s="888" t="s">
        <v>354</v>
      </c>
      <c r="C26" s="888"/>
      <c r="D26" s="1171"/>
      <c r="E26" s="1175">
        <f>E20+E24+E25</f>
        <v>8156.0094806609995</v>
      </c>
      <c r="F26" s="1175">
        <f>F20+F24+F25</f>
        <v>652.48075845287997</v>
      </c>
      <c r="G26" s="1173">
        <f t="shared" ref="G26" si="0">G20+G23+G24+G25</f>
        <v>0</v>
      </c>
      <c r="H26" s="1173"/>
      <c r="I26" s="1175">
        <f>I20+I24+I25</f>
        <v>4233.2211271783362</v>
      </c>
      <c r="J26" s="1175">
        <f>J20+J24+J25</f>
        <v>338.65769017426675</v>
      </c>
      <c r="L26" s="1092" t="s">
        <v>354</v>
      </c>
      <c r="M26" s="1092"/>
      <c r="N26" s="1680"/>
      <c r="O26" s="1674">
        <f>O20+O23+O24+O25</f>
        <v>7767.3200000000006</v>
      </c>
      <c r="P26" s="1674">
        <f>P20+P23+P24+P25</f>
        <v>621.38559999999995</v>
      </c>
      <c r="Q26" s="1674">
        <f>Q20+Q23+Q24+Q25</f>
        <v>0</v>
      </c>
      <c r="R26" s="1674"/>
      <c r="S26" s="1674">
        <f>S20+S23+S24+S25</f>
        <v>4245.2640000000001</v>
      </c>
      <c r="T26" s="1674">
        <f>T20+T23+T24+T25</f>
        <v>339.5856</v>
      </c>
      <c r="V26" s="1089"/>
      <c r="W26" s="1089"/>
    </row>
    <row r="27" spans="1:27" s="8" customFormat="1" ht="11.25" customHeight="1">
      <c r="A27" s="14"/>
      <c r="B27"/>
      <c r="C27"/>
      <c r="D27" s="1118"/>
      <c r="E27"/>
      <c r="F27"/>
      <c r="G27"/>
      <c r="H27"/>
      <c r="I27"/>
      <c r="J27" s="1119"/>
      <c r="N27" s="33"/>
      <c r="T27" s="718"/>
      <c r="V27" s="1089"/>
      <c r="W27" s="1089"/>
    </row>
    <row r="28" spans="1:27" s="14" customFormat="1" ht="11.25" customHeight="1">
      <c r="B28" s="3"/>
      <c r="C28" s="3"/>
      <c r="D28" s="1120"/>
      <c r="E28" s="1113"/>
      <c r="F28" s="2"/>
      <c r="G28" s="2"/>
      <c r="H28" s="2"/>
      <c r="I28" s="2"/>
      <c r="J28" s="2"/>
      <c r="K28" s="21"/>
      <c r="N28" s="34"/>
      <c r="O28" s="107"/>
      <c r="P28" s="21"/>
      <c r="Q28" s="21"/>
      <c r="R28" s="21"/>
      <c r="S28" s="21"/>
      <c r="T28" s="21"/>
      <c r="V28" s="1089"/>
      <c r="W28" s="1089"/>
    </row>
    <row r="29" spans="1:27" s="14" customFormat="1" ht="12" customHeight="1">
      <c r="B29" s="3"/>
      <c r="C29" s="3"/>
      <c r="D29" s="3"/>
      <c r="E29" s="3"/>
      <c r="F29" s="2"/>
      <c r="G29" s="2"/>
      <c r="H29" s="2"/>
      <c r="I29" s="2"/>
      <c r="J29" s="2"/>
      <c r="K29" s="21"/>
      <c r="P29" s="21"/>
      <c r="Q29" s="21"/>
      <c r="R29" s="21"/>
      <c r="S29" s="21"/>
      <c r="T29" s="21"/>
      <c r="V29" s="1089"/>
      <c r="W29" s="1089"/>
    </row>
    <row r="30" spans="1:27" s="14" customFormat="1" ht="12" customHeight="1">
      <c r="B30" s="1100" t="s">
        <v>2227</v>
      </c>
      <c r="C30" s="1100"/>
      <c r="D30" s="1100"/>
      <c r="E30" s="1101"/>
      <c r="F30" s="2"/>
      <c r="G30" s="2"/>
      <c r="H30" s="2"/>
      <c r="I30" s="2"/>
      <c r="J30" s="2"/>
      <c r="K30" s="21"/>
      <c r="L30" s="1100" t="s">
        <v>379</v>
      </c>
      <c r="M30" s="380"/>
      <c r="N30" s="380"/>
      <c r="O30" s="155"/>
      <c r="P30" s="21"/>
      <c r="Q30" s="21"/>
      <c r="R30" s="21"/>
      <c r="S30" s="21"/>
      <c r="T30" s="21"/>
      <c r="V30" s="1089"/>
      <c r="W30" s="1089"/>
    </row>
    <row r="31" spans="1:27">
      <c r="A31" s="14"/>
      <c r="B31" s="1100"/>
      <c r="C31" s="1100"/>
      <c r="D31" s="1100"/>
      <c r="E31" s="1101"/>
      <c r="F31" s="2"/>
      <c r="G31" s="2"/>
      <c r="H31" s="2"/>
      <c r="I31" s="2"/>
      <c r="J31" s="2"/>
      <c r="L31" s="380"/>
      <c r="M31" s="380"/>
      <c r="N31" s="380"/>
      <c r="O31" s="155"/>
      <c r="V31" s="1089"/>
      <c r="W31" s="1089"/>
    </row>
    <row r="32" spans="1:27" s="18" customFormat="1" ht="11.45" customHeight="1">
      <c r="A32" s="14"/>
      <c r="B32" s="1100"/>
      <c r="C32" s="1100"/>
      <c r="D32" s="1763" t="s">
        <v>2130</v>
      </c>
      <c r="E32" s="1761"/>
      <c r="F32" s="1761"/>
      <c r="G32" s="1121"/>
      <c r="H32" s="1761" t="s">
        <v>1932</v>
      </c>
      <c r="I32" s="1761"/>
      <c r="J32" s="1761"/>
      <c r="K32" s="40"/>
      <c r="L32" s="380"/>
      <c r="M32" s="380"/>
      <c r="N32" s="1764" t="s">
        <v>2130</v>
      </c>
      <c r="O32" s="1762"/>
      <c r="P32" s="1762"/>
      <c r="Q32" s="29"/>
      <c r="R32" s="1762" t="s">
        <v>1932</v>
      </c>
      <c r="S32" s="1762"/>
      <c r="T32" s="1762"/>
      <c r="V32" s="1520"/>
      <c r="W32" s="1089"/>
    </row>
    <row r="33" spans="1:23" s="14" customFormat="1" ht="11.25" customHeight="1">
      <c r="B33" s="381"/>
      <c r="C33" s="381"/>
      <c r="D33" s="1106" t="s">
        <v>311</v>
      </c>
      <c r="E33" s="1107" t="s">
        <v>313</v>
      </c>
      <c r="F33" s="1107" t="s">
        <v>370</v>
      </c>
      <c r="G33" s="1107"/>
      <c r="H33" s="1106" t="s">
        <v>311</v>
      </c>
      <c r="I33" s="1107" t="s">
        <v>313</v>
      </c>
      <c r="J33" s="1107" t="s">
        <v>370</v>
      </c>
      <c r="K33" s="21"/>
      <c r="L33" s="156"/>
      <c r="M33" s="156"/>
      <c r="N33" s="180" t="s">
        <v>311</v>
      </c>
      <c r="O33" s="157" t="s">
        <v>313</v>
      </c>
      <c r="P33" s="157" t="s">
        <v>370</v>
      </c>
      <c r="Q33" s="157"/>
      <c r="R33" s="180" t="s">
        <v>311</v>
      </c>
      <c r="S33" s="157" t="s">
        <v>313</v>
      </c>
      <c r="T33" s="157" t="s">
        <v>370</v>
      </c>
      <c r="V33" s="1089"/>
      <c r="W33" s="1089"/>
    </row>
    <row r="34" spans="1:23" s="14" customFormat="1" ht="11.25" customHeight="1">
      <c r="B34" s="1108" t="s">
        <v>273</v>
      </c>
      <c r="C34" s="1107"/>
      <c r="D34" s="1107" t="s">
        <v>315</v>
      </c>
      <c r="E34" s="1107" t="s">
        <v>317</v>
      </c>
      <c r="F34" s="1107" t="s">
        <v>318</v>
      </c>
      <c r="G34" s="1107"/>
      <c r="H34" s="1107" t="s">
        <v>315</v>
      </c>
      <c r="I34" s="1107" t="s">
        <v>317</v>
      </c>
      <c r="J34" s="1107" t="s">
        <v>318</v>
      </c>
      <c r="K34" s="21"/>
      <c r="L34" s="409" t="s">
        <v>273</v>
      </c>
      <c r="M34" s="157"/>
      <c r="N34" s="157" t="s">
        <v>315</v>
      </c>
      <c r="O34" s="157" t="s">
        <v>317</v>
      </c>
      <c r="P34" s="157" t="s">
        <v>318</v>
      </c>
      <c r="Q34" s="157"/>
      <c r="R34" s="157" t="s">
        <v>315</v>
      </c>
      <c r="S34" s="157" t="s">
        <v>317</v>
      </c>
      <c r="T34" s="157" t="s">
        <v>318</v>
      </c>
      <c r="V34" s="1089"/>
      <c r="W34" s="1089"/>
    </row>
    <row r="35" spans="1:23" s="14" customFormat="1" ht="11.25" customHeight="1">
      <c r="B35" s="1110" t="s">
        <v>103</v>
      </c>
      <c r="C35" s="1111"/>
      <c r="D35" s="1111"/>
      <c r="E35" s="1111"/>
      <c r="F35" s="1111"/>
      <c r="G35" s="1111"/>
      <c r="H35" s="1111"/>
      <c r="I35" s="1111"/>
      <c r="J35" s="1111"/>
      <c r="K35" s="21"/>
      <c r="L35" s="716" t="s">
        <v>103</v>
      </c>
      <c r="M35" s="717"/>
      <c r="N35" s="717"/>
      <c r="O35" s="717"/>
      <c r="P35" s="717"/>
      <c r="Q35" s="717"/>
      <c r="R35" s="717"/>
      <c r="S35" s="717"/>
      <c r="T35" s="717"/>
      <c r="V35" s="1089"/>
      <c r="W35" s="1089"/>
    </row>
    <row r="36" spans="1:23" s="14" customFormat="1" ht="11.25" customHeight="1">
      <c r="B36" s="1112" t="s">
        <v>382</v>
      </c>
      <c r="C36" s="1113"/>
      <c r="D36" s="1685">
        <v>10109.0908182601</v>
      </c>
      <c r="E36" s="1122"/>
      <c r="F36" s="1122">
        <v>0</v>
      </c>
      <c r="G36" s="1122"/>
      <c r="H36" s="1116">
        <v>265.76640000000003</v>
      </c>
      <c r="I36" s="1122"/>
      <c r="J36" s="1122"/>
      <c r="K36" s="21"/>
      <c r="L36" s="170" t="s">
        <v>382</v>
      </c>
      <c r="M36" s="107"/>
      <c r="N36" s="1669">
        <v>7021.5780000000004</v>
      </c>
      <c r="O36" s="1669">
        <v>75.997</v>
      </c>
      <c r="P36" s="1669"/>
      <c r="Q36" s="1669"/>
      <c r="R36" s="1670">
        <v>979.83</v>
      </c>
      <c r="S36" s="1669">
        <v>146.322</v>
      </c>
      <c r="T36" s="1669">
        <v>11.70576</v>
      </c>
      <c r="V36" s="1089"/>
      <c r="W36" s="1089"/>
    </row>
    <row r="37" spans="1:23" s="14" customFormat="1" ht="11.25" customHeight="1">
      <c r="B37" s="1112" t="s">
        <v>333</v>
      </c>
      <c r="C37" s="1113"/>
      <c r="D37" s="1122">
        <v>1085.2062425524</v>
      </c>
      <c r="E37" s="1122">
        <v>256.84024758211001</v>
      </c>
      <c r="F37" s="1122">
        <v>20.547219806568798</v>
      </c>
      <c r="G37" s="1122"/>
      <c r="H37" s="1116">
        <v>3364.0924</v>
      </c>
      <c r="I37" s="1122">
        <v>819.02584000000002</v>
      </c>
      <c r="J37" s="1122">
        <v>65.522067199999995</v>
      </c>
      <c r="K37" s="21"/>
      <c r="L37" s="170" t="s">
        <v>333</v>
      </c>
      <c r="M37" s="107"/>
      <c r="N37" s="1669">
        <v>657.33</v>
      </c>
      <c r="O37" s="1669">
        <v>238.548</v>
      </c>
      <c r="P37" s="1669">
        <v>19.083840000000002</v>
      </c>
      <c r="Q37" s="1669"/>
      <c r="R37" s="1670">
        <v>2523.7689999999998</v>
      </c>
      <c r="S37" s="1669">
        <v>666.93299999999999</v>
      </c>
      <c r="T37" s="1669">
        <v>53.354640000000003</v>
      </c>
      <c r="V37" s="1089"/>
      <c r="W37" s="1089"/>
    </row>
    <row r="38" spans="1:23" s="14" customFormat="1" ht="11.25" customHeight="1">
      <c r="B38" s="1112" t="s">
        <v>372</v>
      </c>
      <c r="C38" s="1113"/>
      <c r="D38" s="1122">
        <v>11615.8748154767</v>
      </c>
      <c r="E38" s="1122">
        <v>10424.1552041954</v>
      </c>
      <c r="F38" s="1122">
        <v>833.93241633563605</v>
      </c>
      <c r="G38" s="1122"/>
      <c r="H38" s="1116">
        <v>0.14680000000000001</v>
      </c>
      <c r="I38" s="1116">
        <v>0.14680000000000001</v>
      </c>
      <c r="J38" s="1122">
        <v>1.1743999999999999E-2</v>
      </c>
      <c r="K38" s="21"/>
      <c r="L38" s="170" t="s">
        <v>372</v>
      </c>
      <c r="M38" s="107"/>
      <c r="N38" s="1669">
        <v>10788.467000000001</v>
      </c>
      <c r="O38" s="1669">
        <v>9738.9040000000005</v>
      </c>
      <c r="P38" s="1669">
        <v>779.11232000000007</v>
      </c>
      <c r="Q38" s="1669"/>
      <c r="R38" s="1670">
        <v>2.2909999999999999</v>
      </c>
      <c r="S38" s="1670">
        <v>2.2909999999999999</v>
      </c>
      <c r="T38" s="1669">
        <v>0.18328</v>
      </c>
      <c r="V38" s="1089"/>
      <c r="W38" s="1089"/>
    </row>
    <row r="39" spans="1:23" s="14" customFormat="1" ht="11.25" customHeight="1">
      <c r="B39" s="381" t="s">
        <v>375</v>
      </c>
      <c r="C39" s="1113"/>
      <c r="D39" s="1122">
        <v>3420.8201259150501</v>
      </c>
      <c r="E39" s="1122">
        <v>2271.9166928233403</v>
      </c>
      <c r="F39" s="1122">
        <v>181.75333542586799</v>
      </c>
      <c r="G39" s="1122"/>
      <c r="H39" s="1116"/>
      <c r="I39" s="1122"/>
      <c r="J39" s="1122"/>
      <c r="K39" s="21"/>
      <c r="L39" s="156" t="s">
        <v>375</v>
      </c>
      <c r="M39" s="107"/>
      <c r="N39" s="1669">
        <v>3299.855</v>
      </c>
      <c r="O39" s="1669">
        <v>2191.1709999999998</v>
      </c>
      <c r="P39" s="1669">
        <v>175.29367999999999</v>
      </c>
      <c r="Q39" s="1669"/>
      <c r="R39" s="1670"/>
      <c r="S39" s="1669"/>
      <c r="T39" s="1669"/>
      <c r="V39" s="1089"/>
      <c r="W39" s="1089"/>
    </row>
    <row r="40" spans="1:23" s="14" customFormat="1" ht="11.25" customHeight="1">
      <c r="B40" s="381" t="s">
        <v>373</v>
      </c>
      <c r="C40" s="1113"/>
      <c r="D40" s="1122">
        <v>11250.816779799299</v>
      </c>
      <c r="E40" s="1122">
        <v>3931.7129555866804</v>
      </c>
      <c r="F40" s="1122">
        <v>314.537036446934</v>
      </c>
      <c r="G40" s="1122"/>
      <c r="H40" s="1116">
        <v>0.98280000000000001</v>
      </c>
      <c r="I40" s="1122">
        <v>0.34398000000000001</v>
      </c>
      <c r="J40" s="1122">
        <v>2.7518399999999998E-2</v>
      </c>
      <c r="L40" s="156" t="s">
        <v>373</v>
      </c>
      <c r="M40" s="107"/>
      <c r="N40" s="1669">
        <v>10384.513999999999</v>
      </c>
      <c r="O40" s="1669">
        <v>3710.8490000000002</v>
      </c>
      <c r="P40" s="1669">
        <v>296.86792000000003</v>
      </c>
      <c r="Q40" s="1669"/>
      <c r="R40" s="1670">
        <v>1.008</v>
      </c>
      <c r="S40" s="1669">
        <v>0.35299999999999998</v>
      </c>
      <c r="T40" s="1669">
        <v>2.8239999999999998E-2</v>
      </c>
    </row>
    <row r="41" spans="1:23" s="14" customFormat="1" ht="11.25" customHeight="1">
      <c r="B41" s="381" t="s">
        <v>376</v>
      </c>
      <c r="C41" s="1113"/>
      <c r="D41" s="1122">
        <v>162.05734797175302</v>
      </c>
      <c r="E41" s="1122">
        <v>235.666263294304</v>
      </c>
      <c r="F41" s="1122">
        <v>18.8533010635444</v>
      </c>
      <c r="G41" s="1122"/>
      <c r="H41" s="1116"/>
      <c r="I41" s="1122"/>
      <c r="J41" s="1122"/>
      <c r="L41" s="156" t="s">
        <v>376</v>
      </c>
      <c r="M41" s="107"/>
      <c r="N41" s="1669">
        <v>17.856000000000002</v>
      </c>
      <c r="O41" s="1669">
        <v>17.856000000000002</v>
      </c>
      <c r="P41" s="1669">
        <v>1.4284800000000002</v>
      </c>
      <c r="Q41" s="1669"/>
      <c r="R41" s="1670"/>
      <c r="S41" s="1669"/>
      <c r="T41" s="1669"/>
    </row>
    <row r="42" spans="1:23" s="14" customFormat="1" ht="11.25" customHeight="1">
      <c r="B42" s="381" t="s">
        <v>342</v>
      </c>
      <c r="C42" s="1113"/>
      <c r="D42" s="1123">
        <v>750.53069238032901</v>
      </c>
      <c r="E42" s="1123">
        <v>521.47413966002193</v>
      </c>
      <c r="F42" s="1123">
        <v>41.717931172801798</v>
      </c>
      <c r="G42" s="1123"/>
      <c r="H42" s="1123"/>
      <c r="I42" s="1123"/>
      <c r="J42" s="1122"/>
      <c r="L42" s="156" t="s">
        <v>342</v>
      </c>
      <c r="M42" s="107"/>
      <c r="N42" s="1671">
        <v>416.40600000000001</v>
      </c>
      <c r="O42" s="1671">
        <v>147.91499999999999</v>
      </c>
      <c r="P42" s="1671">
        <v>11.8332</v>
      </c>
      <c r="Q42" s="1671"/>
      <c r="R42" s="1671">
        <v>11.233000000000001</v>
      </c>
      <c r="S42" s="1671">
        <v>11.233000000000001</v>
      </c>
      <c r="T42" s="1669">
        <v>0.89864000000000011</v>
      </c>
      <c r="V42" s="1519"/>
      <c r="W42" s="1519"/>
    </row>
    <row r="43" spans="1:23" s="32" customFormat="1" ht="11.25" customHeight="1">
      <c r="A43" s="14"/>
      <c r="B43" s="888" t="s">
        <v>343</v>
      </c>
      <c r="C43" s="888"/>
      <c r="D43" s="1174">
        <v>38394.396822355629</v>
      </c>
      <c r="E43" s="1174">
        <v>17641.765503141858</v>
      </c>
      <c r="F43" s="1174">
        <v>1411.3412402513532</v>
      </c>
      <c r="G43" s="1174"/>
      <c r="H43" s="1174">
        <v>3630.9884000000002</v>
      </c>
      <c r="I43" s="1174">
        <v>819.51661999999999</v>
      </c>
      <c r="J43" s="1174">
        <v>65.561329599999993</v>
      </c>
      <c r="L43" s="1092" t="s">
        <v>343</v>
      </c>
      <c r="M43" s="1092"/>
      <c r="N43" s="1672">
        <v>32586.005999999998</v>
      </c>
      <c r="O43" s="1672">
        <v>16121.240000000002</v>
      </c>
      <c r="P43" s="1672">
        <v>1283.6194400000002</v>
      </c>
      <c r="Q43" s="1672"/>
      <c r="R43" s="1672">
        <v>3518.1309999999999</v>
      </c>
      <c r="S43" s="1672">
        <v>827.13199999999995</v>
      </c>
      <c r="T43" s="1672">
        <v>66.170559999999995</v>
      </c>
    </row>
    <row r="44" spans="1:23" s="32" customFormat="1" ht="11.25" customHeight="1">
      <c r="A44" s="14"/>
      <c r="B44" s="1112" t="s">
        <v>346</v>
      </c>
      <c r="C44" s="4"/>
      <c r="D44" s="1124"/>
      <c r="E44" s="1124">
        <v>57.604556116605806</v>
      </c>
      <c r="F44" s="1124">
        <v>4.6083644893284603</v>
      </c>
      <c r="G44" s="1124"/>
      <c r="H44" s="1124"/>
      <c r="I44" s="1124"/>
      <c r="J44" s="1124"/>
      <c r="L44" s="170" t="s">
        <v>346</v>
      </c>
      <c r="N44" s="1673"/>
      <c r="O44" s="1673">
        <v>53.801000000000002</v>
      </c>
      <c r="P44" s="1673">
        <v>4.3040000000000003</v>
      </c>
      <c r="Q44" s="1673"/>
      <c r="R44" s="1673"/>
      <c r="S44" s="1673"/>
      <c r="T44" s="1673"/>
    </row>
    <row r="45" spans="1:23" s="32" customFormat="1">
      <c r="A45" s="14"/>
      <c r="B45" s="1125" t="s">
        <v>348</v>
      </c>
      <c r="C45" s="4"/>
      <c r="D45" s="1124"/>
      <c r="E45" s="1124"/>
      <c r="F45" s="1124"/>
      <c r="G45" s="1124"/>
      <c r="H45" s="1124"/>
      <c r="I45" s="1124"/>
      <c r="J45" s="1124"/>
      <c r="L45" s="36" t="s">
        <v>348</v>
      </c>
      <c r="N45" s="1673"/>
      <c r="O45" s="1673"/>
      <c r="P45" s="1673"/>
      <c r="Q45" s="1673"/>
      <c r="R45" s="1673"/>
      <c r="S45" s="1673"/>
      <c r="T45" s="1673"/>
    </row>
    <row r="46" spans="1:23" s="32" customFormat="1">
      <c r="A46" s="14"/>
      <c r="B46" s="888" t="s">
        <v>351</v>
      </c>
      <c r="C46" s="888"/>
      <c r="D46" s="1173"/>
      <c r="E46" s="1173">
        <v>57.604556116605806</v>
      </c>
      <c r="F46" s="1173">
        <v>4.6083644893284603</v>
      </c>
      <c r="G46" s="1173"/>
      <c r="H46" s="1173"/>
      <c r="I46" s="1173"/>
      <c r="J46" s="1173"/>
      <c r="L46" s="1092" t="s">
        <v>351</v>
      </c>
      <c r="M46" s="1092"/>
      <c r="N46" s="1674"/>
      <c r="O46" s="1674">
        <v>53.801000000000002</v>
      </c>
      <c r="P46" s="1674">
        <v>4.3040000000000003</v>
      </c>
      <c r="Q46" s="1674"/>
      <c r="R46" s="1674"/>
      <c r="S46" s="1674"/>
      <c r="T46" s="1674"/>
    </row>
    <row r="47" spans="1:23" s="32" customFormat="1">
      <c r="A47" s="14"/>
      <c r="B47" s="1125" t="s">
        <v>383</v>
      </c>
      <c r="C47" s="4"/>
      <c r="D47" s="1124"/>
      <c r="E47" s="1124">
        <v>30.001781086200001</v>
      </c>
      <c r="F47" s="1124">
        <v>2.4001424868959997</v>
      </c>
      <c r="G47" s="1124"/>
      <c r="H47" s="1124"/>
      <c r="I47" s="1124">
        <v>332.00200000000001</v>
      </c>
      <c r="J47" s="1124">
        <v>26.56016</v>
      </c>
      <c r="L47" s="36" t="s">
        <v>383</v>
      </c>
      <c r="N47" s="1673"/>
      <c r="O47" s="1673">
        <v>30.922000000000001</v>
      </c>
      <c r="P47" s="1673">
        <v>2.4729999999999999</v>
      </c>
      <c r="Q47" s="1673"/>
      <c r="R47" s="1673"/>
      <c r="S47" s="1673">
        <v>385.048</v>
      </c>
      <c r="T47" s="1673">
        <v>30.803840000000001</v>
      </c>
    </row>
    <row r="48" spans="1:23" s="32" customFormat="1">
      <c r="A48" s="14"/>
      <c r="B48" s="888" t="s">
        <v>198</v>
      </c>
      <c r="C48" s="888"/>
      <c r="D48" s="1173"/>
      <c r="E48" s="1173">
        <v>1416.731</v>
      </c>
      <c r="F48" s="1173">
        <v>113.33848</v>
      </c>
      <c r="G48" s="1173"/>
      <c r="H48" s="1173"/>
      <c r="I48" s="1173">
        <v>91.368750000000006</v>
      </c>
      <c r="J48" s="1173">
        <v>7.3095000000000008</v>
      </c>
      <c r="L48" s="1092" t="s">
        <v>198</v>
      </c>
      <c r="M48" s="1092"/>
      <c r="N48" s="1674"/>
      <c r="O48" s="1674">
        <v>1416.731</v>
      </c>
      <c r="P48" s="1674">
        <v>113.33848</v>
      </c>
      <c r="Q48" s="1674"/>
      <c r="R48" s="1674"/>
      <c r="S48" s="1674">
        <v>91.368750000000006</v>
      </c>
      <c r="T48" s="1674">
        <v>7.3095000000000008</v>
      </c>
      <c r="V48" s="270"/>
    </row>
    <row r="49" spans="1:20" s="32" customFormat="1">
      <c r="A49" s="14"/>
      <c r="B49" s="888" t="s">
        <v>354</v>
      </c>
      <c r="C49" s="888"/>
      <c r="D49" s="1173"/>
      <c r="E49" s="1175">
        <f>E43+E44+E47+E48</f>
        <v>19146.102840344665</v>
      </c>
      <c r="F49" s="1175">
        <f>F43+F44+F47+F48</f>
        <v>1531.6882272275775</v>
      </c>
      <c r="G49" s="1173">
        <v>0</v>
      </c>
      <c r="H49" s="1173"/>
      <c r="I49" s="1175">
        <f>I43+I44+I47+I48</f>
        <v>1242.8873700000001</v>
      </c>
      <c r="J49" s="1175">
        <f>J43+J44+J47+J48</f>
        <v>99.43098959999999</v>
      </c>
      <c r="K49" s="1285"/>
      <c r="L49" s="1092" t="s">
        <v>354</v>
      </c>
      <c r="M49" s="1092"/>
      <c r="N49" s="1674"/>
      <c r="O49" s="1674">
        <v>17622.694000000003</v>
      </c>
      <c r="P49" s="1674">
        <v>1403.7349200000003</v>
      </c>
      <c r="Q49" s="1674">
        <v>0</v>
      </c>
      <c r="R49" s="1674"/>
      <c r="S49" s="1674">
        <v>1303.5487499999999</v>
      </c>
      <c r="T49" s="1674">
        <v>104.2839</v>
      </c>
    </row>
    <row r="50" spans="1:20" s="32" customFormat="1">
      <c r="A50" s="14"/>
      <c r="D50" s="77"/>
      <c r="E50" s="77"/>
      <c r="F50" s="77"/>
      <c r="G50" s="77"/>
      <c r="H50" s="77"/>
      <c r="I50" s="77"/>
      <c r="J50" s="77"/>
      <c r="N50" s="77"/>
      <c r="O50" s="77"/>
      <c r="P50" s="77"/>
      <c r="Q50" s="77"/>
      <c r="R50" s="77"/>
      <c r="S50" s="77"/>
      <c r="T50" s="77"/>
    </row>
    <row r="51" spans="1:20" s="8" customFormat="1" ht="27" customHeight="1">
      <c r="A51" s="14"/>
      <c r="B51" s="1759"/>
      <c r="C51" s="1759"/>
      <c r="D51" s="1759"/>
      <c r="E51" s="1759"/>
      <c r="F51" s="1759"/>
      <c r="G51" s="1759"/>
      <c r="H51" s="1759"/>
      <c r="I51" s="1759"/>
      <c r="J51" s="1759"/>
      <c r="L51" s="1760"/>
      <c r="M51" s="1760"/>
      <c r="N51" s="1760"/>
      <c r="O51" s="1760"/>
      <c r="P51" s="1760"/>
      <c r="Q51" s="1760"/>
      <c r="R51" s="1760"/>
      <c r="S51" s="1760"/>
      <c r="T51" s="1760"/>
    </row>
    <row r="52" spans="1:20">
      <c r="A52" s="14"/>
      <c r="C52" s="14"/>
      <c r="D52" s="14"/>
      <c r="E52" s="14"/>
      <c r="F52" s="14"/>
      <c r="G52" s="14"/>
      <c r="H52" s="14"/>
      <c r="I52" s="14"/>
      <c r="J52" s="14"/>
      <c r="L52" s="14"/>
      <c r="N52" s="107"/>
      <c r="O52" s="411"/>
      <c r="P52" s="107"/>
      <c r="Q52" s="107"/>
      <c r="R52" s="107"/>
      <c r="S52" s="411"/>
      <c r="T52" s="411"/>
    </row>
    <row r="53" spans="1:20">
      <c r="A53" s="14"/>
      <c r="C53" s="14"/>
      <c r="D53" s="37"/>
      <c r="E53" s="14"/>
      <c r="F53" s="14"/>
      <c r="G53" s="14"/>
      <c r="H53" s="14"/>
      <c r="J53" s="14"/>
      <c r="L53" s="26"/>
      <c r="N53" s="411"/>
      <c r="O53" s="412"/>
      <c r="P53" s="412"/>
      <c r="Q53" s="107"/>
      <c r="R53" s="107"/>
      <c r="S53" s="411"/>
      <c r="T53" s="411"/>
    </row>
    <row r="54" spans="1:20">
      <c r="A54" s="14"/>
      <c r="C54" s="14"/>
      <c r="D54" s="14"/>
      <c r="E54" s="14"/>
      <c r="F54" s="14"/>
      <c r="G54" s="14"/>
      <c r="H54" s="14"/>
      <c r="J54" s="14"/>
      <c r="L54" s="26"/>
      <c r="N54" s="411"/>
      <c r="O54" s="412"/>
      <c r="P54" s="412"/>
      <c r="Q54" s="107"/>
      <c r="R54" s="107"/>
      <c r="S54" s="411"/>
      <c r="T54" s="411"/>
    </row>
    <row r="55" spans="1:20">
      <c r="A55" s="14"/>
      <c r="C55" s="14"/>
      <c r="D55" s="14"/>
      <c r="E55" s="14"/>
      <c r="F55" s="14"/>
      <c r="G55" s="14"/>
      <c r="H55" s="14"/>
      <c r="J55" s="14"/>
      <c r="N55" s="411"/>
      <c r="O55" s="412"/>
      <c r="P55" s="412"/>
    </row>
    <row r="56" spans="1:20">
      <c r="A56" s="14"/>
      <c r="C56" s="14"/>
      <c r="D56" s="14"/>
      <c r="E56" s="14"/>
      <c r="F56" s="14"/>
      <c r="G56" s="14"/>
      <c r="H56" s="14"/>
      <c r="J56" s="14"/>
    </row>
    <row r="57" spans="1:20">
      <c r="A57" s="14"/>
      <c r="E57" s="35"/>
    </row>
    <row r="58" spans="1:20">
      <c r="A58" s="14"/>
    </row>
    <row r="59" spans="1:20">
      <c r="A59" s="14"/>
    </row>
    <row r="60" spans="1:20">
      <c r="A60" s="14"/>
    </row>
    <row r="61" spans="1:20">
      <c r="A61" s="14"/>
    </row>
    <row r="62" spans="1:20">
      <c r="A62" s="14"/>
    </row>
    <row r="69" spans="1:1">
      <c r="A69" s="23"/>
    </row>
    <row r="70" spans="1:1">
      <c r="A70" s="23"/>
    </row>
    <row r="71" spans="1:1">
      <c r="A71" s="24"/>
    </row>
    <row r="72" spans="1:1">
      <c r="A72" s="14"/>
    </row>
    <row r="73" spans="1:1" ht="11.25" customHeight="1">
      <c r="A73" s="14"/>
    </row>
    <row r="74" spans="1:1">
      <c r="A74" s="14"/>
    </row>
    <row r="75" spans="1:1">
      <c r="A75" s="14"/>
    </row>
    <row r="76" spans="1:1">
      <c r="A76" s="14"/>
    </row>
    <row r="77" spans="1:1">
      <c r="A77" s="14"/>
    </row>
    <row r="78" spans="1:1">
      <c r="A78" s="14"/>
    </row>
    <row r="79" spans="1:1">
      <c r="A79" s="14"/>
    </row>
    <row r="80" spans="1:1">
      <c r="A80" s="26"/>
    </row>
    <row r="81" spans="1:1">
      <c r="A81" s="26"/>
    </row>
    <row r="82" spans="1:1">
      <c r="A82" s="26"/>
    </row>
    <row r="83" spans="1:1">
      <c r="A83" s="26"/>
    </row>
    <row r="84" spans="1:1">
      <c r="A84" s="26"/>
    </row>
    <row r="85" spans="1:1">
      <c r="A85" s="26"/>
    </row>
    <row r="86" spans="1:1">
      <c r="A86" s="26"/>
    </row>
    <row r="87" spans="1:1">
      <c r="A87" s="26"/>
    </row>
  </sheetData>
  <sheetProtection formatCells="0" formatColumns="0" formatRows="0" insertColumns="0" insertRows="0" insertHyperlinks="0" deleteColumns="0" deleteRows="0" sort="0" autoFilter="0" pivotTables="0"/>
  <mergeCells count="9">
    <mergeCell ref="B51:J51"/>
    <mergeCell ref="L51:T51"/>
    <mergeCell ref="B3:H3"/>
    <mergeCell ref="H9:J9"/>
    <mergeCell ref="R9:T9"/>
    <mergeCell ref="D32:F32"/>
    <mergeCell ref="H32:J32"/>
    <mergeCell ref="N32:P32"/>
    <mergeCell ref="R32:T32"/>
  </mergeCells>
  <hyperlinks>
    <hyperlink ref="B3" location="Contents!A1" display="Back to index page" xr:uid="{9A60FDE1-1EE8-4885-8108-23795AE87DD5}"/>
    <hyperlink ref="B3:H3" location="CONTENTS!A1" display="Back to contents page" xr:uid="{E4E7EC9E-AEC4-4173-86E4-D042292BB00A}"/>
  </hyperlinks>
  <printOptions horizontalCentered="1" verticalCentered="1"/>
  <pageMargins left="3.937007874015748E-2" right="3.937007874015748E-2" top="3.937007874015748E-2" bottom="3.937007874015748E-2" header="3.937007874015748E-2" footer="3.937007874015748E-2"/>
  <pageSetup paperSize="9" scale="67" orientation="landscape" r:id="rId1"/>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9B7D5-BE33-4508-B4D0-27CE7997BBCB}">
  <sheetPr codeName="Sheet5"/>
  <dimension ref="A1:O89"/>
  <sheetViews>
    <sheetView showGridLines="0" showRowColHeaders="0" zoomScaleNormal="100" workbookViewId="0"/>
  </sheetViews>
  <sheetFormatPr baseColWidth="10" defaultColWidth="11.42578125" defaultRowHeight="11.25"/>
  <cols>
    <col min="1" max="1" width="2.7109375" style="21" customWidth="1"/>
    <col min="2" max="2" width="56.7109375" style="32" customWidth="1"/>
    <col min="3" max="4" width="15" style="32" customWidth="1"/>
    <col min="5" max="5" width="2.140625" style="32" customWidth="1"/>
    <col min="6" max="10" width="15" style="32" customWidth="1"/>
    <col min="11" max="11" width="12.7109375" style="32" customWidth="1"/>
    <col min="12" max="12" width="14.42578125" style="32" customWidth="1"/>
    <col min="13" max="18" width="11.42578125" style="32"/>
    <col min="19" max="19" width="3.5703125" style="32" customWidth="1"/>
    <col min="20" max="16384" width="11.42578125" style="32"/>
  </cols>
  <sheetData>
    <row r="1" spans="1:12" s="12" customFormat="1" ht="11.25" customHeight="1">
      <c r="A1" s="9"/>
      <c r="B1" s="9"/>
      <c r="C1" s="9"/>
      <c r="D1" s="10"/>
      <c r="E1" s="10"/>
      <c r="F1" s="10"/>
      <c r="G1" s="10"/>
      <c r="H1" s="10"/>
      <c r="I1" s="10"/>
      <c r="J1" s="9"/>
    </row>
    <row r="2" spans="1:12" s="12" customFormat="1" ht="5.25" customHeight="1">
      <c r="A2" s="9"/>
      <c r="B2" s="9"/>
      <c r="C2" s="9"/>
      <c r="D2" s="10"/>
      <c r="E2" s="10"/>
      <c r="F2" s="10"/>
      <c r="G2" s="10"/>
      <c r="H2" s="10"/>
      <c r="I2" s="10"/>
      <c r="J2" s="9"/>
    </row>
    <row r="3" spans="1:12" s="14" customFormat="1" ht="12.75" customHeight="1">
      <c r="A3" s="13"/>
      <c r="B3" s="1767" t="s">
        <v>268</v>
      </c>
      <c r="C3" s="1767"/>
      <c r="D3" s="1767"/>
      <c r="E3" s="1767"/>
      <c r="F3" s="1767"/>
      <c r="G3" s="1767"/>
      <c r="H3" s="1767"/>
      <c r="I3" s="1767"/>
    </row>
    <row r="4" spans="1:12" s="12" customFormat="1" ht="5.25" customHeight="1">
      <c r="A4" s="9"/>
      <c r="B4" s="9"/>
      <c r="C4" s="9"/>
      <c r="D4" s="10"/>
      <c r="E4" s="10"/>
      <c r="F4" s="10"/>
      <c r="G4" s="10"/>
      <c r="H4" s="10"/>
      <c r="I4" s="10"/>
      <c r="J4" s="9"/>
      <c r="K4" s="9"/>
      <c r="L4" s="9"/>
    </row>
    <row r="5" spans="1:12" s="8" customFormat="1" ht="15.75">
      <c r="A5" s="15"/>
      <c r="B5" s="16" t="s">
        <v>2183</v>
      </c>
    </row>
    <row r="6" spans="1:12" ht="11.25" customHeight="1"/>
    <row r="7" spans="1:12" s="101" customFormat="1" ht="71.25" customHeight="1">
      <c r="A7" s="112"/>
      <c r="B7" s="1768" t="s">
        <v>1921</v>
      </c>
      <c r="C7" s="1769"/>
      <c r="D7" s="1769"/>
      <c r="E7" s="1769"/>
      <c r="F7" s="1769"/>
      <c r="G7" s="1769"/>
      <c r="H7" s="1769"/>
      <c r="I7" s="1769"/>
      <c r="J7" s="1769"/>
      <c r="K7" s="893"/>
    </row>
    <row r="8" spans="1:12" ht="30" customHeight="1">
      <c r="B8" s="1770" t="s">
        <v>810</v>
      </c>
      <c r="C8" s="1771"/>
      <c r="D8" s="1771"/>
      <c r="E8" s="1771"/>
      <c r="F8" s="1771"/>
      <c r="G8" s="1771"/>
      <c r="H8" s="1771"/>
      <c r="I8" s="1771"/>
      <c r="J8" s="1771"/>
      <c r="K8" s="4"/>
    </row>
    <row r="9" spans="1:12">
      <c r="A9" s="18"/>
      <c r="B9" s="50"/>
    </row>
    <row r="10" spans="1:12" ht="11.25" customHeight="1">
      <c r="A10" s="18"/>
      <c r="B10" s="316" t="s">
        <v>28</v>
      </c>
      <c r="E10" s="95"/>
      <c r="F10" s="1766" t="s">
        <v>812</v>
      </c>
      <c r="G10" s="1766"/>
      <c r="H10" s="1766"/>
      <c r="I10" s="1766"/>
      <c r="J10" s="1766"/>
    </row>
    <row r="11" spans="1:12" ht="11.25" customHeight="1">
      <c r="A11" s="18"/>
      <c r="B11" s="50"/>
      <c r="D11" s="77"/>
      <c r="E11" s="77"/>
      <c r="F11" s="77"/>
      <c r="G11" s="77"/>
      <c r="H11" s="77"/>
      <c r="I11" s="77"/>
      <c r="J11" s="894" t="s">
        <v>813</v>
      </c>
    </row>
    <row r="12" spans="1:12" ht="11.25" customHeight="1">
      <c r="A12" s="18"/>
      <c r="B12" s="53"/>
      <c r="C12" s="1765" t="s">
        <v>811</v>
      </c>
      <c r="D12" s="1765"/>
      <c r="E12" s="77"/>
      <c r="G12" s="77"/>
      <c r="H12" s="77"/>
      <c r="I12" s="77"/>
      <c r="J12" s="895" t="s">
        <v>814</v>
      </c>
    </row>
    <row r="13" spans="1:12" ht="11.25" customHeight="1">
      <c r="A13" s="18"/>
      <c r="C13" s="652" t="s">
        <v>815</v>
      </c>
      <c r="D13" s="77" t="s">
        <v>816</v>
      </c>
      <c r="E13" s="77"/>
      <c r="F13" s="42"/>
      <c r="H13" s="77"/>
      <c r="I13" s="77"/>
      <c r="J13" s="895" t="s">
        <v>817</v>
      </c>
    </row>
    <row r="14" spans="1:12" ht="11.25" customHeight="1">
      <c r="A14" s="18"/>
      <c r="B14" s="50"/>
      <c r="C14" s="652" t="s">
        <v>818</v>
      </c>
      <c r="D14" s="77" t="s">
        <v>819</v>
      </c>
      <c r="E14" s="77"/>
      <c r="F14" s="42"/>
      <c r="G14" s="42"/>
      <c r="H14" s="77" t="s">
        <v>820</v>
      </c>
      <c r="I14" s="77" t="s">
        <v>345</v>
      </c>
      <c r="J14" s="895" t="s">
        <v>821</v>
      </c>
    </row>
    <row r="15" spans="1:12" ht="11.25" customHeight="1">
      <c r="A15" s="18"/>
      <c r="B15" s="147" t="s">
        <v>273</v>
      </c>
      <c r="C15" s="519" t="s">
        <v>742</v>
      </c>
      <c r="D15" s="148" t="s">
        <v>822</v>
      </c>
      <c r="E15" s="148"/>
      <c r="F15" s="148" t="s">
        <v>823</v>
      </c>
      <c r="G15" s="148" t="s">
        <v>824</v>
      </c>
      <c r="H15" s="148" t="s">
        <v>825</v>
      </c>
      <c r="I15" s="148" t="s">
        <v>825</v>
      </c>
      <c r="J15" s="896" t="s">
        <v>826</v>
      </c>
    </row>
    <row r="16" spans="1:12" ht="11.25" customHeight="1">
      <c r="A16" s="14"/>
      <c r="B16" s="347" t="s">
        <v>745</v>
      </c>
      <c r="C16" s="347"/>
      <c r="D16" s="347"/>
      <c r="E16" s="152"/>
    </row>
    <row r="17" spans="1:15" ht="11.25" customHeight="1">
      <c r="A17" s="14"/>
      <c r="B17" s="236" t="s">
        <v>827</v>
      </c>
      <c r="C17" s="65">
        <v>309988</v>
      </c>
      <c r="D17" s="65">
        <v>314558</v>
      </c>
      <c r="E17" s="66"/>
      <c r="F17" s="494">
        <v>305088</v>
      </c>
      <c r="G17" s="494">
        <v>9470</v>
      </c>
      <c r="H17" s="494"/>
      <c r="I17" s="494"/>
      <c r="J17" s="494"/>
      <c r="K17" s="79"/>
      <c r="L17" s="79"/>
    </row>
    <row r="18" spans="1:15" ht="11.25" customHeight="1">
      <c r="A18" s="14"/>
      <c r="B18" s="236" t="s">
        <v>747</v>
      </c>
      <c r="C18" s="65">
        <v>20558</v>
      </c>
      <c r="D18" s="65">
        <v>21674</v>
      </c>
      <c r="E18" s="66"/>
      <c r="F18" s="494">
        <v>9442</v>
      </c>
      <c r="G18" s="494">
        <v>12232</v>
      </c>
      <c r="H18" s="494"/>
      <c r="I18" s="494"/>
      <c r="J18" s="494"/>
      <c r="K18" s="79"/>
      <c r="L18" s="79"/>
    </row>
    <row r="19" spans="1:15" ht="11.25" customHeight="1">
      <c r="A19" s="14"/>
      <c r="B19" s="236" t="s">
        <v>748</v>
      </c>
      <c r="C19" s="65">
        <v>1961464</v>
      </c>
      <c r="D19" s="65">
        <v>1982455</v>
      </c>
      <c r="E19" s="66"/>
      <c r="F19" s="494">
        <v>1886632</v>
      </c>
      <c r="G19" s="494">
        <v>88735</v>
      </c>
      <c r="H19" s="494"/>
      <c r="I19" s="494"/>
      <c r="J19" s="494">
        <v>7088</v>
      </c>
      <c r="K19" s="79"/>
      <c r="L19" s="79"/>
      <c r="O19" s="79"/>
    </row>
    <row r="20" spans="1:15" ht="11.25" customHeight="1">
      <c r="A20" s="14"/>
      <c r="B20" s="236" t="s">
        <v>828</v>
      </c>
      <c r="C20" s="65">
        <v>488087</v>
      </c>
      <c r="D20" s="65">
        <v>329969</v>
      </c>
      <c r="E20" s="66"/>
      <c r="F20" s="494">
        <v>291346</v>
      </c>
      <c r="G20" s="494"/>
      <c r="H20" s="494"/>
      <c r="I20" s="494">
        <v>38623</v>
      </c>
      <c r="J20" s="494"/>
      <c r="K20" s="79"/>
      <c r="N20" s="79"/>
    </row>
    <row r="21" spans="1:15" ht="11.25" customHeight="1">
      <c r="A21" s="14"/>
      <c r="B21" s="236" t="s">
        <v>829</v>
      </c>
      <c r="C21" s="65">
        <v>33350</v>
      </c>
      <c r="D21" s="65">
        <v>7684</v>
      </c>
      <c r="E21" s="66"/>
      <c r="F21" s="494">
        <v>4611</v>
      </c>
      <c r="G21" s="494"/>
      <c r="H21" s="494"/>
      <c r="I21" s="494">
        <v>3073</v>
      </c>
      <c r="J21" s="494"/>
      <c r="K21" s="79"/>
      <c r="N21" s="79"/>
    </row>
    <row r="22" spans="1:15" ht="11.25" customHeight="1">
      <c r="A22" s="14"/>
      <c r="B22" s="236" t="s">
        <v>830</v>
      </c>
      <c r="C22" s="65">
        <v>138259</v>
      </c>
      <c r="D22" s="897"/>
      <c r="E22" s="66"/>
      <c r="F22" s="494"/>
      <c r="G22" s="494"/>
      <c r="H22" s="494"/>
      <c r="I22" s="494"/>
      <c r="J22" s="494"/>
    </row>
    <row r="23" spans="1:15" ht="11.25" customHeight="1">
      <c r="A23" s="14"/>
      <c r="B23" s="236" t="s">
        <v>752</v>
      </c>
      <c r="C23" s="65">
        <v>185687</v>
      </c>
      <c r="D23" s="65">
        <v>186934</v>
      </c>
      <c r="E23" s="66"/>
      <c r="F23" s="494"/>
      <c r="G23" s="494">
        <v>186934</v>
      </c>
      <c r="H23" s="494"/>
      <c r="I23" s="494">
        <v>186934</v>
      </c>
      <c r="J23" s="494"/>
      <c r="L23" s="79"/>
      <c r="N23" s="79"/>
    </row>
    <row r="24" spans="1:15" ht="11.25" customHeight="1">
      <c r="A24" s="14"/>
      <c r="B24" s="236" t="s">
        <v>831</v>
      </c>
      <c r="C24" s="65">
        <v>14651</v>
      </c>
      <c r="D24" s="65"/>
      <c r="E24" s="66"/>
      <c r="F24" s="43"/>
      <c r="I24" s="494"/>
      <c r="J24" s="494"/>
    </row>
    <row r="25" spans="1:15" ht="11.25" customHeight="1">
      <c r="A25" s="14"/>
      <c r="B25" s="236" t="s">
        <v>832</v>
      </c>
      <c r="C25" s="65">
        <v>19257</v>
      </c>
      <c r="D25" s="65">
        <v>6845</v>
      </c>
      <c r="E25" s="66"/>
      <c r="F25" s="43">
        <v>2168</v>
      </c>
      <c r="I25" s="494"/>
      <c r="J25" s="494">
        <v>4677</v>
      </c>
      <c r="O25" s="79"/>
    </row>
    <row r="26" spans="1:15" ht="11.25" customHeight="1">
      <c r="A26" s="14"/>
      <c r="B26" s="236" t="s">
        <v>755</v>
      </c>
      <c r="C26" s="299"/>
      <c r="D26" s="65">
        <v>19372</v>
      </c>
      <c r="E26" s="66"/>
      <c r="F26" s="43">
        <v>19372</v>
      </c>
      <c r="I26" s="494"/>
      <c r="J26" s="494"/>
      <c r="K26" s="79"/>
    </row>
    <row r="27" spans="1:15" ht="11.25" customHeight="1">
      <c r="A27" s="14"/>
      <c r="B27" s="236" t="s">
        <v>756</v>
      </c>
      <c r="C27" s="65">
        <v>10273</v>
      </c>
      <c r="D27" s="65">
        <v>12000</v>
      </c>
      <c r="E27" s="66"/>
      <c r="F27" s="43">
        <v>280</v>
      </c>
      <c r="I27" s="494"/>
      <c r="J27" s="494">
        <v>11720</v>
      </c>
      <c r="O27" s="79"/>
    </row>
    <row r="28" spans="1:15" ht="11.25" customHeight="1">
      <c r="A28" s="14"/>
      <c r="B28" s="236" t="s">
        <v>757</v>
      </c>
      <c r="C28" s="65">
        <v>510</v>
      </c>
      <c r="D28" s="65">
        <v>535</v>
      </c>
      <c r="E28" s="66"/>
      <c r="F28" s="43">
        <v>120</v>
      </c>
      <c r="I28" s="494"/>
      <c r="J28" s="494">
        <v>415</v>
      </c>
      <c r="K28" s="79"/>
    </row>
    <row r="29" spans="1:15" ht="11.25" customHeight="1">
      <c r="A29" s="14"/>
      <c r="B29" s="236" t="s">
        <v>758</v>
      </c>
      <c r="C29" s="65">
        <v>21254</v>
      </c>
      <c r="D29" s="65">
        <v>16072</v>
      </c>
      <c r="E29" s="66"/>
      <c r="F29" s="43">
        <v>16072</v>
      </c>
      <c r="I29" s="494"/>
      <c r="J29" s="494"/>
      <c r="K29" s="79"/>
    </row>
    <row r="30" spans="1:15" ht="11.25" customHeight="1">
      <c r="A30" s="14"/>
      <c r="B30" s="236" t="s">
        <v>833</v>
      </c>
      <c r="C30" s="65">
        <v>1767</v>
      </c>
      <c r="D30" s="65">
        <v>1</v>
      </c>
      <c r="E30" s="66"/>
      <c r="F30" s="43">
        <v>1</v>
      </c>
      <c r="I30" s="494"/>
      <c r="J30" s="494"/>
    </row>
    <row r="31" spans="1:15" ht="11.25" customHeight="1">
      <c r="A31" s="14"/>
      <c r="B31" s="236" t="s">
        <v>342</v>
      </c>
      <c r="C31" s="898">
        <v>31324</v>
      </c>
      <c r="D31" s="770">
        <v>15862</v>
      </c>
      <c r="E31" s="238"/>
      <c r="F31" s="43">
        <v>10244</v>
      </c>
      <c r="G31" s="43"/>
      <c r="I31" s="494">
        <v>5618</v>
      </c>
      <c r="J31" s="494"/>
      <c r="K31" s="79"/>
      <c r="N31" s="79"/>
    </row>
    <row r="32" spans="1:15" ht="11.25" customHeight="1">
      <c r="A32" s="14"/>
      <c r="B32" s="899" t="s">
        <v>760</v>
      </c>
      <c r="C32" s="900">
        <v>3236431</v>
      </c>
      <c r="D32" s="900">
        <v>2913962</v>
      </c>
      <c r="E32" s="901"/>
      <c r="F32" s="902">
        <v>2545375</v>
      </c>
      <c r="G32" s="902">
        <v>297372</v>
      </c>
      <c r="H32" s="902"/>
      <c r="I32" s="903">
        <v>234248</v>
      </c>
      <c r="J32" s="903">
        <v>23900</v>
      </c>
      <c r="K32" s="79"/>
      <c r="L32" s="79"/>
      <c r="N32" s="79"/>
      <c r="O32" s="79"/>
    </row>
    <row r="33" spans="1:13" ht="11.25" customHeight="1">
      <c r="A33" s="14"/>
      <c r="B33" s="347" t="s">
        <v>834</v>
      </c>
      <c r="C33" s="594"/>
      <c r="D33" s="594"/>
      <c r="E33" s="237"/>
      <c r="L33" s="79"/>
    </row>
    <row r="34" spans="1:13" ht="11.25" customHeight="1">
      <c r="A34" s="14"/>
      <c r="B34" s="355" t="s">
        <v>762</v>
      </c>
      <c r="C34" s="65">
        <v>177298</v>
      </c>
      <c r="D34" s="497">
        <v>199714</v>
      </c>
      <c r="E34" s="66"/>
      <c r="F34" s="66"/>
      <c r="G34" s="66"/>
      <c r="H34" s="494"/>
      <c r="I34" s="494"/>
      <c r="J34" s="494">
        <v>199714</v>
      </c>
      <c r="K34" s="494"/>
      <c r="L34" s="79"/>
      <c r="M34" s="494"/>
    </row>
    <row r="35" spans="1:13" ht="11.25" customHeight="1">
      <c r="A35" s="14"/>
      <c r="B35" s="355" t="s">
        <v>763</v>
      </c>
      <c r="C35" s="65">
        <v>1396630</v>
      </c>
      <c r="D35" s="497">
        <v>1399342</v>
      </c>
      <c r="E35" s="66"/>
      <c r="F35" s="66">
        <v>26958.839</v>
      </c>
      <c r="G35" s="66"/>
      <c r="H35" s="494"/>
      <c r="I35" s="494"/>
      <c r="J35" s="494">
        <v>1372383.1610000001</v>
      </c>
      <c r="L35" s="79"/>
    </row>
    <row r="36" spans="1:13" ht="11.25" customHeight="1">
      <c r="A36" s="14"/>
      <c r="B36" s="355" t="s">
        <v>752</v>
      </c>
      <c r="C36" s="65">
        <v>190142</v>
      </c>
      <c r="D36" s="497">
        <v>189856</v>
      </c>
      <c r="E36" s="66"/>
      <c r="F36" s="66"/>
      <c r="G36" s="66">
        <v>189856</v>
      </c>
      <c r="H36" s="494"/>
      <c r="I36" s="494"/>
      <c r="J36" s="494"/>
      <c r="L36" s="79"/>
    </row>
    <row r="37" spans="1:13" ht="11.25" customHeight="1">
      <c r="A37" s="14"/>
      <c r="B37" s="355" t="s">
        <v>764</v>
      </c>
      <c r="C37" s="65">
        <v>737886</v>
      </c>
      <c r="D37" s="497">
        <v>742766</v>
      </c>
      <c r="E37" s="66"/>
      <c r="F37" s="66"/>
      <c r="G37" s="66"/>
      <c r="H37" s="494"/>
      <c r="I37" s="494"/>
      <c r="J37" s="494">
        <v>742766</v>
      </c>
      <c r="L37" s="79"/>
    </row>
    <row r="38" spans="1:13" ht="11.25" customHeight="1">
      <c r="A38" s="14"/>
      <c r="B38" s="355" t="s">
        <v>835</v>
      </c>
      <c r="C38" s="65">
        <v>138259</v>
      </c>
      <c r="D38" s="497"/>
      <c r="E38" s="66"/>
      <c r="F38" s="66"/>
      <c r="G38" s="66"/>
      <c r="H38" s="494"/>
      <c r="I38" s="494"/>
      <c r="J38" s="494">
        <v>0</v>
      </c>
      <c r="L38" s="79"/>
    </row>
    <row r="39" spans="1:13" ht="11.25" customHeight="1">
      <c r="A39" s="14"/>
      <c r="B39" s="355" t="s">
        <v>766</v>
      </c>
      <c r="C39" s="65">
        <v>191059</v>
      </c>
      <c r="D39" s="497"/>
      <c r="E39" s="66"/>
      <c r="F39" s="66"/>
      <c r="G39" s="66"/>
      <c r="H39" s="494"/>
      <c r="I39" s="494"/>
      <c r="J39" s="494">
        <v>0</v>
      </c>
      <c r="L39" s="79"/>
    </row>
    <row r="40" spans="1:13" ht="11.25" customHeight="1">
      <c r="A40" s="14"/>
      <c r="B40" s="355" t="s">
        <v>767</v>
      </c>
      <c r="C40" s="65">
        <v>4057</v>
      </c>
      <c r="D40" s="497">
        <v>3033</v>
      </c>
      <c r="E40" s="66"/>
      <c r="F40" s="66"/>
      <c r="G40" s="66"/>
      <c r="H40" s="494"/>
      <c r="I40" s="494"/>
      <c r="J40" s="494">
        <v>3033</v>
      </c>
      <c r="L40" s="79"/>
    </row>
    <row r="41" spans="1:13" ht="11.25" customHeight="1">
      <c r="A41" s="14"/>
      <c r="B41" s="355" t="s">
        <v>836</v>
      </c>
      <c r="C41" s="65">
        <v>5136</v>
      </c>
      <c r="D41" s="497">
        <v>4711</v>
      </c>
      <c r="E41" s="66"/>
      <c r="F41" s="66"/>
      <c r="G41" s="66"/>
      <c r="H41" s="494"/>
      <c r="I41" s="494"/>
      <c r="J41" s="494">
        <v>4711</v>
      </c>
      <c r="L41" s="79"/>
    </row>
    <row r="42" spans="1:13" ht="11.25" customHeight="1">
      <c r="A42" s="14"/>
      <c r="B42" s="326" t="s">
        <v>769</v>
      </c>
      <c r="C42" s="65">
        <v>34200</v>
      </c>
      <c r="D42" s="497">
        <v>20481</v>
      </c>
      <c r="E42" s="66"/>
      <c r="F42" s="66"/>
      <c r="G42" s="66"/>
      <c r="H42" s="494"/>
      <c r="I42" s="494"/>
      <c r="J42" s="494">
        <v>20481</v>
      </c>
      <c r="L42" s="79"/>
    </row>
    <row r="43" spans="1:13" ht="11.25" customHeight="1">
      <c r="A43" s="14"/>
      <c r="B43" s="355" t="s">
        <v>770</v>
      </c>
      <c r="C43" s="65">
        <v>541</v>
      </c>
      <c r="D43" s="497"/>
      <c r="E43" s="66"/>
      <c r="F43" s="66"/>
      <c r="G43" s="66"/>
      <c r="H43" s="494"/>
      <c r="I43" s="494"/>
      <c r="J43" s="494"/>
      <c r="L43" s="79"/>
    </row>
    <row r="44" spans="1:13" ht="11.25" customHeight="1">
      <c r="A44" s="14"/>
      <c r="B44" s="355" t="s">
        <v>837</v>
      </c>
      <c r="C44" s="65">
        <v>977</v>
      </c>
      <c r="D44" s="497">
        <v>1028</v>
      </c>
      <c r="E44" s="66"/>
      <c r="F44" s="66"/>
      <c r="G44" s="66"/>
      <c r="H44" s="494"/>
      <c r="I44" s="494"/>
      <c r="J44" s="494">
        <v>1028</v>
      </c>
      <c r="L44" s="79"/>
    </row>
    <row r="45" spans="1:13" ht="11.25" customHeight="1">
      <c r="A45" s="14"/>
      <c r="B45" s="355" t="s">
        <v>772</v>
      </c>
      <c r="C45" s="65">
        <v>4657</v>
      </c>
      <c r="D45" s="497">
        <v>4459</v>
      </c>
      <c r="E45" s="66"/>
      <c r="F45" s="66"/>
      <c r="G45" s="66"/>
      <c r="H45" s="494"/>
      <c r="I45" s="494"/>
      <c r="J45" s="494">
        <v>4459</v>
      </c>
      <c r="L45" s="79"/>
    </row>
    <row r="46" spans="1:13" ht="11.25" customHeight="1">
      <c r="A46" s="14"/>
      <c r="B46" s="355" t="s">
        <v>773</v>
      </c>
      <c r="C46" s="65">
        <v>59702</v>
      </c>
      <c r="D46" s="497">
        <v>59702</v>
      </c>
      <c r="E46" s="66"/>
      <c r="F46" s="66"/>
      <c r="G46" s="66"/>
      <c r="H46" s="494"/>
      <c r="I46" s="494"/>
      <c r="J46" s="494">
        <v>59702</v>
      </c>
      <c r="L46" s="79"/>
    </row>
    <row r="47" spans="1:13" ht="11.25" customHeight="1">
      <c r="A47" s="14"/>
      <c r="B47" s="355" t="s">
        <v>774</v>
      </c>
      <c r="C47" s="65">
        <v>36788</v>
      </c>
      <c r="D47" s="497">
        <v>36788</v>
      </c>
      <c r="E47" s="66"/>
      <c r="F47" s="66"/>
      <c r="G47" s="66"/>
      <c r="H47" s="494"/>
      <c r="I47" s="494"/>
      <c r="J47" s="494">
        <v>36788</v>
      </c>
      <c r="L47" s="79"/>
    </row>
    <row r="48" spans="1:13" ht="11.25" customHeight="1">
      <c r="A48" s="14"/>
      <c r="B48" s="904" t="s">
        <v>775</v>
      </c>
      <c r="C48" s="905">
        <v>2977332</v>
      </c>
      <c r="D48" s="900">
        <v>2661879</v>
      </c>
      <c r="E48" s="906"/>
      <c r="F48" s="907">
        <v>26958.839</v>
      </c>
      <c r="G48" s="907">
        <v>189856</v>
      </c>
      <c r="H48" s="903"/>
      <c r="I48" s="907"/>
      <c r="J48" s="903">
        <v>2445065.1610000003</v>
      </c>
    </row>
    <row r="49" spans="1:10" ht="11.25" customHeight="1">
      <c r="A49" s="14"/>
    </row>
    <row r="50" spans="1:10">
      <c r="A50" s="14"/>
    </row>
    <row r="51" spans="1:10">
      <c r="A51" s="14"/>
      <c r="B51" s="316" t="s">
        <v>801</v>
      </c>
      <c r="E51" s="95"/>
      <c r="F51" s="1766" t="s">
        <v>812</v>
      </c>
      <c r="G51" s="1766"/>
      <c r="H51" s="1766"/>
      <c r="I51" s="1766"/>
      <c r="J51" s="1766"/>
    </row>
    <row r="52" spans="1:10">
      <c r="A52" s="14"/>
      <c r="B52" s="50"/>
      <c r="D52" s="77"/>
      <c r="E52" s="77"/>
      <c r="F52" s="77"/>
      <c r="G52" s="77"/>
      <c r="H52" s="77"/>
      <c r="I52" s="77"/>
      <c r="J52" s="894" t="s">
        <v>813</v>
      </c>
    </row>
    <row r="53" spans="1:10">
      <c r="A53" s="26"/>
      <c r="B53" s="53"/>
      <c r="C53" s="1765" t="s">
        <v>811</v>
      </c>
      <c r="D53" s="1765"/>
      <c r="E53" s="77"/>
      <c r="G53" s="77"/>
      <c r="H53" s="77"/>
      <c r="I53" s="77"/>
      <c r="J53" s="895" t="s">
        <v>814</v>
      </c>
    </row>
    <row r="54" spans="1:10">
      <c r="A54" s="26"/>
      <c r="C54" s="652" t="s">
        <v>815</v>
      </c>
      <c r="D54" s="77" t="s">
        <v>816</v>
      </c>
      <c r="E54" s="77"/>
      <c r="F54" s="42"/>
      <c r="H54" s="77"/>
      <c r="I54" s="77"/>
      <c r="J54" s="895" t="s">
        <v>817</v>
      </c>
    </row>
    <row r="55" spans="1:10">
      <c r="A55" s="26"/>
      <c r="B55" s="50"/>
      <c r="C55" s="652" t="s">
        <v>818</v>
      </c>
      <c r="D55" s="77" t="s">
        <v>819</v>
      </c>
      <c r="E55" s="77"/>
      <c r="F55" s="42"/>
      <c r="G55" s="42"/>
      <c r="H55" s="77" t="s">
        <v>820</v>
      </c>
      <c r="I55" s="77" t="s">
        <v>345</v>
      </c>
      <c r="J55" s="895" t="s">
        <v>821</v>
      </c>
    </row>
    <row r="56" spans="1:10">
      <c r="A56" s="26"/>
      <c r="B56" s="147" t="s">
        <v>273</v>
      </c>
      <c r="C56" s="519" t="s">
        <v>742</v>
      </c>
      <c r="D56" s="148" t="s">
        <v>822</v>
      </c>
      <c r="E56" s="148"/>
      <c r="F56" s="148" t="s">
        <v>823</v>
      </c>
      <c r="G56" s="148" t="s">
        <v>824</v>
      </c>
      <c r="H56" s="148" t="s">
        <v>825</v>
      </c>
      <c r="I56" s="148" t="s">
        <v>825</v>
      </c>
      <c r="J56" s="896" t="s">
        <v>826</v>
      </c>
    </row>
    <row r="57" spans="1:10">
      <c r="A57" s="26"/>
      <c r="B57" s="347" t="s">
        <v>745</v>
      </c>
      <c r="C57" s="347"/>
      <c r="D57" s="347"/>
      <c r="E57" s="152"/>
    </row>
    <row r="58" spans="1:10">
      <c r="A58" s="26"/>
      <c r="B58" s="236" t="s">
        <v>827</v>
      </c>
      <c r="C58" s="65">
        <v>296727.01500000001</v>
      </c>
      <c r="D58" s="65">
        <v>301714.19300000003</v>
      </c>
      <c r="E58" s="66"/>
      <c r="F58" s="494">
        <v>279113.90400000004</v>
      </c>
      <c r="G58" s="494">
        <v>22600.289000000001</v>
      </c>
      <c r="H58" s="494"/>
      <c r="I58" s="494"/>
      <c r="J58" s="494"/>
    </row>
    <row r="59" spans="1:10">
      <c r="A59" s="26"/>
      <c r="B59" s="236" t="s">
        <v>747</v>
      </c>
      <c r="C59" s="65">
        <v>44959.224000000002</v>
      </c>
      <c r="D59" s="65">
        <v>44976.008999999998</v>
      </c>
      <c r="E59" s="66"/>
      <c r="F59" s="494">
        <v>16952.891</v>
      </c>
      <c r="G59" s="494">
        <v>28023.117999999999</v>
      </c>
      <c r="H59" s="494"/>
      <c r="I59" s="494"/>
      <c r="J59" s="494"/>
    </row>
    <row r="60" spans="1:10">
      <c r="B60" s="236" t="s">
        <v>748</v>
      </c>
      <c r="C60" s="65">
        <v>1744922.3119999999</v>
      </c>
      <c r="D60" s="65">
        <v>1755233.48</v>
      </c>
      <c r="E60" s="66"/>
      <c r="F60" s="494">
        <v>1666056.7759999998</v>
      </c>
      <c r="G60" s="494">
        <v>82047.001999999993</v>
      </c>
      <c r="H60" s="494"/>
      <c r="I60" s="494"/>
      <c r="J60" s="494">
        <v>7129.7020000000002</v>
      </c>
    </row>
    <row r="61" spans="1:10">
      <c r="B61" s="236" t="s">
        <v>828</v>
      </c>
      <c r="C61" s="65">
        <v>425267.25599999999</v>
      </c>
      <c r="D61" s="65">
        <v>271265.99800000002</v>
      </c>
      <c r="E61" s="66"/>
      <c r="F61" s="494">
        <v>218398.22300000003</v>
      </c>
      <c r="G61" s="494"/>
      <c r="H61" s="494"/>
      <c r="I61" s="494">
        <v>52867.775000000001</v>
      </c>
      <c r="J61" s="494"/>
    </row>
    <row r="62" spans="1:10">
      <c r="B62" s="236" t="s">
        <v>829</v>
      </c>
      <c r="C62" s="65">
        <v>35296.523999999998</v>
      </c>
      <c r="D62" s="65">
        <v>8929.5139999999992</v>
      </c>
      <c r="E62" s="66"/>
      <c r="F62" s="494">
        <v>4361.0509999999995</v>
      </c>
      <c r="G62" s="494"/>
      <c r="H62" s="494"/>
      <c r="I62" s="494">
        <v>4568.4629999999997</v>
      </c>
      <c r="J62" s="494"/>
    </row>
    <row r="63" spans="1:10">
      <c r="B63" s="236" t="s">
        <v>830</v>
      </c>
      <c r="C63" s="65">
        <v>138747.40900000001</v>
      </c>
      <c r="D63" s="897"/>
      <c r="E63" s="66"/>
      <c r="F63" s="494"/>
      <c r="G63" s="494"/>
      <c r="H63" s="494"/>
      <c r="I63" s="494"/>
      <c r="J63" s="494"/>
    </row>
    <row r="64" spans="1:10">
      <c r="B64" s="236" t="s">
        <v>752</v>
      </c>
      <c r="C64" s="65">
        <v>135399.57399999999</v>
      </c>
      <c r="D64" s="65">
        <v>135711.78200000001</v>
      </c>
      <c r="E64" s="66"/>
      <c r="F64" s="494"/>
      <c r="G64" s="494">
        <v>135711.78200000001</v>
      </c>
      <c r="H64" s="494"/>
      <c r="I64" s="494">
        <v>135711.78200000001</v>
      </c>
      <c r="J64" s="494"/>
    </row>
    <row r="65" spans="2:10">
      <c r="B65" s="236" t="s">
        <v>831</v>
      </c>
      <c r="C65" s="65">
        <v>17823.205999999998</v>
      </c>
      <c r="D65" s="65">
        <v>0.193</v>
      </c>
      <c r="E65" s="66"/>
      <c r="F65" s="43"/>
      <c r="I65" s="494"/>
      <c r="J65" s="494"/>
    </row>
    <row r="66" spans="2:10">
      <c r="B66" s="236" t="s">
        <v>832</v>
      </c>
      <c r="C66" s="65">
        <v>19549.5</v>
      </c>
      <c r="D66" s="65">
        <v>6846.1769999999997</v>
      </c>
      <c r="E66" s="66"/>
      <c r="F66" s="43">
        <v>1603.8440000000001</v>
      </c>
      <c r="I66" s="494"/>
      <c r="J66" s="494">
        <v>5242.3329999999996</v>
      </c>
    </row>
    <row r="67" spans="2:10">
      <c r="B67" s="236" t="s">
        <v>755</v>
      </c>
      <c r="C67" s="299">
        <v>-1E-3</v>
      </c>
      <c r="D67" s="65">
        <v>19304.609</v>
      </c>
      <c r="E67" s="66"/>
      <c r="F67" s="43">
        <v>19304.609</v>
      </c>
      <c r="I67" s="494"/>
      <c r="J67" s="494"/>
    </row>
    <row r="68" spans="2:10">
      <c r="B68" s="236" t="s">
        <v>756</v>
      </c>
      <c r="C68" s="65">
        <v>5804.4579999999996</v>
      </c>
      <c r="D68" s="65">
        <v>6607.3010000000004</v>
      </c>
      <c r="E68" s="66"/>
      <c r="F68" s="43">
        <v>6607</v>
      </c>
      <c r="I68" s="494"/>
      <c r="J68" s="494">
        <v>6607.3010000000004</v>
      </c>
    </row>
    <row r="69" spans="2:10">
      <c r="B69" s="236" t="s">
        <v>757</v>
      </c>
      <c r="C69" s="65">
        <v>649.221</v>
      </c>
      <c r="D69" s="65">
        <v>666.54899999999998</v>
      </c>
      <c r="E69" s="66"/>
      <c r="F69" s="43">
        <v>666.54899999999998</v>
      </c>
      <c r="I69" s="494"/>
      <c r="J69" s="494">
        <v>439.21600000000001</v>
      </c>
    </row>
    <row r="70" spans="2:10">
      <c r="B70" s="236" t="s">
        <v>758</v>
      </c>
      <c r="C70" s="65">
        <v>21430.18</v>
      </c>
      <c r="D70" s="65">
        <v>16150.328</v>
      </c>
      <c r="E70" s="66"/>
      <c r="F70" s="43">
        <v>16150.328</v>
      </c>
      <c r="I70" s="494"/>
      <c r="J70" s="494"/>
    </row>
    <row r="71" spans="2:10">
      <c r="B71" s="236" t="s">
        <v>833</v>
      </c>
      <c r="C71" s="65">
        <v>2244.6689999999999</v>
      </c>
      <c r="D71" s="65">
        <v>2.0539999999999998</v>
      </c>
      <c r="E71" s="66"/>
      <c r="F71" s="43">
        <v>2.0539999999999998</v>
      </c>
      <c r="I71" s="494"/>
      <c r="J71" s="494"/>
    </row>
    <row r="72" spans="2:10">
      <c r="B72" s="236" t="s">
        <v>342</v>
      </c>
      <c r="C72" s="898">
        <v>30423.282999999999</v>
      </c>
      <c r="D72" s="770">
        <v>12481.638000000001</v>
      </c>
      <c r="E72" s="238"/>
      <c r="F72" s="43">
        <v>8427.5560000000005</v>
      </c>
      <c r="G72" s="43"/>
      <c r="I72" s="494">
        <v>4054.0819999999999</v>
      </c>
      <c r="J72" s="494"/>
    </row>
    <row r="73" spans="2:10">
      <c r="B73" s="899" t="s">
        <v>760</v>
      </c>
      <c r="C73" s="900">
        <v>2919243.83</v>
      </c>
      <c r="D73" s="900">
        <v>2579889.8250000007</v>
      </c>
      <c r="E73" s="901"/>
      <c r="F73" s="902">
        <v>2237644.7850000006</v>
      </c>
      <c r="G73" s="902">
        <v>268382.19099999999</v>
      </c>
      <c r="H73" s="902"/>
      <c r="I73" s="903">
        <v>179190.32</v>
      </c>
      <c r="J73" s="903">
        <v>19418.552</v>
      </c>
    </row>
    <row r="74" spans="2:10">
      <c r="B74" s="347" t="s">
        <v>834</v>
      </c>
      <c r="C74" s="594"/>
      <c r="D74" s="594"/>
      <c r="E74" s="237"/>
    </row>
    <row r="75" spans="2:10">
      <c r="B75" s="355" t="s">
        <v>762</v>
      </c>
      <c r="C75" s="65">
        <v>149610.511</v>
      </c>
      <c r="D75" s="497">
        <v>169637.40299999999</v>
      </c>
      <c r="E75" s="66"/>
      <c r="F75" s="66"/>
      <c r="G75" s="66"/>
      <c r="H75" s="494"/>
      <c r="I75" s="494"/>
      <c r="J75" s="494">
        <v>169637.40299999999</v>
      </c>
    </row>
    <row r="76" spans="2:10">
      <c r="B76" s="355" t="s">
        <v>763</v>
      </c>
      <c r="C76" s="65">
        <v>1247718.6680000001</v>
      </c>
      <c r="D76" s="497">
        <v>1250654.1399999999</v>
      </c>
      <c r="E76" s="66"/>
      <c r="F76" s="66">
        <v>23024.758000000002</v>
      </c>
      <c r="G76" s="66"/>
      <c r="H76" s="494"/>
      <c r="I76" s="494"/>
      <c r="J76" s="494">
        <v>1227629.382</v>
      </c>
    </row>
    <row r="77" spans="2:10">
      <c r="B77" s="355" t="s">
        <v>752</v>
      </c>
      <c r="C77" s="65">
        <v>114348.269</v>
      </c>
      <c r="D77" s="497">
        <v>114854.774</v>
      </c>
      <c r="E77" s="66"/>
      <c r="F77" s="66"/>
      <c r="G77" s="66">
        <v>114854.774</v>
      </c>
      <c r="H77" s="494"/>
      <c r="I77" s="494">
        <v>114854.774</v>
      </c>
      <c r="J77" s="494"/>
    </row>
    <row r="78" spans="2:10">
      <c r="B78" s="355" t="s">
        <v>764</v>
      </c>
      <c r="C78" s="65">
        <v>702759.098</v>
      </c>
      <c r="D78" s="497">
        <v>706873.68700000003</v>
      </c>
      <c r="E78" s="66"/>
      <c r="F78" s="66"/>
      <c r="G78" s="66"/>
      <c r="H78" s="494"/>
      <c r="I78" s="494"/>
      <c r="J78" s="494">
        <v>706873.68700000003</v>
      </c>
    </row>
    <row r="79" spans="2:10">
      <c r="B79" s="355" t="s">
        <v>835</v>
      </c>
      <c r="C79" s="65">
        <v>138747.40900000001</v>
      </c>
      <c r="D79" s="497"/>
      <c r="E79" s="66"/>
      <c r="F79" s="66"/>
      <c r="G79" s="66"/>
      <c r="H79" s="494"/>
      <c r="I79" s="494"/>
      <c r="J79" s="494"/>
    </row>
    <row r="80" spans="2:10">
      <c r="B80" s="355" t="s">
        <v>766</v>
      </c>
      <c r="C80" s="65">
        <v>199379.48199999999</v>
      </c>
      <c r="D80" s="497"/>
      <c r="E80" s="66"/>
      <c r="F80" s="66"/>
      <c r="G80" s="66"/>
      <c r="H80" s="494"/>
      <c r="I80" s="494"/>
      <c r="J80" s="494"/>
    </row>
    <row r="81" spans="2:10">
      <c r="B81" s="355" t="s">
        <v>767</v>
      </c>
      <c r="C81" s="65">
        <v>3053.5839999999998</v>
      </c>
      <c r="D81" s="497">
        <v>900.62</v>
      </c>
      <c r="E81" s="66"/>
      <c r="F81" s="66"/>
      <c r="G81" s="66"/>
      <c r="H81" s="494"/>
      <c r="I81" s="494"/>
      <c r="J81" s="494">
        <v>900.62</v>
      </c>
    </row>
    <row r="82" spans="2:10">
      <c r="B82" s="355" t="s">
        <v>836</v>
      </c>
      <c r="C82" s="65">
        <v>1571.1669999999999</v>
      </c>
      <c r="D82" s="497">
        <v>688.74900000000002</v>
      </c>
      <c r="E82" s="66"/>
      <c r="F82" s="66"/>
      <c r="G82" s="66"/>
      <c r="H82" s="494"/>
      <c r="I82" s="494"/>
      <c r="J82" s="494">
        <v>688.74900000000002</v>
      </c>
    </row>
    <row r="83" spans="2:10">
      <c r="B83" s="326" t="s">
        <v>769</v>
      </c>
      <c r="C83" s="65">
        <v>39717.726999999999</v>
      </c>
      <c r="D83" s="497">
        <v>21614.808000000001</v>
      </c>
      <c r="E83" s="66"/>
      <c r="F83" s="66"/>
      <c r="G83" s="66"/>
      <c r="H83" s="494"/>
      <c r="I83" s="494"/>
      <c r="J83" s="494">
        <v>21614.808000000001</v>
      </c>
    </row>
    <row r="84" spans="2:10">
      <c r="B84" s="355" t="s">
        <v>770</v>
      </c>
      <c r="C84" s="65">
        <v>895.81100000000004</v>
      </c>
      <c r="D84" s="497"/>
      <c r="E84" s="66"/>
      <c r="F84" s="66"/>
      <c r="G84" s="66"/>
      <c r="H84" s="494"/>
      <c r="I84" s="494"/>
      <c r="J84" s="494"/>
    </row>
    <row r="85" spans="2:10">
      <c r="B85" s="355" t="s">
        <v>837</v>
      </c>
      <c r="C85" s="65">
        <v>1641.511</v>
      </c>
      <c r="D85" s="497">
        <v>1663.729</v>
      </c>
      <c r="E85" s="66"/>
      <c r="F85" s="66"/>
      <c r="G85" s="66"/>
      <c r="H85" s="494"/>
      <c r="I85" s="494"/>
      <c r="J85" s="494">
        <v>1663.729</v>
      </c>
    </row>
    <row r="86" spans="2:10">
      <c r="B86" s="355" t="s">
        <v>772</v>
      </c>
      <c r="C86" s="65">
        <v>5073.1840000000002</v>
      </c>
      <c r="D86" s="497">
        <v>4879.5810000000001</v>
      </c>
      <c r="E86" s="66"/>
      <c r="F86" s="66"/>
      <c r="G86" s="66"/>
      <c r="H86" s="494"/>
      <c r="I86" s="494"/>
      <c r="J86" s="494">
        <v>4879.5810000000001</v>
      </c>
    </row>
    <row r="87" spans="2:10">
      <c r="B87" s="355" t="s">
        <v>773</v>
      </c>
      <c r="C87" s="65">
        <v>37768.695</v>
      </c>
      <c r="D87" s="497">
        <v>37768.695</v>
      </c>
      <c r="E87" s="66"/>
      <c r="F87" s="66"/>
      <c r="G87" s="66"/>
      <c r="H87" s="494"/>
      <c r="I87" s="494"/>
      <c r="J87" s="494">
        <f>D87</f>
        <v>37768.695</v>
      </c>
    </row>
    <row r="88" spans="2:10">
      <c r="B88" s="355" t="s">
        <v>774</v>
      </c>
      <c r="C88" s="65">
        <v>33047.129000000001</v>
      </c>
      <c r="D88" s="497">
        <v>33047.129000000001</v>
      </c>
      <c r="E88" s="66"/>
      <c r="F88" s="66"/>
      <c r="G88" s="66"/>
      <c r="H88" s="494"/>
      <c r="I88" s="494"/>
      <c r="J88" s="494">
        <v>33047.129000000001</v>
      </c>
    </row>
    <row r="89" spans="2:10">
      <c r="B89" s="904" t="s">
        <v>775</v>
      </c>
      <c r="C89" s="905">
        <v>2675332.2449999996</v>
      </c>
      <c r="D89" s="900">
        <v>2342583.3149999995</v>
      </c>
      <c r="E89" s="906"/>
      <c r="F89" s="907">
        <v>23024.758000000002</v>
      </c>
      <c r="G89" s="907">
        <v>114854.774</v>
      </c>
      <c r="H89" s="903"/>
      <c r="I89" s="903">
        <v>111401</v>
      </c>
      <c r="J89" s="903">
        <v>2166935.088</v>
      </c>
    </row>
  </sheetData>
  <mergeCells count="7">
    <mergeCell ref="C53:D53"/>
    <mergeCell ref="F51:J51"/>
    <mergeCell ref="B3:I3"/>
    <mergeCell ref="B7:J7"/>
    <mergeCell ref="B8:J8"/>
    <mergeCell ref="C12:D12"/>
    <mergeCell ref="F10:J10"/>
  </mergeCells>
  <hyperlinks>
    <hyperlink ref="B3" location="Contents!A1" display="Back to index page" xr:uid="{45C55AF0-8258-4E81-A5E0-61D26A3AC4B2}"/>
    <hyperlink ref="B3:I3" location="CONTENTS!A1" display="Back to contents page" xr:uid="{44AD8864-6E0B-4414-A88D-4876B99EB034}"/>
  </hyperlinks>
  <pageMargins left="0.23622047244094491" right="0.23622047244094491" top="0.74803149606299213" bottom="0.74803149606299213" header="0.31496062992125984" footer="0.31496062992125984"/>
  <pageSetup paperSize="9" scale="62" orientation="landscape" r:id="rId1"/>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E5752-8C2A-4E38-976C-EC52B79DC29D}">
  <sheetPr codeName="Sheet6"/>
  <dimension ref="B1:L62"/>
  <sheetViews>
    <sheetView showGridLines="0" showRowColHeaders="0" zoomScaleNormal="100" workbookViewId="0"/>
  </sheetViews>
  <sheetFormatPr baseColWidth="10" defaultColWidth="11.42578125" defaultRowHeight="11.25"/>
  <cols>
    <col min="1" max="1" width="2.7109375" style="32" customWidth="1"/>
    <col min="2" max="2" width="4.85546875" style="21" customWidth="1"/>
    <col min="3" max="3" width="72.42578125" style="32" customWidth="1"/>
    <col min="4" max="8" width="13.7109375" style="32" customWidth="1"/>
    <col min="9" max="9" width="78.5703125" style="32" customWidth="1"/>
    <col min="10" max="16384" width="11.42578125" style="32"/>
  </cols>
  <sheetData>
    <row r="1" spans="2:12" s="12" customFormat="1" ht="11.25" customHeight="1">
      <c r="B1" s="9"/>
      <c r="C1" s="9"/>
      <c r="D1" s="9"/>
      <c r="E1" s="10"/>
      <c r="F1" s="10"/>
      <c r="G1" s="11"/>
      <c r="H1" s="11"/>
      <c r="I1" s="11"/>
    </row>
    <row r="2" spans="2:12" s="12" customFormat="1" ht="5.25" customHeight="1">
      <c r="B2" s="9"/>
      <c r="C2" s="9"/>
      <c r="D2" s="9"/>
      <c r="E2" s="10"/>
      <c r="F2" s="10"/>
      <c r="G2" s="11"/>
      <c r="H2" s="11"/>
      <c r="I2" s="11"/>
    </row>
    <row r="3" spans="2:12" s="14" customFormat="1" ht="12.75" customHeight="1">
      <c r="B3" s="1774" t="s">
        <v>268</v>
      </c>
      <c r="C3" s="1775"/>
      <c r="D3" s="1775"/>
      <c r="E3" s="1775"/>
      <c r="F3" s="1775"/>
      <c r="G3" s="1775"/>
      <c r="H3" s="1775"/>
      <c r="I3" s="1775"/>
    </row>
    <row r="4" spans="2:12" s="12" customFormat="1" ht="5.25" customHeight="1">
      <c r="B4" s="9"/>
      <c r="C4" s="9"/>
      <c r="D4" s="9"/>
      <c r="E4" s="10"/>
      <c r="F4" s="10"/>
      <c r="G4" s="11"/>
      <c r="H4" s="11"/>
      <c r="I4" s="11"/>
      <c r="K4" s="9"/>
      <c r="L4" s="9"/>
    </row>
    <row r="5" spans="2:12" s="8" customFormat="1" ht="15.75">
      <c r="B5" s="16" t="s">
        <v>2184</v>
      </c>
    </row>
    <row r="6" spans="2:12" ht="11.25" customHeight="1"/>
    <row r="7" spans="2:12" ht="22.5" customHeight="1">
      <c r="B7" s="1776" t="s">
        <v>838</v>
      </c>
      <c r="C7" s="1758"/>
      <c r="D7" s="1758"/>
      <c r="E7" s="1758"/>
      <c r="F7" s="1758"/>
      <c r="G7" s="1758"/>
      <c r="H7" s="1758"/>
    </row>
    <row r="8" spans="2:12" ht="11.45" customHeight="1">
      <c r="C8" s="355"/>
      <c r="D8" s="50"/>
      <c r="E8" s="50"/>
      <c r="F8" s="50"/>
      <c r="G8" s="50"/>
      <c r="H8" s="50"/>
    </row>
    <row r="9" spans="2:12">
      <c r="B9" s="908" t="s">
        <v>28</v>
      </c>
      <c r="C9" s="908"/>
      <c r="D9" s="1203" t="s">
        <v>520</v>
      </c>
      <c r="E9" s="1203" t="s">
        <v>390</v>
      </c>
      <c r="F9" s="1203" t="s">
        <v>391</v>
      </c>
      <c r="G9" s="1203" t="s">
        <v>521</v>
      </c>
      <c r="H9" s="1203" t="s">
        <v>522</v>
      </c>
    </row>
    <row r="10" spans="2:12" ht="11.25" customHeight="1">
      <c r="B10" s="18"/>
      <c r="D10" s="719"/>
      <c r="E10" s="1766" t="s">
        <v>839</v>
      </c>
      <c r="F10" s="1766"/>
      <c r="G10" s="1766"/>
      <c r="H10" s="1766"/>
    </row>
    <row r="11" spans="2:12" ht="11.25" customHeight="1">
      <c r="B11" s="18"/>
      <c r="C11" s="316"/>
      <c r="E11" s="77" t="s">
        <v>840</v>
      </c>
      <c r="F11" s="77" t="s">
        <v>841</v>
      </c>
      <c r="G11" s="77" t="s">
        <v>842</v>
      </c>
      <c r="H11" s="77" t="s">
        <v>843</v>
      </c>
    </row>
    <row r="12" spans="2:12" ht="11.25" customHeight="1">
      <c r="B12" s="1777" t="s">
        <v>273</v>
      </c>
      <c r="C12" s="1778"/>
      <c r="D12" s="77" t="s">
        <v>2208</v>
      </c>
      <c r="E12" s="77" t="s">
        <v>844</v>
      </c>
      <c r="F12" s="77" t="s">
        <v>825</v>
      </c>
      <c r="G12" s="77" t="s">
        <v>825</v>
      </c>
      <c r="H12" s="77" t="s">
        <v>844</v>
      </c>
    </row>
    <row r="13" spans="2:12" ht="11.25" customHeight="1">
      <c r="B13" s="14">
        <v>1</v>
      </c>
      <c r="C13" s="909" t="s">
        <v>845</v>
      </c>
      <c r="D13" s="500">
        <v>2890062</v>
      </c>
      <c r="E13" s="500">
        <v>2545375</v>
      </c>
      <c r="F13" s="500"/>
      <c r="G13" s="500">
        <v>297372</v>
      </c>
      <c r="H13" s="500">
        <v>234248</v>
      </c>
    </row>
    <row r="14" spans="2:12" ht="11.25" customHeight="1">
      <c r="B14" s="715">
        <v>2</v>
      </c>
      <c r="C14" s="765" t="s">
        <v>846</v>
      </c>
      <c r="D14" s="553">
        <v>-216815</v>
      </c>
      <c r="E14" s="553">
        <v>-26959</v>
      </c>
      <c r="F14" s="553"/>
      <c r="G14" s="553">
        <v>-189856</v>
      </c>
      <c r="H14" s="910">
        <v>0</v>
      </c>
    </row>
    <row r="15" spans="2:12" s="4" customFormat="1" ht="11.25" customHeight="1">
      <c r="B15" s="3">
        <v>3</v>
      </c>
      <c r="C15" s="235" t="s">
        <v>847</v>
      </c>
      <c r="D15" s="113">
        <v>2673247</v>
      </c>
      <c r="E15" s="113">
        <v>2518416</v>
      </c>
      <c r="F15" s="113"/>
      <c r="G15" s="113">
        <v>107516</v>
      </c>
      <c r="H15" s="113">
        <v>234248</v>
      </c>
      <c r="I15" s="32"/>
    </row>
    <row r="16" spans="2:12" ht="11.25" customHeight="1">
      <c r="B16" s="14">
        <v>4</v>
      </c>
      <c r="C16" s="352" t="s">
        <v>848</v>
      </c>
      <c r="D16" s="113">
        <v>993521</v>
      </c>
      <c r="E16" s="113">
        <v>397639</v>
      </c>
      <c r="F16" s="113"/>
      <c r="G16" s="113"/>
      <c r="H16" s="548"/>
    </row>
    <row r="17" spans="2:9" ht="11.25" customHeight="1">
      <c r="B17" s="14">
        <v>5</v>
      </c>
      <c r="C17" s="352" t="s">
        <v>849</v>
      </c>
      <c r="D17" s="113">
        <v>4411</v>
      </c>
      <c r="E17" s="113">
        <v>4411</v>
      </c>
      <c r="F17" s="113"/>
      <c r="G17" s="113"/>
      <c r="H17" s="548"/>
    </row>
    <row r="18" spans="2:9" ht="11.25" customHeight="1">
      <c r="B18" s="14">
        <v>6</v>
      </c>
      <c r="C18" s="352" t="s">
        <v>850</v>
      </c>
      <c r="D18" s="113">
        <v>-29353</v>
      </c>
      <c r="E18" s="113"/>
      <c r="F18" s="113"/>
      <c r="G18" s="113">
        <v>-29353</v>
      </c>
      <c r="H18" s="548"/>
    </row>
    <row r="19" spans="2:9" ht="11.25" customHeight="1">
      <c r="B19" s="14">
        <v>7</v>
      </c>
      <c r="C19" s="352" t="s">
        <v>851</v>
      </c>
      <c r="D19" s="113">
        <v>8181</v>
      </c>
      <c r="E19" s="113">
        <v>8181</v>
      </c>
      <c r="F19" s="299"/>
      <c r="G19" s="113"/>
      <c r="H19" s="548"/>
    </row>
    <row r="20" spans="2:9" s="4" customFormat="1" ht="11.25" customHeight="1">
      <c r="B20" s="3">
        <v>8</v>
      </c>
      <c r="C20" s="235" t="s">
        <v>852</v>
      </c>
      <c r="D20" s="113">
        <v>0</v>
      </c>
      <c r="E20" s="911"/>
      <c r="F20" s="113"/>
      <c r="G20" s="113"/>
      <c r="H20" s="548"/>
    </row>
    <row r="21" spans="2:9" ht="11.25" customHeight="1">
      <c r="B21" s="715">
        <v>9</v>
      </c>
      <c r="C21" s="352" t="s">
        <v>853</v>
      </c>
      <c r="D21" s="113">
        <v>0</v>
      </c>
      <c r="E21" s="113"/>
      <c r="F21" s="113"/>
      <c r="G21" s="113"/>
      <c r="H21" s="548"/>
    </row>
    <row r="22" spans="2:9" s="45" customFormat="1" ht="11.25" customHeight="1">
      <c r="B22" s="1567">
        <v>10</v>
      </c>
      <c r="C22" s="912" t="s">
        <v>854</v>
      </c>
      <c r="D22" s="913">
        <v>3650007</v>
      </c>
      <c r="E22" s="913">
        <v>2928647</v>
      </c>
      <c r="F22" s="913">
        <v>0</v>
      </c>
      <c r="G22" s="913">
        <v>78162</v>
      </c>
      <c r="H22" s="913">
        <v>234248</v>
      </c>
      <c r="I22" s="119"/>
    </row>
    <row r="23" spans="2:9" s="45" customFormat="1" ht="11.25" customHeight="1">
      <c r="B23" s="40"/>
      <c r="C23" s="1480"/>
      <c r="D23" s="327"/>
      <c r="E23" s="327"/>
      <c r="F23" s="327"/>
      <c r="G23" s="327"/>
      <c r="H23" s="327"/>
      <c r="I23" s="119"/>
    </row>
    <row r="24" spans="2:9" s="45" customFormat="1" ht="11.25" customHeight="1">
      <c r="B24" s="40"/>
      <c r="C24" s="1480"/>
      <c r="D24" s="327"/>
      <c r="E24" s="327"/>
      <c r="F24" s="327"/>
      <c r="G24" s="327"/>
      <c r="H24" s="327"/>
      <c r="I24" s="119"/>
    </row>
    <row r="25" spans="2:9" ht="11.25" customHeight="1">
      <c r="B25" s="14"/>
      <c r="D25" s="804"/>
      <c r="E25" s="4"/>
      <c r="F25" s="4"/>
      <c r="G25" s="4"/>
      <c r="H25" s="4"/>
      <c r="I25" s="4"/>
    </row>
    <row r="26" spans="2:9" ht="11.25" customHeight="1">
      <c r="B26" s="908" t="s">
        <v>801</v>
      </c>
      <c r="C26" s="908"/>
      <c r="D26" s="1203" t="s">
        <v>520</v>
      </c>
      <c r="E26" s="1203" t="s">
        <v>390</v>
      </c>
      <c r="F26" s="1203" t="s">
        <v>391</v>
      </c>
      <c r="G26" s="1203" t="s">
        <v>521</v>
      </c>
      <c r="H26" s="1203" t="s">
        <v>522</v>
      </c>
    </row>
    <row r="27" spans="2:9" ht="11.25" customHeight="1">
      <c r="B27" s="18"/>
      <c r="D27" s="719"/>
      <c r="E27" s="1766" t="s">
        <v>839</v>
      </c>
      <c r="F27" s="1766"/>
      <c r="G27" s="1766"/>
      <c r="H27" s="1766"/>
    </row>
    <row r="28" spans="2:9" ht="11.25" customHeight="1">
      <c r="B28" s="18"/>
      <c r="C28" s="316"/>
      <c r="E28" s="77" t="s">
        <v>840</v>
      </c>
      <c r="F28" s="77" t="s">
        <v>841</v>
      </c>
      <c r="G28" s="77" t="s">
        <v>842</v>
      </c>
      <c r="H28" s="77" t="s">
        <v>843</v>
      </c>
    </row>
    <row r="29" spans="2:9" ht="11.25" customHeight="1">
      <c r="B29" s="1772" t="s">
        <v>273</v>
      </c>
      <c r="C29" s="1773"/>
      <c r="D29" s="77" t="s">
        <v>2208</v>
      </c>
      <c r="E29" s="77" t="s">
        <v>844</v>
      </c>
      <c r="F29" s="77" t="s">
        <v>825</v>
      </c>
      <c r="G29" s="77" t="s">
        <v>825</v>
      </c>
      <c r="H29" s="77" t="s">
        <v>844</v>
      </c>
    </row>
    <row r="30" spans="2:9" ht="11.25" customHeight="1">
      <c r="B30" s="14">
        <v>1</v>
      </c>
      <c r="C30" s="909" t="s">
        <v>845</v>
      </c>
      <c r="D30" s="500">
        <v>2560471.2730000005</v>
      </c>
      <c r="E30" s="500">
        <v>2237644.7850000006</v>
      </c>
      <c r="F30" s="500"/>
      <c r="G30" s="500">
        <v>268382.19099999999</v>
      </c>
      <c r="H30" s="500">
        <v>179190.32</v>
      </c>
    </row>
    <row r="31" spans="2:9" ht="11.25" customHeight="1">
      <c r="B31" s="715">
        <v>2</v>
      </c>
      <c r="C31" s="765" t="s">
        <v>846</v>
      </c>
      <c r="D31" s="553">
        <v>-137879.53200000001</v>
      </c>
      <c r="E31" s="553">
        <v>-23024.758000000002</v>
      </c>
      <c r="F31" s="553"/>
      <c r="G31" s="553">
        <v>-114854.774</v>
      </c>
      <c r="H31" s="910"/>
    </row>
    <row r="32" spans="2:9" ht="11.25" customHeight="1">
      <c r="B32" s="3">
        <v>3</v>
      </c>
      <c r="C32" s="235" t="s">
        <v>847</v>
      </c>
      <c r="D32" s="113">
        <f>D30+D31</f>
        <v>2422591.7410000004</v>
      </c>
      <c r="E32" s="113">
        <v>2214620.0270000007</v>
      </c>
      <c r="F32" s="113"/>
      <c r="G32" s="113">
        <v>153527.41699999999</v>
      </c>
      <c r="H32" s="113">
        <f>H30+H31</f>
        <v>179190.32</v>
      </c>
    </row>
    <row r="33" spans="2:8" ht="11.25" customHeight="1">
      <c r="B33" s="14">
        <v>4</v>
      </c>
      <c r="C33" s="352" t="s">
        <v>848</v>
      </c>
      <c r="D33" s="113">
        <v>778420.14899999998</v>
      </c>
      <c r="E33" s="113">
        <v>388334.74400000001</v>
      </c>
      <c r="F33" s="113"/>
      <c r="G33" s="113"/>
      <c r="H33" s="548"/>
    </row>
    <row r="34" spans="2:8" ht="11.25" customHeight="1">
      <c r="B34" s="14">
        <v>5</v>
      </c>
      <c r="C34" s="352" t="s">
        <v>849</v>
      </c>
      <c r="D34" s="113">
        <v>2183.5880000000002</v>
      </c>
      <c r="E34" s="113">
        <v>2183.5880000000002</v>
      </c>
      <c r="F34" s="113"/>
      <c r="G34" s="113"/>
      <c r="H34" s="548"/>
    </row>
    <row r="35" spans="2:8" ht="11.25" customHeight="1">
      <c r="B35" s="14">
        <v>6</v>
      </c>
      <c r="C35" s="352" t="s">
        <v>850</v>
      </c>
      <c r="D35" s="113">
        <v>-121467</v>
      </c>
      <c r="E35" s="113"/>
      <c r="F35" s="113"/>
      <c r="G35" s="113">
        <v>-121467</v>
      </c>
      <c r="H35" s="548"/>
    </row>
    <row r="36" spans="2:8" ht="11.25" customHeight="1">
      <c r="B36" s="14">
        <v>7</v>
      </c>
      <c r="C36" s="352" t="s">
        <v>851</v>
      </c>
      <c r="D36" s="113">
        <v>9149</v>
      </c>
      <c r="E36" s="113">
        <f>8663+486</f>
        <v>9149</v>
      </c>
      <c r="F36" s="299"/>
      <c r="G36" s="113"/>
      <c r="H36" s="548"/>
    </row>
    <row r="37" spans="2:8" ht="11.25" customHeight="1">
      <c r="B37" s="3">
        <v>8</v>
      </c>
      <c r="C37" s="235" t="s">
        <v>852</v>
      </c>
      <c r="D37" s="113">
        <v>0</v>
      </c>
      <c r="E37" s="911"/>
      <c r="F37" s="113"/>
      <c r="G37" s="113"/>
      <c r="H37" s="548"/>
    </row>
    <row r="38" spans="2:8" ht="11.25" customHeight="1">
      <c r="B38" s="715">
        <v>9</v>
      </c>
      <c r="C38" s="352" t="s">
        <v>853</v>
      </c>
      <c r="D38" s="113">
        <v>37273</v>
      </c>
      <c r="E38" s="113"/>
      <c r="F38" s="113"/>
      <c r="G38" s="113">
        <v>37273</v>
      </c>
      <c r="H38" s="548"/>
    </row>
    <row r="39" spans="2:8" ht="11.25" customHeight="1">
      <c r="B39" s="1567">
        <v>10</v>
      </c>
      <c r="C39" s="912" t="s">
        <v>854</v>
      </c>
      <c r="D39" s="913">
        <f>SUM(D32:D38)</f>
        <v>3128150.4780000006</v>
      </c>
      <c r="E39" s="913">
        <v>2614287.3590000006</v>
      </c>
      <c r="F39" s="913"/>
      <c r="G39" s="913">
        <v>69333.416999999987</v>
      </c>
      <c r="H39" s="913">
        <v>179190.32</v>
      </c>
    </row>
    <row r="40" spans="2:8" ht="6" customHeight="1"/>
    <row r="41" spans="2:8">
      <c r="B41" s="565" t="s">
        <v>855</v>
      </c>
    </row>
    <row r="44" spans="2:8">
      <c r="B44" s="23"/>
    </row>
    <row r="45" spans="2:8">
      <c r="B45" s="23"/>
    </row>
    <row r="46" spans="2:8">
      <c r="B46" s="24"/>
    </row>
    <row r="47" spans="2:8">
      <c r="B47" s="14"/>
    </row>
    <row r="48" spans="2:8">
      <c r="B48" s="14"/>
    </row>
    <row r="49" spans="2:2">
      <c r="B49" s="14"/>
    </row>
    <row r="50" spans="2:2">
      <c r="B50" s="14"/>
    </row>
    <row r="51" spans="2:2">
      <c r="B51" s="14"/>
    </row>
    <row r="52" spans="2:2">
      <c r="B52" s="14"/>
    </row>
    <row r="53" spans="2:2">
      <c r="B53" s="14"/>
    </row>
    <row r="54" spans="2:2">
      <c r="B54" s="14"/>
    </row>
    <row r="55" spans="2:2">
      <c r="B55" s="26"/>
    </row>
    <row r="56" spans="2:2">
      <c r="B56" s="26"/>
    </row>
    <row r="57" spans="2:2">
      <c r="B57" s="26"/>
    </row>
    <row r="58" spans="2:2">
      <c r="B58" s="26"/>
    </row>
    <row r="59" spans="2:2">
      <c r="B59" s="26"/>
    </row>
    <row r="60" spans="2:2">
      <c r="B60" s="26"/>
    </row>
    <row r="61" spans="2:2">
      <c r="B61" s="26"/>
    </row>
    <row r="62" spans="2:2">
      <c r="B62" s="26"/>
    </row>
  </sheetData>
  <mergeCells count="6">
    <mergeCell ref="B29:C29"/>
    <mergeCell ref="B3:I3"/>
    <mergeCell ref="B7:H7"/>
    <mergeCell ref="E10:H10"/>
    <mergeCell ref="E27:H27"/>
    <mergeCell ref="B12:C12"/>
  </mergeCells>
  <hyperlinks>
    <hyperlink ref="B3" location="Contents!A1" display="Back to index page" xr:uid="{2CAC59E3-0B78-4C75-9337-8310632B02C1}"/>
  </hyperlinks>
  <pageMargins left="0.23622047244094491" right="0.23622047244094491" top="0.74803149606299213" bottom="0.74803149606299213" header="0.31496062992125984" footer="0.31496062992125984"/>
  <pageSetup paperSize="9" scale="62" orientation="landscape" r:id="rId1"/>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78E6A-60EE-4F09-B8CD-1180D47B9F0A}">
  <sheetPr codeName="Sheet7"/>
  <dimension ref="A1:N91"/>
  <sheetViews>
    <sheetView showGridLines="0" showRowColHeaders="0" zoomScaleNormal="100" workbookViewId="0"/>
  </sheetViews>
  <sheetFormatPr baseColWidth="10" defaultColWidth="11.42578125" defaultRowHeight="11.25"/>
  <cols>
    <col min="1" max="1" width="2.7109375" style="21" customWidth="1"/>
    <col min="2" max="2" width="28.42578125" style="4" customWidth="1"/>
    <col min="3" max="3" width="13.42578125" style="4" customWidth="1"/>
    <col min="4" max="4" width="13.42578125" style="875" customWidth="1"/>
    <col min="5" max="5" width="15.7109375" style="875" customWidth="1"/>
    <col min="6" max="6" width="15.7109375" style="4" customWidth="1"/>
    <col min="7" max="8" width="15.7109375" style="875" customWidth="1"/>
    <col min="9" max="9" width="2.5703125" style="875" customWidth="1"/>
    <col min="10" max="10" width="26" style="4" customWidth="1"/>
    <col min="11" max="11" width="11.42578125" style="32"/>
    <col min="12" max="12" width="13" style="32" bestFit="1" customWidth="1"/>
    <col min="13" max="16384" width="11.42578125" style="32"/>
  </cols>
  <sheetData>
    <row r="1" spans="1:12" s="12" customFormat="1" ht="11.25" customHeight="1">
      <c r="A1" s="9"/>
      <c r="B1" s="914"/>
      <c r="C1" s="914"/>
      <c r="D1" s="915"/>
      <c r="E1" s="915"/>
      <c r="F1" s="916"/>
      <c r="G1" s="917"/>
      <c r="H1" s="917"/>
      <c r="I1" s="917"/>
      <c r="J1" s="918"/>
    </row>
    <row r="2" spans="1:12" s="12" customFormat="1" ht="5.25" customHeight="1">
      <c r="A2" s="9"/>
      <c r="B2" s="914"/>
      <c r="C2" s="914"/>
      <c r="D2" s="915"/>
      <c r="E2" s="915"/>
      <c r="F2" s="916"/>
      <c r="G2" s="917"/>
      <c r="H2" s="917"/>
      <c r="I2" s="917"/>
      <c r="J2" s="918"/>
    </row>
    <row r="3" spans="1:12" s="14" customFormat="1" ht="12.75" customHeight="1">
      <c r="A3" s="13"/>
      <c r="B3" s="1779" t="s">
        <v>268</v>
      </c>
      <c r="C3" s="1779"/>
      <c r="D3" s="1779"/>
      <c r="E3" s="1779"/>
      <c r="F3" s="1779"/>
      <c r="G3" s="1779"/>
      <c r="H3" s="1779"/>
      <c r="I3" s="1281"/>
      <c r="J3" s="3"/>
    </row>
    <row r="4" spans="1:12" s="12" customFormat="1" ht="5.25" customHeight="1">
      <c r="A4" s="9"/>
      <c r="B4" s="914"/>
      <c r="C4" s="914"/>
      <c r="D4" s="915"/>
      <c r="E4" s="915"/>
      <c r="F4" s="916"/>
      <c r="G4" s="917"/>
      <c r="H4" s="917"/>
      <c r="I4" s="917"/>
      <c r="J4" s="918"/>
      <c r="K4" s="9"/>
      <c r="L4" s="9"/>
    </row>
    <row r="5" spans="1:12" s="8" customFormat="1" ht="15.75">
      <c r="A5" s="15"/>
      <c r="B5" s="919" t="s">
        <v>2185</v>
      </c>
      <c r="C5"/>
      <c r="D5" s="876"/>
      <c r="E5" s="876"/>
      <c r="F5"/>
      <c r="G5" s="876"/>
      <c r="H5" s="876"/>
      <c r="I5" s="876"/>
      <c r="J5"/>
    </row>
    <row r="6" spans="1:12" ht="11.25" customHeight="1">
      <c r="K6" s="8"/>
    </row>
    <row r="7" spans="1:12" ht="11.25" customHeight="1">
      <c r="D7" s="1732" t="s">
        <v>856</v>
      </c>
      <c r="E7" s="1780"/>
      <c r="F7" s="1780"/>
      <c r="G7" s="1780"/>
      <c r="H7" s="876"/>
      <c r="I7" s="876"/>
      <c r="K7" s="8"/>
    </row>
    <row r="8" spans="1:12" ht="11.25" customHeight="1">
      <c r="C8" s="874" t="s">
        <v>857</v>
      </c>
      <c r="D8" s="153"/>
      <c r="E8" s="153"/>
      <c r="G8" s="153" t="s">
        <v>858</v>
      </c>
      <c r="K8" s="4"/>
      <c r="L8" s="8"/>
    </row>
    <row r="9" spans="1:12" ht="11.25" customHeight="1">
      <c r="C9" s="874" t="s">
        <v>859</v>
      </c>
      <c r="D9" s="205" t="s">
        <v>860</v>
      </c>
      <c r="E9" s="153" t="s">
        <v>861</v>
      </c>
      <c r="F9" s="205"/>
      <c r="G9" s="153" t="s">
        <v>862</v>
      </c>
      <c r="H9" s="205"/>
      <c r="I9" s="205"/>
      <c r="K9" s="4"/>
      <c r="L9" s="8"/>
    </row>
    <row r="10" spans="1:12" ht="11.25" customHeight="1">
      <c r="B10" s="749" t="s">
        <v>863</v>
      </c>
      <c r="C10" s="920" t="s">
        <v>822</v>
      </c>
      <c r="D10" s="849" t="s">
        <v>822</v>
      </c>
      <c r="E10" s="622" t="s">
        <v>822</v>
      </c>
      <c r="F10" s="849" t="s">
        <v>864</v>
      </c>
      <c r="G10" s="1528" t="s">
        <v>2209</v>
      </c>
      <c r="H10" s="849" t="s">
        <v>865</v>
      </c>
      <c r="I10" s="849"/>
      <c r="J10" s="921" t="s">
        <v>866</v>
      </c>
      <c r="K10" s="4"/>
      <c r="L10" s="8"/>
    </row>
    <row r="11" spans="1:12" ht="11.25" customHeight="1">
      <c r="B11" s="360" t="s">
        <v>872</v>
      </c>
      <c r="C11" s="326" t="s">
        <v>868</v>
      </c>
      <c r="D11" s="1314" t="s">
        <v>869</v>
      </c>
      <c r="E11" s="153"/>
      <c r="F11" s="205"/>
      <c r="G11" s="153"/>
      <c r="H11" s="205"/>
      <c r="I11" s="205"/>
      <c r="J11" s="353" t="s">
        <v>1918</v>
      </c>
      <c r="K11" s="4"/>
      <c r="L11" s="8"/>
    </row>
    <row r="12" spans="1:12" ht="11.25" customHeight="1">
      <c r="A12" s="14"/>
      <c r="B12" s="326" t="s">
        <v>867</v>
      </c>
      <c r="C12" s="326" t="s">
        <v>868</v>
      </c>
      <c r="D12" s="1314" t="s">
        <v>869</v>
      </c>
      <c r="E12" s="1314"/>
      <c r="F12" s="1314"/>
      <c r="G12" s="1314"/>
      <c r="H12" s="1314"/>
      <c r="I12" s="1314"/>
      <c r="J12" s="326" t="s">
        <v>870</v>
      </c>
      <c r="K12" s="4"/>
      <c r="L12" s="8"/>
    </row>
    <row r="13" spans="1:12" ht="11.25" customHeight="1">
      <c r="A13" s="14"/>
      <c r="B13" s="326" t="s">
        <v>1914</v>
      </c>
      <c r="C13" s="326" t="s">
        <v>868</v>
      </c>
      <c r="D13" s="1314" t="s">
        <v>869</v>
      </c>
      <c r="E13" s="1314"/>
      <c r="F13" s="1314"/>
      <c r="G13" s="1314"/>
      <c r="H13" s="1314"/>
      <c r="I13" s="1314"/>
      <c r="J13" s="326" t="s">
        <v>870</v>
      </c>
      <c r="K13" s="4"/>
      <c r="L13" s="8"/>
    </row>
    <row r="14" spans="1:12" ht="11.25" customHeight="1">
      <c r="A14" s="14"/>
      <c r="B14" s="326" t="s">
        <v>1915</v>
      </c>
      <c r="C14" s="326" t="s">
        <v>868</v>
      </c>
      <c r="D14" s="1314" t="s">
        <v>869</v>
      </c>
      <c r="E14" s="1314"/>
      <c r="F14" s="1314"/>
      <c r="G14" s="1314"/>
      <c r="H14" s="1314"/>
      <c r="I14" s="1314"/>
      <c r="J14" s="326" t="s">
        <v>870</v>
      </c>
      <c r="K14" s="4"/>
      <c r="L14" s="8"/>
    </row>
    <row r="15" spans="1:12" ht="11.25" customHeight="1">
      <c r="A15" s="14"/>
      <c r="B15" s="326" t="s">
        <v>1916</v>
      </c>
      <c r="C15" s="326" t="s">
        <v>868</v>
      </c>
      <c r="D15" s="1314" t="s">
        <v>869</v>
      </c>
      <c r="E15" s="1314"/>
      <c r="F15" s="1314"/>
      <c r="G15" s="1314"/>
      <c r="H15" s="1314"/>
      <c r="I15" s="1314"/>
      <c r="J15" s="326" t="s">
        <v>870</v>
      </c>
      <c r="K15" s="4"/>
      <c r="L15" s="8"/>
    </row>
    <row r="16" spans="1:12" ht="11.25" customHeight="1">
      <c r="A16" s="14"/>
      <c r="B16" s="326" t="s">
        <v>2210</v>
      </c>
      <c r="C16" s="326" t="s">
        <v>868</v>
      </c>
      <c r="D16" s="1314" t="s">
        <v>869</v>
      </c>
      <c r="E16" s="1314"/>
      <c r="F16" s="1314"/>
      <c r="G16" s="1314"/>
      <c r="H16" s="1314"/>
      <c r="I16" s="1314"/>
      <c r="J16" s="326" t="s">
        <v>871</v>
      </c>
      <c r="K16" s="4"/>
      <c r="L16" s="8"/>
    </row>
    <row r="17" spans="1:12" ht="11.25" customHeight="1">
      <c r="A17" s="14"/>
      <c r="B17" s="326" t="s">
        <v>874</v>
      </c>
      <c r="C17" s="326" t="s">
        <v>868</v>
      </c>
      <c r="D17" s="1314" t="s">
        <v>869</v>
      </c>
      <c r="E17" s="1314"/>
      <c r="F17" s="1314"/>
      <c r="G17" s="1314"/>
      <c r="H17" s="1314"/>
      <c r="I17" s="1314"/>
      <c r="J17" s="326" t="s">
        <v>873</v>
      </c>
      <c r="K17" s="4"/>
      <c r="L17" s="8"/>
    </row>
    <row r="18" spans="1:12" ht="11.25" customHeight="1">
      <c r="A18" s="14"/>
      <c r="B18" s="326" t="s">
        <v>875</v>
      </c>
      <c r="C18" s="326" t="s">
        <v>868</v>
      </c>
      <c r="D18" s="1314" t="s">
        <v>869</v>
      </c>
      <c r="E18" s="1314"/>
      <c r="F18" s="1314"/>
      <c r="G18" s="1314"/>
      <c r="H18" s="1314"/>
      <c r="I18" s="1314"/>
      <c r="J18" s="326" t="s">
        <v>876</v>
      </c>
      <c r="K18" s="4"/>
      <c r="L18" s="8"/>
    </row>
    <row r="19" spans="1:12" ht="11.25" customHeight="1">
      <c r="A19" s="14"/>
      <c r="B19" s="326" t="s">
        <v>2211</v>
      </c>
      <c r="C19" s="326" t="s">
        <v>868</v>
      </c>
      <c r="D19" s="1314" t="s">
        <v>869</v>
      </c>
      <c r="E19" s="1314"/>
      <c r="F19" s="1314"/>
      <c r="G19" s="1314"/>
      <c r="H19" s="1314"/>
      <c r="I19" s="1314"/>
      <c r="J19" s="326" t="s">
        <v>871</v>
      </c>
      <c r="K19" s="4"/>
      <c r="L19" s="8"/>
    </row>
    <row r="20" spans="1:12" ht="11.25" customHeight="1">
      <c r="A20" s="14"/>
      <c r="B20" s="326" t="s">
        <v>2212</v>
      </c>
      <c r="C20" s="326" t="s">
        <v>868</v>
      </c>
      <c r="D20" s="1314" t="s">
        <v>869</v>
      </c>
      <c r="E20" s="1314"/>
      <c r="F20" s="1314"/>
      <c r="G20" s="1314"/>
      <c r="H20" s="1314"/>
      <c r="I20" s="1314"/>
      <c r="J20" s="326" t="s">
        <v>877</v>
      </c>
      <c r="K20" s="4"/>
      <c r="L20" s="8"/>
    </row>
    <row r="21" spans="1:12" ht="11.25" customHeight="1">
      <c r="A21" s="14"/>
      <c r="B21" s="326" t="s">
        <v>2213</v>
      </c>
      <c r="C21" s="326" t="s">
        <v>868</v>
      </c>
      <c r="D21" s="1314" t="s">
        <v>869</v>
      </c>
      <c r="E21" s="1314"/>
      <c r="F21" s="1314"/>
      <c r="G21" s="1314"/>
      <c r="H21" s="1314"/>
      <c r="I21" s="1314"/>
      <c r="J21" s="326" t="s">
        <v>878</v>
      </c>
      <c r="K21" s="4"/>
      <c r="L21" s="8"/>
    </row>
    <row r="22" spans="1:12" ht="11.25" customHeight="1">
      <c r="A22" s="14"/>
      <c r="B22" s="326" t="s">
        <v>2214</v>
      </c>
      <c r="C22" s="326" t="s">
        <v>868</v>
      </c>
      <c r="D22" s="1314" t="s">
        <v>869</v>
      </c>
      <c r="E22" s="1314"/>
      <c r="F22" s="1314"/>
      <c r="G22" s="1314"/>
      <c r="H22" s="1314"/>
      <c r="I22" s="1314"/>
      <c r="J22" s="326" t="s">
        <v>879</v>
      </c>
      <c r="K22" s="4"/>
      <c r="L22" s="8"/>
    </row>
    <row r="23" spans="1:12" ht="11.25" customHeight="1">
      <c r="A23" s="14"/>
      <c r="B23" s="326" t="s">
        <v>2215</v>
      </c>
      <c r="C23" s="326" t="s">
        <v>868</v>
      </c>
      <c r="D23" s="1314" t="s">
        <v>869</v>
      </c>
      <c r="E23" s="1314"/>
      <c r="F23" s="1314"/>
      <c r="G23" s="1314"/>
      <c r="H23" s="1314"/>
      <c r="I23" s="1314"/>
      <c r="J23" s="326" t="s">
        <v>879</v>
      </c>
      <c r="K23" s="4"/>
      <c r="L23" s="8"/>
    </row>
    <row r="24" spans="1:12" ht="11.25" customHeight="1">
      <c r="A24" s="14"/>
      <c r="B24" s="326" t="s">
        <v>2216</v>
      </c>
      <c r="C24" s="326" t="s">
        <v>868</v>
      </c>
      <c r="D24" s="1314" t="s">
        <v>869</v>
      </c>
      <c r="E24" s="1314"/>
      <c r="F24" s="1314"/>
      <c r="G24" s="1314"/>
      <c r="H24" s="1314"/>
      <c r="I24" s="1314"/>
      <c r="J24" s="326" t="s">
        <v>879</v>
      </c>
      <c r="K24" s="4"/>
      <c r="L24" s="8"/>
    </row>
    <row r="25" spans="1:12" ht="11.25" customHeight="1">
      <c r="A25" s="14"/>
      <c r="B25" s="326" t="s">
        <v>880</v>
      </c>
      <c r="C25" s="326" t="s">
        <v>868</v>
      </c>
      <c r="D25" s="1314"/>
      <c r="E25" s="1314"/>
      <c r="F25" s="1314"/>
      <c r="G25" s="1314"/>
      <c r="H25" s="1314" t="s">
        <v>869</v>
      </c>
      <c r="I25" s="1314"/>
      <c r="J25" s="326" t="s">
        <v>2223</v>
      </c>
      <c r="K25" s="4"/>
      <c r="L25" s="8"/>
    </row>
    <row r="26" spans="1:12" ht="11.25" customHeight="1">
      <c r="A26" s="14"/>
      <c r="B26" s="326" t="s">
        <v>881</v>
      </c>
      <c r="C26" s="326" t="s">
        <v>868</v>
      </c>
      <c r="D26" s="1314" t="s">
        <v>869</v>
      </c>
      <c r="E26" s="1314"/>
      <c r="F26" s="1314"/>
      <c r="G26" s="1314"/>
      <c r="H26" s="1314"/>
      <c r="I26" s="1314"/>
      <c r="J26" s="326"/>
      <c r="K26" s="4"/>
      <c r="L26" s="8"/>
    </row>
    <row r="27" spans="1:12" ht="11.25" customHeight="1">
      <c r="A27" s="14"/>
      <c r="B27" s="326" t="s">
        <v>2217</v>
      </c>
      <c r="C27" s="326" t="s">
        <v>868</v>
      </c>
      <c r="D27" s="1314" t="s">
        <v>869</v>
      </c>
      <c r="E27" s="1314"/>
      <c r="F27" s="1314"/>
      <c r="G27" s="1314"/>
      <c r="H27" s="1314"/>
      <c r="I27" s="1314"/>
      <c r="J27" s="326" t="s">
        <v>879</v>
      </c>
      <c r="K27" s="4"/>
      <c r="L27" s="8"/>
    </row>
    <row r="28" spans="1:12" ht="11.25" customHeight="1">
      <c r="A28" s="14"/>
      <c r="B28" s="326" t="s">
        <v>2218</v>
      </c>
      <c r="C28" s="326" t="s">
        <v>868</v>
      </c>
      <c r="D28" s="1314" t="s">
        <v>869</v>
      </c>
      <c r="E28" s="1314"/>
      <c r="F28" s="1314"/>
      <c r="G28" s="1314"/>
      <c r="H28" s="1314"/>
      <c r="I28" s="1314"/>
      <c r="J28" s="326" t="s">
        <v>877</v>
      </c>
      <c r="K28" s="4"/>
      <c r="L28" s="8"/>
    </row>
    <row r="29" spans="1:12" ht="11.25" customHeight="1">
      <c r="A29" s="14"/>
      <c r="B29" s="893" t="s">
        <v>2219</v>
      </c>
      <c r="C29" s="4" t="s">
        <v>868</v>
      </c>
      <c r="D29" s="153" t="s">
        <v>869</v>
      </c>
      <c r="E29" s="153"/>
      <c r="F29" s="153"/>
      <c r="G29" s="153"/>
      <c r="H29" s="153"/>
      <c r="I29" s="153"/>
      <c r="J29" s="326" t="s">
        <v>871</v>
      </c>
      <c r="K29" s="4"/>
      <c r="L29" s="8"/>
    </row>
    <row r="30" spans="1:12" ht="11.25" customHeight="1">
      <c r="A30" s="14"/>
      <c r="B30" s="893" t="s">
        <v>2220</v>
      </c>
      <c r="C30" s="4" t="s">
        <v>868</v>
      </c>
      <c r="D30" s="153" t="s">
        <v>869</v>
      </c>
      <c r="E30" s="153"/>
      <c r="F30" s="153"/>
      <c r="G30" s="153"/>
      <c r="H30" s="153"/>
      <c r="I30" s="153"/>
      <c r="J30" s="326" t="s">
        <v>871</v>
      </c>
      <c r="K30" s="4"/>
      <c r="L30" s="8"/>
    </row>
    <row r="31" spans="1:12" ht="11.25" customHeight="1">
      <c r="A31" s="14"/>
      <c r="B31" s="893" t="s">
        <v>2221</v>
      </c>
      <c r="C31" s="4" t="s">
        <v>868</v>
      </c>
      <c r="D31" s="153" t="s">
        <v>869</v>
      </c>
      <c r="E31" s="153"/>
      <c r="F31" s="153"/>
      <c r="G31" s="153"/>
      <c r="H31" s="153"/>
      <c r="I31" s="153"/>
      <c r="J31" s="874" t="s">
        <v>882</v>
      </c>
      <c r="K31" s="4"/>
      <c r="L31" s="8"/>
    </row>
    <row r="32" spans="1:12" ht="11.25" customHeight="1">
      <c r="A32" s="14"/>
      <c r="B32" s="4" t="s">
        <v>356</v>
      </c>
      <c r="C32" s="4" t="s">
        <v>868</v>
      </c>
      <c r="D32" s="153" t="s">
        <v>869</v>
      </c>
      <c r="E32" s="153"/>
      <c r="F32" s="153"/>
      <c r="G32" s="153"/>
      <c r="H32" s="153"/>
      <c r="I32" s="153"/>
      <c r="J32" s="874" t="s">
        <v>873</v>
      </c>
      <c r="K32" s="4"/>
      <c r="L32" s="8"/>
    </row>
    <row r="33" spans="1:14" ht="11.25" customHeight="1">
      <c r="A33" s="14"/>
      <c r="B33" s="893" t="s">
        <v>2222</v>
      </c>
      <c r="C33" s="4" t="s">
        <v>868</v>
      </c>
      <c r="D33" s="153" t="s">
        <v>869</v>
      </c>
      <c r="E33" s="153"/>
      <c r="F33" s="153"/>
      <c r="G33" s="153"/>
      <c r="H33" s="153"/>
      <c r="I33" s="153"/>
      <c r="J33" s="874" t="s">
        <v>883</v>
      </c>
      <c r="K33" s="4"/>
      <c r="L33" s="8"/>
    </row>
    <row r="34" spans="1:14" ht="11.25" customHeight="1">
      <c r="A34" s="14"/>
      <c r="B34" s="326" t="s">
        <v>884</v>
      </c>
      <c r="C34" s="326" t="s">
        <v>864</v>
      </c>
      <c r="D34" s="1314"/>
      <c r="E34" s="1314"/>
      <c r="F34" s="1314"/>
      <c r="G34" s="1314"/>
      <c r="H34" s="1314" t="s">
        <v>869</v>
      </c>
      <c r="I34" s="1314"/>
      <c r="J34" s="326" t="s">
        <v>2224</v>
      </c>
      <c r="K34" s="4"/>
      <c r="L34" s="8"/>
    </row>
    <row r="35" spans="1:14" ht="11.25" customHeight="1">
      <c r="A35" s="14"/>
      <c r="B35" s="4" t="s">
        <v>885</v>
      </c>
      <c r="C35" s="4" t="s">
        <v>864</v>
      </c>
      <c r="D35" s="153"/>
      <c r="E35" s="153" t="s">
        <v>869</v>
      </c>
      <c r="F35" s="153"/>
      <c r="G35" s="153"/>
      <c r="H35" s="153"/>
      <c r="I35" s="153"/>
      <c r="J35" s="874" t="s">
        <v>886</v>
      </c>
      <c r="K35" s="4"/>
      <c r="L35" s="8"/>
      <c r="M35" s="494"/>
      <c r="N35" s="494"/>
    </row>
    <row r="36" spans="1:14" ht="11.25" customHeight="1">
      <c r="A36" s="14"/>
      <c r="B36" s="4" t="s">
        <v>887</v>
      </c>
      <c r="C36" s="4" t="s">
        <v>868</v>
      </c>
      <c r="D36" s="153" t="s">
        <v>869</v>
      </c>
      <c r="E36" s="153"/>
      <c r="F36" s="153"/>
      <c r="G36" s="153"/>
      <c r="H36" s="153"/>
      <c r="I36" s="153"/>
      <c r="J36" s="326" t="s">
        <v>871</v>
      </c>
      <c r="K36" s="4"/>
      <c r="L36" s="8"/>
      <c r="M36" s="494"/>
      <c r="N36" s="494"/>
    </row>
    <row r="37" spans="1:14" ht="11.25" customHeight="1">
      <c r="A37" s="14"/>
      <c r="B37" s="4" t="s">
        <v>888</v>
      </c>
      <c r="C37" s="4" t="s">
        <v>864</v>
      </c>
      <c r="D37" s="153"/>
      <c r="E37" s="153" t="s">
        <v>869</v>
      </c>
      <c r="F37" s="153"/>
      <c r="G37" s="153"/>
      <c r="H37" s="153"/>
      <c r="I37" s="153"/>
      <c r="J37" s="326" t="s">
        <v>889</v>
      </c>
      <c r="K37" s="4"/>
      <c r="L37" s="8"/>
      <c r="M37" s="494"/>
      <c r="N37" s="494"/>
    </row>
    <row r="38" spans="1:14" ht="11.25" customHeight="1">
      <c r="A38" s="14"/>
      <c r="B38" s="4" t="s">
        <v>890</v>
      </c>
      <c r="C38" s="4" t="s">
        <v>864</v>
      </c>
      <c r="D38" s="153"/>
      <c r="E38" s="153" t="s">
        <v>869</v>
      </c>
      <c r="F38" s="153"/>
      <c r="G38" s="153"/>
      <c r="H38" s="153"/>
      <c r="I38" s="153"/>
      <c r="J38" s="874" t="s">
        <v>878</v>
      </c>
      <c r="K38" s="4"/>
      <c r="L38" s="8"/>
      <c r="M38" s="494"/>
      <c r="N38" s="494"/>
    </row>
    <row r="39" spans="1:14" ht="11.25" customHeight="1">
      <c r="A39" s="14"/>
      <c r="B39" s="4" t="s">
        <v>891</v>
      </c>
      <c r="C39" s="4" t="s">
        <v>868</v>
      </c>
      <c r="D39" s="153" t="s">
        <v>869</v>
      </c>
      <c r="E39" s="153"/>
      <c r="F39" s="153"/>
      <c r="G39" s="153"/>
      <c r="H39" s="153"/>
      <c r="I39" s="153"/>
      <c r="J39" s="874" t="s">
        <v>878</v>
      </c>
      <c r="K39" s="4"/>
      <c r="L39" s="8"/>
      <c r="M39" s="494"/>
      <c r="N39" s="494"/>
    </row>
    <row r="40" spans="1:14" ht="11.25" customHeight="1">
      <c r="A40" s="14"/>
      <c r="B40" s="326" t="s">
        <v>892</v>
      </c>
      <c r="C40" s="326" t="s">
        <v>868</v>
      </c>
      <c r="D40" s="1314"/>
      <c r="E40" s="1314"/>
      <c r="F40" s="1314"/>
      <c r="G40" s="1314" t="s">
        <v>869</v>
      </c>
      <c r="H40" s="1314"/>
      <c r="I40" s="1314"/>
      <c r="J40" s="326" t="s">
        <v>2225</v>
      </c>
      <c r="K40" s="4"/>
      <c r="L40" s="8"/>
      <c r="M40" s="494"/>
      <c r="N40" s="494"/>
    </row>
    <row r="41" spans="1:14" ht="11.25" customHeight="1">
      <c r="A41" s="14"/>
      <c r="B41" s="4" t="s">
        <v>893</v>
      </c>
      <c r="C41" s="4" t="s">
        <v>864</v>
      </c>
      <c r="D41" s="153"/>
      <c r="E41" s="153"/>
      <c r="F41" s="153"/>
      <c r="G41" s="153" t="s">
        <v>869</v>
      </c>
      <c r="H41" s="153"/>
      <c r="I41" s="153"/>
      <c r="J41" s="326" t="s">
        <v>2225</v>
      </c>
      <c r="K41" s="4"/>
      <c r="L41" s="8"/>
      <c r="M41" s="494"/>
      <c r="N41" s="494"/>
    </row>
    <row r="42" spans="1:14" ht="11.25" customHeight="1">
      <c r="A42" s="14"/>
      <c r="B42" s="4" t="s">
        <v>894</v>
      </c>
      <c r="C42" s="4" t="s">
        <v>868</v>
      </c>
      <c r="D42" s="153"/>
      <c r="E42" s="153"/>
      <c r="F42" s="153"/>
      <c r="G42" s="153" t="s">
        <v>869</v>
      </c>
      <c r="H42" s="153"/>
      <c r="I42" s="153"/>
      <c r="J42" s="326" t="s">
        <v>2225</v>
      </c>
      <c r="K42" s="4"/>
      <c r="L42" s="8"/>
      <c r="M42" s="494"/>
      <c r="N42" s="494"/>
    </row>
    <row r="43" spans="1:14" ht="11.25" customHeight="1">
      <c r="A43" s="14"/>
      <c r="B43" s="4" t="s">
        <v>895</v>
      </c>
      <c r="C43" s="4" t="s">
        <v>868</v>
      </c>
      <c r="D43" s="153"/>
      <c r="E43" s="153"/>
      <c r="F43" s="153"/>
      <c r="G43" s="153" t="s">
        <v>869</v>
      </c>
      <c r="H43" s="153"/>
      <c r="I43" s="153"/>
      <c r="J43" s="326" t="s">
        <v>2225</v>
      </c>
      <c r="K43" s="4"/>
      <c r="L43" s="8"/>
      <c r="M43" s="494"/>
      <c r="N43" s="494"/>
    </row>
    <row r="44" spans="1:14" ht="11.25" customHeight="1">
      <c r="A44" s="14"/>
      <c r="B44" s="4" t="s">
        <v>1917</v>
      </c>
      <c r="C44" s="4" t="s">
        <v>868</v>
      </c>
      <c r="D44" s="153"/>
      <c r="E44" s="153"/>
      <c r="F44" s="153"/>
      <c r="G44" s="153" t="s">
        <v>869</v>
      </c>
      <c r="H44" s="153"/>
      <c r="I44" s="153"/>
      <c r="J44" s="326" t="s">
        <v>2225</v>
      </c>
      <c r="K44" s="4"/>
      <c r="L44" s="8"/>
    </row>
    <row r="45" spans="1:14" ht="11.25" customHeight="1">
      <c r="A45" s="14"/>
      <c r="B45" s="4" t="s">
        <v>896</v>
      </c>
      <c r="C45" s="4" t="s">
        <v>868</v>
      </c>
      <c r="D45" s="153"/>
      <c r="E45" s="153"/>
      <c r="F45" s="153"/>
      <c r="G45" s="153" t="s">
        <v>869</v>
      </c>
      <c r="H45" s="153"/>
      <c r="I45" s="153"/>
      <c r="J45" s="326" t="s">
        <v>2225</v>
      </c>
      <c r="K45" s="4"/>
      <c r="L45" s="8"/>
    </row>
    <row r="46" spans="1:14" ht="11.25" customHeight="1">
      <c r="A46" s="14"/>
      <c r="B46" s="4" t="s">
        <v>897</v>
      </c>
      <c r="C46" s="4" t="s">
        <v>864</v>
      </c>
      <c r="D46" s="153"/>
      <c r="E46" s="153"/>
      <c r="F46" s="153"/>
      <c r="G46" s="153" t="s">
        <v>869</v>
      </c>
      <c r="H46" s="153"/>
      <c r="I46" s="153"/>
      <c r="J46" s="326" t="s">
        <v>2225</v>
      </c>
      <c r="K46" s="4"/>
      <c r="L46" s="8"/>
    </row>
    <row r="47" spans="1:14" ht="11.25" customHeight="1">
      <c r="A47" s="14"/>
      <c r="B47" s="4" t="s">
        <v>898</v>
      </c>
      <c r="C47" s="4" t="s">
        <v>868</v>
      </c>
      <c r="D47" s="153"/>
      <c r="E47" s="153"/>
      <c r="F47" s="153"/>
      <c r="G47" s="153" t="s">
        <v>869</v>
      </c>
      <c r="H47" s="153"/>
      <c r="I47" s="153"/>
      <c r="J47" s="326" t="s">
        <v>2225</v>
      </c>
      <c r="K47" s="4"/>
      <c r="L47" s="8"/>
      <c r="M47" s="494"/>
      <c r="N47" s="494"/>
    </row>
    <row r="48" spans="1:14" ht="11.25" customHeight="1">
      <c r="A48" s="14"/>
      <c r="B48" s="4" t="s">
        <v>899</v>
      </c>
      <c r="C48" s="4" t="s">
        <v>864</v>
      </c>
      <c r="D48" s="153"/>
      <c r="E48" s="153" t="s">
        <v>869</v>
      </c>
      <c r="F48" s="153"/>
      <c r="G48" s="153"/>
      <c r="H48" s="153"/>
      <c r="I48" s="153"/>
      <c r="J48" s="326" t="s">
        <v>900</v>
      </c>
      <c r="K48" s="4"/>
      <c r="L48" s="8"/>
      <c r="M48" s="494"/>
      <c r="N48" s="494"/>
    </row>
    <row r="49" spans="1:14" ht="11.25" customHeight="1">
      <c r="A49" s="14"/>
      <c r="B49" s="4" t="s">
        <v>901</v>
      </c>
      <c r="C49" s="4" t="s">
        <v>868</v>
      </c>
      <c r="D49" s="153"/>
      <c r="E49" s="153"/>
      <c r="F49" s="153"/>
      <c r="G49" s="153" t="s">
        <v>869</v>
      </c>
      <c r="H49" s="153"/>
      <c r="I49" s="153"/>
      <c r="J49" s="326" t="s">
        <v>2225</v>
      </c>
      <c r="K49" s="4"/>
      <c r="L49" s="8"/>
      <c r="M49" s="571"/>
      <c r="N49" s="571"/>
    </row>
    <row r="50" spans="1:14" ht="11.25" customHeight="1">
      <c r="A50" s="14"/>
      <c r="B50" s="4" t="s">
        <v>902</v>
      </c>
      <c r="C50" s="4" t="s">
        <v>868</v>
      </c>
      <c r="D50" s="153"/>
      <c r="E50" s="153"/>
      <c r="F50" s="153"/>
      <c r="G50" s="153" t="s">
        <v>869</v>
      </c>
      <c r="H50" s="153"/>
      <c r="I50" s="153"/>
      <c r="J50" s="326" t="s">
        <v>2225</v>
      </c>
      <c r="K50" s="4"/>
      <c r="L50" s="8"/>
      <c r="M50" s="494"/>
      <c r="N50" s="494"/>
    </row>
    <row r="51" spans="1:14" ht="11.25" customHeight="1">
      <c r="A51" s="14"/>
      <c r="B51" s="887" t="s">
        <v>903</v>
      </c>
      <c r="C51" s="887" t="s">
        <v>868</v>
      </c>
      <c r="D51" s="622"/>
      <c r="E51" s="622"/>
      <c r="F51" s="622"/>
      <c r="G51" s="622" t="s">
        <v>869</v>
      </c>
      <c r="H51" s="622"/>
      <c r="I51" s="622"/>
      <c r="J51" s="326" t="s">
        <v>2225</v>
      </c>
      <c r="K51" s="4"/>
      <c r="L51" s="8"/>
      <c r="M51" s="494"/>
      <c r="N51" s="494"/>
    </row>
    <row r="52" spans="1:14" ht="6" customHeight="1">
      <c r="A52" s="14"/>
      <c r="K52" s="494"/>
    </row>
    <row r="53" spans="1:14" ht="22.5" customHeight="1">
      <c r="A53" s="14"/>
      <c r="B53" s="1781" t="s">
        <v>1939</v>
      </c>
      <c r="C53" s="1781"/>
      <c r="D53" s="1781"/>
      <c r="E53" s="1781"/>
      <c r="F53" s="1781"/>
      <c r="G53" s="1781"/>
      <c r="H53" s="1781"/>
      <c r="I53" s="1758"/>
      <c r="J53" s="1758"/>
      <c r="K53" s="494"/>
    </row>
    <row r="54" spans="1:14" ht="11.25" customHeight="1">
      <c r="A54" s="1443"/>
      <c r="B54" s="1444" t="s">
        <v>2062</v>
      </c>
      <c r="C54" s="1445"/>
      <c r="D54" s="1446"/>
      <c r="E54" s="1446"/>
      <c r="F54" s="1445"/>
      <c r="G54" s="1446"/>
      <c r="H54" s="1446"/>
      <c r="I54" s="1446"/>
      <c r="J54" s="1447"/>
      <c r="K54" s="1448"/>
      <c r="L54" s="1448"/>
      <c r="M54" s="1448"/>
      <c r="N54" s="1448"/>
    </row>
    <row r="55" spans="1:14" ht="11.45" customHeight="1">
      <c r="A55" s="14"/>
      <c r="B55" s="446" t="s">
        <v>2061</v>
      </c>
      <c r="C55" s="477"/>
      <c r="D55" s="922"/>
      <c r="E55" s="922"/>
      <c r="F55" s="477"/>
      <c r="G55" s="922"/>
      <c r="H55" s="922"/>
      <c r="I55" s="922"/>
    </row>
    <row r="56" spans="1:14">
      <c r="A56" s="14"/>
    </row>
    <row r="57" spans="1:14">
      <c r="A57" s="14"/>
    </row>
    <row r="58" spans="1:14">
      <c r="A58" s="14"/>
    </row>
    <row r="59" spans="1:14">
      <c r="A59" s="14"/>
    </row>
    <row r="60" spans="1:14">
      <c r="A60" s="14"/>
    </row>
    <row r="61" spans="1:14">
      <c r="A61" s="14"/>
    </row>
    <row r="62" spans="1:14">
      <c r="A62" s="14"/>
    </row>
    <row r="63" spans="1:14">
      <c r="A63" s="14"/>
    </row>
    <row r="64" spans="1:14">
      <c r="A64" s="14"/>
    </row>
    <row r="65" spans="1:1">
      <c r="A65" s="14"/>
    </row>
    <row r="66" spans="1:1">
      <c r="A66" s="14"/>
    </row>
    <row r="73" spans="1:1">
      <c r="A73" s="23"/>
    </row>
    <row r="74" spans="1:1">
      <c r="A74" s="23"/>
    </row>
    <row r="75" spans="1:1">
      <c r="A75" s="24"/>
    </row>
    <row r="76" spans="1:1">
      <c r="A76" s="14"/>
    </row>
    <row r="77" spans="1:1">
      <c r="A77" s="14"/>
    </row>
    <row r="78" spans="1:1">
      <c r="A78" s="14"/>
    </row>
    <row r="79" spans="1:1">
      <c r="A79" s="14"/>
    </row>
    <row r="80" spans="1:1">
      <c r="A80" s="14"/>
    </row>
    <row r="81" spans="1:1">
      <c r="A81" s="14"/>
    </row>
    <row r="82" spans="1:1">
      <c r="A82" s="14"/>
    </row>
    <row r="83" spans="1:1">
      <c r="A83" s="14"/>
    </row>
    <row r="84" spans="1:1">
      <c r="A84" s="26"/>
    </row>
    <row r="85" spans="1:1">
      <c r="A85" s="26"/>
    </row>
    <row r="86" spans="1:1">
      <c r="A86" s="26"/>
    </row>
    <row r="87" spans="1:1">
      <c r="A87" s="26"/>
    </row>
    <row r="88" spans="1:1">
      <c r="A88" s="26"/>
    </row>
    <row r="89" spans="1:1">
      <c r="A89" s="26"/>
    </row>
    <row r="90" spans="1:1">
      <c r="A90" s="26"/>
    </row>
    <row r="91" spans="1:1">
      <c r="A91" s="26"/>
    </row>
  </sheetData>
  <mergeCells count="3">
    <mergeCell ref="B3:H3"/>
    <mergeCell ref="D7:G7"/>
    <mergeCell ref="B53:J53"/>
  </mergeCells>
  <hyperlinks>
    <hyperlink ref="B3" location="Contents!A1" display="Back to index page" xr:uid="{C5952CB4-9C50-4DC7-9798-3732BCC7E810}"/>
    <hyperlink ref="B3:H3" location="CONTENTS!A1" display="Back to contents page" xr:uid="{F7BFF2E3-40DB-4377-BFD2-8D04BBE6F360}"/>
  </hyperlinks>
  <pageMargins left="0.23622047244094491" right="0.23622047244094491" top="0.74803149606299213" bottom="0.74803149606299213" header="0.31496062992125984" footer="0.31496062992125984"/>
  <pageSetup paperSize="9" scale="54" orientation="landscape" r:id="rId1"/>
  <rowBreaks count="1" manualBreakCount="1">
    <brk id="56" max="16383" man="1"/>
  </rowBreaks>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41540-FC9A-4A61-9A8A-E50EDADD5EF4}">
  <sheetPr codeName="Sheet9"/>
  <dimension ref="B1:S41"/>
  <sheetViews>
    <sheetView showGridLines="0" showRowColHeaders="0" workbookViewId="0"/>
  </sheetViews>
  <sheetFormatPr baseColWidth="10" defaultColWidth="11.42578125" defaultRowHeight="14.25"/>
  <cols>
    <col min="1" max="1" width="2.5703125" style="75" customWidth="1"/>
    <col min="2" max="2" width="4.85546875" style="75" customWidth="1"/>
    <col min="3" max="3" width="40.7109375" style="75" customWidth="1"/>
    <col min="4" max="7" width="11.42578125" style="75"/>
    <col min="8" max="8" width="13.7109375" style="75" customWidth="1"/>
    <col min="9" max="11" width="11.42578125" style="75"/>
    <col min="12" max="12" width="14.28515625" style="75" customWidth="1"/>
    <col min="13" max="13" width="14.42578125" style="75" bestFit="1" customWidth="1"/>
    <col min="14" max="14" width="12.7109375" style="75" bestFit="1" customWidth="1"/>
    <col min="15" max="17" width="11.42578125" style="75"/>
    <col min="18" max="18" width="14.42578125" style="75" bestFit="1" customWidth="1"/>
    <col min="19" max="16384" width="11.42578125" style="75"/>
  </cols>
  <sheetData>
    <row r="1" spans="2:15" ht="11.25" customHeight="1"/>
    <row r="2" spans="2:15" ht="5.25" customHeight="1"/>
    <row r="3" spans="2:15" ht="12.75" customHeight="1">
      <c r="B3" s="1726" t="s">
        <v>268</v>
      </c>
      <c r="C3" s="1726"/>
      <c r="D3" s="1726"/>
      <c r="E3" s="1726"/>
      <c r="F3" s="1726"/>
      <c r="G3" s="1726"/>
      <c r="H3" s="1726"/>
      <c r="I3" s="351"/>
    </row>
    <row r="4" spans="2:15" ht="5.25" customHeight="1"/>
    <row r="5" spans="2:15" s="923" customFormat="1" ht="15.75" customHeight="1">
      <c r="B5" s="16" t="s">
        <v>2186</v>
      </c>
      <c r="D5" s="924"/>
      <c r="E5" s="16"/>
    </row>
    <row r="6" spans="2:15" ht="11.25" customHeight="1"/>
    <row r="7" spans="2:15" ht="22.5" customHeight="1">
      <c r="B7" s="1755" t="s">
        <v>904</v>
      </c>
      <c r="C7" s="1755"/>
      <c r="D7" s="1755"/>
      <c r="E7" s="1755"/>
      <c r="F7" s="1755"/>
      <c r="G7" s="1755"/>
      <c r="H7" s="1755"/>
      <c r="I7" s="1755"/>
      <c r="J7" s="1755"/>
      <c r="K7" s="1755"/>
      <c r="L7" s="1755"/>
      <c r="M7" s="1755"/>
      <c r="N7" s="1755"/>
      <c r="O7" s="1755"/>
    </row>
    <row r="8" spans="2:15" ht="11.25" customHeight="1"/>
    <row r="9" spans="2:15" ht="11.25" customHeight="1">
      <c r="B9" s="1782" t="s">
        <v>905</v>
      </c>
      <c r="C9" s="1783"/>
      <c r="D9" s="925" t="s">
        <v>520</v>
      </c>
      <c r="E9" s="925" t="s">
        <v>390</v>
      </c>
      <c r="F9" s="925" t="s">
        <v>391</v>
      </c>
      <c r="G9" s="925" t="s">
        <v>521</v>
      </c>
      <c r="H9" s="925" t="s">
        <v>522</v>
      </c>
      <c r="I9" s="925" t="s">
        <v>2107</v>
      </c>
      <c r="J9" s="925" t="s">
        <v>2108</v>
      </c>
      <c r="K9" s="925" t="s">
        <v>2109</v>
      </c>
      <c r="L9" s="925" t="s">
        <v>2110</v>
      </c>
      <c r="M9" s="925" t="s">
        <v>523</v>
      </c>
      <c r="N9" s="925" t="s">
        <v>524</v>
      </c>
      <c r="O9" s="925" t="s">
        <v>525</v>
      </c>
    </row>
    <row r="10" spans="2:15" ht="11.25" customHeight="1">
      <c r="I10" s="1784" t="s">
        <v>906</v>
      </c>
      <c r="J10" s="1784"/>
      <c r="M10" s="1785" t="s">
        <v>907</v>
      </c>
      <c r="N10" s="1786"/>
      <c r="O10" s="1786"/>
    </row>
    <row r="11" spans="2:15" ht="11.25" customHeight="1">
      <c r="D11" s="71"/>
      <c r="E11" s="71"/>
      <c r="F11" s="71"/>
      <c r="G11" s="71"/>
      <c r="H11" s="71"/>
      <c r="I11" s="926" t="s">
        <v>908</v>
      </c>
      <c r="J11" s="927" t="s">
        <v>909</v>
      </c>
      <c r="K11" s="928" t="s">
        <v>2105</v>
      </c>
      <c r="L11" s="1516"/>
      <c r="M11" s="929" t="s">
        <v>910</v>
      </c>
      <c r="N11" s="256" t="s">
        <v>952</v>
      </c>
      <c r="O11" s="256" t="s">
        <v>952</v>
      </c>
    </row>
    <row r="12" spans="2:15" ht="11.25" customHeight="1">
      <c r="B12" s="501" t="s">
        <v>273</v>
      </c>
      <c r="E12" s="1785" t="s">
        <v>911</v>
      </c>
      <c r="F12" s="1786"/>
      <c r="G12" s="1786"/>
      <c r="H12" s="1786"/>
      <c r="I12" s="505" t="s">
        <v>912</v>
      </c>
      <c r="J12" s="256" t="s">
        <v>913</v>
      </c>
      <c r="K12" s="928" t="s">
        <v>2106</v>
      </c>
      <c r="L12" s="928" t="s">
        <v>2103</v>
      </c>
      <c r="M12" s="928" t="s">
        <v>914</v>
      </c>
      <c r="N12" s="256" t="s">
        <v>1942</v>
      </c>
      <c r="O12" s="256" t="s">
        <v>1942</v>
      </c>
    </row>
    <row r="13" spans="2:15" ht="11.25" customHeight="1">
      <c r="B13" s="930"/>
      <c r="C13" s="749" t="s">
        <v>915</v>
      </c>
      <c r="D13" s="647" t="s">
        <v>376</v>
      </c>
      <c r="E13" s="647" t="s">
        <v>916</v>
      </c>
      <c r="F13" s="647" t="s">
        <v>917</v>
      </c>
      <c r="G13" s="647" t="s">
        <v>918</v>
      </c>
      <c r="H13" s="647" t="s">
        <v>919</v>
      </c>
      <c r="I13" s="789" t="s">
        <v>920</v>
      </c>
      <c r="J13" s="647" t="s">
        <v>920</v>
      </c>
      <c r="K13" s="931" t="s">
        <v>921</v>
      </c>
      <c r="L13" s="931" t="s">
        <v>2104</v>
      </c>
      <c r="M13" s="931" t="s">
        <v>921</v>
      </c>
      <c r="N13" s="647" t="s">
        <v>1941</v>
      </c>
      <c r="O13" s="647" t="s">
        <v>1943</v>
      </c>
    </row>
    <row r="14" spans="2:15" ht="11.25" customHeight="1">
      <c r="B14" s="320">
        <v>1</v>
      </c>
      <c r="C14" s="360" t="s">
        <v>923</v>
      </c>
      <c r="D14" s="932"/>
      <c r="E14" s="932">
        <v>15.113</v>
      </c>
      <c r="F14" s="932"/>
      <c r="G14" s="932">
        <v>115.69726799999999</v>
      </c>
      <c r="H14" s="932"/>
      <c r="I14" s="932"/>
      <c r="J14" s="932"/>
      <c r="K14" s="932">
        <f>SUM(D14:H14)</f>
        <v>130.81026800000001</v>
      </c>
      <c r="L14" s="932"/>
      <c r="M14" s="932">
        <v>130.81026800000001</v>
      </c>
      <c r="N14" s="932">
        <v>93.209000000000003</v>
      </c>
      <c r="O14" s="932">
        <v>37.601267999999997</v>
      </c>
    </row>
    <row r="15" spans="2:15" ht="11.25" customHeight="1">
      <c r="B15" s="320">
        <v>3</v>
      </c>
      <c r="C15" s="360" t="s">
        <v>924</v>
      </c>
      <c r="D15" s="932">
        <v>11.267715000000001</v>
      </c>
      <c r="E15" s="932">
        <v>30.045000000000002</v>
      </c>
      <c r="F15" s="932">
        <v>0.32450200000000001</v>
      </c>
      <c r="G15" s="932">
        <v>47.085272000000003</v>
      </c>
      <c r="H15" s="932">
        <v>5.0000000000000001E-3</v>
      </c>
      <c r="I15" s="932"/>
      <c r="J15" s="932"/>
      <c r="K15" s="932">
        <f t="shared" ref="K15:K19" si="0">SUM(D15:H15)</f>
        <v>88.727489000000006</v>
      </c>
      <c r="L15" s="932"/>
      <c r="M15" s="932">
        <v>88.727489000000006</v>
      </c>
      <c r="N15" s="932">
        <v>71.090999999999994</v>
      </c>
      <c r="O15" s="932">
        <v>17.636489000000001</v>
      </c>
    </row>
    <row r="16" spans="2:15" ht="11.25" customHeight="1">
      <c r="B16" s="320">
        <v>4</v>
      </c>
      <c r="C16" s="360" t="s">
        <v>925</v>
      </c>
      <c r="D16" s="932"/>
      <c r="E16" s="932">
        <v>564.70379300000002</v>
      </c>
      <c r="F16" s="932"/>
      <c r="G16" s="932">
        <v>78.651464000000004</v>
      </c>
      <c r="H16" s="932"/>
      <c r="I16" s="933"/>
      <c r="J16" s="933"/>
      <c r="K16" s="932">
        <f t="shared" si="0"/>
        <v>643.35525700000005</v>
      </c>
      <c r="L16" s="932"/>
      <c r="M16" s="932">
        <v>643.35525700000005</v>
      </c>
      <c r="N16" s="932">
        <v>195.88499999999999</v>
      </c>
      <c r="O16" s="932">
        <v>447.470257</v>
      </c>
    </row>
    <row r="17" spans="2:19" ht="11.25" customHeight="1">
      <c r="B17" s="320">
        <v>5</v>
      </c>
      <c r="C17" s="360" t="s">
        <v>926</v>
      </c>
      <c r="D17" s="932"/>
      <c r="E17" s="932"/>
      <c r="F17" s="932"/>
      <c r="G17" s="932"/>
      <c r="H17" s="932"/>
      <c r="I17" s="933"/>
      <c r="J17" s="933"/>
      <c r="K17" s="932"/>
      <c r="L17" s="932"/>
      <c r="M17" s="932"/>
      <c r="N17" s="932"/>
      <c r="O17" s="932"/>
    </row>
    <row r="18" spans="2:19" ht="11.25" customHeight="1">
      <c r="B18" s="320">
        <v>6</v>
      </c>
      <c r="C18" s="360" t="s">
        <v>927</v>
      </c>
      <c r="D18" s="932"/>
      <c r="E18" s="932">
        <v>213.42454900000001</v>
      </c>
      <c r="F18" s="932"/>
      <c r="G18" s="932"/>
      <c r="H18" s="932"/>
      <c r="I18" s="932"/>
      <c r="J18" s="932"/>
      <c r="K18" s="932">
        <f t="shared" si="0"/>
        <v>213.42454900000001</v>
      </c>
      <c r="L18" s="1706">
        <f>M18-K18</f>
        <v>-154.15</v>
      </c>
      <c r="M18" s="932">
        <v>59.274549</v>
      </c>
      <c r="N18" s="932">
        <v>7.891</v>
      </c>
      <c r="O18" s="932">
        <v>51.383549000000002</v>
      </c>
    </row>
    <row r="19" spans="2:19" ht="12.75" customHeight="1">
      <c r="B19" s="320">
        <v>7</v>
      </c>
      <c r="C19" s="360" t="s">
        <v>198</v>
      </c>
      <c r="D19" s="932">
        <v>0.90300000000000002</v>
      </c>
      <c r="E19" s="932">
        <v>5.1870000000000003</v>
      </c>
      <c r="F19" s="932">
        <v>2.1000000000000001E-2</v>
      </c>
      <c r="G19" s="932">
        <v>11.561999999999999</v>
      </c>
      <c r="H19" s="932"/>
      <c r="I19" s="933"/>
      <c r="J19" s="933"/>
      <c r="K19" s="932">
        <f t="shared" si="0"/>
        <v>17.672999999999998</v>
      </c>
      <c r="L19" s="932"/>
      <c r="M19" s="932">
        <v>17.672999999999998</v>
      </c>
      <c r="N19" s="932">
        <v>14.13</v>
      </c>
      <c r="O19" s="932">
        <v>3.5430000000000001</v>
      </c>
    </row>
    <row r="20" spans="2:19" ht="11.25" customHeight="1">
      <c r="B20" s="320">
        <v>10</v>
      </c>
      <c r="C20" s="360" t="s">
        <v>928</v>
      </c>
      <c r="D20" s="932"/>
      <c r="E20" s="932">
        <v>31.001000000000001</v>
      </c>
      <c r="F20" s="932"/>
      <c r="G20" s="932"/>
      <c r="H20" s="932"/>
      <c r="I20" s="933"/>
      <c r="J20" s="933"/>
      <c r="K20" s="932">
        <f>E20</f>
        <v>31.001000000000001</v>
      </c>
      <c r="L20" s="932"/>
      <c r="M20" s="932">
        <v>31.001000000000001</v>
      </c>
      <c r="N20" s="932">
        <v>31.001000000000001</v>
      </c>
      <c r="O20" s="932"/>
      <c r="R20" s="1320"/>
      <c r="S20" s="187"/>
    </row>
    <row r="21" spans="2:19" ht="11.25" customHeight="1">
      <c r="B21" s="320">
        <v>11</v>
      </c>
      <c r="C21" s="360" t="s">
        <v>2102</v>
      </c>
      <c r="D21" s="932"/>
      <c r="E21" s="932"/>
      <c r="F21" s="932"/>
      <c r="G21" s="932"/>
      <c r="H21" s="932"/>
      <c r="I21" s="932"/>
      <c r="J21" s="932"/>
      <c r="K21" s="932">
        <v>223.083505</v>
      </c>
      <c r="L21" s="932"/>
      <c r="M21" s="932">
        <f>K21</f>
        <v>223.083505</v>
      </c>
      <c r="N21" s="932"/>
      <c r="O21" s="932">
        <f>M21</f>
        <v>223.083505</v>
      </c>
      <c r="R21" s="1320"/>
      <c r="S21" s="187"/>
    </row>
    <row r="22" spans="2:19" s="1316" customFormat="1" ht="11.25" customHeight="1">
      <c r="B22" s="1096">
        <v>12</v>
      </c>
      <c r="C22" s="934" t="s">
        <v>1940</v>
      </c>
      <c r="D22" s="1318"/>
      <c r="E22" s="1318"/>
      <c r="F22" s="1318"/>
      <c r="G22" s="1318"/>
      <c r="H22" s="1318"/>
      <c r="I22" s="1318"/>
      <c r="J22" s="1318"/>
      <c r="K22" s="1322">
        <f>SUM(K14:K21)</f>
        <v>1348.0750680000001</v>
      </c>
      <c r="L22" s="1707">
        <f>SUM(L14:L21)</f>
        <v>-154.15</v>
      </c>
      <c r="M22" s="1322">
        <f>SUM(M14:M21)</f>
        <v>1193.925068</v>
      </c>
      <c r="N22" s="1322">
        <f>SUM(N14:N21)</f>
        <v>413.20699999999999</v>
      </c>
      <c r="O22" s="1322">
        <f>SUM(O14:O21)</f>
        <v>780.7180679999999</v>
      </c>
      <c r="Q22" s="1317"/>
      <c r="R22" s="1321"/>
    </row>
    <row r="23" spans="2:19" ht="11.25" customHeight="1">
      <c r="C23" s="935"/>
      <c r="D23" s="936"/>
      <c r="E23" s="936"/>
      <c r="F23" s="936"/>
      <c r="G23" s="936"/>
      <c r="H23" s="936"/>
      <c r="I23" s="936"/>
      <c r="J23" s="936"/>
      <c r="K23" s="936"/>
      <c r="L23" s="936"/>
      <c r="M23" s="936"/>
      <c r="N23" s="936"/>
      <c r="O23" s="936"/>
      <c r="R23" s="187"/>
    </row>
    <row r="24" spans="2:19" ht="11.25" customHeight="1">
      <c r="D24" s="937"/>
      <c r="E24" s="937"/>
      <c r="F24" s="937"/>
      <c r="G24" s="937"/>
      <c r="H24" s="937"/>
      <c r="I24" s="937"/>
      <c r="J24" s="937"/>
      <c r="K24" s="937"/>
      <c r="L24" s="937"/>
      <c r="M24" s="937"/>
      <c r="N24" s="937"/>
      <c r="O24" s="937"/>
    </row>
    <row r="25" spans="2:19" ht="11.25" customHeight="1">
      <c r="B25" s="1782" t="s">
        <v>929</v>
      </c>
      <c r="C25" s="1783"/>
      <c r="D25" s="925" t="s">
        <v>520</v>
      </c>
      <c r="E25" s="925" t="s">
        <v>390</v>
      </c>
      <c r="F25" s="925" t="s">
        <v>391</v>
      </c>
      <c r="G25" s="925" t="s">
        <v>521</v>
      </c>
      <c r="H25" s="925" t="s">
        <v>522</v>
      </c>
      <c r="I25" s="925" t="s">
        <v>2107</v>
      </c>
      <c r="J25" s="925" t="s">
        <v>2108</v>
      </c>
      <c r="K25" s="925" t="s">
        <v>2109</v>
      </c>
      <c r="L25" s="925" t="s">
        <v>2110</v>
      </c>
      <c r="M25" s="925" t="s">
        <v>523</v>
      </c>
      <c r="N25" s="925" t="s">
        <v>524</v>
      </c>
      <c r="O25" s="925" t="s">
        <v>525</v>
      </c>
    </row>
    <row r="26" spans="2:19" ht="11.25" customHeight="1">
      <c r="I26" s="1784" t="s">
        <v>906</v>
      </c>
      <c r="J26" s="1784"/>
      <c r="M26" s="1785" t="s">
        <v>907</v>
      </c>
      <c r="N26" s="1786"/>
      <c r="O26" s="1786"/>
    </row>
    <row r="27" spans="2:19" ht="11.25" customHeight="1">
      <c r="D27" s="71"/>
      <c r="E27" s="71"/>
      <c r="F27" s="71"/>
      <c r="G27" s="71"/>
      <c r="H27" s="71"/>
      <c r="I27" s="926" t="s">
        <v>908</v>
      </c>
      <c r="J27" s="927" t="s">
        <v>909</v>
      </c>
      <c r="K27" s="928" t="s">
        <v>2105</v>
      </c>
      <c r="L27" s="1516"/>
      <c r="M27" s="929" t="s">
        <v>910</v>
      </c>
      <c r="N27" s="256" t="s">
        <v>952</v>
      </c>
      <c r="O27" s="256" t="s">
        <v>952</v>
      </c>
    </row>
    <row r="28" spans="2:19" ht="11.25" customHeight="1">
      <c r="B28" s="501" t="s">
        <v>273</v>
      </c>
      <c r="E28" s="1785" t="s">
        <v>911</v>
      </c>
      <c r="F28" s="1786"/>
      <c r="G28" s="1786"/>
      <c r="H28" s="1786"/>
      <c r="I28" s="505" t="s">
        <v>912</v>
      </c>
      <c r="J28" s="256" t="s">
        <v>913</v>
      </c>
      <c r="K28" s="928" t="s">
        <v>2106</v>
      </c>
      <c r="L28" s="928" t="s">
        <v>2103</v>
      </c>
      <c r="M28" s="928" t="s">
        <v>914</v>
      </c>
      <c r="N28" s="256" t="s">
        <v>1942</v>
      </c>
      <c r="O28" s="256" t="s">
        <v>1942</v>
      </c>
    </row>
    <row r="29" spans="2:19" ht="11.25" customHeight="1">
      <c r="B29" s="930"/>
      <c r="C29" s="749" t="s">
        <v>915</v>
      </c>
      <c r="D29" s="647" t="s">
        <v>376</v>
      </c>
      <c r="E29" s="647" t="s">
        <v>916</v>
      </c>
      <c r="F29" s="647" t="s">
        <v>917</v>
      </c>
      <c r="G29" s="647" t="s">
        <v>918</v>
      </c>
      <c r="H29" s="647" t="s">
        <v>919</v>
      </c>
      <c r="I29" s="789" t="s">
        <v>920</v>
      </c>
      <c r="J29" s="647" t="s">
        <v>920</v>
      </c>
      <c r="K29" s="931" t="s">
        <v>921</v>
      </c>
      <c r="L29" s="931" t="s">
        <v>2104</v>
      </c>
      <c r="M29" s="931" t="s">
        <v>921</v>
      </c>
      <c r="N29" s="647" t="s">
        <v>1941</v>
      </c>
      <c r="O29" s="647" t="s">
        <v>1943</v>
      </c>
    </row>
    <row r="30" spans="2:19" ht="11.25" customHeight="1">
      <c r="B30" s="320">
        <v>1</v>
      </c>
      <c r="C30" s="360" t="s">
        <v>923</v>
      </c>
      <c r="D30" s="932"/>
      <c r="E30" s="932">
        <v>12.2568364943</v>
      </c>
      <c r="F30" s="932">
        <v>0.06</v>
      </c>
      <c r="G30" s="932">
        <v>53.777480400000002</v>
      </c>
      <c r="H30" s="932"/>
      <c r="I30" s="932"/>
      <c r="J30" s="932"/>
      <c r="K30" s="932">
        <f>SUM(D30:H30)</f>
        <v>66.094316894300007</v>
      </c>
      <c r="L30" s="932"/>
      <c r="M30" s="932">
        <v>66.094316894299993</v>
      </c>
      <c r="N30" s="932">
        <v>50.570999999999998</v>
      </c>
      <c r="O30" s="932">
        <v>15.523316894300001</v>
      </c>
    </row>
    <row r="31" spans="2:19" ht="11.25" customHeight="1">
      <c r="B31" s="320">
        <v>3</v>
      </c>
      <c r="C31" s="360" t="s">
        <v>924</v>
      </c>
      <c r="D31" s="932">
        <v>17.691175013700001</v>
      </c>
      <c r="E31" s="932">
        <v>33.429448988700003</v>
      </c>
      <c r="F31" s="932">
        <v>0.32165052059999999</v>
      </c>
      <c r="G31" s="932">
        <v>46.756167599999998</v>
      </c>
      <c r="H31" s="932">
        <v>5.8000000000000003E-2</v>
      </c>
      <c r="I31" s="932"/>
      <c r="J31" s="932"/>
      <c r="K31" s="932">
        <f t="shared" ref="K31:K35" si="1">SUM(D31:H31)</f>
        <v>98.256442123000014</v>
      </c>
      <c r="L31" s="932"/>
      <c r="M31" s="932">
        <v>98.256442122999999</v>
      </c>
      <c r="N31" s="932">
        <v>69.091999999999999</v>
      </c>
      <c r="O31" s="932">
        <v>29.164442123000001</v>
      </c>
    </row>
    <row r="32" spans="2:19" ht="11.25" customHeight="1">
      <c r="B32" s="320">
        <v>4</v>
      </c>
      <c r="C32" s="360" t="s">
        <v>925</v>
      </c>
      <c r="D32" s="932"/>
      <c r="E32" s="932">
        <v>331.4</v>
      </c>
      <c r="F32" s="932"/>
      <c r="G32" s="932">
        <v>62.402999999999999</v>
      </c>
      <c r="H32" s="932"/>
      <c r="I32" s="933"/>
      <c r="J32" s="933"/>
      <c r="K32" s="932">
        <f t="shared" si="1"/>
        <v>393.803</v>
      </c>
      <c r="L32" s="932"/>
      <c r="M32" s="932">
        <v>393.803</v>
      </c>
      <c r="N32" s="932">
        <v>164.70400000000001</v>
      </c>
      <c r="O32" s="932">
        <v>229.09899999999999</v>
      </c>
    </row>
    <row r="33" spans="2:17" ht="11.25" customHeight="1">
      <c r="B33" s="320">
        <v>5</v>
      </c>
      <c r="C33" s="360" t="s">
        <v>926</v>
      </c>
      <c r="D33" s="932"/>
      <c r="E33" s="932"/>
      <c r="F33" s="932"/>
      <c r="G33" s="932"/>
      <c r="H33" s="932"/>
      <c r="I33" s="933"/>
      <c r="J33" s="933"/>
      <c r="K33" s="932"/>
      <c r="L33" s="932"/>
      <c r="M33" s="932"/>
      <c r="N33" s="932"/>
      <c r="O33" s="932"/>
    </row>
    <row r="34" spans="2:17" ht="11.25" customHeight="1">
      <c r="B34" s="320">
        <v>6</v>
      </c>
      <c r="C34" s="360" t="s">
        <v>927</v>
      </c>
      <c r="D34" s="932"/>
      <c r="E34" s="932">
        <v>107.99894399999999</v>
      </c>
      <c r="F34" s="932"/>
      <c r="G34" s="932"/>
      <c r="H34" s="932"/>
      <c r="I34" s="932"/>
      <c r="J34" s="932"/>
      <c r="K34" s="932">
        <f t="shared" si="1"/>
        <v>107.99894399999999</v>
      </c>
      <c r="L34" s="1706">
        <f>-E34*50%</f>
        <v>-53.999471999999997</v>
      </c>
      <c r="M34" s="932">
        <v>54.000943999999997</v>
      </c>
      <c r="N34" s="932">
        <v>3.0000000000000001E-3</v>
      </c>
      <c r="O34" s="932">
        <v>53.997943999999997</v>
      </c>
    </row>
    <row r="35" spans="2:17" ht="11.25" customHeight="1">
      <c r="B35" s="320">
        <v>7</v>
      </c>
      <c r="C35" s="360" t="s">
        <v>198</v>
      </c>
      <c r="D35" s="932">
        <v>1.335</v>
      </c>
      <c r="E35" s="932">
        <v>1.7593485483</v>
      </c>
      <c r="F35" s="932">
        <v>2.4700054799999999E-2</v>
      </c>
      <c r="G35" s="932">
        <v>10.1</v>
      </c>
      <c r="H35" s="932">
        <v>4.0000000000000001E-3</v>
      </c>
      <c r="I35" s="933"/>
      <c r="J35" s="933"/>
      <c r="K35" s="932">
        <f t="shared" si="1"/>
        <v>13.223048603099999</v>
      </c>
      <c r="L35" s="932"/>
      <c r="M35" s="932">
        <v>13.223048603100001</v>
      </c>
      <c r="N35" s="932">
        <v>9.3580000000000005</v>
      </c>
      <c r="O35" s="932">
        <v>3.8650486031</v>
      </c>
    </row>
    <row r="36" spans="2:17" ht="11.25" customHeight="1">
      <c r="B36" s="320">
        <v>10</v>
      </c>
      <c r="C36" s="360" t="s">
        <v>928</v>
      </c>
      <c r="D36" s="932"/>
      <c r="E36" s="932"/>
      <c r="F36" s="932"/>
      <c r="G36" s="932"/>
      <c r="H36" s="932"/>
      <c r="I36" s="933"/>
      <c r="J36" s="933"/>
      <c r="K36" s="932"/>
      <c r="L36" s="932"/>
      <c r="M36" s="932"/>
      <c r="N36" s="932"/>
      <c r="O36" s="932"/>
    </row>
    <row r="37" spans="2:17" ht="11.25" customHeight="1">
      <c r="B37" s="320">
        <v>11</v>
      </c>
      <c r="C37" s="360" t="s">
        <v>2102</v>
      </c>
      <c r="D37" s="932"/>
      <c r="E37" s="932"/>
      <c r="F37" s="932"/>
      <c r="G37" s="932"/>
      <c r="H37" s="932"/>
      <c r="I37" s="933"/>
      <c r="J37" s="933"/>
      <c r="K37" s="932">
        <v>376.29700000000003</v>
      </c>
      <c r="L37" s="932"/>
      <c r="M37" s="932">
        <v>376.29700000000003</v>
      </c>
      <c r="N37" s="932"/>
      <c r="O37" s="932">
        <v>376.29700000000003</v>
      </c>
    </row>
    <row r="38" spans="2:17" s="1316" customFormat="1" ht="11.25" customHeight="1">
      <c r="B38" s="1096">
        <v>12</v>
      </c>
      <c r="C38" s="934" t="s">
        <v>1940</v>
      </c>
      <c r="D38" s="1315"/>
      <c r="E38" s="1315"/>
      <c r="F38" s="1315"/>
      <c r="G38" s="1315"/>
      <c r="H38" s="1315"/>
      <c r="I38" s="1315"/>
      <c r="J38" s="1315"/>
      <c r="K38" s="1322">
        <f>SUM(K30:K37)</f>
        <v>1055.6727516204</v>
      </c>
      <c r="L38" s="1707">
        <f>SUM(L30:L37)</f>
        <v>-53.999471999999997</v>
      </c>
      <c r="M38" s="1322">
        <f>SUM(M30:M37)</f>
        <v>1001.6747516204</v>
      </c>
      <c r="N38" s="1322">
        <f>SUM(N30:N37)</f>
        <v>293.72800000000001</v>
      </c>
      <c r="O38" s="1322">
        <f>SUM(O30:O37)</f>
        <v>707.94675162039994</v>
      </c>
      <c r="Q38" s="1317"/>
    </row>
    <row r="39" spans="2:17" ht="11.25" customHeight="1">
      <c r="B39" s="935"/>
      <c r="C39" s="938"/>
    </row>
    <row r="41" spans="2:17">
      <c r="M41" s="1320"/>
      <c r="N41" s="1320"/>
      <c r="O41" s="187"/>
      <c r="Q41" s="187"/>
    </row>
  </sheetData>
  <mergeCells count="10">
    <mergeCell ref="B25:C25"/>
    <mergeCell ref="I26:J26"/>
    <mergeCell ref="M26:O26"/>
    <mergeCell ref="E28:H28"/>
    <mergeCell ref="B3:H3"/>
    <mergeCell ref="B7:O7"/>
    <mergeCell ref="B9:C9"/>
    <mergeCell ref="I10:J10"/>
    <mergeCell ref="M10:O10"/>
    <mergeCell ref="E12:H12"/>
  </mergeCells>
  <hyperlinks>
    <hyperlink ref="B3" location="Contents!A1" display="Back to index page" xr:uid="{8D612E8F-15A9-4339-9D6E-6CBC9A16EE23}"/>
  </hyperlinks>
  <pageMargins left="0.7" right="0.7" top="0.75" bottom="0.75" header="0.3" footer="0.3"/>
  <pageSetup paperSize="9" orientation="portrait" verticalDpi="0" r:id="rId1"/>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F78E5-8E2B-4C8A-9C9B-C0AAB00BA121}">
  <sheetPr codeName="Ark22"/>
  <dimension ref="A1:L54"/>
  <sheetViews>
    <sheetView showGridLines="0" showRowColHeaders="0" workbookViewId="0"/>
  </sheetViews>
  <sheetFormatPr baseColWidth="10" defaultColWidth="9.140625" defaultRowHeight="15"/>
  <cols>
    <col min="1" max="1" width="2.7109375" customWidth="1"/>
    <col min="2" max="2" width="4.85546875" customWidth="1"/>
    <col min="3" max="3" width="27.140625" customWidth="1"/>
    <col min="4" max="5" width="16.42578125" customWidth="1"/>
    <col min="6" max="7" width="12.140625" customWidth="1"/>
    <col min="8" max="8" width="1.28515625" customWidth="1"/>
    <col min="9" max="10" width="13.5703125" customWidth="1"/>
    <col min="11" max="11" width="16.42578125" customWidth="1"/>
    <col min="12" max="12" width="15.5703125" customWidth="1"/>
  </cols>
  <sheetData>
    <row r="1" spans="1:12" s="12" customFormat="1" ht="11.25" customHeight="1">
      <c r="A1" s="9"/>
      <c r="B1" s="9"/>
      <c r="C1" s="9"/>
      <c r="D1" s="10"/>
      <c r="E1" s="10"/>
      <c r="F1" s="11"/>
      <c r="G1" s="11"/>
      <c r="H1" s="11"/>
      <c r="I1" s="11"/>
    </row>
    <row r="2" spans="1:12" s="12" customFormat="1" ht="5.25" customHeight="1">
      <c r="A2" s="9"/>
      <c r="B2" s="9"/>
      <c r="C2" s="9"/>
      <c r="D2" s="10"/>
      <c r="E2" s="10"/>
      <c r="F2" s="11"/>
      <c r="G2" s="11"/>
      <c r="H2" s="11"/>
      <c r="I2" s="11"/>
    </row>
    <row r="3" spans="1:12" s="14" customFormat="1" ht="12.75" customHeight="1">
      <c r="A3" s="13"/>
      <c r="B3" s="1726" t="s">
        <v>268</v>
      </c>
      <c r="C3" s="1726"/>
      <c r="D3" s="1726"/>
      <c r="E3" s="1726"/>
      <c r="F3" s="1726"/>
      <c r="G3" s="1726"/>
      <c r="H3" s="1726"/>
      <c r="I3" s="1726"/>
    </row>
    <row r="4" spans="1:12" s="12" customFormat="1" ht="5.25" customHeight="1">
      <c r="A4" s="9"/>
      <c r="B4" s="9"/>
      <c r="C4" s="9"/>
      <c r="D4" s="10"/>
      <c r="E4" s="10"/>
      <c r="F4" s="11"/>
      <c r="G4" s="11"/>
      <c r="H4" s="11"/>
      <c r="I4" s="11"/>
      <c r="K4" s="9"/>
      <c r="L4" s="9"/>
    </row>
    <row r="5" spans="1:12" s="8" customFormat="1" ht="15.75" customHeight="1">
      <c r="A5" s="15"/>
      <c r="B5" s="16" t="s">
        <v>518</v>
      </c>
      <c r="C5" s="16"/>
    </row>
    <row r="6" spans="1:12" s="8" customFormat="1" ht="11.25" customHeight="1">
      <c r="A6" s="15"/>
      <c r="B6" s="16"/>
    </row>
    <row r="7" spans="1:12" ht="66" customHeight="1">
      <c r="B7" s="1789" t="s">
        <v>2065</v>
      </c>
      <c r="C7" s="1789"/>
      <c r="D7" s="1789"/>
      <c r="E7" s="1789"/>
      <c r="F7" s="1789"/>
      <c r="G7" s="1789"/>
      <c r="H7" s="1789"/>
      <c r="I7" s="1789"/>
      <c r="J7" s="1789"/>
      <c r="K7" s="1789"/>
      <c r="L7" s="1789"/>
    </row>
    <row r="8" spans="1:12" ht="12" customHeight="1">
      <c r="B8" s="1790"/>
      <c r="C8" s="1790"/>
      <c r="D8" s="1790"/>
      <c r="E8" s="1790"/>
      <c r="F8" s="1790"/>
      <c r="G8" s="1790"/>
      <c r="H8" s="1790"/>
      <c r="I8" s="1790"/>
      <c r="J8" s="1790"/>
      <c r="K8" s="1790"/>
      <c r="L8" s="1790"/>
    </row>
    <row r="9" spans="1:12" ht="15.75">
      <c r="B9" s="203"/>
      <c r="C9" s="204"/>
      <c r="D9" s="204"/>
      <c r="E9" s="204"/>
      <c r="F9" s="204"/>
      <c r="G9" s="204"/>
      <c r="H9" s="204"/>
      <c r="I9" s="204"/>
      <c r="J9" s="204"/>
      <c r="K9" s="204"/>
      <c r="L9" s="204"/>
    </row>
    <row r="10" spans="1:12" ht="11.25" customHeight="1">
      <c r="A10" s="4"/>
      <c r="B10" s="1787" t="s">
        <v>28</v>
      </c>
      <c r="C10" s="1788"/>
      <c r="D10" s="1094" t="s">
        <v>520</v>
      </c>
      <c r="E10" s="1094" t="s">
        <v>390</v>
      </c>
      <c r="F10" s="1094" t="s">
        <v>391</v>
      </c>
      <c r="G10" s="1094" t="s">
        <v>521</v>
      </c>
      <c r="H10" s="1094"/>
      <c r="I10" s="1094" t="s">
        <v>522</v>
      </c>
      <c r="J10" s="1094" t="s">
        <v>523</v>
      </c>
      <c r="K10" s="1094" t="s">
        <v>524</v>
      </c>
      <c r="L10" s="1094" t="s">
        <v>525</v>
      </c>
    </row>
    <row r="11" spans="1:12" ht="11.25" customHeight="1">
      <c r="A11" s="4"/>
      <c r="B11" s="361"/>
      <c r="C11" s="361"/>
      <c r="D11" s="692"/>
      <c r="E11" s="692"/>
      <c r="F11" s="692"/>
      <c r="G11" s="692"/>
      <c r="H11" s="692"/>
      <c r="I11" s="692"/>
      <c r="J11" s="692"/>
      <c r="K11" s="1791" t="s">
        <v>526</v>
      </c>
      <c r="L11" s="1791"/>
    </row>
    <row r="12" spans="1:12" ht="11.25" customHeight="1">
      <c r="A12" s="4"/>
      <c r="B12" s="361"/>
      <c r="C12" s="361"/>
      <c r="K12" s="1792" t="s">
        <v>527</v>
      </c>
      <c r="L12" s="1792"/>
    </row>
    <row r="13" spans="1:12" ht="11.25" customHeight="1">
      <c r="A13" s="4"/>
      <c r="B13" s="361"/>
      <c r="C13" s="361"/>
      <c r="E13" s="298"/>
      <c r="F13" s="298"/>
      <c r="G13" s="298"/>
      <c r="H13" s="298"/>
      <c r="K13" s="363"/>
      <c r="L13" s="470" t="s">
        <v>528</v>
      </c>
    </row>
    <row r="14" spans="1:12" ht="11.25" customHeight="1">
      <c r="A14" s="4"/>
      <c r="B14" s="361"/>
      <c r="C14" s="361"/>
      <c r="E14" s="298"/>
      <c r="F14" s="298"/>
      <c r="G14" s="298"/>
      <c r="H14" s="298"/>
      <c r="I14" s="1797" t="s">
        <v>529</v>
      </c>
      <c r="J14" s="1797"/>
      <c r="K14" s="363"/>
      <c r="L14" s="470" t="s">
        <v>530</v>
      </c>
    </row>
    <row r="15" spans="1:12" ht="11.25" customHeight="1">
      <c r="A15" s="4"/>
      <c r="B15" s="361"/>
      <c r="C15" s="361"/>
      <c r="E15" s="298"/>
      <c r="F15" s="298"/>
      <c r="G15" s="298"/>
      <c r="H15" s="298"/>
      <c r="I15" s="1797" t="s">
        <v>531</v>
      </c>
      <c r="J15" s="1797"/>
      <c r="K15" s="363"/>
      <c r="L15" s="470" t="s">
        <v>532</v>
      </c>
    </row>
    <row r="16" spans="1:12" ht="11.25" customHeight="1">
      <c r="A16" s="4"/>
      <c r="B16" s="361"/>
      <c r="C16" s="361"/>
      <c r="D16" s="1746" t="s">
        <v>533</v>
      </c>
      <c r="E16" s="1746"/>
      <c r="F16" s="1746"/>
      <c r="G16" s="1746"/>
      <c r="H16" s="298"/>
      <c r="I16" s="1798" t="s">
        <v>534</v>
      </c>
      <c r="J16" s="1798"/>
      <c r="K16" s="363"/>
      <c r="L16" s="470" t="s">
        <v>535</v>
      </c>
    </row>
    <row r="17" spans="1:12" ht="11.25" customHeight="1">
      <c r="A17" s="4"/>
      <c r="B17" s="361"/>
      <c r="C17" s="361"/>
      <c r="E17" s="1793" t="s">
        <v>536</v>
      </c>
      <c r="F17" s="1793"/>
      <c r="G17" s="1793"/>
      <c r="H17" s="298"/>
      <c r="I17" s="470" t="s">
        <v>537</v>
      </c>
      <c r="J17" s="470" t="s">
        <v>538</v>
      </c>
      <c r="K17" s="363"/>
      <c r="L17" s="470" t="s">
        <v>539</v>
      </c>
    </row>
    <row r="18" spans="1:12" s="602" customFormat="1" ht="11.25" customHeight="1">
      <c r="A18" s="153"/>
      <c r="B18" s="320"/>
      <c r="C18" s="320"/>
      <c r="E18" s="603"/>
      <c r="F18" s="603" t="s">
        <v>540</v>
      </c>
      <c r="G18" s="603" t="s">
        <v>540</v>
      </c>
      <c r="H18" s="320"/>
      <c r="I18" s="470" t="s">
        <v>541</v>
      </c>
      <c r="J18" s="470" t="s">
        <v>541</v>
      </c>
      <c r="K18" s="363"/>
      <c r="L18" s="470" t="s">
        <v>542</v>
      </c>
    </row>
    <row r="19" spans="1:12" s="602" customFormat="1" ht="11.25" customHeight="1">
      <c r="A19" s="153"/>
      <c r="B19" s="1794" t="s">
        <v>273</v>
      </c>
      <c r="C19" s="1795"/>
      <c r="D19" s="637" t="s">
        <v>543</v>
      </c>
      <c r="E19" s="638"/>
      <c r="F19" s="636" t="s">
        <v>544</v>
      </c>
      <c r="G19" s="636" t="s">
        <v>545</v>
      </c>
      <c r="H19" s="637"/>
      <c r="I19" s="636" t="s">
        <v>546</v>
      </c>
      <c r="J19" s="636" t="s">
        <v>546</v>
      </c>
      <c r="K19" s="604"/>
      <c r="L19" s="637" t="s">
        <v>547</v>
      </c>
    </row>
    <row r="20" spans="1:12" ht="22.5" customHeight="1">
      <c r="A20" s="4"/>
      <c r="B20" s="659" t="s">
        <v>930</v>
      </c>
      <c r="C20" s="360" t="s">
        <v>931</v>
      </c>
      <c r="D20" s="470"/>
      <c r="E20" s="298"/>
      <c r="F20" s="470"/>
      <c r="G20" s="470"/>
      <c r="H20" s="470"/>
      <c r="I20" s="470"/>
      <c r="J20" s="470"/>
      <c r="K20" s="470"/>
      <c r="L20" s="470"/>
    </row>
    <row r="21" spans="1:12" ht="11.25" customHeight="1">
      <c r="A21" s="4"/>
      <c r="B21" s="414" t="s">
        <v>548</v>
      </c>
      <c r="C21" s="361" t="s">
        <v>549</v>
      </c>
      <c r="D21" s="52">
        <v>18242.273760193399</v>
      </c>
      <c r="E21" s="52">
        <v>13705.6657375047</v>
      </c>
      <c r="F21" s="52">
        <v>320.66358025841498</v>
      </c>
      <c r="G21" s="52">
        <v>248.28689125841501</v>
      </c>
      <c r="H21" s="207">
        <v>-113.15182003619</v>
      </c>
      <c r="I21" s="52">
        <v>-113.15182003619</v>
      </c>
      <c r="J21" s="52">
        <v>-3197.8624005501702</v>
      </c>
      <c r="K21" s="52">
        <v>17472.414706608201</v>
      </c>
      <c r="L21" s="52">
        <v>8368.0383992431307</v>
      </c>
    </row>
    <row r="22" spans="1:12" ht="11.25" customHeight="1">
      <c r="A22" s="4"/>
      <c r="B22" s="415" t="s">
        <v>932</v>
      </c>
      <c r="C22" s="556" t="s">
        <v>933</v>
      </c>
      <c r="D22" s="52"/>
      <c r="E22" s="52"/>
      <c r="F22" s="52"/>
      <c r="G22" s="52"/>
      <c r="H22" s="206"/>
      <c r="I22" s="52"/>
      <c r="J22" s="52"/>
      <c r="K22" s="52"/>
      <c r="L22" s="52"/>
    </row>
    <row r="23" spans="1:12" ht="11.25" customHeight="1">
      <c r="A23" s="4"/>
      <c r="B23" s="414" t="s">
        <v>934</v>
      </c>
      <c r="C23" s="556" t="s">
        <v>935</v>
      </c>
      <c r="D23" s="52"/>
      <c r="E23" s="52"/>
      <c r="F23" s="52"/>
      <c r="G23" s="52"/>
      <c r="H23" s="206"/>
      <c r="I23" s="52"/>
      <c r="J23" s="52"/>
      <c r="K23" s="52"/>
      <c r="L23" s="52"/>
    </row>
    <row r="24" spans="1:12" ht="11.25" customHeight="1">
      <c r="A24" s="4"/>
      <c r="B24" s="415" t="s">
        <v>550</v>
      </c>
      <c r="C24" s="556" t="s">
        <v>551</v>
      </c>
      <c r="D24" s="52"/>
      <c r="E24" s="52"/>
      <c r="F24" s="52"/>
      <c r="G24" s="52"/>
      <c r="H24" s="206"/>
      <c r="I24" s="52"/>
      <c r="J24" s="52"/>
      <c r="K24" s="52"/>
      <c r="L24" s="52"/>
    </row>
    <row r="25" spans="1:12" ht="11.25" customHeight="1">
      <c r="A25" s="4"/>
      <c r="B25" s="414" t="s">
        <v>614</v>
      </c>
      <c r="C25" s="556" t="s">
        <v>615</v>
      </c>
      <c r="D25" s="480">
        <v>938.177467456312</v>
      </c>
      <c r="E25" s="480">
        <v>4.1789691392800004</v>
      </c>
      <c r="F25" s="480">
        <v>0.57070913928</v>
      </c>
      <c r="G25" s="480">
        <v>0.57070913928</v>
      </c>
      <c r="H25" s="605">
        <v>-0.17205201992999999</v>
      </c>
      <c r="I25" s="480"/>
      <c r="J25" s="480">
        <v>-1.79952036431</v>
      </c>
      <c r="K25" s="480">
        <v>109.647218334115</v>
      </c>
      <c r="L25" s="480">
        <v>1.06351</v>
      </c>
    </row>
    <row r="26" spans="1:12" ht="11.25" customHeight="1">
      <c r="A26" s="4"/>
      <c r="B26" s="415" t="s">
        <v>552</v>
      </c>
      <c r="C26" s="556" t="s">
        <v>553</v>
      </c>
      <c r="D26" s="480">
        <v>14222.6613407316</v>
      </c>
      <c r="E26" s="480">
        <v>13225.7896860083</v>
      </c>
      <c r="F26" s="480">
        <v>147.23036876205001</v>
      </c>
      <c r="G26" s="480">
        <v>147.23036876205001</v>
      </c>
      <c r="H26" s="605">
        <v>-106.98080073892</v>
      </c>
      <c r="I26" s="480">
        <v>-106.98080073892</v>
      </c>
      <c r="J26" s="480">
        <v>-3131.8207560640899</v>
      </c>
      <c r="K26" s="480">
        <v>14709.2383377107</v>
      </c>
      <c r="L26" s="480">
        <v>8061.64723504022</v>
      </c>
    </row>
    <row r="27" spans="1:12" ht="11.25" customHeight="1">
      <c r="A27" s="4"/>
      <c r="B27" s="414" t="s">
        <v>554</v>
      </c>
      <c r="C27" s="556" t="s">
        <v>555</v>
      </c>
      <c r="D27" s="480">
        <v>3081.4349520054998</v>
      </c>
      <c r="E27" s="480">
        <v>475.69708235708498</v>
      </c>
      <c r="F27" s="480">
        <v>172.86250235708499</v>
      </c>
      <c r="G27" s="480">
        <v>100.48581335708499</v>
      </c>
      <c r="H27" s="605">
        <v>-5.9989672773400002</v>
      </c>
      <c r="I27" s="480">
        <v>-5.9989672773400002</v>
      </c>
      <c r="J27" s="480">
        <v>-64.242124121770004</v>
      </c>
      <c r="K27" s="480">
        <v>2653.52915056344</v>
      </c>
      <c r="L27" s="480">
        <v>305.32765420290502</v>
      </c>
    </row>
    <row r="28" spans="1:12" ht="11.25" customHeight="1">
      <c r="A28" s="4"/>
      <c r="B28" s="415" t="s">
        <v>586</v>
      </c>
      <c r="C28" s="361" t="s">
        <v>936</v>
      </c>
      <c r="D28" s="52"/>
      <c r="E28" s="52"/>
      <c r="F28" s="52"/>
      <c r="G28" s="52"/>
      <c r="H28" s="206"/>
      <c r="I28" s="52"/>
      <c r="J28" s="52"/>
      <c r="K28" s="52"/>
      <c r="L28" s="52"/>
    </row>
    <row r="29" spans="1:12" ht="11.25" customHeight="1">
      <c r="A29" s="4"/>
      <c r="B29" s="416" t="s">
        <v>556</v>
      </c>
      <c r="C29" s="417" t="s">
        <v>557</v>
      </c>
      <c r="D29" s="52">
        <v>745.74837044249398</v>
      </c>
      <c r="E29" s="52">
        <v>90.624161574469994</v>
      </c>
      <c r="F29" s="52">
        <v>13.592109574469999</v>
      </c>
      <c r="G29" s="52">
        <v>13.592109574469999</v>
      </c>
      <c r="H29" s="207">
        <v>10.987507683923001</v>
      </c>
      <c r="I29" s="52">
        <v>10.987507683923001</v>
      </c>
      <c r="J29" s="52">
        <v>5.9696019644599998</v>
      </c>
      <c r="K29" s="52">
        <v>259.80141170545198</v>
      </c>
      <c r="L29" s="52">
        <v>56.953571736352004</v>
      </c>
    </row>
    <row r="30" spans="1:12" ht="11.25" customHeight="1">
      <c r="A30" s="4"/>
      <c r="B30" s="413">
        <v>100</v>
      </c>
      <c r="C30" s="954" t="s">
        <v>461</v>
      </c>
      <c r="D30" s="1095">
        <v>18988.022130635894</v>
      </c>
      <c r="E30" s="1095">
        <v>13796.289899079169</v>
      </c>
      <c r="F30" s="1095">
        <v>334.25568983288497</v>
      </c>
      <c r="G30" s="1095">
        <v>261.87900083288503</v>
      </c>
      <c r="H30" s="1095">
        <v>-102.164312352267</v>
      </c>
      <c r="I30" s="1095">
        <v>-102.164312352267</v>
      </c>
      <c r="J30" s="1095">
        <v>-3191.8927985857104</v>
      </c>
      <c r="K30" s="1095">
        <v>17732.216118313652</v>
      </c>
      <c r="L30" s="1095">
        <v>8424.9919709794831</v>
      </c>
    </row>
    <row r="31" spans="1:12" ht="11.25" customHeight="1">
      <c r="A31" s="4"/>
      <c r="B31" s="208"/>
      <c r="C31" s="362"/>
      <c r="D31" s="209"/>
      <c r="E31" s="209"/>
      <c r="F31" s="209"/>
      <c r="G31" s="210"/>
      <c r="H31" s="210"/>
      <c r="I31" s="210"/>
      <c r="J31" s="210"/>
      <c r="K31" s="210"/>
      <c r="L31" s="210"/>
    </row>
    <row r="32" spans="1:12" ht="11.25" customHeight="1">
      <c r="A32" s="4"/>
      <c r="B32" s="208"/>
      <c r="C32" s="362"/>
      <c r="D32" s="209"/>
      <c r="E32" s="209"/>
      <c r="F32" s="209"/>
      <c r="G32" s="210"/>
      <c r="H32" s="210"/>
      <c r="I32" s="210"/>
      <c r="J32" s="210"/>
      <c r="K32" s="210"/>
      <c r="L32" s="210"/>
    </row>
    <row r="33" spans="1:12" ht="12" customHeight="1">
      <c r="A33" s="4"/>
      <c r="B33" s="1799"/>
      <c r="C33" s="1799"/>
      <c r="D33" s="1799"/>
      <c r="E33" s="1799"/>
      <c r="F33" s="361"/>
      <c r="G33" s="4"/>
      <c r="H33" s="4"/>
      <c r="I33" s="4"/>
      <c r="J33" s="4"/>
      <c r="K33" s="4"/>
      <c r="L33" s="4"/>
    </row>
    <row r="34" spans="1:12" ht="11.25" customHeight="1">
      <c r="A34" s="4"/>
      <c r="B34" s="1787" t="s">
        <v>738</v>
      </c>
      <c r="C34" s="1788"/>
      <c r="D34" s="1094" t="s">
        <v>520</v>
      </c>
      <c r="E34" s="1094" t="s">
        <v>390</v>
      </c>
      <c r="F34" s="1094" t="s">
        <v>391</v>
      </c>
      <c r="G34" s="1094" t="s">
        <v>521</v>
      </c>
      <c r="H34" s="1094"/>
      <c r="I34" s="1094" t="s">
        <v>522</v>
      </c>
      <c r="J34" s="1094" t="s">
        <v>523</v>
      </c>
      <c r="K34" s="1094" t="s">
        <v>524</v>
      </c>
      <c r="L34" s="1094" t="s">
        <v>525</v>
      </c>
    </row>
    <row r="35" spans="1:12" ht="11.25" customHeight="1">
      <c r="A35" s="4"/>
      <c r="B35" s="361"/>
      <c r="C35" s="361"/>
      <c r="D35" s="692"/>
      <c r="E35" s="692"/>
      <c r="F35" s="692"/>
      <c r="G35" s="692"/>
      <c r="H35" s="692"/>
      <c r="I35" s="692"/>
      <c r="J35" s="692"/>
      <c r="K35" s="1796" t="s">
        <v>526</v>
      </c>
      <c r="L35" s="1796"/>
    </row>
    <row r="36" spans="1:12" ht="11.25" customHeight="1">
      <c r="A36" s="4"/>
      <c r="B36" s="361"/>
      <c r="C36" s="361"/>
      <c r="K36" s="1732" t="s">
        <v>527</v>
      </c>
      <c r="L36" s="1732"/>
    </row>
    <row r="37" spans="1:12" ht="11.25" customHeight="1">
      <c r="A37" s="4"/>
      <c r="B37" s="361"/>
      <c r="C37" s="361"/>
      <c r="E37" s="298"/>
      <c r="F37" s="298"/>
      <c r="G37" s="298"/>
      <c r="H37" s="298"/>
      <c r="K37" s="363"/>
      <c r="L37" s="470" t="s">
        <v>528</v>
      </c>
    </row>
    <row r="38" spans="1:12" ht="11.25" customHeight="1">
      <c r="A38" s="4"/>
      <c r="B38" s="361"/>
      <c r="C38" s="361"/>
      <c r="E38" s="298"/>
      <c r="F38" s="298"/>
      <c r="G38" s="298"/>
      <c r="H38" s="298"/>
      <c r="I38" s="1797" t="s">
        <v>529</v>
      </c>
      <c r="J38" s="1797"/>
      <c r="K38" s="363"/>
      <c r="L38" s="470" t="s">
        <v>530</v>
      </c>
    </row>
    <row r="39" spans="1:12" ht="11.25" customHeight="1">
      <c r="A39" s="4"/>
      <c r="B39" s="361"/>
      <c r="C39" s="361"/>
      <c r="E39" s="298"/>
      <c r="F39" s="298"/>
      <c r="G39" s="298"/>
      <c r="H39" s="298"/>
      <c r="I39" s="1797" t="s">
        <v>531</v>
      </c>
      <c r="J39" s="1797"/>
      <c r="K39" s="363"/>
      <c r="L39" s="470" t="s">
        <v>532</v>
      </c>
    </row>
    <row r="40" spans="1:12" ht="11.25" customHeight="1">
      <c r="A40" s="4"/>
      <c r="B40" s="361"/>
      <c r="C40" s="361"/>
      <c r="D40" s="1746" t="s">
        <v>533</v>
      </c>
      <c r="E40" s="1746"/>
      <c r="F40" s="1746"/>
      <c r="G40" s="1746"/>
      <c r="H40" s="298"/>
      <c r="I40" s="1798" t="s">
        <v>534</v>
      </c>
      <c r="J40" s="1798"/>
      <c r="K40" s="363"/>
      <c r="L40" s="470" t="s">
        <v>535</v>
      </c>
    </row>
    <row r="41" spans="1:12" ht="11.25" customHeight="1">
      <c r="A41" s="4"/>
      <c r="B41" s="361"/>
      <c r="C41" s="361"/>
      <c r="E41" s="1793" t="s">
        <v>536</v>
      </c>
      <c r="F41" s="1793"/>
      <c r="G41" s="1793"/>
      <c r="H41" s="298"/>
      <c r="I41" s="470" t="s">
        <v>537</v>
      </c>
      <c r="J41" s="470" t="s">
        <v>538</v>
      </c>
      <c r="K41" s="363"/>
      <c r="L41" s="470" t="s">
        <v>539</v>
      </c>
    </row>
    <row r="42" spans="1:12" s="602" customFormat="1" ht="11.25" customHeight="1">
      <c r="A42" s="153"/>
      <c r="B42" s="320"/>
      <c r="C42" s="320"/>
      <c r="E42" s="603"/>
      <c r="F42" s="603" t="s">
        <v>540</v>
      </c>
      <c r="G42" s="603" t="s">
        <v>540</v>
      </c>
      <c r="H42" s="320"/>
      <c r="I42" s="470" t="s">
        <v>541</v>
      </c>
      <c r="J42" s="470" t="s">
        <v>541</v>
      </c>
      <c r="K42" s="363"/>
      <c r="L42" s="470" t="s">
        <v>542</v>
      </c>
    </row>
    <row r="43" spans="1:12" s="602" customFormat="1" ht="11.25" customHeight="1">
      <c r="A43" s="153"/>
      <c r="B43" s="1794" t="s">
        <v>273</v>
      </c>
      <c r="C43" s="1795"/>
      <c r="D43" s="637" t="s">
        <v>543</v>
      </c>
      <c r="E43" s="638"/>
      <c r="F43" s="636" t="s">
        <v>544</v>
      </c>
      <c r="G43" s="636" t="s">
        <v>545</v>
      </c>
      <c r="H43" s="637"/>
      <c r="I43" s="636" t="s">
        <v>546</v>
      </c>
      <c r="J43" s="636" t="s">
        <v>546</v>
      </c>
      <c r="K43" s="604"/>
      <c r="L43" s="637" t="s">
        <v>547</v>
      </c>
    </row>
    <row r="44" spans="1:12" ht="22.35" customHeight="1">
      <c r="A44" s="4"/>
      <c r="B44" s="659" t="s">
        <v>930</v>
      </c>
      <c r="C44" s="360" t="s">
        <v>931</v>
      </c>
      <c r="D44" s="470"/>
      <c r="E44" s="298"/>
      <c r="F44" s="470"/>
      <c r="G44" s="470"/>
      <c r="H44" s="470"/>
      <c r="I44" s="470"/>
      <c r="J44" s="470"/>
      <c r="K44" s="470"/>
      <c r="L44" s="470"/>
    </row>
    <row r="45" spans="1:12" ht="11.25" customHeight="1">
      <c r="A45" s="4"/>
      <c r="B45" s="414" t="s">
        <v>548</v>
      </c>
      <c r="C45" s="361" t="s">
        <v>549</v>
      </c>
      <c r="D45" s="52">
        <v>24001.930678969398</v>
      </c>
      <c r="E45" s="52">
        <v>14593.3101640932</v>
      </c>
      <c r="F45" s="52">
        <v>344.09450604761997</v>
      </c>
      <c r="G45" s="52">
        <v>276.93220404762002</v>
      </c>
      <c r="H45" s="207">
        <v>-155.92301617938</v>
      </c>
      <c r="I45" s="52">
        <v>-155.92301617938</v>
      </c>
      <c r="J45" s="52">
        <v>-3468.05909570423</v>
      </c>
      <c r="K45" s="52">
        <v>17146.9943935052</v>
      </c>
      <c r="L45" s="52">
        <v>6718.0556350099796</v>
      </c>
    </row>
    <row r="46" spans="1:12" ht="11.25" customHeight="1">
      <c r="A46" s="4"/>
      <c r="B46" s="415" t="s">
        <v>932</v>
      </c>
      <c r="C46" s="556" t="s">
        <v>933</v>
      </c>
      <c r="D46" s="52"/>
      <c r="E46" s="52"/>
      <c r="F46" s="52"/>
      <c r="G46" s="52"/>
      <c r="H46" s="206">
        <v>0</v>
      </c>
      <c r="I46" s="52"/>
      <c r="J46" s="52"/>
      <c r="K46" s="52"/>
      <c r="L46" s="52"/>
    </row>
    <row r="47" spans="1:12" ht="11.25" customHeight="1">
      <c r="A47" s="4"/>
      <c r="B47" s="414" t="s">
        <v>934</v>
      </c>
      <c r="C47" s="556" t="s">
        <v>935</v>
      </c>
      <c r="D47" s="52"/>
      <c r="E47" s="52"/>
      <c r="F47" s="52"/>
      <c r="G47" s="52"/>
      <c r="H47" s="206">
        <v>0</v>
      </c>
      <c r="I47" s="52"/>
      <c r="J47" s="52"/>
      <c r="K47" s="52"/>
      <c r="L47" s="52"/>
    </row>
    <row r="48" spans="1:12" ht="11.25" customHeight="1">
      <c r="A48" s="4"/>
      <c r="B48" s="415" t="s">
        <v>550</v>
      </c>
      <c r="C48" s="556" t="s">
        <v>551</v>
      </c>
      <c r="D48" s="52"/>
      <c r="E48" s="52"/>
      <c r="F48" s="52"/>
      <c r="G48" s="52"/>
      <c r="H48" s="206">
        <v>0</v>
      </c>
      <c r="I48" s="52"/>
      <c r="J48" s="52"/>
      <c r="K48" s="52"/>
      <c r="L48" s="52"/>
    </row>
    <row r="49" spans="1:12" ht="11.25" customHeight="1">
      <c r="A49" s="4"/>
      <c r="B49" s="414" t="s">
        <v>614</v>
      </c>
      <c r="C49" s="556" t="s">
        <v>615</v>
      </c>
      <c r="D49" s="480">
        <v>2.6332270095600001</v>
      </c>
      <c r="E49" s="480">
        <v>17.0177763716</v>
      </c>
      <c r="F49" s="480">
        <v>13.5576163716</v>
      </c>
      <c r="G49" s="480">
        <v>13.5576163716</v>
      </c>
      <c r="H49" s="605">
        <v>-1.0302140099999999E-2</v>
      </c>
      <c r="I49" s="480"/>
      <c r="J49" s="480">
        <v>-11.497472709</v>
      </c>
      <c r="K49" s="480">
        <v>7.1748373626599999</v>
      </c>
      <c r="L49" s="480">
        <v>4.5539729212199997</v>
      </c>
    </row>
    <row r="50" spans="1:12" ht="11.25" customHeight="1">
      <c r="A50" s="4"/>
      <c r="B50" s="415" t="s">
        <v>552</v>
      </c>
      <c r="C50" s="556" t="s">
        <v>553</v>
      </c>
      <c r="D50" s="480">
        <v>21212.308609169198</v>
      </c>
      <c r="E50" s="480">
        <v>14188.332779431999</v>
      </c>
      <c r="F50" s="480">
        <v>156.02385138648</v>
      </c>
      <c r="G50" s="480">
        <v>156.02385138648</v>
      </c>
      <c r="H50" s="605">
        <v>-150.64855303953999</v>
      </c>
      <c r="I50" s="480">
        <v>-150.64855303953999</v>
      </c>
      <c r="J50" s="480">
        <v>-3390.76567030659</v>
      </c>
      <c r="K50" s="480">
        <v>14178.426380835699</v>
      </c>
      <c r="L50" s="480">
        <v>6425.21096189326</v>
      </c>
    </row>
    <row r="51" spans="1:12" ht="11.25" customHeight="1">
      <c r="A51" s="4"/>
      <c r="B51" s="414" t="s">
        <v>554</v>
      </c>
      <c r="C51" s="556" t="s">
        <v>555</v>
      </c>
      <c r="D51" s="480">
        <v>2786.9888427906399</v>
      </c>
      <c r="E51" s="480">
        <v>387.95960828953997</v>
      </c>
      <c r="F51" s="480">
        <v>174.51303828953999</v>
      </c>
      <c r="G51" s="480">
        <v>107.35073628954</v>
      </c>
      <c r="H51" s="605">
        <v>-5.2641609997399996</v>
      </c>
      <c r="I51" s="480">
        <v>-5.2641609997399996</v>
      </c>
      <c r="J51" s="480">
        <v>-65.79595268864</v>
      </c>
      <c r="K51" s="480">
        <v>2961.39317530676</v>
      </c>
      <c r="L51" s="480">
        <v>288.29070019549999</v>
      </c>
    </row>
    <row r="52" spans="1:12" ht="11.25" customHeight="1">
      <c r="A52" s="4"/>
      <c r="B52" s="415" t="s">
        <v>586</v>
      </c>
      <c r="C52" s="361" t="s">
        <v>936</v>
      </c>
      <c r="D52" s="52"/>
      <c r="E52" s="52"/>
      <c r="F52" s="52"/>
      <c r="G52" s="52"/>
      <c r="H52" s="206">
        <v>0</v>
      </c>
      <c r="I52" s="52"/>
      <c r="J52" s="52"/>
      <c r="K52" s="52"/>
      <c r="L52" s="52"/>
    </row>
    <row r="53" spans="1:12" ht="11.25" customHeight="1">
      <c r="A53" s="4"/>
      <c r="B53" s="416" t="s">
        <v>556</v>
      </c>
      <c r="C53" s="417" t="s">
        <v>557</v>
      </c>
      <c r="D53" s="52">
        <v>1160.1858112019499</v>
      </c>
      <c r="E53" s="52">
        <v>247.15281345846</v>
      </c>
      <c r="F53" s="52">
        <v>1.48968945846</v>
      </c>
      <c r="G53" s="52">
        <v>1.48968945846</v>
      </c>
      <c r="H53" s="207">
        <v>20.173513679605001</v>
      </c>
      <c r="I53" s="52">
        <v>20.173513679605001</v>
      </c>
      <c r="J53" s="52"/>
      <c r="K53" s="52">
        <v>532.231434246464</v>
      </c>
      <c r="L53" s="52">
        <v>230.00856653246399</v>
      </c>
    </row>
    <row r="54" spans="1:12" ht="11.25" customHeight="1">
      <c r="A54" s="4"/>
      <c r="B54" s="413">
        <v>100</v>
      </c>
      <c r="C54" s="954" t="s">
        <v>461</v>
      </c>
      <c r="D54" s="1095">
        <v>25162.116490171349</v>
      </c>
      <c r="E54" s="1095">
        <v>14840.462977551661</v>
      </c>
      <c r="F54" s="1095">
        <v>345.58419550607999</v>
      </c>
      <c r="G54" s="1095">
        <v>278.42189350608004</v>
      </c>
      <c r="H54" s="1095">
        <v>-135.74950249977499</v>
      </c>
      <c r="I54" s="1095">
        <v>-135.74950249977499</v>
      </c>
      <c r="J54" s="1095">
        <v>-3467.6505304283819</v>
      </c>
      <c r="K54" s="1095">
        <v>17679.225827751663</v>
      </c>
      <c r="L54" s="1095">
        <v>6948.0642015424437</v>
      </c>
    </row>
  </sheetData>
  <mergeCells count="22">
    <mergeCell ref="E41:G41"/>
    <mergeCell ref="B43:C43"/>
    <mergeCell ref="B10:C10"/>
    <mergeCell ref="K35:L35"/>
    <mergeCell ref="K36:L36"/>
    <mergeCell ref="I38:J38"/>
    <mergeCell ref="I39:J39"/>
    <mergeCell ref="D40:G40"/>
    <mergeCell ref="I40:J40"/>
    <mergeCell ref="B33:E33"/>
    <mergeCell ref="I14:J14"/>
    <mergeCell ref="I15:J15"/>
    <mergeCell ref="D16:G16"/>
    <mergeCell ref="I16:J16"/>
    <mergeCell ref="E17:G17"/>
    <mergeCell ref="B19:C19"/>
    <mergeCell ref="B34:C34"/>
    <mergeCell ref="B3:I3"/>
    <mergeCell ref="B7:L7"/>
    <mergeCell ref="B8:L8"/>
    <mergeCell ref="K11:L11"/>
    <mergeCell ref="K12:L12"/>
  </mergeCells>
  <phoneticPr fontId="294" type="noConversion"/>
  <hyperlinks>
    <hyperlink ref="B3" location="Contents!A1" display="Back to index page" xr:uid="{6B2B7C00-8FCD-478D-A718-0EB95DC57177}"/>
    <hyperlink ref="B3:I3" location="CONTENTS!A1" display="Back to contents page" xr:uid="{C7F5F8D8-6B6F-46C5-8305-193DD71C7E4F}"/>
  </hyperlinks>
  <pageMargins left="0.7" right="0.7" top="0.75" bottom="0.75" header="0.3" footer="0.3"/>
  <pageSetup paperSize="9" orientation="portrait" verticalDpi="0" r:id="rId1"/>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M24"/>
  <sheetViews>
    <sheetView showGridLines="0" showRowColHeaders="0" zoomScale="140" zoomScaleNormal="140" workbookViewId="0"/>
  </sheetViews>
  <sheetFormatPr baseColWidth="10" defaultColWidth="12.5703125" defaultRowHeight="11.25"/>
  <cols>
    <col min="1" max="1" width="2.5703125" style="3" customWidth="1"/>
    <col min="2" max="2" width="51.42578125" style="3" customWidth="1"/>
    <col min="3" max="3" width="19.85546875" style="3" customWidth="1"/>
    <col min="4" max="16384" width="12.5703125" style="3"/>
  </cols>
  <sheetData>
    <row r="1" spans="1:13" s="5" customFormat="1">
      <c r="A1" s="4"/>
    </row>
    <row r="2" spans="1:13" s="5" customFormat="1" ht="26.25">
      <c r="B2" s="1716" t="s">
        <v>3</v>
      </c>
      <c r="C2" s="249"/>
      <c r="D2" s="249"/>
      <c r="E2" s="249"/>
    </row>
    <row r="3" spans="1:13">
      <c r="B3" s="873"/>
      <c r="C3" s="873"/>
      <c r="D3" s="873"/>
      <c r="E3" s="873"/>
    </row>
    <row r="4" spans="1:13" ht="12.75">
      <c r="B4" s="1717" t="s">
        <v>4</v>
      </c>
    </row>
    <row r="5" spans="1:13" ht="12.95" customHeight="1">
      <c r="B5" s="3" t="s">
        <v>5</v>
      </c>
    </row>
    <row r="7" spans="1:13" ht="12.75">
      <c r="B7" s="1717" t="s">
        <v>6</v>
      </c>
      <c r="M7" s="4"/>
    </row>
    <row r="8" spans="1:13" ht="12.95" customHeight="1">
      <c r="B8" s="91" t="s">
        <v>7</v>
      </c>
      <c r="C8" s="92" t="s">
        <v>8</v>
      </c>
      <c r="D8" s="582" t="s">
        <v>9</v>
      </c>
    </row>
    <row r="9" spans="1:13" ht="12.95" customHeight="1">
      <c r="B9" s="91" t="s">
        <v>10</v>
      </c>
      <c r="C9" s="94" t="s">
        <v>11</v>
      </c>
      <c r="D9" s="93" t="s">
        <v>12</v>
      </c>
    </row>
    <row r="10" spans="1:13" s="7" customFormat="1" ht="12.95" customHeight="1">
      <c r="A10" s="2"/>
      <c r="B10" s="91" t="s">
        <v>13</v>
      </c>
      <c r="C10" s="91" t="s">
        <v>14</v>
      </c>
      <c r="D10" s="93" t="s">
        <v>15</v>
      </c>
      <c r="E10" s="63"/>
    </row>
    <row r="12" spans="1:13" ht="12.75">
      <c r="B12" s="1717" t="s">
        <v>16</v>
      </c>
    </row>
    <row r="13" spans="1:13" ht="12.95" customHeight="1">
      <c r="B13" s="3" t="s">
        <v>17</v>
      </c>
    </row>
    <row r="14" spans="1:13" ht="12.95" customHeight="1">
      <c r="B14" s="3" t="s">
        <v>18</v>
      </c>
    </row>
    <row r="16" spans="1:13" ht="12.75">
      <c r="B16" s="1717" t="s">
        <v>19</v>
      </c>
    </row>
    <row r="17" spans="2:2" ht="12.95" customHeight="1">
      <c r="B17" s="3" t="s">
        <v>20</v>
      </c>
    </row>
    <row r="18" spans="2:2" ht="12.95" customHeight="1">
      <c r="B18" s="3" t="s">
        <v>21</v>
      </c>
    </row>
    <row r="20" spans="2:2" ht="12.75">
      <c r="B20" s="1717" t="s">
        <v>22</v>
      </c>
    </row>
    <row r="21" spans="2:2" ht="12.95" customHeight="1">
      <c r="B21" s="3" t="s">
        <v>23</v>
      </c>
    </row>
    <row r="23" spans="2:2" ht="12.75">
      <c r="B23" s="1717" t="s">
        <v>24</v>
      </c>
    </row>
    <row r="24" spans="2:2" ht="12.95" customHeight="1">
      <c r="B24" s="3" t="s">
        <v>25</v>
      </c>
    </row>
  </sheetData>
  <sheetProtection formatCells="0" formatColumns="0" formatRows="0" insertColumns="0" insertRows="0" insertHyperlinks="0" deleteColumns="0" deleteRows="0" sort="0" autoFilter="0" pivotTables="0"/>
  <printOptions horizontalCentered="1" verticalCentered="1"/>
  <pageMargins left="3.937007874015748E-2" right="3.937007874015748E-2" top="3.937007874015748E-2" bottom="3.937007874015748E-2" header="3.937007874015748E-2" footer="3.937007874015748E-2"/>
  <pageSetup paperSize="9" orientation="landscape" r:id="rId1"/>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8BBDB-FAD8-4293-A52B-C479C365D6E7}">
  <sheetPr codeName="Sheet10"/>
  <dimension ref="A1:Q76"/>
  <sheetViews>
    <sheetView showGridLines="0" showRowColHeaders="0" workbookViewId="0"/>
  </sheetViews>
  <sheetFormatPr baseColWidth="10" defaultColWidth="9.140625" defaultRowHeight="15"/>
  <cols>
    <col min="1" max="1" width="2.7109375" customWidth="1"/>
    <col min="2" max="2" width="4.85546875" customWidth="1"/>
    <col min="3" max="3" width="24.85546875" customWidth="1"/>
    <col min="4" max="6" width="13.5703125" customWidth="1"/>
    <col min="7" max="7" width="1.7109375" customWidth="1"/>
    <col min="8" max="16" width="13.5703125" customWidth="1"/>
  </cols>
  <sheetData>
    <row r="1" spans="1:17" s="12" customFormat="1" ht="11.25" customHeight="1">
      <c r="A1" s="9"/>
      <c r="B1" s="9"/>
      <c r="C1" s="9"/>
      <c r="D1" s="10"/>
      <c r="E1" s="10"/>
      <c r="F1" s="11"/>
      <c r="G1" s="11"/>
      <c r="H1" s="11"/>
      <c r="I1" s="11"/>
      <c r="J1" s="11"/>
    </row>
    <row r="2" spans="1:17" s="12" customFormat="1" ht="5.25" customHeight="1">
      <c r="A2" s="9"/>
      <c r="B2" s="9"/>
      <c r="C2" s="9"/>
      <c r="D2" s="10"/>
      <c r="E2" s="10"/>
      <c r="F2" s="11"/>
      <c r="G2" s="11"/>
      <c r="H2" s="11"/>
      <c r="I2" s="11"/>
      <c r="J2" s="11"/>
    </row>
    <row r="3" spans="1:17" s="14" customFormat="1" ht="12.75" customHeight="1">
      <c r="A3" s="13"/>
      <c r="B3" s="1726" t="s">
        <v>268</v>
      </c>
      <c r="C3" s="1726"/>
      <c r="D3" s="1726"/>
      <c r="E3" s="1726"/>
      <c r="F3" s="1726"/>
      <c r="G3" s="1726"/>
      <c r="H3" s="1726"/>
      <c r="I3" s="1726"/>
      <c r="J3" s="1726"/>
    </row>
    <row r="4" spans="1:17" s="12" customFormat="1" ht="5.25" customHeight="1">
      <c r="A4" s="9"/>
      <c r="B4" s="9"/>
      <c r="C4" s="9"/>
      <c r="D4" s="10"/>
      <c r="E4" s="10"/>
      <c r="F4" s="11"/>
      <c r="G4" s="11"/>
      <c r="H4" s="11"/>
      <c r="I4" s="11"/>
      <c r="J4" s="11"/>
      <c r="L4" s="9"/>
      <c r="M4" s="9"/>
    </row>
    <row r="5" spans="1:17" s="8" customFormat="1" ht="15.75">
      <c r="A5" s="15"/>
      <c r="B5" s="16" t="s">
        <v>2187</v>
      </c>
    </row>
    <row r="6" spans="1:17" s="8" customFormat="1" ht="11.25" customHeight="1">
      <c r="A6" s="15"/>
      <c r="B6" s="16"/>
    </row>
    <row r="7" spans="1:17" ht="45" customHeight="1">
      <c r="B7" s="1745" t="s">
        <v>2089</v>
      </c>
      <c r="C7" s="1748"/>
      <c r="D7" s="1748"/>
      <c r="E7" s="1748"/>
      <c r="F7" s="1748"/>
      <c r="G7" s="1748"/>
      <c r="H7" s="1748"/>
      <c r="I7" s="1748"/>
      <c r="J7" s="1748"/>
      <c r="K7" s="1748"/>
      <c r="L7" s="1748"/>
      <c r="M7" s="1748"/>
      <c r="N7" s="1748"/>
      <c r="O7" s="1748"/>
      <c r="P7" s="1748"/>
      <c r="Q7" s="326"/>
    </row>
    <row r="8" spans="1:17" ht="12" customHeight="1">
      <c r="B8" s="1790"/>
      <c r="C8" s="1790"/>
      <c r="D8" s="1790"/>
      <c r="E8" s="1790"/>
      <c r="F8" s="1790"/>
      <c r="G8" s="1790"/>
      <c r="H8" s="1790"/>
      <c r="I8" s="1790"/>
      <c r="J8" s="1790"/>
      <c r="K8" s="1790"/>
      <c r="L8" s="1790"/>
      <c r="M8" s="1790"/>
      <c r="N8" s="1790"/>
      <c r="O8" s="1790"/>
      <c r="P8" s="1790"/>
      <c r="Q8" s="1790"/>
    </row>
    <row r="9" spans="1:17" s="4" customFormat="1" ht="11.25" customHeight="1">
      <c r="B9" s="1803" t="s">
        <v>28</v>
      </c>
      <c r="C9" s="1804"/>
      <c r="D9" s="1094" t="s">
        <v>520</v>
      </c>
      <c r="E9" s="1094" t="s">
        <v>390</v>
      </c>
      <c r="F9" s="1094" t="s">
        <v>391</v>
      </c>
      <c r="G9" s="1094"/>
      <c r="H9" s="1094" t="s">
        <v>521</v>
      </c>
      <c r="I9" s="1094" t="s">
        <v>522</v>
      </c>
      <c r="J9" s="1094" t="s">
        <v>523</v>
      </c>
      <c r="K9" s="1094" t="s">
        <v>524</v>
      </c>
      <c r="L9" s="1094" t="s">
        <v>525</v>
      </c>
      <c r="M9" s="1094" t="s">
        <v>558</v>
      </c>
      <c r="N9" s="1094" t="s">
        <v>559</v>
      </c>
      <c r="O9" s="1094" t="s">
        <v>560</v>
      </c>
      <c r="P9" s="1094" t="s">
        <v>561</v>
      </c>
      <c r="Q9" s="298"/>
    </row>
    <row r="10" spans="1:17" s="4" customFormat="1" ht="11.25" customHeight="1">
      <c r="B10" s="361"/>
      <c r="C10" s="361"/>
      <c r="D10" s="940"/>
      <c r="E10" s="940"/>
      <c r="F10" s="940"/>
      <c r="G10" s="940"/>
      <c r="H10" s="1805" t="s">
        <v>562</v>
      </c>
      <c r="I10" s="1806"/>
      <c r="J10" s="1806"/>
      <c r="K10" s="1806"/>
      <c r="L10" s="1806"/>
      <c r="M10" s="1806"/>
      <c r="N10" s="1806"/>
      <c r="O10" s="1806"/>
      <c r="P10" s="1806"/>
      <c r="Q10" s="194"/>
    </row>
    <row r="11" spans="1:17" s="4" customFormat="1" ht="11.25" customHeight="1">
      <c r="B11" s="361"/>
      <c r="C11" s="361"/>
      <c r="D11" s="1746" t="s">
        <v>563</v>
      </c>
      <c r="E11" s="1746"/>
      <c r="F11" s="1746"/>
      <c r="G11" s="298"/>
      <c r="I11" s="1807" t="s">
        <v>564</v>
      </c>
      <c r="J11" s="1806"/>
      <c r="K11" s="1806"/>
      <c r="L11" s="1806"/>
      <c r="M11" s="1806"/>
      <c r="N11" s="1806"/>
      <c r="O11" s="1806"/>
      <c r="P11" s="1806"/>
      <c r="Q11" s="361"/>
    </row>
    <row r="12" spans="1:17" s="4" customFormat="1" ht="11.25" customHeight="1">
      <c r="B12" s="1789"/>
      <c r="C12" s="1789"/>
      <c r="D12" s="1808"/>
      <c r="E12" s="941" t="s">
        <v>565</v>
      </c>
      <c r="F12" s="941" t="s">
        <v>566</v>
      </c>
      <c r="G12" s="320"/>
      <c r="H12" s="1809"/>
      <c r="I12" s="205" t="s">
        <v>567</v>
      </c>
      <c r="J12" s="205" t="s">
        <v>566</v>
      </c>
      <c r="K12" s="320" t="s">
        <v>566</v>
      </c>
      <c r="L12" s="320" t="s">
        <v>566</v>
      </c>
      <c r="M12" s="320" t="s">
        <v>566</v>
      </c>
      <c r="N12" s="320" t="s">
        <v>566</v>
      </c>
      <c r="Q12" s="1800"/>
    </row>
    <row r="13" spans="1:17" s="4" customFormat="1" ht="11.25" customHeight="1">
      <c r="B13" s="1789"/>
      <c r="C13" s="1789"/>
      <c r="D13" s="1809"/>
      <c r="E13" s="205" t="s">
        <v>568</v>
      </c>
      <c r="F13" s="205" t="s">
        <v>569</v>
      </c>
      <c r="G13" s="320"/>
      <c r="H13" s="1809"/>
      <c r="I13" s="205" t="s">
        <v>570</v>
      </c>
      <c r="J13" s="205" t="s">
        <v>571</v>
      </c>
      <c r="K13" s="320" t="s">
        <v>572</v>
      </c>
      <c r="L13" s="320" t="s">
        <v>573</v>
      </c>
      <c r="M13" s="320" t="s">
        <v>574</v>
      </c>
      <c r="N13" s="320" t="s">
        <v>575</v>
      </c>
      <c r="O13" s="320" t="s">
        <v>566</v>
      </c>
      <c r="P13" s="205" t="s">
        <v>540</v>
      </c>
      <c r="Q13" s="1800"/>
    </row>
    <row r="14" spans="1:17" s="4" customFormat="1" ht="11.25" customHeight="1">
      <c r="B14" s="1801" t="s">
        <v>273</v>
      </c>
      <c r="C14" s="1802"/>
      <c r="D14" s="638"/>
      <c r="E14" s="849" t="s">
        <v>576</v>
      </c>
      <c r="F14" s="849" t="s">
        <v>577</v>
      </c>
      <c r="G14" s="638"/>
      <c r="H14" s="1810"/>
      <c r="I14" s="849" t="s">
        <v>578</v>
      </c>
      <c r="J14" s="849" t="s">
        <v>579</v>
      </c>
      <c r="K14" s="638" t="s">
        <v>580</v>
      </c>
      <c r="L14" s="638" t="s">
        <v>581</v>
      </c>
      <c r="M14" s="638" t="s">
        <v>582</v>
      </c>
      <c r="N14" s="638" t="s">
        <v>583</v>
      </c>
      <c r="O14" s="849" t="s">
        <v>584</v>
      </c>
      <c r="P14" s="849" t="s">
        <v>544</v>
      </c>
      <c r="Q14" s="1800"/>
    </row>
    <row r="15" spans="1:17" s="32" customFormat="1" ht="22.5" customHeight="1">
      <c r="B15" s="1421" t="s">
        <v>930</v>
      </c>
      <c r="C15" s="358" t="s">
        <v>937</v>
      </c>
      <c r="D15" s="942">
        <v>312715.10079200001</v>
      </c>
      <c r="E15" s="942">
        <v>312715.10079200001</v>
      </c>
      <c r="F15" s="942"/>
      <c r="G15" s="363"/>
      <c r="H15" s="363"/>
      <c r="I15" s="652"/>
      <c r="J15" s="652"/>
      <c r="K15" s="363"/>
      <c r="L15" s="363"/>
      <c r="M15" s="363"/>
      <c r="N15" s="363"/>
      <c r="O15" s="652"/>
      <c r="P15" s="652"/>
      <c r="Q15" s="95"/>
    </row>
    <row r="16" spans="1:17" s="32" customFormat="1" ht="11.25" customHeight="1">
      <c r="B16" s="363" t="s">
        <v>548</v>
      </c>
      <c r="C16" s="943" t="s">
        <v>549</v>
      </c>
      <c r="D16" s="944">
        <v>1985724.062871</v>
      </c>
      <c r="E16" s="944">
        <v>1982959.7085609999</v>
      </c>
      <c r="F16" s="944">
        <v>2764.3543089999998</v>
      </c>
      <c r="G16" s="944"/>
      <c r="H16" s="944">
        <v>27842.073232999999</v>
      </c>
      <c r="I16" s="944">
        <v>23370.286292000001</v>
      </c>
      <c r="J16" s="944">
        <v>764.49314600000002</v>
      </c>
      <c r="K16" s="944">
        <v>820.20994499999995</v>
      </c>
      <c r="L16" s="944">
        <v>735.69075299999997</v>
      </c>
      <c r="M16" s="944">
        <v>1253.4911950000001</v>
      </c>
      <c r="N16" s="944">
        <v>618.227666</v>
      </c>
      <c r="O16" s="944">
        <v>279.67423600000001</v>
      </c>
      <c r="P16" s="944">
        <v>27842.073222999999</v>
      </c>
      <c r="Q16" s="945"/>
    </row>
    <row r="17" spans="2:17" s="4" customFormat="1" ht="11.25" customHeight="1">
      <c r="B17" s="1422" t="s">
        <v>932</v>
      </c>
      <c r="C17" s="438" t="s">
        <v>933</v>
      </c>
      <c r="D17" s="946">
        <v>9470.2204899999997</v>
      </c>
      <c r="E17" s="946">
        <v>9470.2204899999997</v>
      </c>
      <c r="F17" s="946"/>
      <c r="G17" s="946"/>
      <c r="H17" s="946"/>
      <c r="I17" s="946"/>
      <c r="J17" s="946"/>
      <c r="K17" s="946"/>
      <c r="L17" s="946"/>
      <c r="M17" s="946"/>
      <c r="N17" s="946"/>
      <c r="O17" s="946"/>
      <c r="P17" s="946"/>
      <c r="Q17" s="947"/>
    </row>
    <row r="18" spans="2:17" s="4" customFormat="1" ht="11.25" customHeight="1">
      <c r="B18" s="1422" t="s">
        <v>934</v>
      </c>
      <c r="C18" s="438" t="s">
        <v>935</v>
      </c>
      <c r="D18" s="946">
        <v>6784.8348740000001</v>
      </c>
      <c r="E18" s="946">
        <v>6784.6928740000003</v>
      </c>
      <c r="F18" s="946"/>
      <c r="G18" s="946"/>
      <c r="H18" s="946"/>
      <c r="I18" s="946"/>
      <c r="J18" s="946"/>
      <c r="K18" s="946"/>
      <c r="L18" s="946"/>
      <c r="M18" s="946"/>
      <c r="N18" s="946"/>
      <c r="O18" s="946"/>
      <c r="P18" s="946"/>
      <c r="Q18" s="947"/>
    </row>
    <row r="19" spans="2:17" s="4" customFormat="1" ht="11.25" customHeight="1">
      <c r="B19" s="1422" t="s">
        <v>550</v>
      </c>
      <c r="C19" s="438" t="s">
        <v>551</v>
      </c>
      <c r="D19" s="946">
        <v>12899.15209</v>
      </c>
      <c r="E19" s="946">
        <v>12899.15209</v>
      </c>
      <c r="F19" s="946"/>
      <c r="G19" s="946"/>
      <c r="H19" s="946"/>
      <c r="I19" s="946"/>
      <c r="J19" s="946"/>
      <c r="K19" s="946"/>
      <c r="L19" s="946"/>
      <c r="M19" s="946"/>
      <c r="N19" s="946"/>
      <c r="O19" s="946"/>
      <c r="P19" s="946"/>
      <c r="Q19" s="947"/>
    </row>
    <row r="20" spans="2:17" s="4" customFormat="1" ht="11.25" customHeight="1">
      <c r="B20" s="1422" t="s">
        <v>614</v>
      </c>
      <c r="C20" s="438" t="s">
        <v>615</v>
      </c>
      <c r="D20" s="946">
        <v>79289.734127000003</v>
      </c>
      <c r="E20" s="946">
        <v>79289.450496999998</v>
      </c>
      <c r="F20" s="946"/>
      <c r="G20" s="946"/>
      <c r="H20" s="946">
        <v>14.362155</v>
      </c>
      <c r="I20" s="946">
        <v>4.2233929999999997</v>
      </c>
      <c r="J20" s="946">
        <v>0.88941899999999996</v>
      </c>
      <c r="K20" s="946">
        <v>3.0043929999999999</v>
      </c>
      <c r="L20" s="946">
        <v>4.9195000000000002</v>
      </c>
      <c r="M20" s="946">
        <v>0.61604000000000003</v>
      </c>
      <c r="N20" s="946"/>
      <c r="O20" s="946"/>
      <c r="P20" s="946">
        <v>14.362155</v>
      </c>
      <c r="Q20" s="947"/>
    </row>
    <row r="21" spans="2:17" s="4" customFormat="1" ht="11.25" customHeight="1">
      <c r="B21" s="1422" t="s">
        <v>552</v>
      </c>
      <c r="C21" s="438" t="s">
        <v>553</v>
      </c>
      <c r="D21" s="946">
        <v>809338.30596499995</v>
      </c>
      <c r="E21" s="946">
        <v>808915.40076700004</v>
      </c>
      <c r="F21" s="946">
        <v>422.90519799999998</v>
      </c>
      <c r="G21" s="946"/>
      <c r="H21" s="946">
        <v>23151.431398000001</v>
      </c>
      <c r="I21" s="946">
        <v>20937.834030999999</v>
      </c>
      <c r="J21" s="946">
        <v>287.19530900000001</v>
      </c>
      <c r="K21" s="946">
        <v>347.08485300000001</v>
      </c>
      <c r="L21" s="946">
        <v>312.974805</v>
      </c>
      <c r="M21" s="946">
        <v>605.48849900000005</v>
      </c>
      <c r="N21" s="946">
        <v>533.298722</v>
      </c>
      <c r="O21" s="946">
        <v>127.555178</v>
      </c>
      <c r="P21" s="946">
        <v>23151.431398000001</v>
      </c>
      <c r="Q21" s="947"/>
    </row>
    <row r="22" spans="2:17" s="4" customFormat="1" ht="11.25" customHeight="1">
      <c r="B22" s="1423" t="s">
        <v>554</v>
      </c>
      <c r="C22" s="478" t="s">
        <v>585</v>
      </c>
      <c r="D22" s="948">
        <v>231857.909553</v>
      </c>
      <c r="E22" s="948">
        <v>231509.24733499999</v>
      </c>
      <c r="F22" s="948">
        <v>348.662218</v>
      </c>
      <c r="G22" s="948"/>
      <c r="H22" s="948">
        <v>4832.9679150000002</v>
      </c>
      <c r="I22" s="948">
        <v>3363.5328260000001</v>
      </c>
      <c r="J22" s="948">
        <v>167.704992</v>
      </c>
      <c r="K22" s="948">
        <v>308.92051600000002</v>
      </c>
      <c r="L22" s="948">
        <v>266.850033</v>
      </c>
      <c r="M22" s="948">
        <v>328.45360099999999</v>
      </c>
      <c r="N22" s="948">
        <v>342.75811299999998</v>
      </c>
      <c r="O22" s="948">
        <v>54.747835000000002</v>
      </c>
      <c r="P22" s="948">
        <v>4832.9679150000002</v>
      </c>
      <c r="Q22" s="947"/>
    </row>
    <row r="23" spans="2:17" s="4" customFormat="1" ht="11.25" customHeight="1">
      <c r="B23" s="1422" t="s">
        <v>586</v>
      </c>
      <c r="C23" s="438" t="s">
        <v>555</v>
      </c>
      <c r="D23" s="949">
        <v>1067941.815286</v>
      </c>
      <c r="E23" s="949">
        <v>1065600.7918440001</v>
      </c>
      <c r="F23" s="949">
        <v>2341.0234810000002</v>
      </c>
      <c r="G23" s="949"/>
      <c r="H23" s="949">
        <v>4676.0417429999998</v>
      </c>
      <c r="I23" s="949">
        <v>2428.2226519999999</v>
      </c>
      <c r="J23" s="949">
        <v>476.39641799999998</v>
      </c>
      <c r="K23" s="949">
        <v>470.120699</v>
      </c>
      <c r="L23" s="949">
        <v>417.57672600000001</v>
      </c>
      <c r="M23" s="949">
        <v>647.38665600000002</v>
      </c>
      <c r="N23" s="949">
        <v>84.718363999999994</v>
      </c>
      <c r="O23" s="949">
        <v>151.620228</v>
      </c>
      <c r="P23" s="949">
        <v>4676.0417429999998</v>
      </c>
      <c r="Q23" s="947"/>
    </row>
    <row r="24" spans="2:17" s="4" customFormat="1" ht="11.25" customHeight="1">
      <c r="B24" s="320" t="s">
        <v>556</v>
      </c>
      <c r="C24" s="362" t="s">
        <v>938</v>
      </c>
      <c r="D24" s="950">
        <v>291348.27923300001</v>
      </c>
      <c r="E24" s="950">
        <v>291348.27923300001</v>
      </c>
      <c r="F24" s="950"/>
      <c r="G24" s="949"/>
      <c r="H24" s="949"/>
      <c r="I24" s="949"/>
      <c r="J24" s="949"/>
      <c r="K24" s="949"/>
      <c r="L24" s="949"/>
      <c r="M24" s="949"/>
      <c r="N24" s="949"/>
      <c r="O24" s="949"/>
      <c r="P24" s="949"/>
      <c r="Q24" s="947"/>
    </row>
    <row r="25" spans="2:17" s="4" customFormat="1" ht="11.25" customHeight="1">
      <c r="B25" s="1422" t="s">
        <v>939</v>
      </c>
      <c r="C25" s="438" t="s">
        <v>933</v>
      </c>
      <c r="D25" s="949">
        <v>77433.662899999996</v>
      </c>
      <c r="E25" s="949">
        <v>77433.662899999996</v>
      </c>
      <c r="F25" s="949"/>
      <c r="G25" s="946"/>
      <c r="H25" s="949"/>
      <c r="I25" s="949"/>
      <c r="J25" s="949"/>
      <c r="K25" s="949"/>
      <c r="L25" s="949"/>
      <c r="M25" s="949"/>
      <c r="N25" s="949"/>
      <c r="O25" s="949"/>
      <c r="P25" s="949"/>
      <c r="Q25" s="947"/>
    </row>
    <row r="26" spans="2:17" s="4" customFormat="1" ht="11.25" customHeight="1">
      <c r="B26" s="1422" t="s">
        <v>940</v>
      </c>
      <c r="C26" s="438" t="s">
        <v>935</v>
      </c>
      <c r="D26" s="949">
        <v>64569.349031999998</v>
      </c>
      <c r="E26" s="949">
        <v>64569.349031999998</v>
      </c>
      <c r="F26" s="949"/>
      <c r="G26" s="946"/>
      <c r="H26" s="949"/>
      <c r="I26" s="949"/>
      <c r="J26" s="949"/>
      <c r="K26" s="949"/>
      <c r="L26" s="949"/>
      <c r="M26" s="949"/>
      <c r="N26" s="949"/>
      <c r="O26" s="949"/>
      <c r="P26" s="949"/>
      <c r="Q26" s="947"/>
    </row>
    <row r="27" spans="2:17" s="4" customFormat="1" ht="11.25" customHeight="1">
      <c r="B27" s="1422" t="s">
        <v>941</v>
      </c>
      <c r="C27" s="438" t="s">
        <v>551</v>
      </c>
      <c r="D27" s="949">
        <v>141170.169601</v>
      </c>
      <c r="E27" s="949">
        <v>141170.169601</v>
      </c>
      <c r="F27" s="949"/>
      <c r="G27" s="946"/>
      <c r="H27" s="949"/>
      <c r="I27" s="949"/>
      <c r="J27" s="949"/>
      <c r="K27" s="949"/>
      <c r="L27" s="949"/>
      <c r="M27" s="949"/>
      <c r="N27" s="949"/>
      <c r="O27" s="949"/>
      <c r="P27" s="949"/>
      <c r="Q27" s="947"/>
    </row>
    <row r="28" spans="2:17" s="4" customFormat="1" ht="11.25" customHeight="1">
      <c r="B28" s="1422" t="s">
        <v>942</v>
      </c>
      <c r="C28" s="438" t="s">
        <v>615</v>
      </c>
      <c r="D28" s="949">
        <v>319.60154999999997</v>
      </c>
      <c r="E28" s="949">
        <v>319.60154999999997</v>
      </c>
      <c r="F28" s="949"/>
      <c r="G28" s="946"/>
      <c r="H28" s="949"/>
      <c r="I28" s="949"/>
      <c r="J28" s="949"/>
      <c r="K28" s="949"/>
      <c r="L28" s="949"/>
      <c r="M28" s="949"/>
      <c r="N28" s="949"/>
      <c r="O28" s="949"/>
      <c r="P28" s="949"/>
      <c r="Q28" s="947"/>
    </row>
    <row r="29" spans="2:17" s="4" customFormat="1" ht="11.25" customHeight="1">
      <c r="B29" s="1422" t="s">
        <v>943</v>
      </c>
      <c r="C29" s="438" t="s">
        <v>553</v>
      </c>
      <c r="D29" s="949">
        <v>7855.4961499999999</v>
      </c>
      <c r="E29" s="949">
        <v>7855.4961499999999</v>
      </c>
      <c r="F29" s="949"/>
      <c r="G29" s="946"/>
      <c r="H29" s="949"/>
      <c r="I29" s="949"/>
      <c r="J29" s="949"/>
      <c r="K29" s="949"/>
      <c r="L29" s="949"/>
      <c r="M29" s="949"/>
      <c r="N29" s="949"/>
      <c r="O29" s="949"/>
      <c r="P29" s="949"/>
      <c r="Q29" s="947"/>
    </row>
    <row r="30" spans="2:17" s="4" customFormat="1" ht="11.25" customHeight="1">
      <c r="B30" s="320" t="s">
        <v>587</v>
      </c>
      <c r="C30" s="362" t="s">
        <v>588</v>
      </c>
      <c r="D30" s="951">
        <v>760323.90987600002</v>
      </c>
      <c r="E30" s="952"/>
      <c r="F30" s="952"/>
      <c r="G30" s="952"/>
      <c r="H30" s="951">
        <v>3243.5256680000002</v>
      </c>
      <c r="I30" s="952"/>
      <c r="J30" s="952"/>
      <c r="K30" s="952"/>
      <c r="L30" s="952"/>
      <c r="M30" s="952"/>
      <c r="N30" s="952"/>
      <c r="O30" s="952"/>
      <c r="P30" s="951">
        <v>3243.5256680000002</v>
      </c>
      <c r="Q30" s="947"/>
    </row>
    <row r="31" spans="2:17" s="4" customFormat="1" ht="11.25" customHeight="1">
      <c r="B31" s="1422" t="s">
        <v>944</v>
      </c>
      <c r="C31" s="438" t="s">
        <v>933</v>
      </c>
      <c r="D31" s="946">
        <v>1.2519</v>
      </c>
      <c r="E31" s="953"/>
      <c r="F31" s="953"/>
      <c r="G31" s="953"/>
      <c r="H31" s="946"/>
      <c r="I31" s="953"/>
      <c r="J31" s="953"/>
      <c r="K31" s="953"/>
      <c r="L31" s="953"/>
      <c r="M31" s="953"/>
      <c r="N31" s="953"/>
      <c r="O31" s="953"/>
      <c r="P31" s="946"/>
      <c r="Q31" s="947"/>
    </row>
    <row r="32" spans="2:17" s="4" customFormat="1" ht="11.25" customHeight="1">
      <c r="B32" s="1422" t="s">
        <v>945</v>
      </c>
      <c r="C32" s="438" t="s">
        <v>935</v>
      </c>
      <c r="D32" s="946">
        <v>10612.040824</v>
      </c>
      <c r="E32" s="953"/>
      <c r="F32" s="953"/>
      <c r="G32" s="953"/>
      <c r="H32" s="946"/>
      <c r="I32" s="953"/>
      <c r="J32" s="953"/>
      <c r="K32" s="953"/>
      <c r="L32" s="953"/>
      <c r="M32" s="953"/>
      <c r="N32" s="953"/>
      <c r="O32" s="953"/>
      <c r="P32" s="946"/>
      <c r="Q32" s="947"/>
    </row>
    <row r="33" spans="2:17" s="4" customFormat="1" ht="11.25" customHeight="1">
      <c r="B33" s="1422" t="s">
        <v>589</v>
      </c>
      <c r="C33" s="438" t="s">
        <v>551</v>
      </c>
      <c r="D33" s="946">
        <v>39031.210313000003</v>
      </c>
      <c r="E33" s="953"/>
      <c r="F33" s="953"/>
      <c r="G33" s="953"/>
      <c r="H33" s="946"/>
      <c r="I33" s="953"/>
      <c r="J33" s="953"/>
      <c r="K33" s="953"/>
      <c r="L33" s="953"/>
      <c r="M33" s="953"/>
      <c r="N33" s="953"/>
      <c r="O33" s="953"/>
      <c r="P33" s="946"/>
      <c r="Q33" s="947"/>
    </row>
    <row r="34" spans="2:17" s="4" customFormat="1" ht="11.25" customHeight="1">
      <c r="B34" s="1422" t="s">
        <v>946</v>
      </c>
      <c r="C34" s="438" t="s">
        <v>615</v>
      </c>
      <c r="D34" s="946">
        <v>10740.308631</v>
      </c>
      <c r="E34" s="953"/>
      <c r="F34" s="953"/>
      <c r="G34" s="953"/>
      <c r="H34" s="946"/>
      <c r="I34" s="953"/>
      <c r="J34" s="953"/>
      <c r="K34" s="953"/>
      <c r="L34" s="953"/>
      <c r="M34" s="953"/>
      <c r="N34" s="953"/>
      <c r="O34" s="953"/>
      <c r="P34" s="946"/>
      <c r="Q34" s="947"/>
    </row>
    <row r="35" spans="2:17" s="4" customFormat="1" ht="11.25" customHeight="1">
      <c r="B35" s="1422" t="s">
        <v>590</v>
      </c>
      <c r="C35" s="438" t="s">
        <v>553</v>
      </c>
      <c r="D35" s="946">
        <v>427351.19565900002</v>
      </c>
      <c r="E35" s="953"/>
      <c r="F35" s="953"/>
      <c r="G35" s="953"/>
      <c r="H35" s="946">
        <v>2980.355035</v>
      </c>
      <c r="I35" s="953"/>
      <c r="J35" s="953"/>
      <c r="K35" s="953"/>
      <c r="L35" s="953"/>
      <c r="M35" s="953"/>
      <c r="N35" s="953"/>
      <c r="O35" s="953"/>
      <c r="P35" s="946">
        <v>2980.355035</v>
      </c>
      <c r="Q35" s="947"/>
    </row>
    <row r="36" spans="2:17" s="4" customFormat="1" ht="11.25" customHeight="1">
      <c r="B36" s="1422" t="s">
        <v>591</v>
      </c>
      <c r="C36" s="438" t="s">
        <v>555</v>
      </c>
      <c r="D36" s="946">
        <v>272587.90254899999</v>
      </c>
      <c r="E36" s="953"/>
      <c r="F36" s="953"/>
      <c r="G36" s="953"/>
      <c r="H36" s="946">
        <v>263.003353</v>
      </c>
      <c r="I36" s="953"/>
      <c r="J36" s="953"/>
      <c r="K36" s="953"/>
      <c r="L36" s="953"/>
      <c r="M36" s="953"/>
      <c r="N36" s="953"/>
      <c r="O36" s="953"/>
      <c r="P36" s="946">
        <v>263.003353</v>
      </c>
      <c r="Q36" s="947"/>
    </row>
    <row r="37" spans="2:17" s="4" customFormat="1" ht="11.25" customHeight="1">
      <c r="B37" s="1096">
        <v>220</v>
      </c>
      <c r="C37" s="954" t="s">
        <v>461</v>
      </c>
      <c r="D37" s="955">
        <v>3350111.3527720002</v>
      </c>
      <c r="E37" s="955">
        <v>2587023.0885859998</v>
      </c>
      <c r="F37" s="955">
        <v>2764.3543089999998</v>
      </c>
      <c r="G37" s="955"/>
      <c r="H37" s="955">
        <v>31085.598900999998</v>
      </c>
      <c r="I37" s="955">
        <v>23370.286292000001</v>
      </c>
      <c r="J37" s="955">
        <v>764.49314600000002</v>
      </c>
      <c r="K37" s="955">
        <v>820.20994499999995</v>
      </c>
      <c r="L37" s="955">
        <v>735.69075299999997</v>
      </c>
      <c r="M37" s="955">
        <v>1253.4911950000001</v>
      </c>
      <c r="N37" s="955">
        <v>618.227666</v>
      </c>
      <c r="O37" s="955">
        <v>279.67423600000001</v>
      </c>
      <c r="P37" s="955">
        <v>31085.598891000001</v>
      </c>
      <c r="Q37" s="947"/>
    </row>
    <row r="38" spans="2:17" s="4" customFormat="1" ht="12" customHeight="1">
      <c r="B38" s="208"/>
      <c r="C38" s="362"/>
      <c r="D38" s="946"/>
      <c r="E38" s="946"/>
      <c r="F38" s="946"/>
      <c r="G38" s="946"/>
      <c r="H38" s="946"/>
      <c r="I38" s="946"/>
      <c r="J38" s="946"/>
      <c r="K38" s="946"/>
      <c r="L38" s="946"/>
      <c r="M38" s="946"/>
      <c r="N38" s="946"/>
      <c r="O38" s="946"/>
      <c r="P38" s="946"/>
      <c r="Q38" s="947"/>
    </row>
    <row r="39" spans="2:17" s="4" customFormat="1" ht="12" customHeight="1">
      <c r="B39" s="208"/>
      <c r="C39" s="362"/>
      <c r="D39" s="949"/>
      <c r="E39" s="949"/>
      <c r="F39" s="949"/>
      <c r="G39" s="949"/>
      <c r="H39" s="949"/>
      <c r="I39" s="949"/>
      <c r="J39" s="949"/>
      <c r="K39" s="949"/>
      <c r="L39" s="949"/>
      <c r="M39" s="949"/>
      <c r="N39" s="949"/>
      <c r="O39" s="949"/>
      <c r="P39" s="949"/>
      <c r="Q39" s="947"/>
    </row>
    <row r="40" spans="2:17" s="4" customFormat="1" ht="12" customHeight="1"/>
    <row r="41" spans="2:17" s="4" customFormat="1" ht="11.25" customHeight="1">
      <c r="B41" s="1803" t="s">
        <v>801</v>
      </c>
      <c r="C41" s="1804"/>
      <c r="D41" s="1094" t="s">
        <v>520</v>
      </c>
      <c r="E41" s="1094" t="s">
        <v>390</v>
      </c>
      <c r="F41" s="1094" t="s">
        <v>391</v>
      </c>
      <c r="G41" s="1094"/>
      <c r="H41" s="1094" t="s">
        <v>521</v>
      </c>
      <c r="I41" s="1094" t="s">
        <v>522</v>
      </c>
      <c r="J41" s="1094" t="s">
        <v>523</v>
      </c>
      <c r="K41" s="1094" t="s">
        <v>524</v>
      </c>
      <c r="L41" s="1094" t="s">
        <v>525</v>
      </c>
      <c r="M41" s="1094" t="s">
        <v>558</v>
      </c>
      <c r="N41" s="1094" t="s">
        <v>559</v>
      </c>
      <c r="O41" s="1094" t="s">
        <v>560</v>
      </c>
      <c r="P41" s="1094" t="s">
        <v>561</v>
      </c>
      <c r="Q41" s="298"/>
    </row>
    <row r="42" spans="2:17" s="4" customFormat="1" ht="11.25" customHeight="1">
      <c r="B42" s="361"/>
      <c r="C42" s="361"/>
      <c r="D42" s="940"/>
      <c r="E42" s="940"/>
      <c r="F42" s="940"/>
      <c r="G42" s="940"/>
      <c r="H42" s="1805" t="s">
        <v>562</v>
      </c>
      <c r="I42" s="1806"/>
      <c r="J42" s="1806"/>
      <c r="K42" s="1806"/>
      <c r="L42" s="1806"/>
      <c r="M42" s="1806"/>
      <c r="N42" s="1806"/>
      <c r="O42" s="1806"/>
      <c r="P42" s="1806"/>
      <c r="Q42" s="194"/>
    </row>
    <row r="43" spans="2:17" s="4" customFormat="1" ht="11.25" customHeight="1">
      <c r="B43" s="361"/>
      <c r="C43" s="361"/>
      <c r="D43" s="1746" t="s">
        <v>563</v>
      </c>
      <c r="E43" s="1746"/>
      <c r="F43" s="1746"/>
      <c r="G43" s="298"/>
      <c r="I43" s="1807" t="s">
        <v>564</v>
      </c>
      <c r="J43" s="1806"/>
      <c r="K43" s="1806"/>
      <c r="L43" s="1806"/>
      <c r="M43" s="1806"/>
      <c r="N43" s="1806"/>
      <c r="O43" s="1806"/>
      <c r="P43" s="1806"/>
      <c r="Q43" s="361"/>
    </row>
    <row r="44" spans="2:17" s="4" customFormat="1" ht="11.25" customHeight="1">
      <c r="B44" s="1789"/>
      <c r="C44" s="1789"/>
      <c r="D44" s="1808"/>
      <c r="E44" s="941" t="s">
        <v>565</v>
      </c>
      <c r="F44" s="941" t="s">
        <v>566</v>
      </c>
      <c r="G44" s="320"/>
      <c r="H44" s="1809"/>
      <c r="I44" s="205" t="s">
        <v>567</v>
      </c>
      <c r="J44" s="205" t="s">
        <v>566</v>
      </c>
      <c r="K44" s="320" t="s">
        <v>566</v>
      </c>
      <c r="L44" s="320" t="s">
        <v>566</v>
      </c>
      <c r="M44" s="320" t="s">
        <v>566</v>
      </c>
      <c r="N44" s="320" t="s">
        <v>566</v>
      </c>
      <c r="Q44" s="1800"/>
    </row>
    <row r="45" spans="2:17" s="4" customFormat="1" ht="11.25" customHeight="1">
      <c r="B45" s="1789"/>
      <c r="C45" s="1789"/>
      <c r="D45" s="1809"/>
      <c r="E45" s="205" t="s">
        <v>568</v>
      </c>
      <c r="F45" s="205" t="s">
        <v>569</v>
      </c>
      <c r="G45" s="320"/>
      <c r="H45" s="1809"/>
      <c r="I45" s="205" t="s">
        <v>570</v>
      </c>
      <c r="J45" s="205" t="s">
        <v>571</v>
      </c>
      <c r="K45" s="320" t="s">
        <v>572</v>
      </c>
      <c r="L45" s="320" t="s">
        <v>573</v>
      </c>
      <c r="M45" s="320" t="s">
        <v>574</v>
      </c>
      <c r="N45" s="320" t="s">
        <v>575</v>
      </c>
      <c r="O45" s="320" t="s">
        <v>566</v>
      </c>
      <c r="P45" s="205" t="s">
        <v>540</v>
      </c>
      <c r="Q45" s="1800"/>
    </row>
    <row r="46" spans="2:17" s="4" customFormat="1" ht="11.25" customHeight="1">
      <c r="B46" s="1801" t="s">
        <v>273</v>
      </c>
      <c r="C46" s="1802"/>
      <c r="D46" s="638"/>
      <c r="E46" s="849" t="s">
        <v>576</v>
      </c>
      <c r="F46" s="849" t="s">
        <v>577</v>
      </c>
      <c r="G46" s="638"/>
      <c r="H46" s="1810"/>
      <c r="I46" s="849" t="s">
        <v>578</v>
      </c>
      <c r="J46" s="849" t="s">
        <v>579</v>
      </c>
      <c r="K46" s="638" t="s">
        <v>580</v>
      </c>
      <c r="L46" s="638" t="s">
        <v>581</v>
      </c>
      <c r="M46" s="638" t="s">
        <v>582</v>
      </c>
      <c r="N46" s="638" t="s">
        <v>583</v>
      </c>
      <c r="O46" s="849" t="s">
        <v>584</v>
      </c>
      <c r="P46" s="849" t="s">
        <v>544</v>
      </c>
      <c r="Q46" s="1800"/>
    </row>
    <row r="47" spans="2:17" s="32" customFormat="1" ht="22.5" customHeight="1">
      <c r="B47" s="1421" t="s">
        <v>930</v>
      </c>
      <c r="C47" s="358" t="s">
        <v>937</v>
      </c>
      <c r="D47" s="942">
        <v>289701.740865</v>
      </c>
      <c r="E47" s="942">
        <v>289701.740865</v>
      </c>
      <c r="F47" s="942"/>
      <c r="G47" s="363"/>
      <c r="H47" s="363"/>
      <c r="I47" s="652"/>
      <c r="J47" s="652"/>
      <c r="K47" s="363"/>
      <c r="L47" s="363"/>
      <c r="M47" s="363"/>
      <c r="N47" s="363"/>
      <c r="O47" s="652"/>
      <c r="P47" s="652"/>
      <c r="Q47" s="95"/>
    </row>
    <row r="48" spans="2:17" s="32" customFormat="1" ht="11.25" customHeight="1">
      <c r="B48" s="363" t="s">
        <v>548</v>
      </c>
      <c r="C48" s="943" t="s">
        <v>549</v>
      </c>
      <c r="D48" s="944">
        <v>1790044.4765890001</v>
      </c>
      <c r="E48" s="944">
        <v>1788322.8593220001</v>
      </c>
      <c r="F48" s="944">
        <v>1721.617266</v>
      </c>
      <c r="G48" s="944"/>
      <c r="H48" s="944">
        <v>31466.921719999998</v>
      </c>
      <c r="I48" s="944">
        <v>25984.287270000001</v>
      </c>
      <c r="J48" s="944">
        <v>1204.6012450000001</v>
      </c>
      <c r="K48" s="944">
        <v>856.05793900000003</v>
      </c>
      <c r="L48" s="944">
        <v>1020.638787</v>
      </c>
      <c r="M48" s="944">
        <v>1782.4993360000001</v>
      </c>
      <c r="N48" s="944">
        <v>396.38042500000006</v>
      </c>
      <c r="O48" s="944">
        <v>222.456718</v>
      </c>
      <c r="P48" s="944">
        <v>31466.921719999998</v>
      </c>
      <c r="Q48" s="945"/>
    </row>
    <row r="49" spans="2:17" s="4" customFormat="1" ht="11.25" customHeight="1">
      <c r="B49" s="1422" t="s">
        <v>932</v>
      </c>
      <c r="C49" s="438" t="s">
        <v>933</v>
      </c>
      <c r="D49" s="946">
        <v>22600.289239999998</v>
      </c>
      <c r="E49" s="946">
        <v>22600.289239999998</v>
      </c>
      <c r="F49" s="946"/>
      <c r="G49" s="946"/>
      <c r="H49" s="946"/>
      <c r="I49" s="946"/>
      <c r="J49" s="946"/>
      <c r="K49" s="946"/>
      <c r="L49" s="946"/>
      <c r="M49" s="946"/>
      <c r="N49" s="946"/>
      <c r="O49" s="946"/>
      <c r="P49" s="946"/>
      <c r="Q49" s="947"/>
    </row>
    <row r="50" spans="2:17" s="4" customFormat="1" ht="11.25" customHeight="1">
      <c r="B50" s="1422" t="s">
        <v>934</v>
      </c>
      <c r="C50" s="438" t="s">
        <v>935</v>
      </c>
      <c r="D50" s="946">
        <v>10343.763774999999</v>
      </c>
      <c r="E50" s="946">
        <v>10343.567833999999</v>
      </c>
      <c r="F50" s="946"/>
      <c r="G50" s="946"/>
      <c r="H50" s="946"/>
      <c r="I50" s="946"/>
      <c r="J50" s="946"/>
      <c r="K50" s="946"/>
      <c r="L50" s="946"/>
      <c r="M50" s="946"/>
      <c r="N50" s="946"/>
      <c r="O50" s="946"/>
      <c r="P50" s="946"/>
      <c r="Q50" s="947"/>
    </row>
    <row r="51" spans="2:17" s="4" customFormat="1" ht="11.25" customHeight="1">
      <c r="B51" s="1422" t="s">
        <v>550</v>
      </c>
      <c r="C51" s="438" t="s">
        <v>551</v>
      </c>
      <c r="D51" s="946">
        <v>32888.873058999998</v>
      </c>
      <c r="E51" s="946">
        <v>32888.873058999998</v>
      </c>
      <c r="F51" s="946"/>
      <c r="G51" s="946"/>
      <c r="H51" s="946"/>
      <c r="I51" s="946"/>
      <c r="J51" s="946"/>
      <c r="K51" s="946"/>
      <c r="L51" s="946"/>
      <c r="M51" s="946"/>
      <c r="N51" s="946"/>
      <c r="O51" s="946"/>
      <c r="P51" s="946"/>
      <c r="Q51" s="947"/>
    </row>
    <row r="52" spans="2:17" s="4" customFormat="1" ht="11.25" customHeight="1">
      <c r="B52" s="1422" t="s">
        <v>614</v>
      </c>
      <c r="C52" s="438" t="s">
        <v>615</v>
      </c>
      <c r="D52" s="946">
        <v>57884.849983</v>
      </c>
      <c r="E52" s="946">
        <v>57882.744148999998</v>
      </c>
      <c r="F52" s="946">
        <v>2.1058340000000002</v>
      </c>
      <c r="G52" s="946"/>
      <c r="H52" s="946">
        <v>553.63798499999996</v>
      </c>
      <c r="I52" s="946">
        <v>538.82531900000004</v>
      </c>
      <c r="J52" s="946">
        <v>0.89639000000000002</v>
      </c>
      <c r="K52" s="946">
        <v>1.256613</v>
      </c>
      <c r="L52" s="946">
        <v>11.743333</v>
      </c>
      <c r="M52" s="946">
        <v>0.60202999999999995</v>
      </c>
      <c r="N52" s="946"/>
      <c r="O52" s="946"/>
      <c r="P52" s="946">
        <v>553.63798499999996</v>
      </c>
      <c r="Q52" s="947"/>
    </row>
    <row r="53" spans="2:17" s="4" customFormat="1" ht="11.25" customHeight="1">
      <c r="B53" s="1422" t="s">
        <v>552</v>
      </c>
      <c r="C53" s="438" t="s">
        <v>553</v>
      </c>
      <c r="D53" s="946">
        <v>718317.95256000001</v>
      </c>
      <c r="E53" s="946">
        <v>718007.92533999996</v>
      </c>
      <c r="F53" s="946">
        <v>310.02722</v>
      </c>
      <c r="G53" s="946"/>
      <c r="H53" s="946">
        <v>26612.648767999999</v>
      </c>
      <c r="I53" s="946">
        <v>22901.151276000001</v>
      </c>
      <c r="J53" s="946">
        <v>804.60114599999997</v>
      </c>
      <c r="K53" s="946">
        <v>462.98774700000001</v>
      </c>
      <c r="L53" s="946">
        <v>668.34023999999999</v>
      </c>
      <c r="M53" s="946">
        <v>1351.2284870000001</v>
      </c>
      <c r="N53" s="946">
        <v>307.80378999999999</v>
      </c>
      <c r="O53" s="946">
        <v>116.53608</v>
      </c>
      <c r="P53" s="946">
        <v>26612.648767999999</v>
      </c>
      <c r="Q53" s="947"/>
    </row>
    <row r="54" spans="2:17" s="4" customFormat="1" ht="11.25" customHeight="1">
      <c r="B54" s="1423" t="s">
        <v>554</v>
      </c>
      <c r="C54" s="478" t="s">
        <v>585</v>
      </c>
      <c r="D54" s="948">
        <v>217313.96518899998</v>
      </c>
      <c r="E54" s="948">
        <v>217079.653299</v>
      </c>
      <c r="F54" s="948">
        <v>234.31188899999998</v>
      </c>
      <c r="G54" s="948"/>
      <c r="H54" s="948">
        <v>4787.9186739999996</v>
      </c>
      <c r="I54" s="948">
        <v>3527.5208160000002</v>
      </c>
      <c r="J54" s="948">
        <v>177.476293</v>
      </c>
      <c r="K54" s="948">
        <v>366.80818799999997</v>
      </c>
      <c r="L54" s="948">
        <v>249.71348599999999</v>
      </c>
      <c r="M54" s="948">
        <v>338.82068400000003</v>
      </c>
      <c r="N54" s="948">
        <v>40.278587000000002</v>
      </c>
      <c r="O54" s="948">
        <v>87.300619999999995</v>
      </c>
      <c r="P54" s="948">
        <v>4787.9186739999996</v>
      </c>
      <c r="Q54" s="947"/>
    </row>
    <row r="55" spans="2:17" s="4" customFormat="1" ht="11.25" customHeight="1">
      <c r="B55" s="1422" t="s">
        <v>586</v>
      </c>
      <c r="C55" s="438" t="s">
        <v>555</v>
      </c>
      <c r="D55" s="949">
        <v>948008.74797100003</v>
      </c>
      <c r="E55" s="949">
        <v>946599.45970100001</v>
      </c>
      <c r="F55" s="949">
        <v>1409.28827</v>
      </c>
      <c r="G55" s="949"/>
      <c r="H55" s="949">
        <v>4300.4216290000004</v>
      </c>
      <c r="I55" s="949">
        <v>2544.3076150000002</v>
      </c>
      <c r="J55" s="949">
        <v>399.09270800000002</v>
      </c>
      <c r="K55" s="949">
        <v>391.61430000000001</v>
      </c>
      <c r="L55" s="949">
        <v>340.55521399999998</v>
      </c>
      <c r="M55" s="949">
        <v>430.66881899999993</v>
      </c>
      <c r="N55" s="949">
        <v>88.262333999999996</v>
      </c>
      <c r="O55" s="949">
        <v>105.920638</v>
      </c>
      <c r="P55" s="949">
        <v>4300.4216290000004</v>
      </c>
      <c r="Q55" s="947"/>
    </row>
    <row r="56" spans="2:17" s="4" customFormat="1" ht="11.25" customHeight="1">
      <c r="B56" s="320" t="s">
        <v>556</v>
      </c>
      <c r="C56" s="362" t="s">
        <v>938</v>
      </c>
      <c r="D56" s="950">
        <v>218398.525834</v>
      </c>
      <c r="E56" s="950">
        <v>217725.50537999999</v>
      </c>
      <c r="F56" s="950">
        <v>673.02045399999997</v>
      </c>
      <c r="G56" s="949"/>
      <c r="H56" s="949"/>
      <c r="I56" s="949"/>
      <c r="J56" s="949"/>
      <c r="K56" s="949"/>
      <c r="L56" s="949"/>
      <c r="M56" s="949"/>
      <c r="N56" s="949"/>
      <c r="O56" s="949"/>
      <c r="P56" s="949"/>
      <c r="Q56" s="947"/>
    </row>
    <row r="57" spans="2:17" s="4" customFormat="1" ht="11.25" customHeight="1">
      <c r="B57" s="1422" t="s">
        <v>939</v>
      </c>
      <c r="C57" s="438" t="s">
        <v>933</v>
      </c>
      <c r="D57" s="949">
        <v>31320.549479999998</v>
      </c>
      <c r="E57" s="949">
        <v>31320.549479999998</v>
      </c>
      <c r="F57" s="949"/>
      <c r="G57" s="946"/>
      <c r="H57" s="949"/>
      <c r="I57" s="949"/>
      <c r="J57" s="949"/>
      <c r="K57" s="949"/>
      <c r="L57" s="949"/>
      <c r="M57" s="949"/>
      <c r="N57" s="949"/>
      <c r="O57" s="949"/>
      <c r="P57" s="949"/>
      <c r="Q57" s="947"/>
    </row>
    <row r="58" spans="2:17" s="4" customFormat="1" ht="11.25" customHeight="1">
      <c r="B58" s="1422" t="s">
        <v>940</v>
      </c>
      <c r="C58" s="438" t="s">
        <v>935</v>
      </c>
      <c r="D58" s="949">
        <v>65896.117853000003</v>
      </c>
      <c r="E58" s="949">
        <v>65388.275267999998</v>
      </c>
      <c r="F58" s="949">
        <v>507.84258599999998</v>
      </c>
      <c r="G58" s="946"/>
      <c r="H58" s="949"/>
      <c r="I58" s="949"/>
      <c r="J58" s="949"/>
      <c r="K58" s="949"/>
      <c r="L58" s="949"/>
      <c r="M58" s="949"/>
      <c r="N58" s="949"/>
      <c r="O58" s="949"/>
      <c r="P58" s="949"/>
      <c r="Q58" s="947"/>
    </row>
    <row r="59" spans="2:17" s="4" customFormat="1" ht="11.25" customHeight="1">
      <c r="B59" s="1422" t="s">
        <v>941</v>
      </c>
      <c r="C59" s="438" t="s">
        <v>551</v>
      </c>
      <c r="D59" s="949">
        <v>117120.50051100001</v>
      </c>
      <c r="E59" s="949">
        <v>117045.975085</v>
      </c>
      <c r="F59" s="949">
        <v>74.525425999999996</v>
      </c>
      <c r="G59" s="946"/>
      <c r="H59" s="949"/>
      <c r="I59" s="949"/>
      <c r="J59" s="949"/>
      <c r="K59" s="949"/>
      <c r="L59" s="949"/>
      <c r="M59" s="949"/>
      <c r="N59" s="949"/>
      <c r="O59" s="949"/>
      <c r="P59" s="949"/>
      <c r="Q59" s="947"/>
    </row>
    <row r="60" spans="2:17" s="4" customFormat="1" ht="11.25" customHeight="1">
      <c r="B60" s="1422" t="s">
        <v>942</v>
      </c>
      <c r="C60" s="438" t="s">
        <v>615</v>
      </c>
      <c r="D60" s="949">
        <v>13.652068</v>
      </c>
      <c r="E60" s="949">
        <v>13.652068</v>
      </c>
      <c r="F60" s="949"/>
      <c r="G60" s="946"/>
      <c r="H60" s="949"/>
      <c r="I60" s="949"/>
      <c r="J60" s="949"/>
      <c r="K60" s="949"/>
      <c r="L60" s="949"/>
      <c r="M60" s="949"/>
      <c r="N60" s="949"/>
      <c r="O60" s="949"/>
      <c r="P60" s="949"/>
      <c r="Q60" s="947"/>
    </row>
    <row r="61" spans="2:17" s="4" customFormat="1" ht="11.25" customHeight="1">
      <c r="B61" s="1422" t="s">
        <v>943</v>
      </c>
      <c r="C61" s="438" t="s">
        <v>553</v>
      </c>
      <c r="D61" s="949">
        <v>4047.7059220000001</v>
      </c>
      <c r="E61" s="949">
        <v>3957.05348</v>
      </c>
      <c r="F61" s="949">
        <v>90.652441999999994</v>
      </c>
      <c r="G61" s="946"/>
      <c r="H61" s="949"/>
      <c r="I61" s="949"/>
      <c r="J61" s="949"/>
      <c r="K61" s="949"/>
      <c r="L61" s="949"/>
      <c r="M61" s="949"/>
      <c r="N61" s="949"/>
      <c r="O61" s="949"/>
      <c r="P61" s="949"/>
      <c r="Q61" s="947"/>
    </row>
    <row r="62" spans="2:17" s="4" customFormat="1" ht="11.25" customHeight="1">
      <c r="B62" s="320" t="s">
        <v>587</v>
      </c>
      <c r="C62" s="362" t="s">
        <v>588</v>
      </c>
      <c r="D62" s="951">
        <v>768130.37599299999</v>
      </c>
      <c r="E62" s="952"/>
      <c r="F62" s="952"/>
      <c r="G62" s="952"/>
      <c r="H62" s="951">
        <v>5356.2890369999996</v>
      </c>
      <c r="I62" s="952"/>
      <c r="J62" s="952"/>
      <c r="K62" s="952"/>
      <c r="L62" s="952"/>
      <c r="M62" s="952"/>
      <c r="N62" s="952"/>
      <c r="O62" s="952"/>
      <c r="P62" s="951">
        <v>5356.2890369999996</v>
      </c>
      <c r="Q62" s="947"/>
    </row>
    <row r="63" spans="2:17" s="4" customFormat="1" ht="11.25" customHeight="1">
      <c r="B63" s="1422" t="s">
        <v>944</v>
      </c>
      <c r="C63" s="438" t="s">
        <v>933</v>
      </c>
      <c r="D63" s="946">
        <v>1.1225799999999999</v>
      </c>
      <c r="E63" s="953"/>
      <c r="F63" s="953"/>
      <c r="G63" s="953"/>
      <c r="H63" s="946"/>
      <c r="I63" s="953"/>
      <c r="J63" s="953"/>
      <c r="K63" s="953"/>
      <c r="L63" s="953"/>
      <c r="M63" s="953"/>
      <c r="N63" s="953"/>
      <c r="O63" s="953"/>
      <c r="P63" s="946"/>
      <c r="Q63" s="947"/>
    </row>
    <row r="64" spans="2:17" s="4" customFormat="1" ht="11.25" customHeight="1">
      <c r="B64" s="1422" t="s">
        <v>945</v>
      </c>
      <c r="C64" s="438" t="s">
        <v>935</v>
      </c>
      <c r="D64" s="946">
        <v>10403.73071</v>
      </c>
      <c r="E64" s="953"/>
      <c r="F64" s="953"/>
      <c r="G64" s="953"/>
      <c r="H64" s="946"/>
      <c r="I64" s="953"/>
      <c r="J64" s="953"/>
      <c r="K64" s="953"/>
      <c r="L64" s="953"/>
      <c r="M64" s="953"/>
      <c r="N64" s="953"/>
      <c r="O64" s="953"/>
      <c r="P64" s="946"/>
      <c r="Q64" s="947"/>
    </row>
    <row r="65" spans="2:17" s="4" customFormat="1" ht="11.25" customHeight="1">
      <c r="B65" s="1422" t="s">
        <v>589</v>
      </c>
      <c r="C65" s="438" t="s">
        <v>551</v>
      </c>
      <c r="D65" s="946">
        <v>38046.502634999997</v>
      </c>
      <c r="E65" s="953"/>
      <c r="F65" s="953"/>
      <c r="G65" s="953"/>
      <c r="H65" s="946"/>
      <c r="I65" s="953"/>
      <c r="J65" s="953"/>
      <c r="K65" s="953"/>
      <c r="L65" s="953"/>
      <c r="M65" s="953"/>
      <c r="N65" s="953"/>
      <c r="O65" s="953"/>
      <c r="P65" s="946"/>
      <c r="Q65" s="947"/>
    </row>
    <row r="66" spans="2:17" s="4" customFormat="1" ht="11.25" customHeight="1">
      <c r="B66" s="1422" t="s">
        <v>946</v>
      </c>
      <c r="C66" s="438" t="s">
        <v>615</v>
      </c>
      <c r="D66" s="946">
        <v>10679.748326999999</v>
      </c>
      <c r="E66" s="953"/>
      <c r="F66" s="953"/>
      <c r="G66" s="953"/>
      <c r="H66" s="946"/>
      <c r="I66" s="953"/>
      <c r="J66" s="953"/>
      <c r="K66" s="953"/>
      <c r="L66" s="953"/>
      <c r="M66" s="953"/>
      <c r="N66" s="953"/>
      <c r="O66" s="953"/>
      <c r="P66" s="946"/>
      <c r="Q66" s="947"/>
    </row>
    <row r="67" spans="2:17" s="4" customFormat="1" ht="11.25" customHeight="1">
      <c r="B67" s="1422" t="s">
        <v>590</v>
      </c>
      <c r="C67" s="438" t="s">
        <v>553</v>
      </c>
      <c r="D67" s="946">
        <v>438829.62236199999</v>
      </c>
      <c r="E67" s="953"/>
      <c r="F67" s="953"/>
      <c r="G67" s="953"/>
      <c r="H67" s="946">
        <v>5077.3478240000004</v>
      </c>
      <c r="I67" s="953"/>
      <c r="J67" s="953"/>
      <c r="K67" s="953"/>
      <c r="L67" s="953"/>
      <c r="M67" s="953"/>
      <c r="N67" s="953"/>
      <c r="O67" s="953"/>
      <c r="P67" s="946">
        <v>5077.3478240000004</v>
      </c>
      <c r="Q67" s="947"/>
    </row>
    <row r="68" spans="2:17" s="4" customFormat="1" ht="11.25" customHeight="1">
      <c r="B68" s="1422" t="s">
        <v>591</v>
      </c>
      <c r="C68" s="438" t="s">
        <v>555</v>
      </c>
      <c r="D68" s="946">
        <v>270169.64937900001</v>
      </c>
      <c r="E68" s="953"/>
      <c r="F68" s="953"/>
      <c r="G68" s="953"/>
      <c r="H68" s="946">
        <v>278.941213</v>
      </c>
      <c r="I68" s="953"/>
      <c r="J68" s="953"/>
      <c r="K68" s="953"/>
      <c r="L68" s="953"/>
      <c r="M68" s="953"/>
      <c r="N68" s="953"/>
      <c r="O68" s="953"/>
      <c r="P68" s="946">
        <v>278.941213</v>
      </c>
      <c r="Q68" s="947"/>
    </row>
    <row r="69" spans="2:17" s="4" customFormat="1" ht="11.25" customHeight="1">
      <c r="B69" s="1096">
        <v>220</v>
      </c>
      <c r="C69" s="954" t="s">
        <v>461</v>
      </c>
      <c r="D69" s="955">
        <f>+D62+D56+D48+D47</f>
        <v>3066275.119281</v>
      </c>
      <c r="E69" s="955">
        <f>+E62+E56+E48+E47</f>
        <v>2295750.1055669999</v>
      </c>
      <c r="F69" s="955">
        <f>+F62+F56+F48+F47</f>
        <v>2394.6377199999997</v>
      </c>
      <c r="G69" s="955"/>
      <c r="H69" s="955">
        <f t="shared" ref="H69:P69" si="0">+H62+H56+H48+H47</f>
        <v>36823.210757000001</v>
      </c>
      <c r="I69" s="955">
        <f t="shared" si="0"/>
        <v>25984.287270000001</v>
      </c>
      <c r="J69" s="955">
        <f t="shared" si="0"/>
        <v>1204.6012450000001</v>
      </c>
      <c r="K69" s="955">
        <f t="shared" si="0"/>
        <v>856.05793900000003</v>
      </c>
      <c r="L69" s="955">
        <f t="shared" si="0"/>
        <v>1020.638787</v>
      </c>
      <c r="M69" s="955">
        <f t="shared" si="0"/>
        <v>1782.4993360000001</v>
      </c>
      <c r="N69" s="955">
        <f t="shared" si="0"/>
        <v>396.38042500000006</v>
      </c>
      <c r="O69" s="955">
        <f t="shared" si="0"/>
        <v>222.456718</v>
      </c>
      <c r="P69" s="955">
        <f t="shared" si="0"/>
        <v>36823.210757000001</v>
      </c>
      <c r="Q69" s="947"/>
    </row>
    <row r="76" spans="2:17">
      <c r="F76" t="s">
        <v>34</v>
      </c>
    </row>
  </sheetData>
  <mergeCells count="23">
    <mergeCell ref="D11:F11"/>
    <mergeCell ref="I11:P11"/>
    <mergeCell ref="B3:J3"/>
    <mergeCell ref="B7:P7"/>
    <mergeCell ref="B8:Q8"/>
    <mergeCell ref="B9:C9"/>
    <mergeCell ref="H10:P10"/>
    <mergeCell ref="B12:B13"/>
    <mergeCell ref="C12:C13"/>
    <mergeCell ref="D12:D13"/>
    <mergeCell ref="H12:H14"/>
    <mergeCell ref="Q12:Q14"/>
    <mergeCell ref="B14:C14"/>
    <mergeCell ref="Q44:Q46"/>
    <mergeCell ref="B46:C46"/>
    <mergeCell ref="B41:C41"/>
    <mergeCell ref="H42:P42"/>
    <mergeCell ref="D43:F43"/>
    <mergeCell ref="I43:P43"/>
    <mergeCell ref="B44:B45"/>
    <mergeCell ref="C44:C45"/>
    <mergeCell ref="D44:D45"/>
    <mergeCell ref="H44:H46"/>
  </mergeCells>
  <hyperlinks>
    <hyperlink ref="B3" location="Contents!A1" display="Back to index page" xr:uid="{F31D8857-C6D2-40E7-9C1E-9866749B0356}"/>
    <hyperlink ref="B3:J3" location="CONTENTS!A1" display="Back to contents page" xr:uid="{C535228C-9F21-421D-98B8-84CD3754A13D}"/>
  </hyperlinks>
  <pageMargins left="0.7" right="0.7" top="0.75" bottom="0.75" header="0.3" footer="0.3"/>
  <pageSetup paperSize="9" orientation="portrait" verticalDpi="0" r:id="rId1"/>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3A7DB-5BEE-4EC0-8945-B13604F675C4}">
  <sheetPr codeName="Ark25"/>
  <dimension ref="A1:Q50"/>
  <sheetViews>
    <sheetView showGridLines="0" showRowColHeaders="0" workbookViewId="0"/>
  </sheetViews>
  <sheetFormatPr baseColWidth="10" defaultColWidth="11.42578125" defaultRowHeight="15"/>
  <cols>
    <col min="1" max="1" width="2.7109375" customWidth="1"/>
    <col min="2" max="2" width="4.85546875" customWidth="1"/>
    <col min="3" max="3" width="33.140625" customWidth="1"/>
    <col min="4" max="10" width="22.85546875" customWidth="1"/>
    <col min="14" max="14" width="11.42578125" customWidth="1"/>
  </cols>
  <sheetData>
    <row r="1" spans="1:17" ht="11.25" customHeight="1"/>
    <row r="2" spans="1:17" ht="5.25" customHeight="1"/>
    <row r="3" spans="1:17" ht="12.75" customHeight="1">
      <c r="B3" s="1726" t="s">
        <v>268</v>
      </c>
      <c r="C3" s="1726"/>
      <c r="D3" s="1726"/>
      <c r="E3" s="1726"/>
      <c r="F3" s="1726"/>
      <c r="G3" s="1726"/>
      <c r="H3" s="1726"/>
    </row>
    <row r="4" spans="1:17" ht="5.25" customHeight="1"/>
    <row r="5" spans="1:17" s="8" customFormat="1" ht="15.75" customHeight="1">
      <c r="A5" s="15"/>
      <c r="B5" s="16" t="s">
        <v>947</v>
      </c>
    </row>
    <row r="6" spans="1:17" ht="11.25" customHeight="1"/>
    <row r="7" spans="1:17" ht="33.75" customHeight="1">
      <c r="B7" s="1813" t="s">
        <v>948</v>
      </c>
      <c r="C7" s="1814"/>
      <c r="D7" s="1814"/>
      <c r="E7" s="1814"/>
      <c r="F7" s="1814"/>
      <c r="G7" s="1814"/>
      <c r="H7" s="1814"/>
      <c r="I7" s="1814"/>
      <c r="J7" s="1814"/>
      <c r="K7" s="361"/>
      <c r="L7" s="361"/>
      <c r="M7" s="361"/>
      <c r="N7" s="361"/>
      <c r="O7" s="361"/>
      <c r="P7" s="361"/>
      <c r="Q7" s="361"/>
    </row>
    <row r="8" spans="1:17" ht="11.25" customHeight="1"/>
    <row r="9" spans="1:17" ht="11.25" customHeight="1">
      <c r="B9" s="1787" t="s">
        <v>28</v>
      </c>
      <c r="C9" s="1788"/>
      <c r="D9" s="1189" t="s">
        <v>520</v>
      </c>
      <c r="E9" s="1189" t="s">
        <v>390</v>
      </c>
      <c r="F9" s="1189" t="s">
        <v>391</v>
      </c>
      <c r="G9" s="1190" t="s">
        <v>521</v>
      </c>
      <c r="H9" s="1189" t="s">
        <v>522</v>
      </c>
      <c r="I9" s="1189" t="s">
        <v>523</v>
      </c>
      <c r="J9" s="1189" t="s">
        <v>524</v>
      </c>
    </row>
    <row r="10" spans="1:17" ht="11.25" customHeight="1">
      <c r="B10" s="3"/>
      <c r="C10" s="3"/>
      <c r="D10" s="1815" t="s">
        <v>949</v>
      </c>
      <c r="E10" s="1802"/>
      <c r="F10" s="1802"/>
      <c r="G10" s="1802"/>
      <c r="H10" s="223"/>
      <c r="I10" s="224" t="s">
        <v>1948</v>
      </c>
      <c r="J10" s="224" t="s">
        <v>1950</v>
      </c>
    </row>
    <row r="11" spans="1:17" ht="11.25" customHeight="1">
      <c r="B11" s="3"/>
      <c r="C11" s="3"/>
      <c r="D11" s="223"/>
      <c r="E11" s="1815" t="s">
        <v>951</v>
      </c>
      <c r="F11" s="1815"/>
      <c r="G11" s="224" t="s">
        <v>952</v>
      </c>
      <c r="H11" s="224"/>
      <c r="I11" s="224" t="s">
        <v>1949</v>
      </c>
      <c r="J11" s="224" t="s">
        <v>1951</v>
      </c>
    </row>
    <row r="12" spans="1:17" ht="11.25" customHeight="1">
      <c r="B12" s="1811" t="s">
        <v>273</v>
      </c>
      <c r="C12" s="1812"/>
      <c r="D12" s="364"/>
      <c r="E12" s="364"/>
      <c r="F12" s="205" t="s">
        <v>1944</v>
      </c>
      <c r="G12" s="225" t="s">
        <v>1945</v>
      </c>
      <c r="H12" s="225" t="s">
        <v>1946</v>
      </c>
      <c r="I12" s="224" t="s">
        <v>1947</v>
      </c>
      <c r="J12" s="224" t="s">
        <v>1952</v>
      </c>
    </row>
    <row r="13" spans="1:17" s="295" customFormat="1" ht="11.25" customHeight="1">
      <c r="B13" s="725">
        <v>10</v>
      </c>
      <c r="C13" s="726" t="s">
        <v>954</v>
      </c>
      <c r="D13" s="728">
        <v>2304914.4153364501</v>
      </c>
      <c r="E13" s="728">
        <v>27842.073233949599</v>
      </c>
      <c r="F13" s="728">
        <v>27842.073233949599</v>
      </c>
      <c r="G13" s="728">
        <v>2111503.54348533</v>
      </c>
      <c r="H13" s="729">
        <v>-8185.1285867174402</v>
      </c>
      <c r="I13" s="727"/>
      <c r="J13" s="727"/>
      <c r="N13" s="296"/>
    </row>
    <row r="14" spans="1:17" s="295" customFormat="1" ht="11.25" customHeight="1">
      <c r="B14" s="654">
        <v>20</v>
      </c>
      <c r="C14" s="300" t="s">
        <v>955</v>
      </c>
      <c r="D14" s="301">
        <v>1638440.6787151401</v>
      </c>
      <c r="E14" s="301">
        <v>16879.992918297201</v>
      </c>
      <c r="F14" s="301">
        <v>16879.992918297201</v>
      </c>
      <c r="G14" s="301">
        <v>1560947.7578632799</v>
      </c>
      <c r="H14" s="302">
        <v>-5485.6343804602102</v>
      </c>
      <c r="I14" s="300"/>
      <c r="J14" s="300"/>
    </row>
    <row r="15" spans="1:17" s="295" customFormat="1" ht="11.25" customHeight="1">
      <c r="B15" s="654">
        <v>30</v>
      </c>
      <c r="C15" s="300" t="s">
        <v>956</v>
      </c>
      <c r="D15" s="301">
        <v>226531.29618484</v>
      </c>
      <c r="E15" s="301">
        <v>1000.3204674083599</v>
      </c>
      <c r="F15" s="301">
        <v>1000.3204674083599</v>
      </c>
      <c r="G15" s="301">
        <v>150224.64228484</v>
      </c>
      <c r="H15" s="302">
        <v>-255.29733076845901</v>
      </c>
      <c r="I15" s="300"/>
      <c r="J15" s="300"/>
    </row>
    <row r="16" spans="1:17" s="295" customFormat="1" ht="11.25" customHeight="1">
      <c r="B16" s="654">
        <v>40</v>
      </c>
      <c r="C16" s="300" t="s">
        <v>957</v>
      </c>
      <c r="D16" s="301">
        <v>47297.370205812498</v>
      </c>
      <c r="E16" s="301">
        <v>8.2401510026950007</v>
      </c>
      <c r="F16" s="301">
        <v>8.2401510026950007</v>
      </c>
      <c r="G16" s="301">
        <v>42221.340529324203</v>
      </c>
      <c r="H16" s="302">
        <v>-25.801407679674998</v>
      </c>
      <c r="I16" s="300"/>
      <c r="J16" s="300"/>
    </row>
    <row r="17" spans="2:10" s="295" customFormat="1" ht="11.25" customHeight="1">
      <c r="B17" s="654">
        <v>50</v>
      </c>
      <c r="C17" s="300" t="s">
        <v>958</v>
      </c>
      <c r="D17" s="301">
        <v>35907.753214387099</v>
      </c>
      <c r="E17" s="301">
        <v>1092.1321153169199</v>
      </c>
      <c r="F17" s="301">
        <v>1092.1321153169199</v>
      </c>
      <c r="G17" s="301">
        <v>35541.089204387099</v>
      </c>
      <c r="H17" s="302">
        <v>-186.84082501438601</v>
      </c>
      <c r="I17" s="300"/>
      <c r="J17" s="300"/>
    </row>
    <row r="18" spans="2:10" s="295" customFormat="1" ht="11.25" customHeight="1">
      <c r="B18" s="654">
        <v>60</v>
      </c>
      <c r="C18" s="300" t="s">
        <v>959</v>
      </c>
      <c r="D18" s="301">
        <v>36880.334974491903</v>
      </c>
      <c r="E18" s="301">
        <v>11.568397048399</v>
      </c>
      <c r="F18" s="301">
        <v>11.568397048399</v>
      </c>
      <c r="G18" s="301">
        <v>35334.815464491898</v>
      </c>
      <c r="H18" s="302">
        <v>-19.247649688890998</v>
      </c>
      <c r="I18" s="300"/>
      <c r="J18" s="300"/>
    </row>
    <row r="19" spans="2:10" s="295" customFormat="1" ht="11.25" customHeight="1">
      <c r="B19" s="654">
        <v>70</v>
      </c>
      <c r="C19" s="300" t="s">
        <v>332</v>
      </c>
      <c r="D19" s="301">
        <v>40133.373</v>
      </c>
      <c r="E19" s="301"/>
      <c r="F19" s="301"/>
      <c r="G19" s="301">
        <v>7510</v>
      </c>
      <c r="H19" s="302"/>
      <c r="I19" s="300"/>
      <c r="J19" s="300"/>
    </row>
    <row r="20" spans="2:10" s="295" customFormat="1" ht="11.25" customHeight="1">
      <c r="B20" s="654">
        <v>80</v>
      </c>
      <c r="C20" s="300" t="s">
        <v>960</v>
      </c>
      <c r="D20" s="301">
        <v>279723.60904177843</v>
      </c>
      <c r="E20" s="301">
        <v>8849.8191848760234</v>
      </c>
      <c r="F20" s="301">
        <v>8849.8191848760234</v>
      </c>
      <c r="G20" s="301">
        <v>279723.89813900687</v>
      </c>
      <c r="H20" s="302">
        <v>-2212.3069931058189</v>
      </c>
      <c r="I20" s="300"/>
      <c r="J20" s="300"/>
    </row>
    <row r="21" spans="2:10" s="295" customFormat="1" ht="11.25" customHeight="1">
      <c r="B21" s="690">
        <v>90</v>
      </c>
      <c r="C21" s="303" t="s">
        <v>961</v>
      </c>
      <c r="D21" s="472">
        <v>763567.43554385705</v>
      </c>
      <c r="E21" s="472">
        <v>3243.52566799238</v>
      </c>
      <c r="F21" s="473">
        <v>3243.5256684480501</v>
      </c>
      <c r="G21" s="473"/>
      <c r="H21" s="472"/>
      <c r="I21" s="471">
        <v>-620.47205362743205</v>
      </c>
      <c r="J21" s="300"/>
    </row>
    <row r="22" spans="2:10" s="295" customFormat="1" ht="11.25" customHeight="1">
      <c r="B22" s="258">
        <v>100</v>
      </c>
      <c r="C22" s="300" t="s">
        <v>955</v>
      </c>
      <c r="D22" s="301">
        <v>512512.71476268198</v>
      </c>
      <c r="E22" s="301">
        <v>1324.4555600000001</v>
      </c>
      <c r="F22" s="301">
        <v>1324.4555600000001</v>
      </c>
      <c r="G22" s="301"/>
      <c r="H22" s="300"/>
      <c r="I22" s="302">
        <v>-309.510578811448</v>
      </c>
      <c r="J22" s="300"/>
    </row>
    <row r="23" spans="2:10" s="295" customFormat="1" ht="11.25" customHeight="1">
      <c r="B23" s="654">
        <v>110</v>
      </c>
      <c r="C23" s="300" t="s">
        <v>957</v>
      </c>
      <c r="D23" s="301">
        <v>67415.746651943802</v>
      </c>
      <c r="E23" s="301">
        <v>55.887918843792001</v>
      </c>
      <c r="F23" s="301">
        <v>55.887919299456001</v>
      </c>
      <c r="G23" s="301"/>
      <c r="H23" s="300"/>
      <c r="I23" s="302">
        <v>-59.434221261121003</v>
      </c>
      <c r="J23" s="300"/>
    </row>
    <row r="24" spans="2:10" s="295" customFormat="1" ht="11.25" customHeight="1">
      <c r="B24" s="654">
        <v>120</v>
      </c>
      <c r="C24" s="300" t="s">
        <v>959</v>
      </c>
      <c r="D24" s="301">
        <v>70046.264537105206</v>
      </c>
      <c r="E24" s="301">
        <v>0.31780999999999998</v>
      </c>
      <c r="F24" s="301">
        <v>0.31780999999999998</v>
      </c>
      <c r="G24" s="301"/>
      <c r="H24" s="300"/>
      <c r="I24" s="302">
        <v>-13.189917411048</v>
      </c>
      <c r="J24" s="300"/>
    </row>
    <row r="25" spans="2:10" s="295" customFormat="1" ht="11.25" customHeight="1">
      <c r="B25" s="654">
        <v>120</v>
      </c>
      <c r="C25" s="300" t="s">
        <v>958</v>
      </c>
      <c r="D25" s="301">
        <v>28571.655899632999</v>
      </c>
      <c r="E25" s="301">
        <v>66.974610189584993</v>
      </c>
      <c r="F25" s="301">
        <v>66.974610189584993</v>
      </c>
      <c r="G25" s="301"/>
      <c r="H25" s="300"/>
      <c r="I25" s="302">
        <v>-9.2712980816890003</v>
      </c>
      <c r="J25" s="300"/>
    </row>
    <row r="26" spans="2:10" s="295" customFormat="1" ht="11.25" customHeight="1">
      <c r="B26" s="654">
        <v>130</v>
      </c>
      <c r="C26" s="300" t="s">
        <v>962</v>
      </c>
      <c r="D26" s="301">
        <v>12723.2046390709</v>
      </c>
      <c r="E26" s="301">
        <v>3.0975742557800001</v>
      </c>
      <c r="F26" s="301">
        <v>3.0975742557800001</v>
      </c>
      <c r="G26" s="301"/>
      <c r="H26" s="300"/>
      <c r="I26" s="302">
        <v>-13.062547425824</v>
      </c>
      <c r="J26" s="300"/>
    </row>
    <row r="27" spans="2:10" s="295" customFormat="1" ht="11.25" customHeight="1">
      <c r="B27" s="654">
        <v>140</v>
      </c>
      <c r="C27" s="300" t="s">
        <v>960</v>
      </c>
      <c r="D27" s="301">
        <v>72297.849053422164</v>
      </c>
      <c r="E27" s="301">
        <v>1792.7921947032228</v>
      </c>
      <c r="F27" s="301">
        <v>1792.7921947032289</v>
      </c>
      <c r="G27" s="301"/>
      <c r="H27" s="300"/>
      <c r="I27" s="302">
        <v>-216.00349063630205</v>
      </c>
      <c r="J27" s="300"/>
    </row>
    <row r="28" spans="2:10" s="295" customFormat="1" ht="11.25" customHeight="1">
      <c r="B28" s="655">
        <v>150</v>
      </c>
      <c r="C28" s="305" t="s">
        <v>461</v>
      </c>
      <c r="D28" s="306">
        <v>3068481.8508803071</v>
      </c>
      <c r="E28" s="306">
        <v>31085.598901941979</v>
      </c>
      <c r="F28" s="306">
        <v>31085.598902397651</v>
      </c>
      <c r="G28" s="306">
        <v>2111503.54348533</v>
      </c>
      <c r="H28" s="307">
        <v>-8185.1285867174402</v>
      </c>
      <c r="I28" s="307">
        <v>-620.47205362743205</v>
      </c>
      <c r="J28" s="306"/>
    </row>
    <row r="29" spans="2:10" ht="11.25" customHeight="1">
      <c r="B29" s="4"/>
      <c r="C29" s="4"/>
      <c r="D29" s="4"/>
      <c r="E29" s="4"/>
      <c r="F29" s="4"/>
      <c r="G29" s="4"/>
      <c r="H29" s="4"/>
      <c r="I29" s="4"/>
      <c r="J29" s="4"/>
    </row>
    <row r="30" spans="2:10" ht="11.25" customHeight="1">
      <c r="B30" s="4"/>
      <c r="C30" s="4"/>
      <c r="D30" s="4"/>
      <c r="E30" s="4"/>
      <c r="F30" s="4"/>
      <c r="G30" s="4"/>
      <c r="H30" s="4"/>
      <c r="I30" s="4"/>
      <c r="J30" s="4"/>
    </row>
    <row r="31" spans="2:10" ht="11.25" customHeight="1">
      <c r="B31" s="1787" t="s">
        <v>738</v>
      </c>
      <c r="C31" s="1788"/>
      <c r="D31" s="1189" t="s">
        <v>520</v>
      </c>
      <c r="E31" s="1189" t="s">
        <v>390</v>
      </c>
      <c r="F31" s="1189" t="s">
        <v>391</v>
      </c>
      <c r="G31" s="1190" t="s">
        <v>521</v>
      </c>
      <c r="H31" s="1189" t="s">
        <v>522</v>
      </c>
      <c r="I31" s="1189" t="s">
        <v>523</v>
      </c>
      <c r="J31" s="1189" t="s">
        <v>524</v>
      </c>
    </row>
    <row r="32" spans="2:10" ht="11.25" customHeight="1">
      <c r="B32" s="3"/>
      <c r="C32" s="3"/>
      <c r="D32" s="1815" t="s">
        <v>949</v>
      </c>
      <c r="E32" s="1802"/>
      <c r="F32" s="1802"/>
      <c r="G32" s="1802"/>
      <c r="H32" s="223"/>
      <c r="I32" s="224" t="s">
        <v>1948</v>
      </c>
      <c r="J32" s="224" t="s">
        <v>1950</v>
      </c>
    </row>
    <row r="33" spans="2:14" ht="11.25" customHeight="1">
      <c r="B33" s="3"/>
      <c r="C33" s="3"/>
      <c r="D33" s="223"/>
      <c r="E33" s="1815" t="s">
        <v>951</v>
      </c>
      <c r="F33" s="1815"/>
      <c r="G33" s="224" t="s">
        <v>952</v>
      </c>
      <c r="H33" s="224"/>
      <c r="I33" s="224" t="s">
        <v>1949</v>
      </c>
      <c r="J33" s="224" t="s">
        <v>1951</v>
      </c>
    </row>
    <row r="34" spans="2:14" ht="11.25" customHeight="1">
      <c r="B34" s="1811" t="s">
        <v>273</v>
      </c>
      <c r="C34" s="1812"/>
      <c r="D34" s="364"/>
      <c r="E34" s="364"/>
      <c r="F34" s="205" t="s">
        <v>1944</v>
      </c>
      <c r="G34" s="225" t="s">
        <v>1945</v>
      </c>
      <c r="H34" s="225" t="s">
        <v>1946</v>
      </c>
      <c r="I34" s="224" t="s">
        <v>1947</v>
      </c>
      <c r="J34" s="224" t="s">
        <v>1952</v>
      </c>
    </row>
    <row r="35" spans="2:14" s="295" customFormat="1" ht="11.25" customHeight="1">
      <c r="B35" s="725">
        <v>10</v>
      </c>
      <c r="C35" s="726" t="s">
        <v>954</v>
      </c>
      <c r="D35" s="728">
        <v>2242114.8747356599</v>
      </c>
      <c r="E35" s="728">
        <v>29823.425554354199</v>
      </c>
      <c r="F35" s="728">
        <v>29823.425554354199</v>
      </c>
      <c r="G35" s="728">
        <v>2105702.15015643</v>
      </c>
      <c r="H35" s="729">
        <v>-8897.1909971305704</v>
      </c>
      <c r="I35" s="727"/>
      <c r="J35" s="727"/>
      <c r="N35" s="296"/>
    </row>
    <row r="36" spans="2:14" s="295" customFormat="1" ht="11.25" customHeight="1">
      <c r="B36" s="654">
        <v>20</v>
      </c>
      <c r="C36" s="300" t="s">
        <v>955</v>
      </c>
      <c r="D36" s="301">
        <v>1601628.7359575499</v>
      </c>
      <c r="E36" s="301">
        <v>18190.6227668264</v>
      </c>
      <c r="F36" s="301">
        <v>18190.6227668264</v>
      </c>
      <c r="G36" s="301">
        <v>1523082.65836139</v>
      </c>
      <c r="H36" s="302">
        <v>-5495.2747740008299</v>
      </c>
      <c r="I36" s="300"/>
      <c r="J36" s="300"/>
    </row>
    <row r="37" spans="2:14" s="295" customFormat="1" ht="11.25" customHeight="1">
      <c r="B37" s="654">
        <v>30</v>
      </c>
      <c r="C37" s="300" t="s">
        <v>956</v>
      </c>
      <c r="D37" s="301">
        <v>173659.99054540301</v>
      </c>
      <c r="E37" s="301">
        <v>1062.8438959065199</v>
      </c>
      <c r="F37" s="301">
        <v>1062.8438959065199</v>
      </c>
      <c r="G37" s="301">
        <v>151993.69969647701</v>
      </c>
      <c r="H37" s="302">
        <v>-172.53502494157999</v>
      </c>
      <c r="I37" s="300"/>
      <c r="J37" s="300"/>
    </row>
    <row r="38" spans="2:14" s="295" customFormat="1" ht="11.25" customHeight="1">
      <c r="B38" s="654">
        <v>40</v>
      </c>
      <c r="C38" s="300" t="s">
        <v>957</v>
      </c>
      <c r="D38" s="301">
        <v>47125.703701439903</v>
      </c>
      <c r="E38" s="301">
        <v>8.0231892609000006</v>
      </c>
      <c r="F38" s="301">
        <v>8.0231892609000006</v>
      </c>
      <c r="G38" s="301">
        <v>42795.168566260501</v>
      </c>
      <c r="H38" s="302">
        <v>-80.252018222839993</v>
      </c>
      <c r="I38" s="300"/>
      <c r="J38" s="300"/>
    </row>
    <row r="39" spans="2:14" s="295" customFormat="1" ht="11.25" customHeight="1">
      <c r="B39" s="654">
        <v>50</v>
      </c>
      <c r="C39" s="300" t="s">
        <v>958</v>
      </c>
      <c r="D39" s="301">
        <v>71631.430765327197</v>
      </c>
      <c r="E39" s="301">
        <v>1194.04036280792</v>
      </c>
      <c r="F39" s="301">
        <v>1194.04036280792</v>
      </c>
      <c r="G39" s="301">
        <v>71266.622306460005</v>
      </c>
      <c r="H39" s="302">
        <v>-429.75731955883202</v>
      </c>
      <c r="I39" s="300"/>
      <c r="J39" s="300"/>
    </row>
    <row r="40" spans="2:14" s="295" customFormat="1" ht="11.25" customHeight="1">
      <c r="B40" s="654">
        <v>60</v>
      </c>
      <c r="C40" s="300" t="s">
        <v>959</v>
      </c>
      <c r="D40" s="301">
        <v>38874.346337729803</v>
      </c>
      <c r="E40" s="301">
        <v>251.16449282956799</v>
      </c>
      <c r="F40" s="301">
        <v>251.16449282956799</v>
      </c>
      <c r="G40" s="301">
        <v>31646.6132277576</v>
      </c>
      <c r="H40" s="302">
        <v>-82.602117742923994</v>
      </c>
      <c r="I40" s="300"/>
      <c r="J40" s="300"/>
    </row>
    <row r="41" spans="2:14" s="295" customFormat="1" ht="11.25" customHeight="1">
      <c r="B41" s="654">
        <v>70</v>
      </c>
      <c r="C41" s="300" t="s">
        <v>332</v>
      </c>
      <c r="D41" s="301">
        <v>37752.03</v>
      </c>
      <c r="E41" s="301"/>
      <c r="F41" s="301"/>
      <c r="G41" s="301">
        <v>13474</v>
      </c>
      <c r="H41" s="302"/>
      <c r="I41" s="300"/>
      <c r="J41" s="300"/>
    </row>
    <row r="42" spans="2:14" s="295" customFormat="1" ht="11.25" customHeight="1">
      <c r="B42" s="654">
        <v>80</v>
      </c>
      <c r="C42" s="300" t="s">
        <v>960</v>
      </c>
      <c r="D42" s="301">
        <v>271442.63742821012</v>
      </c>
      <c r="E42" s="301">
        <v>9116.7308467228886</v>
      </c>
      <c r="F42" s="301">
        <v>9116.7308467228886</v>
      </c>
      <c r="G42" s="301">
        <v>271443.38799808483</v>
      </c>
      <c r="H42" s="302">
        <v>-2636.7697426635646</v>
      </c>
      <c r="I42" s="300"/>
      <c r="J42" s="300"/>
    </row>
    <row r="43" spans="2:14" s="295" customFormat="1" ht="11.25" customHeight="1">
      <c r="B43" s="690">
        <v>90</v>
      </c>
      <c r="C43" s="303" t="s">
        <v>961</v>
      </c>
      <c r="D43" s="472">
        <v>799353.08058144804</v>
      </c>
      <c r="E43" s="472">
        <v>4838.2027262546098</v>
      </c>
      <c r="F43" s="473">
        <v>4838.2027266882096</v>
      </c>
      <c r="G43" s="473"/>
      <c r="H43" s="472"/>
      <c r="I43" s="471">
        <v>-645.65518714859695</v>
      </c>
      <c r="J43" s="300"/>
    </row>
    <row r="44" spans="2:14" s="295" customFormat="1" ht="11.25" customHeight="1">
      <c r="B44" s="258">
        <v>100</v>
      </c>
      <c r="C44" s="300" t="s">
        <v>955</v>
      </c>
      <c r="D44" s="301">
        <v>542705.93532671605</v>
      </c>
      <c r="E44" s="301">
        <v>1646.1876332127999</v>
      </c>
      <c r="F44" s="301">
        <v>1646.1876342128</v>
      </c>
      <c r="G44" s="301"/>
      <c r="H44" s="300"/>
      <c r="I44" s="302">
        <v>-301.91187867699199</v>
      </c>
      <c r="J44" s="300"/>
    </row>
    <row r="45" spans="2:14" s="295" customFormat="1" ht="11.25" customHeight="1">
      <c r="B45" s="654">
        <v>110</v>
      </c>
      <c r="C45" s="300" t="s">
        <v>957</v>
      </c>
      <c r="D45" s="301">
        <v>67388.264978575797</v>
      </c>
      <c r="E45" s="301">
        <v>75.446516606000003</v>
      </c>
      <c r="F45" s="301">
        <v>75.446516606000003</v>
      </c>
      <c r="G45" s="301"/>
      <c r="H45" s="300"/>
      <c r="I45" s="302">
        <v>-68.194069393519996</v>
      </c>
      <c r="J45" s="300"/>
    </row>
    <row r="46" spans="2:14" s="295" customFormat="1" ht="11.25" customHeight="1">
      <c r="B46" s="654">
        <v>120</v>
      </c>
      <c r="C46" s="300" t="s">
        <v>959</v>
      </c>
      <c r="D46" s="301">
        <v>66797.289759448206</v>
      </c>
      <c r="E46" s="301">
        <v>2.4301887500000001</v>
      </c>
      <c r="F46" s="301">
        <v>2.4301887500000001</v>
      </c>
      <c r="G46" s="301"/>
      <c r="H46" s="300"/>
      <c r="I46" s="302">
        <v>-22.620368022400001</v>
      </c>
      <c r="J46" s="300"/>
    </row>
    <row r="47" spans="2:14" s="295" customFormat="1" ht="11.25" customHeight="1">
      <c r="B47" s="654">
        <v>120</v>
      </c>
      <c r="C47" s="300" t="s">
        <v>958</v>
      </c>
      <c r="D47" s="301">
        <v>34310.737256633598</v>
      </c>
      <c r="E47" s="301">
        <v>42.9277949664</v>
      </c>
      <c r="F47" s="301">
        <v>42.927794400000003</v>
      </c>
      <c r="G47" s="301"/>
      <c r="H47" s="300"/>
      <c r="I47" s="302">
        <v>-8.5766926231680003</v>
      </c>
      <c r="J47" s="300"/>
    </row>
    <row r="48" spans="2:14" s="295" customFormat="1" ht="11.25" customHeight="1">
      <c r="B48" s="654">
        <v>130</v>
      </c>
      <c r="C48" s="300" t="s">
        <v>962</v>
      </c>
      <c r="D48" s="301">
        <v>11585.921172071499</v>
      </c>
      <c r="E48" s="301">
        <v>3.1100573753690002</v>
      </c>
      <c r="F48" s="301">
        <v>3.1100573753690002</v>
      </c>
      <c r="G48" s="301"/>
      <c r="H48" s="300"/>
      <c r="I48" s="302">
        <v>-10.275441341114</v>
      </c>
      <c r="J48" s="300"/>
    </row>
    <row r="49" spans="2:10" s="295" customFormat="1" ht="11.25" customHeight="1">
      <c r="B49" s="654">
        <v>140</v>
      </c>
      <c r="C49" s="300" t="s">
        <v>960</v>
      </c>
      <c r="D49" s="301">
        <v>76564.932088002883</v>
      </c>
      <c r="E49" s="301">
        <v>3068.100535344041</v>
      </c>
      <c r="F49" s="301">
        <v>3068.100535344041</v>
      </c>
      <c r="G49" s="301"/>
      <c r="H49" s="300"/>
      <c r="I49" s="302">
        <v>-234.07673709140295</v>
      </c>
      <c r="J49" s="300"/>
    </row>
    <row r="50" spans="2:10" s="295" customFormat="1" ht="11.25" customHeight="1">
      <c r="B50" s="655">
        <v>150</v>
      </c>
      <c r="C50" s="305" t="s">
        <v>461</v>
      </c>
      <c r="D50" s="306">
        <v>3041467.955317108</v>
      </c>
      <c r="E50" s="306">
        <v>34661.628280608806</v>
      </c>
      <c r="F50" s="306">
        <v>34661.628281042409</v>
      </c>
      <c r="G50" s="306">
        <v>2105702.15015643</v>
      </c>
      <c r="H50" s="307">
        <v>-8897.1909971305704</v>
      </c>
      <c r="I50" s="307">
        <v>-645.65518714859695</v>
      </c>
      <c r="J50" s="306"/>
    </row>
  </sheetData>
  <mergeCells count="10">
    <mergeCell ref="B3:H3"/>
    <mergeCell ref="B12:C12"/>
    <mergeCell ref="B7:J7"/>
    <mergeCell ref="B34:C34"/>
    <mergeCell ref="B9:C9"/>
    <mergeCell ref="E11:F11"/>
    <mergeCell ref="B31:C31"/>
    <mergeCell ref="D10:G10"/>
    <mergeCell ref="D32:G32"/>
    <mergeCell ref="E33:F33"/>
  </mergeCells>
  <hyperlinks>
    <hyperlink ref="B3" location="Contents!A1" display="Back to index page" xr:uid="{5F32BA2E-E847-4EE6-95DB-3CBC369EE1FC}"/>
    <hyperlink ref="B3:H3" location="CONTENTS!A1" display="Back to contents page" xr:uid="{318781B6-1616-4A78-A3EF-CA835B72CB69}"/>
  </hyperlinks>
  <pageMargins left="0.7" right="0.7" top="0.75" bottom="0.75" header="0.3" footer="0.3"/>
  <pageSetup paperSize="9" orientation="portrait" verticalDpi="0" r:id="rId1"/>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E4C5F-B801-43FE-A9DA-BEBBEBC06C14}">
  <sheetPr codeName="Ark26"/>
  <dimension ref="A1:R62"/>
  <sheetViews>
    <sheetView showGridLines="0" showRowColHeaders="0" workbookViewId="0"/>
  </sheetViews>
  <sheetFormatPr baseColWidth="10" defaultColWidth="11.42578125" defaultRowHeight="11.25"/>
  <cols>
    <col min="1" max="1" width="2.7109375" style="92" customWidth="1"/>
    <col min="2" max="2" width="4.85546875" style="92" customWidth="1"/>
    <col min="3" max="3" width="44.42578125" style="92" customWidth="1"/>
    <col min="4" max="9" width="22.7109375" style="92" customWidth="1"/>
    <col min="10" max="16384" width="11.42578125" style="92"/>
  </cols>
  <sheetData>
    <row r="1" spans="1:18" ht="11.25" customHeight="1"/>
    <row r="2" spans="1:18" ht="5.25" customHeight="1"/>
    <row r="3" spans="1:18" ht="12.75" customHeight="1">
      <c r="B3" s="1726" t="s">
        <v>268</v>
      </c>
      <c r="C3" s="1726"/>
      <c r="D3" s="1726"/>
      <c r="E3" s="1726"/>
      <c r="F3" s="1726"/>
      <c r="G3" s="1726"/>
      <c r="H3" s="1726"/>
    </row>
    <row r="4" spans="1:18" ht="5.25" customHeight="1"/>
    <row r="5" spans="1:18" s="242" customFormat="1" ht="15.75">
      <c r="A5" s="240"/>
      <c r="B5" s="241" t="s">
        <v>963</v>
      </c>
    </row>
    <row r="6" spans="1:18" s="242" customFormat="1" ht="11.25" customHeight="1">
      <c r="A6" s="240"/>
      <c r="B6" s="241"/>
    </row>
    <row r="7" spans="1:18" s="242" customFormat="1" ht="45" customHeight="1">
      <c r="A7" s="240"/>
      <c r="B7" s="1817" t="s">
        <v>964</v>
      </c>
      <c r="C7" s="1817"/>
      <c r="D7" s="1817"/>
      <c r="E7" s="1817"/>
      <c r="F7" s="1817"/>
      <c r="G7" s="1817"/>
      <c r="H7" s="1817"/>
      <c r="I7" s="1817"/>
      <c r="J7" s="211"/>
      <c r="K7" s="211"/>
      <c r="L7" s="211"/>
      <c r="M7" s="211"/>
      <c r="N7" s="211"/>
      <c r="O7" s="211"/>
      <c r="P7" s="211"/>
      <c r="Q7" s="211"/>
      <c r="R7" s="211"/>
    </row>
    <row r="8" spans="1:18" s="242" customFormat="1" ht="11.25" customHeight="1">
      <c r="A8" s="240"/>
      <c r="B8" s="365"/>
      <c r="C8" s="365"/>
      <c r="D8" s="365"/>
      <c r="E8" s="365"/>
      <c r="F8" s="365"/>
      <c r="G8" s="365"/>
      <c r="H8" s="365"/>
      <c r="I8" s="365"/>
      <c r="J8" s="211"/>
      <c r="K8" s="211"/>
      <c r="L8" s="211"/>
      <c r="M8" s="211"/>
      <c r="N8" s="211"/>
      <c r="O8" s="211"/>
      <c r="P8" s="211"/>
      <c r="Q8" s="211"/>
      <c r="R8" s="211"/>
    </row>
    <row r="9" spans="1:18" ht="11.25" customHeight="1"/>
    <row r="10" spans="1:18" ht="11.25" customHeight="1">
      <c r="B10" s="1787" t="s">
        <v>28</v>
      </c>
      <c r="C10" s="1788"/>
      <c r="D10" s="1191" t="s">
        <v>520</v>
      </c>
      <c r="E10" s="1191" t="s">
        <v>390</v>
      </c>
      <c r="F10" s="1191" t="s">
        <v>391</v>
      </c>
      <c r="G10" s="1192" t="s">
        <v>521</v>
      </c>
      <c r="H10" s="1191" t="s">
        <v>522</v>
      </c>
      <c r="I10" s="1191" t="s">
        <v>523</v>
      </c>
    </row>
    <row r="11" spans="1:18" ht="11.25" customHeight="1">
      <c r="B11" s="243"/>
      <c r="C11" s="243"/>
      <c r="D11" s="1816" t="s">
        <v>965</v>
      </c>
      <c r="E11" s="1816"/>
      <c r="F11" s="1816"/>
      <c r="G11" s="1816"/>
      <c r="H11" s="1323"/>
      <c r="I11" s="730" t="s">
        <v>966</v>
      </c>
    </row>
    <row r="12" spans="1:18" ht="11.25" customHeight="1">
      <c r="B12" s="243"/>
      <c r="C12" s="243"/>
      <c r="D12" s="1816"/>
      <c r="E12" s="1816" t="s">
        <v>967</v>
      </c>
      <c r="F12" s="1816"/>
      <c r="G12" s="731" t="s">
        <v>968</v>
      </c>
      <c r="H12" s="260" t="s">
        <v>606</v>
      </c>
      <c r="I12" s="261" t="s">
        <v>969</v>
      </c>
    </row>
    <row r="13" spans="1:18" ht="11.25" customHeight="1">
      <c r="B13" s="321" t="s">
        <v>273</v>
      </c>
      <c r="C13" s="243"/>
      <c r="D13" s="1816"/>
      <c r="E13" s="732"/>
      <c r="F13" s="260" t="s">
        <v>970</v>
      </c>
      <c r="G13" s="260" t="s">
        <v>971</v>
      </c>
      <c r="H13" s="260" t="s">
        <v>953</v>
      </c>
      <c r="I13" s="261" t="s">
        <v>972</v>
      </c>
    </row>
    <row r="14" spans="1:18" ht="11.25" customHeight="1">
      <c r="B14" s="733" t="s">
        <v>548</v>
      </c>
      <c r="C14" s="734" t="s">
        <v>973</v>
      </c>
      <c r="D14" s="735">
        <v>46084.351977999999</v>
      </c>
      <c r="E14" s="735">
        <v>931.72947799999997</v>
      </c>
      <c r="F14" s="735">
        <v>931.72947799999997</v>
      </c>
      <c r="G14" s="735">
        <v>46084.351977999999</v>
      </c>
      <c r="H14" s="736">
        <v>-71.564814999999996</v>
      </c>
      <c r="I14" s="735"/>
    </row>
    <row r="15" spans="1:18" ht="11.25" customHeight="1">
      <c r="B15" s="660" t="s">
        <v>932</v>
      </c>
      <c r="C15" s="244" t="s">
        <v>974</v>
      </c>
      <c r="D15" s="273">
        <v>25719.054555999999</v>
      </c>
      <c r="E15" s="273">
        <v>5698.9929860000002</v>
      </c>
      <c r="F15" s="273">
        <v>5698.9929860000002</v>
      </c>
      <c r="G15" s="273">
        <v>25719.054555999999</v>
      </c>
      <c r="H15" s="274">
        <v>-390.53538500000002</v>
      </c>
      <c r="I15" s="245"/>
    </row>
    <row r="16" spans="1:18" ht="11.25" customHeight="1">
      <c r="B16" s="660" t="s">
        <v>934</v>
      </c>
      <c r="C16" s="244" t="s">
        <v>975</v>
      </c>
      <c r="D16" s="273">
        <v>72280.978401999993</v>
      </c>
      <c r="E16" s="273">
        <v>387.68142</v>
      </c>
      <c r="F16" s="273">
        <v>387.68142</v>
      </c>
      <c r="G16" s="273">
        <v>72280.978401999993</v>
      </c>
      <c r="H16" s="274">
        <v>-186.58680699999999</v>
      </c>
      <c r="I16" s="245"/>
    </row>
    <row r="17" spans="2:9" ht="11.25" customHeight="1">
      <c r="B17" s="660" t="s">
        <v>550</v>
      </c>
      <c r="C17" s="244" t="s">
        <v>976</v>
      </c>
      <c r="D17" s="273">
        <v>52589.829987999998</v>
      </c>
      <c r="E17" s="273">
        <v>1154.521358</v>
      </c>
      <c r="F17" s="273">
        <v>1154.521358</v>
      </c>
      <c r="G17" s="273">
        <v>52576.474788</v>
      </c>
      <c r="H17" s="274">
        <v>-630.55034599999999</v>
      </c>
      <c r="I17" s="245"/>
    </row>
    <row r="18" spans="2:9" ht="11.25" customHeight="1">
      <c r="B18" s="660" t="s">
        <v>614</v>
      </c>
      <c r="C18" s="244" t="s">
        <v>977</v>
      </c>
      <c r="D18" s="273">
        <v>2050.161423</v>
      </c>
      <c r="E18" s="273">
        <v>189.648437</v>
      </c>
      <c r="F18" s="273">
        <v>189.648437</v>
      </c>
      <c r="G18" s="273">
        <v>1892.379823</v>
      </c>
      <c r="H18" s="274">
        <v>-173.42962</v>
      </c>
      <c r="I18" s="245"/>
    </row>
    <row r="19" spans="2:9" ht="11.25" customHeight="1">
      <c r="B19" s="660" t="s">
        <v>552</v>
      </c>
      <c r="C19" s="244" t="s">
        <v>978</v>
      </c>
      <c r="D19" s="273">
        <v>89128.246964999998</v>
      </c>
      <c r="E19" s="273">
        <v>1077.1159749999999</v>
      </c>
      <c r="F19" s="273">
        <v>1077.1159749999999</v>
      </c>
      <c r="G19" s="273">
        <v>89109.347024999995</v>
      </c>
      <c r="H19" s="274">
        <v>-497.31444299999998</v>
      </c>
      <c r="I19" s="245"/>
    </row>
    <row r="20" spans="2:9" ht="11.25" customHeight="1">
      <c r="B20" s="660" t="s">
        <v>554</v>
      </c>
      <c r="C20" s="244" t="s">
        <v>979</v>
      </c>
      <c r="D20" s="273">
        <v>53557.739324000002</v>
      </c>
      <c r="E20" s="273">
        <v>1338.131243</v>
      </c>
      <c r="F20" s="273">
        <v>1338.131243</v>
      </c>
      <c r="G20" s="273">
        <v>53556.647674</v>
      </c>
      <c r="H20" s="274">
        <v>-390.541875</v>
      </c>
      <c r="I20" s="245"/>
    </row>
    <row r="21" spans="2:9" ht="11.25" customHeight="1">
      <c r="B21" s="660" t="s">
        <v>586</v>
      </c>
      <c r="C21" s="244" t="s">
        <v>980</v>
      </c>
      <c r="D21" s="273">
        <v>79877.834514999995</v>
      </c>
      <c r="E21" s="273">
        <v>8602.1385360000004</v>
      </c>
      <c r="F21" s="273">
        <v>8602.1385360000004</v>
      </c>
      <c r="G21" s="273">
        <v>79858.275515000001</v>
      </c>
      <c r="H21" s="274">
        <v>-2690.3675629999998</v>
      </c>
      <c r="I21" s="245"/>
    </row>
    <row r="22" spans="2:9" ht="11.25" customHeight="1">
      <c r="B22" s="660" t="s">
        <v>556</v>
      </c>
      <c r="C22" s="244" t="s">
        <v>981</v>
      </c>
      <c r="D22" s="273">
        <v>9992.5430639999995</v>
      </c>
      <c r="E22" s="273">
        <v>177.89273299999999</v>
      </c>
      <c r="F22" s="273">
        <v>177.89273299999999</v>
      </c>
      <c r="G22" s="273">
        <v>9992.5430639999995</v>
      </c>
      <c r="H22" s="274">
        <v>-82.612284000000002</v>
      </c>
      <c r="I22" s="245"/>
    </row>
    <row r="23" spans="2:9" ht="11.25" customHeight="1">
      <c r="B23" s="660" t="s">
        <v>939</v>
      </c>
      <c r="C23" s="244" t="s">
        <v>982</v>
      </c>
      <c r="D23" s="273">
        <v>27308.971796000002</v>
      </c>
      <c r="E23" s="273">
        <v>51.733918000000003</v>
      </c>
      <c r="F23" s="273">
        <v>51.733918000000003</v>
      </c>
      <c r="G23" s="273">
        <v>27308.971796000002</v>
      </c>
      <c r="H23" s="274">
        <v>-36.112412999999997</v>
      </c>
      <c r="I23" s="245"/>
    </row>
    <row r="24" spans="2:9" ht="11.25" customHeight="1">
      <c r="B24" s="660" t="s">
        <v>940</v>
      </c>
      <c r="C24" s="244" t="s">
        <v>983</v>
      </c>
      <c r="D24" s="273">
        <v>242132.60034100001</v>
      </c>
      <c r="E24" s="273">
        <v>2187.7160130000002</v>
      </c>
      <c r="F24" s="273">
        <v>2187.7160130000002</v>
      </c>
      <c r="G24" s="273">
        <v>242044.677371</v>
      </c>
      <c r="H24" s="274">
        <v>-647.27792099999999</v>
      </c>
      <c r="I24" s="245"/>
    </row>
    <row r="25" spans="2:9" ht="11.25" customHeight="1">
      <c r="B25" s="660" t="s">
        <v>941</v>
      </c>
      <c r="C25" s="246" t="s">
        <v>984</v>
      </c>
      <c r="D25" s="273"/>
      <c r="E25" s="273"/>
      <c r="F25" s="273"/>
      <c r="G25" s="273"/>
      <c r="H25" s="274"/>
      <c r="I25" s="245"/>
    </row>
    <row r="26" spans="2:9" ht="11.25" customHeight="1">
      <c r="B26" s="660" t="s">
        <v>942</v>
      </c>
      <c r="C26" s="244" t="s">
        <v>985</v>
      </c>
      <c r="D26" s="273">
        <v>78033.924295000004</v>
      </c>
      <c r="E26" s="273">
        <v>861.36614599999996</v>
      </c>
      <c r="F26" s="273">
        <v>861.36614599999996</v>
      </c>
      <c r="G26" s="273">
        <v>78033.924295000004</v>
      </c>
      <c r="H26" s="274">
        <v>-816.83509200000003</v>
      </c>
      <c r="I26" s="245"/>
    </row>
    <row r="27" spans="2:9" ht="11.25" customHeight="1">
      <c r="B27" s="660" t="s">
        <v>943</v>
      </c>
      <c r="C27" s="244" t="s">
        <v>986</v>
      </c>
      <c r="D27" s="273">
        <v>28799.461482999999</v>
      </c>
      <c r="E27" s="273">
        <v>126.31567699999999</v>
      </c>
      <c r="F27" s="273">
        <v>126.31567699999999</v>
      </c>
      <c r="G27" s="273">
        <v>28799.461482999999</v>
      </c>
      <c r="H27" s="274">
        <v>-131.80373399999999</v>
      </c>
      <c r="I27" s="245"/>
    </row>
    <row r="28" spans="2:9" ht="11.25" customHeight="1">
      <c r="B28" s="660" t="s">
        <v>587</v>
      </c>
      <c r="C28" s="244" t="s">
        <v>987</v>
      </c>
      <c r="D28" s="273">
        <v>52.63926</v>
      </c>
      <c r="E28" s="273"/>
      <c r="F28" s="273"/>
      <c r="G28" s="273">
        <v>52.63926</v>
      </c>
      <c r="H28" s="274"/>
      <c r="I28" s="245"/>
    </row>
    <row r="29" spans="2:9" ht="11.25" customHeight="1">
      <c r="B29" s="660" t="s">
        <v>944</v>
      </c>
      <c r="C29" s="244" t="s">
        <v>988</v>
      </c>
      <c r="D29" s="273">
        <v>2787.8240019999998</v>
      </c>
      <c r="E29" s="273">
        <v>260.17937599999999</v>
      </c>
      <c r="F29" s="273">
        <v>260.17937599999999</v>
      </c>
      <c r="G29" s="273">
        <v>2787.8240019999998</v>
      </c>
      <c r="H29" s="274">
        <v>-20.605163999999998</v>
      </c>
      <c r="I29" s="245"/>
    </row>
    <row r="30" spans="2:9" ht="11.25" customHeight="1">
      <c r="B30" s="660" t="s">
        <v>945</v>
      </c>
      <c r="C30" s="244" t="s">
        <v>989</v>
      </c>
      <c r="D30" s="273">
        <v>16090.770051</v>
      </c>
      <c r="E30" s="273">
        <v>13.268166000000001</v>
      </c>
      <c r="F30" s="273">
        <v>13.268166000000001</v>
      </c>
      <c r="G30" s="273">
        <v>16088.168820999999</v>
      </c>
      <c r="H30" s="274">
        <v>-28.920553000000002</v>
      </c>
      <c r="I30" s="245"/>
    </row>
    <row r="31" spans="2:9" ht="11.25" customHeight="1">
      <c r="B31" s="660" t="s">
        <v>589</v>
      </c>
      <c r="C31" s="244" t="s">
        <v>990</v>
      </c>
      <c r="D31" s="273">
        <v>3404.703665</v>
      </c>
      <c r="E31" s="273">
        <v>14.972873999999999</v>
      </c>
      <c r="F31" s="273">
        <v>14.972873999999999</v>
      </c>
      <c r="G31" s="273">
        <v>3404.1892950000001</v>
      </c>
      <c r="H31" s="274">
        <v>-21.197395</v>
      </c>
      <c r="I31" s="245"/>
    </row>
    <row r="32" spans="2:9" ht="11.25" customHeight="1">
      <c r="B32" s="661" t="s">
        <v>946</v>
      </c>
      <c r="C32" s="247" t="s">
        <v>991</v>
      </c>
      <c r="D32" s="248">
        <v>2598.1022549999998</v>
      </c>
      <c r="E32" s="248">
        <v>78.027062000000001</v>
      </c>
      <c r="F32" s="248">
        <v>78.027062000000001</v>
      </c>
      <c r="G32" s="248">
        <v>2590.0387150000001</v>
      </c>
      <c r="H32" s="52">
        <v>-12.460157000000001</v>
      </c>
      <c r="I32" s="248"/>
    </row>
    <row r="33" spans="2:9" ht="11.25" customHeight="1">
      <c r="B33" s="1193" t="s">
        <v>590</v>
      </c>
      <c r="C33" s="1194" t="s">
        <v>461</v>
      </c>
      <c r="D33" s="1097">
        <v>832489.73736300005</v>
      </c>
      <c r="E33" s="1097">
        <v>23151.431398000001</v>
      </c>
      <c r="F33" s="1097">
        <v>23151.431398000001</v>
      </c>
      <c r="G33" s="1097">
        <v>832179.94786299998</v>
      </c>
      <c r="H33" s="1097">
        <v>-6828.7165130000003</v>
      </c>
      <c r="I33" s="1195"/>
    </row>
    <row r="34" spans="2:9" ht="11.25" customHeight="1"/>
    <row r="35" spans="2:9" ht="11.25" customHeight="1"/>
    <row r="36" spans="2:9" ht="11.25" customHeight="1"/>
    <row r="37" spans="2:9" ht="11.25" customHeight="1"/>
    <row r="38" spans="2:9" ht="11.25" customHeight="1">
      <c r="B38" s="1787" t="s">
        <v>738</v>
      </c>
      <c r="C38" s="1788"/>
      <c r="D38" s="1191" t="s">
        <v>520</v>
      </c>
      <c r="E38" s="1191" t="s">
        <v>390</v>
      </c>
      <c r="F38" s="1191" t="s">
        <v>391</v>
      </c>
      <c r="G38" s="1192" t="s">
        <v>521</v>
      </c>
      <c r="H38" s="1191" t="s">
        <v>522</v>
      </c>
      <c r="I38" s="1191" t="s">
        <v>523</v>
      </c>
    </row>
    <row r="39" spans="2:9" ht="11.25" customHeight="1">
      <c r="B39" s="243"/>
      <c r="C39" s="243"/>
      <c r="D39" s="1816" t="s">
        <v>965</v>
      </c>
      <c r="E39" s="1816"/>
      <c r="F39" s="1816"/>
      <c r="G39" s="1816"/>
      <c r="H39" s="1323"/>
      <c r="I39" s="730" t="s">
        <v>966</v>
      </c>
    </row>
    <row r="40" spans="2:9" ht="11.25" customHeight="1">
      <c r="B40" s="243"/>
      <c r="C40" s="243"/>
      <c r="D40" s="1816"/>
      <c r="E40" s="1816" t="s">
        <v>967</v>
      </c>
      <c r="F40" s="1816"/>
      <c r="G40" s="731" t="s">
        <v>968</v>
      </c>
      <c r="H40" s="260" t="s">
        <v>606</v>
      </c>
      <c r="I40" s="261" t="s">
        <v>969</v>
      </c>
    </row>
    <row r="41" spans="2:9" ht="11.25" customHeight="1">
      <c r="B41" s="321" t="s">
        <v>273</v>
      </c>
      <c r="C41" s="243"/>
      <c r="D41" s="1816"/>
      <c r="E41" s="732"/>
      <c r="F41" s="260" t="s">
        <v>970</v>
      </c>
      <c r="G41" s="260" t="s">
        <v>971</v>
      </c>
      <c r="H41" s="260" t="s">
        <v>953</v>
      </c>
      <c r="I41" s="261" t="s">
        <v>972</v>
      </c>
    </row>
    <row r="42" spans="2:9" ht="11.25" customHeight="1">
      <c r="B42" s="733" t="s">
        <v>548</v>
      </c>
      <c r="C42" s="734" t="s">
        <v>973</v>
      </c>
      <c r="D42" s="735">
        <v>40987.661669000001</v>
      </c>
      <c r="E42" s="735">
        <v>106.30230299999998</v>
      </c>
      <c r="F42" s="735">
        <v>106.30230299999998</v>
      </c>
      <c r="G42" s="735">
        <v>40987.661669000001</v>
      </c>
      <c r="H42" s="736">
        <v>-57.486570999999998</v>
      </c>
      <c r="I42" s="735"/>
    </row>
    <row r="43" spans="2:9" ht="11.25" customHeight="1">
      <c r="B43" s="660" t="s">
        <v>932</v>
      </c>
      <c r="C43" s="244" t="s">
        <v>974</v>
      </c>
      <c r="D43" s="273">
        <v>30811.495583</v>
      </c>
      <c r="E43" s="273">
        <v>5337.6072599999998</v>
      </c>
      <c r="F43" s="273">
        <v>5337.6072599999998</v>
      </c>
      <c r="G43" s="273">
        <v>30811.495583</v>
      </c>
      <c r="H43" s="274">
        <v>-796.79032600000005</v>
      </c>
      <c r="I43" s="245"/>
    </row>
    <row r="44" spans="2:9" ht="11.25" customHeight="1">
      <c r="B44" s="660" t="s">
        <v>934</v>
      </c>
      <c r="C44" s="244" t="s">
        <v>975</v>
      </c>
      <c r="D44" s="273">
        <v>72327.786844000002</v>
      </c>
      <c r="E44" s="273">
        <v>315.82169599999997</v>
      </c>
      <c r="F44" s="273">
        <v>315.82169599999997</v>
      </c>
      <c r="G44" s="273">
        <v>72327.786844000002</v>
      </c>
      <c r="H44" s="274">
        <v>-156.25488899999999</v>
      </c>
      <c r="I44" s="245"/>
    </row>
    <row r="45" spans="2:9" ht="11.25" customHeight="1">
      <c r="B45" s="660" t="s">
        <v>550</v>
      </c>
      <c r="C45" s="244" t="s">
        <v>976</v>
      </c>
      <c r="D45" s="273">
        <v>49041.776341999997</v>
      </c>
      <c r="E45" s="273">
        <v>1180.1767629999999</v>
      </c>
      <c r="F45" s="273">
        <v>1180.1767629999999</v>
      </c>
      <c r="G45" s="273">
        <v>49028.419942</v>
      </c>
      <c r="H45" s="274">
        <v>-592.78823699999998</v>
      </c>
      <c r="I45" s="245"/>
    </row>
    <row r="46" spans="2:9" ht="11.25" customHeight="1">
      <c r="B46" s="660" t="s">
        <v>614</v>
      </c>
      <c r="C46" s="244" t="s">
        <v>977</v>
      </c>
      <c r="D46" s="273">
        <v>2039.673004</v>
      </c>
      <c r="E46" s="273">
        <v>177.209419</v>
      </c>
      <c r="F46" s="273">
        <v>177.209419</v>
      </c>
      <c r="G46" s="273">
        <v>1869.6066040000001</v>
      </c>
      <c r="H46" s="274">
        <v>-166.28887700000001</v>
      </c>
      <c r="I46" s="245"/>
    </row>
    <row r="47" spans="2:9" ht="11.25" customHeight="1">
      <c r="B47" s="660" t="s">
        <v>552</v>
      </c>
      <c r="C47" s="244" t="s">
        <v>978</v>
      </c>
      <c r="D47" s="273">
        <v>86786.144637000005</v>
      </c>
      <c r="E47" s="273">
        <v>904.61758199999997</v>
      </c>
      <c r="F47" s="273">
        <v>904.61758199999997</v>
      </c>
      <c r="G47" s="273">
        <v>86766.227637000004</v>
      </c>
      <c r="H47" s="274">
        <v>-423.70389999999998</v>
      </c>
      <c r="I47" s="245"/>
    </row>
    <row r="48" spans="2:9" ht="11.25" customHeight="1">
      <c r="B48" s="660" t="s">
        <v>554</v>
      </c>
      <c r="C48" s="244" t="s">
        <v>979</v>
      </c>
      <c r="D48" s="273">
        <v>49481.194537000003</v>
      </c>
      <c r="E48" s="273">
        <v>1216.1314709999999</v>
      </c>
      <c r="F48" s="273">
        <v>1216.1314709999999</v>
      </c>
      <c r="G48" s="273">
        <v>49479.364766999999</v>
      </c>
      <c r="H48" s="274">
        <v>-277.51301599999999</v>
      </c>
      <c r="I48" s="245"/>
    </row>
    <row r="49" spans="2:9" ht="11.25" customHeight="1">
      <c r="B49" s="660" t="s">
        <v>586</v>
      </c>
      <c r="C49" s="244" t="s">
        <v>980</v>
      </c>
      <c r="D49" s="273">
        <v>87096.202760999993</v>
      </c>
      <c r="E49" s="273">
        <v>10904.087697000001</v>
      </c>
      <c r="F49" s="273">
        <v>10904.087697000001</v>
      </c>
      <c r="G49" s="273">
        <v>87066.420700999995</v>
      </c>
      <c r="H49" s="274">
        <v>-3434.9760179999998</v>
      </c>
      <c r="I49" s="245"/>
    </row>
    <row r="50" spans="2:9" ht="11.25" customHeight="1">
      <c r="B50" s="660" t="s">
        <v>556</v>
      </c>
      <c r="C50" s="244" t="s">
        <v>981</v>
      </c>
      <c r="D50" s="273">
        <v>12291.999147000002</v>
      </c>
      <c r="E50" s="273">
        <v>209.59790799999999</v>
      </c>
      <c r="F50" s="273">
        <v>209.59790799999999</v>
      </c>
      <c r="G50" s="273">
        <v>12291.999147000002</v>
      </c>
      <c r="H50" s="274">
        <v>-85.107384999999994</v>
      </c>
      <c r="I50" s="245"/>
    </row>
    <row r="51" spans="2:9" ht="11.25" customHeight="1">
      <c r="B51" s="660" t="s">
        <v>939</v>
      </c>
      <c r="C51" s="244" t="s">
        <v>982</v>
      </c>
      <c r="D51" s="273">
        <v>23670.9411</v>
      </c>
      <c r="E51" s="273">
        <v>48.503900999999999</v>
      </c>
      <c r="F51" s="273">
        <v>48.503900999999999</v>
      </c>
      <c r="G51" s="273">
        <v>23670.9411</v>
      </c>
      <c r="H51" s="274">
        <v>-24.606038999999999</v>
      </c>
      <c r="I51" s="245"/>
    </row>
    <row r="52" spans="2:9" ht="11.25" customHeight="1">
      <c r="B52" s="660" t="s">
        <v>940</v>
      </c>
      <c r="C52" s="244" t="s">
        <v>983</v>
      </c>
      <c r="D52" s="273">
        <v>231270.21263200001</v>
      </c>
      <c r="E52" s="273">
        <v>1184.0959359999999</v>
      </c>
      <c r="F52" s="273">
        <v>1184.0959359999999</v>
      </c>
      <c r="G52" s="273">
        <v>231182.09623200001</v>
      </c>
      <c r="H52" s="274">
        <v>-351.500449</v>
      </c>
      <c r="I52" s="245"/>
    </row>
    <row r="53" spans="2:9" ht="11.25" customHeight="1">
      <c r="B53" s="660" t="s">
        <v>941</v>
      </c>
      <c r="C53" s="246" t="s">
        <v>984</v>
      </c>
      <c r="D53" s="273"/>
      <c r="E53" s="273"/>
      <c r="F53" s="273"/>
      <c r="G53" s="273"/>
      <c r="H53" s="274"/>
      <c r="I53" s="245"/>
    </row>
    <row r="54" spans="2:9" ht="11.25" customHeight="1">
      <c r="B54" s="660" t="s">
        <v>942</v>
      </c>
      <c r="C54" s="244" t="s">
        <v>985</v>
      </c>
      <c r="D54" s="273">
        <v>72612.847311000005</v>
      </c>
      <c r="E54" s="273">
        <v>1295.694146</v>
      </c>
      <c r="F54" s="273">
        <v>1295.694146</v>
      </c>
      <c r="G54" s="273">
        <v>72612.847311000005</v>
      </c>
      <c r="H54" s="274">
        <v>-815.22739999999999</v>
      </c>
      <c r="I54" s="245"/>
    </row>
    <row r="55" spans="2:9" ht="11.25" customHeight="1">
      <c r="B55" s="660" t="s">
        <v>943</v>
      </c>
      <c r="C55" s="244" t="s">
        <v>986</v>
      </c>
      <c r="D55" s="273">
        <v>28136.233767000002</v>
      </c>
      <c r="E55" s="273">
        <v>484.79219899999998</v>
      </c>
      <c r="F55" s="273">
        <v>484.79219899999998</v>
      </c>
      <c r="G55" s="273">
        <v>28136.233767000002</v>
      </c>
      <c r="H55" s="274">
        <v>-426.69702099999995</v>
      </c>
      <c r="I55" s="245"/>
    </row>
    <row r="56" spans="2:9" ht="11.25" customHeight="1">
      <c r="B56" s="660" t="s">
        <v>587</v>
      </c>
      <c r="C56" s="244" t="s">
        <v>987</v>
      </c>
      <c r="D56" s="273">
        <v>66.988230999999999</v>
      </c>
      <c r="E56" s="273"/>
      <c r="F56" s="273"/>
      <c r="G56" s="273">
        <v>66.988230999999999</v>
      </c>
      <c r="H56" s="274"/>
      <c r="I56" s="245"/>
    </row>
    <row r="57" spans="2:9" ht="11.25" customHeight="1">
      <c r="B57" s="660" t="s">
        <v>944</v>
      </c>
      <c r="C57" s="244" t="s">
        <v>988</v>
      </c>
      <c r="D57" s="273">
        <v>2154.6264059999999</v>
      </c>
      <c r="E57" s="273">
        <v>264.49397499999992</v>
      </c>
      <c r="F57" s="273">
        <v>264.49397499999992</v>
      </c>
      <c r="G57" s="273">
        <v>2154.6264059999999</v>
      </c>
      <c r="H57" s="274">
        <v>-25.265868999999999</v>
      </c>
      <c r="I57" s="245"/>
    </row>
    <row r="58" spans="2:9" ht="11.25" customHeight="1">
      <c r="B58" s="660" t="s">
        <v>945</v>
      </c>
      <c r="C58" s="244" t="s">
        <v>989</v>
      </c>
      <c r="D58" s="273">
        <v>17271.405257999999</v>
      </c>
      <c r="E58" s="273">
        <v>165.795444</v>
      </c>
      <c r="F58" s="273">
        <v>165.795444</v>
      </c>
      <c r="G58" s="273">
        <v>17268.706957999999</v>
      </c>
      <c r="H58" s="274">
        <v>-17.490470999999999</v>
      </c>
      <c r="I58" s="245"/>
    </row>
    <row r="59" spans="2:9" ht="11.25" customHeight="1">
      <c r="B59" s="660" t="s">
        <v>589</v>
      </c>
      <c r="C59" s="244" t="s">
        <v>990</v>
      </c>
      <c r="D59" s="273">
        <v>3544.6939499999999</v>
      </c>
      <c r="E59" s="273">
        <v>63.809764000000001</v>
      </c>
      <c r="F59" s="273">
        <v>63.809764000000001</v>
      </c>
      <c r="G59" s="273">
        <v>3544.1518599999999</v>
      </c>
      <c r="H59" s="274">
        <v>-22.838622999999998</v>
      </c>
      <c r="I59" s="245"/>
    </row>
    <row r="60" spans="2:9" ht="11.25" customHeight="1">
      <c r="B60" s="661" t="s">
        <v>946</v>
      </c>
      <c r="C60" s="247" t="s">
        <v>991</v>
      </c>
      <c r="D60" s="248">
        <v>3130.9954509999998</v>
      </c>
      <c r="E60" s="248">
        <v>81.716144999999997</v>
      </c>
      <c r="F60" s="248">
        <v>81.716144999999997</v>
      </c>
      <c r="G60" s="248">
        <v>3122.4981210000001</v>
      </c>
      <c r="H60" s="52">
        <v>-10.902144</v>
      </c>
      <c r="I60" s="248"/>
    </row>
    <row r="61" spans="2:9" ht="11.25" customHeight="1">
      <c r="B61" s="1193" t="s">
        <v>590</v>
      </c>
      <c r="C61" s="1194" t="s">
        <v>461</v>
      </c>
      <c r="D61" s="1097">
        <v>812722.87863000005</v>
      </c>
      <c r="E61" s="1097">
        <v>23940.453608</v>
      </c>
      <c r="F61" s="1097">
        <v>23940.453608</v>
      </c>
      <c r="G61" s="1097">
        <v>812388.07288000011</v>
      </c>
      <c r="H61" s="1097">
        <v>-7685.4388689999996</v>
      </c>
      <c r="I61" s="1195"/>
    </row>
    <row r="62" spans="2:9" ht="11.25" customHeight="1"/>
  </sheetData>
  <mergeCells count="10">
    <mergeCell ref="B38:C38"/>
    <mergeCell ref="D39:G39"/>
    <mergeCell ref="D40:D41"/>
    <mergeCell ref="E40:F40"/>
    <mergeCell ref="B3:H3"/>
    <mergeCell ref="B10:C10"/>
    <mergeCell ref="D11:G11"/>
    <mergeCell ref="D12:D13"/>
    <mergeCell ref="E12:F12"/>
    <mergeCell ref="B7:I7"/>
  </mergeCells>
  <hyperlinks>
    <hyperlink ref="B3" location="Contents!A1" display="Back to index page" xr:uid="{27FD8232-2400-4FCA-B9A0-C356E3911EAC}"/>
    <hyperlink ref="B3:H3" location="CONTENTS!A1" display="Back to contents page" xr:uid="{1FE18905-992D-4B18-A33D-0D4CAE165760}"/>
  </hyperlinks>
  <pageMargins left="0.7" right="0.7" top="0.75" bottom="0.75" header="0.3" footer="0.3"/>
  <pageSetup paperSize="9" orientation="portrait" verticalDpi="0" r:id="rId1"/>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A5F86-E558-4DBC-ADFF-286251AF2D3B}">
  <sheetPr codeName="Ark27"/>
  <dimension ref="A1:P40"/>
  <sheetViews>
    <sheetView showGridLines="0" showRowColHeaders="0" workbookViewId="0"/>
  </sheetViews>
  <sheetFormatPr baseColWidth="10" defaultColWidth="9.140625" defaultRowHeight="15"/>
  <cols>
    <col min="1" max="1" width="2.7109375" customWidth="1"/>
    <col min="2" max="2" width="4.85546875" customWidth="1"/>
    <col min="3" max="4" width="26.42578125" customWidth="1"/>
    <col min="5" max="6" width="27" customWidth="1"/>
  </cols>
  <sheetData>
    <row r="1" spans="1:16" s="12" customFormat="1" ht="11.25" customHeight="1">
      <c r="A1" s="9"/>
      <c r="B1" s="9"/>
      <c r="C1" s="9"/>
      <c r="D1" s="10"/>
      <c r="E1" s="10"/>
      <c r="F1" s="11"/>
      <c r="G1" s="11"/>
      <c r="H1" s="11"/>
      <c r="I1" s="11"/>
      <c r="J1" s="11"/>
      <c r="K1" s="11"/>
      <c r="L1" s="11"/>
    </row>
    <row r="2" spans="1:16" s="12" customFormat="1" ht="5.25" customHeight="1">
      <c r="A2" s="9"/>
      <c r="B2" s="9"/>
      <c r="C2" s="9"/>
      <c r="D2" s="10"/>
      <c r="E2" s="10"/>
      <c r="F2" s="11"/>
      <c r="G2" s="11"/>
      <c r="H2" s="11"/>
      <c r="I2" s="11"/>
      <c r="J2" s="11"/>
      <c r="K2" s="11"/>
      <c r="L2" s="11"/>
    </row>
    <row r="3" spans="1:16" s="14" customFormat="1" ht="12.75" customHeight="1">
      <c r="A3" s="13"/>
      <c r="B3" s="1726" t="s">
        <v>268</v>
      </c>
      <c r="C3" s="1726"/>
      <c r="D3" s="1726"/>
      <c r="E3" s="1726"/>
      <c r="F3" s="1726"/>
      <c r="G3" s="1726"/>
      <c r="H3" s="1726"/>
      <c r="I3" s="1726"/>
      <c r="J3" s="1726"/>
      <c r="K3" s="1726"/>
      <c r="L3" s="351"/>
    </row>
    <row r="4" spans="1:16" s="12" customFormat="1" ht="5.25" customHeight="1">
      <c r="A4" s="9"/>
      <c r="B4" s="9"/>
      <c r="C4" s="9"/>
      <c r="D4" s="10"/>
      <c r="E4" s="10"/>
      <c r="F4" s="11"/>
      <c r="G4" s="11"/>
      <c r="H4" s="11"/>
      <c r="I4" s="11"/>
      <c r="J4" s="11"/>
      <c r="K4" s="11"/>
      <c r="L4" s="11"/>
      <c r="N4" s="9"/>
      <c r="O4" s="9"/>
      <c r="P4" s="9"/>
    </row>
    <row r="5" spans="1:16" s="8" customFormat="1" ht="15.75" customHeight="1">
      <c r="A5" s="15"/>
      <c r="B5" s="16" t="s">
        <v>992</v>
      </c>
    </row>
    <row r="6" spans="1:16" ht="11.25" customHeight="1"/>
    <row r="7" spans="1:16" s="4" customFormat="1" ht="22.5" customHeight="1">
      <c r="B7" s="1768" t="s">
        <v>993</v>
      </c>
      <c r="C7" s="1768"/>
      <c r="D7" s="1768"/>
      <c r="E7" s="1768"/>
      <c r="F7" s="1768"/>
    </row>
    <row r="8" spans="1:16" s="4" customFormat="1" ht="11.25" customHeight="1">
      <c r="B8" s="1790"/>
      <c r="C8" s="1790"/>
      <c r="D8" s="1790"/>
      <c r="E8" s="1790"/>
      <c r="F8" s="1790"/>
    </row>
    <row r="9" spans="1:16" s="4" customFormat="1" ht="11.25" customHeight="1">
      <c r="B9" s="1790"/>
      <c r="C9" s="1790"/>
      <c r="D9" s="1790"/>
      <c r="E9" s="1790"/>
      <c r="F9" s="1790"/>
    </row>
    <row r="10" spans="1:16" s="4" customFormat="1" ht="11.25" customHeight="1">
      <c r="B10" s="1787" t="s">
        <v>28</v>
      </c>
      <c r="C10" s="1788"/>
      <c r="D10" s="250"/>
      <c r="E10" s="1196" t="s">
        <v>520</v>
      </c>
      <c r="F10" s="1196" t="s">
        <v>390</v>
      </c>
    </row>
    <row r="11" spans="1:16" s="4" customFormat="1" ht="11.25" customHeight="1">
      <c r="B11" s="1823"/>
      <c r="C11" s="1823"/>
      <c r="E11" s="1824" t="s">
        <v>994</v>
      </c>
      <c r="F11" s="1825"/>
      <c r="I11" s="251"/>
      <c r="J11" s="252"/>
    </row>
    <row r="12" spans="1:16" s="4" customFormat="1" ht="11.25" customHeight="1">
      <c r="B12" s="1818" t="s">
        <v>273</v>
      </c>
      <c r="C12" s="1819"/>
      <c r="D12" s="322"/>
      <c r="E12" s="1197" t="s">
        <v>995</v>
      </c>
      <c r="F12" s="1197" t="s">
        <v>966</v>
      </c>
      <c r="I12" s="251"/>
      <c r="J12" s="252"/>
    </row>
    <row r="13" spans="1:16" s="4" customFormat="1" ht="11.25" customHeight="1">
      <c r="B13" s="737">
        <v>1</v>
      </c>
      <c r="C13" s="1822" t="s">
        <v>996</v>
      </c>
      <c r="D13" s="1822"/>
      <c r="E13" s="52"/>
      <c r="F13" s="52"/>
      <c r="I13" s="252"/>
      <c r="J13" s="252"/>
    </row>
    <row r="14" spans="1:16" s="4" customFormat="1" ht="11.25" customHeight="1">
      <c r="B14" s="255">
        <v>2</v>
      </c>
      <c r="C14" s="1789" t="s">
        <v>997</v>
      </c>
      <c r="D14" s="1789"/>
      <c r="E14" s="52">
        <v>1252.622632905</v>
      </c>
      <c r="F14" s="52">
        <v>-20.981953649999998</v>
      </c>
      <c r="I14" s="251"/>
      <c r="J14" s="252"/>
    </row>
    <row r="15" spans="1:16" s="4" customFormat="1" ht="11.25" customHeight="1">
      <c r="B15" s="255">
        <v>3</v>
      </c>
      <c r="C15" s="1820" t="s">
        <v>998</v>
      </c>
      <c r="D15" s="1820"/>
      <c r="E15" s="52">
        <v>25.178344379999999</v>
      </c>
      <c r="F15" s="52">
        <v>-20.981953649999998</v>
      </c>
    </row>
    <row r="16" spans="1:16" s="4" customFormat="1" ht="11.25" customHeight="1">
      <c r="B16" s="255">
        <v>4</v>
      </c>
      <c r="C16" s="1820" t="s">
        <v>999</v>
      </c>
      <c r="D16" s="1820"/>
      <c r="E16" s="52"/>
      <c r="F16" s="52"/>
    </row>
    <row r="17" spans="2:6" s="4" customFormat="1" ht="11.25" customHeight="1">
      <c r="B17" s="255">
        <v>5</v>
      </c>
      <c r="C17" s="1820" t="s">
        <v>1000</v>
      </c>
      <c r="D17" s="1820"/>
      <c r="E17" s="52">
        <v>1227.444288525</v>
      </c>
      <c r="F17" s="52"/>
    </row>
    <row r="18" spans="2:6" s="4" customFormat="1" ht="11.25" customHeight="1">
      <c r="B18" s="255">
        <v>6</v>
      </c>
      <c r="C18" s="1820" t="s">
        <v>1001</v>
      </c>
      <c r="D18" s="1820"/>
      <c r="E18" s="52"/>
      <c r="F18" s="52"/>
    </row>
    <row r="19" spans="2:6" s="4" customFormat="1" ht="11.25" customHeight="1">
      <c r="B19" s="255">
        <v>7</v>
      </c>
      <c r="C19" s="1820" t="s">
        <v>1002</v>
      </c>
      <c r="D19" s="1820"/>
      <c r="E19" s="52"/>
      <c r="F19" s="52"/>
    </row>
    <row r="20" spans="2:6" s="4" customFormat="1" ht="11.25" customHeight="1">
      <c r="B20" s="1198">
        <v>8</v>
      </c>
      <c r="C20" s="1821" t="s">
        <v>461</v>
      </c>
      <c r="D20" s="1821"/>
      <c r="E20" s="1097">
        <v>1252.622632905</v>
      </c>
      <c r="F20" s="1097">
        <v>-20.981953649999998</v>
      </c>
    </row>
    <row r="21" spans="2:6" s="4" customFormat="1" ht="11.25" customHeight="1">
      <c r="B21" s="216"/>
      <c r="C21" s="362"/>
      <c r="D21" s="362"/>
      <c r="E21" s="217"/>
      <c r="F21" s="217"/>
    </row>
    <row r="22" spans="2:6" s="4" customFormat="1" ht="11.25" customHeight="1">
      <c r="B22" s="216"/>
      <c r="C22" s="362"/>
      <c r="D22" s="362"/>
      <c r="E22" s="217"/>
      <c r="F22" s="217"/>
    </row>
    <row r="23" spans="2:6" s="4" customFormat="1" ht="11.25" customHeight="1">
      <c r="B23" s="1787" t="s">
        <v>738</v>
      </c>
      <c r="C23" s="1788"/>
      <c r="D23" s="250"/>
      <c r="E23" s="1196" t="s">
        <v>520</v>
      </c>
      <c r="F23" s="1196" t="s">
        <v>390</v>
      </c>
    </row>
    <row r="24" spans="2:6" s="4" customFormat="1" ht="11.25" customHeight="1">
      <c r="B24" s="1823"/>
      <c r="C24" s="1823"/>
      <c r="E24" s="1826" t="s">
        <v>994</v>
      </c>
      <c r="F24" s="1827"/>
    </row>
    <row r="25" spans="2:6" s="4" customFormat="1" ht="11.25" customHeight="1">
      <c r="B25" s="1818" t="s">
        <v>273</v>
      </c>
      <c r="C25" s="1819"/>
      <c r="D25" s="322"/>
      <c r="E25" s="1197" t="s">
        <v>995</v>
      </c>
      <c r="F25" s="1197" t="s">
        <v>966</v>
      </c>
    </row>
    <row r="26" spans="2:6" s="4" customFormat="1" ht="11.25" customHeight="1">
      <c r="B26" s="737">
        <v>1</v>
      </c>
      <c r="C26" s="1822" t="s">
        <v>996</v>
      </c>
      <c r="D26" s="1822"/>
      <c r="E26" s="52"/>
      <c r="F26" s="52"/>
    </row>
    <row r="27" spans="2:6" s="4" customFormat="1" ht="11.25" customHeight="1">
      <c r="B27" s="255">
        <v>2</v>
      </c>
      <c r="C27" s="1789" t="s">
        <v>997</v>
      </c>
      <c r="D27" s="1789"/>
      <c r="E27" s="52">
        <v>1831.7205097799999</v>
      </c>
      <c r="F27" s="52">
        <v>-105.08182902</v>
      </c>
    </row>
    <row r="28" spans="2:6" s="4" customFormat="1" ht="11.25" customHeight="1">
      <c r="B28" s="255">
        <v>3</v>
      </c>
      <c r="C28" s="1820" t="s">
        <v>998</v>
      </c>
      <c r="D28" s="1820"/>
      <c r="E28" s="52">
        <v>304.94334695999999</v>
      </c>
      <c r="F28" s="52">
        <v>-105.08182902</v>
      </c>
    </row>
    <row r="29" spans="2:6" s="4" customFormat="1" ht="11.25" customHeight="1">
      <c r="B29" s="255">
        <v>4</v>
      </c>
      <c r="C29" s="1820" t="s">
        <v>999</v>
      </c>
      <c r="D29" s="1820"/>
      <c r="E29" s="52"/>
      <c r="F29" s="52"/>
    </row>
    <row r="30" spans="2:6" s="4" customFormat="1" ht="11.25" customHeight="1">
      <c r="B30" s="255">
        <v>5</v>
      </c>
      <c r="C30" s="1820" t="s">
        <v>1000</v>
      </c>
      <c r="D30" s="1820"/>
      <c r="E30" s="52">
        <v>1526.7771628200001</v>
      </c>
      <c r="F30" s="52"/>
    </row>
    <row r="31" spans="2:6" s="4" customFormat="1" ht="11.25" customHeight="1">
      <c r="B31" s="255">
        <v>6</v>
      </c>
      <c r="C31" s="1820" t="s">
        <v>1001</v>
      </c>
      <c r="D31" s="1820"/>
      <c r="E31" s="52"/>
      <c r="F31" s="52"/>
    </row>
    <row r="32" spans="2:6" s="4" customFormat="1" ht="11.25" customHeight="1">
      <c r="B32" s="255">
        <v>7</v>
      </c>
      <c r="C32" s="1820" t="s">
        <v>1002</v>
      </c>
      <c r="D32" s="1820"/>
      <c r="E32" s="52"/>
      <c r="F32" s="52"/>
    </row>
    <row r="33" spans="2:6" s="4" customFormat="1" ht="11.25" customHeight="1">
      <c r="B33" s="1198">
        <v>8</v>
      </c>
      <c r="C33" s="1821" t="s">
        <v>461</v>
      </c>
      <c r="D33" s="1821"/>
      <c r="E33" s="1097">
        <v>1831.7205097799999</v>
      </c>
      <c r="F33" s="1097">
        <v>-105.08182902</v>
      </c>
    </row>
    <row r="34" spans="2:6" s="4" customFormat="1" ht="11.25" customHeight="1">
      <c r="B34" s="353"/>
      <c r="C34" s="353"/>
      <c r="D34" s="353"/>
      <c r="E34" s="353"/>
      <c r="F34" s="353"/>
    </row>
    <row r="35" spans="2:6" s="4" customFormat="1" ht="11.25">
      <c r="B35" s="353"/>
      <c r="C35" s="353"/>
      <c r="D35" s="353"/>
      <c r="E35" s="353"/>
      <c r="F35" s="353"/>
    </row>
    <row r="36" spans="2:6" s="4" customFormat="1" ht="11.25">
      <c r="B36" s="353"/>
      <c r="C36" s="353"/>
      <c r="D36" s="353"/>
      <c r="E36" s="353"/>
      <c r="F36" s="353"/>
    </row>
    <row r="37" spans="2:6" s="4" customFormat="1" ht="11.25">
      <c r="B37" s="353"/>
      <c r="C37" s="353"/>
      <c r="D37" s="353"/>
      <c r="E37" s="353"/>
      <c r="F37" s="353"/>
    </row>
    <row r="38" spans="2:6" s="4" customFormat="1" ht="11.25">
      <c r="B38" s="353"/>
      <c r="C38" s="353"/>
      <c r="D38" s="353"/>
      <c r="E38" s="353"/>
      <c r="F38" s="353"/>
    </row>
    <row r="39" spans="2:6" s="4" customFormat="1" ht="11.25">
      <c r="B39" s="353"/>
      <c r="C39" s="218"/>
      <c r="D39" s="218"/>
      <c r="E39" s="218"/>
      <c r="F39" s="218"/>
    </row>
    <row r="40" spans="2:6" s="4" customFormat="1" ht="11.25"/>
  </sheetData>
  <mergeCells count="28">
    <mergeCell ref="C30:D30"/>
    <mergeCell ref="C31:D31"/>
    <mergeCell ref="C32:D32"/>
    <mergeCell ref="C33:D33"/>
    <mergeCell ref="E24:F24"/>
    <mergeCell ref="C26:D26"/>
    <mergeCell ref="C27:D27"/>
    <mergeCell ref="C28:D28"/>
    <mergeCell ref="C29:D29"/>
    <mergeCell ref="B11:C11"/>
    <mergeCell ref="E11:F11"/>
    <mergeCell ref="B3:K3"/>
    <mergeCell ref="B7:F7"/>
    <mergeCell ref="B8:F8"/>
    <mergeCell ref="B9:F9"/>
    <mergeCell ref="B10:C10"/>
    <mergeCell ref="B12:C12"/>
    <mergeCell ref="B25:C25"/>
    <mergeCell ref="C19:D19"/>
    <mergeCell ref="C20:D20"/>
    <mergeCell ref="C13:D13"/>
    <mergeCell ref="C14:D14"/>
    <mergeCell ref="C15:D15"/>
    <mergeCell ref="C16:D16"/>
    <mergeCell ref="C17:D17"/>
    <mergeCell ref="C18:D18"/>
    <mergeCell ref="B24:C24"/>
    <mergeCell ref="B23:C23"/>
  </mergeCells>
  <hyperlinks>
    <hyperlink ref="B3" location="Contents!A1" display="Back to index page" xr:uid="{B231615E-05FF-4BA2-900F-BB2D61F955E1}"/>
    <hyperlink ref="B3:K3" location="CONTENTS!A1" display="Back to contents page" xr:uid="{4B1A3B0D-7A5E-4DCD-830E-AEDC8B41AC01}"/>
  </hyperlinks>
  <pageMargins left="0.7" right="0.7" top="0.75" bottom="0.75" header="0.3" footer="0.3"/>
  <pageSetup paperSize="9" orientation="portrait" verticalDpi="0" r:id="rId1"/>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88EEB-D554-4B93-BB34-441F4B201F24}">
  <sheetPr codeName="Ark24"/>
  <dimension ref="A1:W75"/>
  <sheetViews>
    <sheetView showGridLines="0" showRowColHeaders="0" workbookViewId="0"/>
  </sheetViews>
  <sheetFormatPr baseColWidth="10" defaultColWidth="9.140625" defaultRowHeight="15"/>
  <cols>
    <col min="1" max="1" width="2.7109375" customWidth="1"/>
    <col min="2" max="2" width="4.85546875" customWidth="1"/>
    <col min="3" max="3" width="24.85546875" customWidth="1"/>
    <col min="4" max="6" width="14.28515625" customWidth="1"/>
    <col min="7" max="7" width="0.7109375" customWidth="1"/>
    <col min="8" max="10" width="14.28515625" customWidth="1"/>
    <col min="11" max="11" width="0.7109375" customWidth="1"/>
    <col min="12" max="14" width="14.28515625" customWidth="1"/>
    <col min="15" max="15" width="0.7109375" customWidth="1"/>
    <col min="16" max="21" width="14.28515625" customWidth="1"/>
  </cols>
  <sheetData>
    <row r="1" spans="1:23" s="12" customFormat="1" ht="11.25" customHeight="1">
      <c r="A1" s="9"/>
      <c r="B1" s="9"/>
      <c r="C1" s="10"/>
      <c r="D1" s="10"/>
      <c r="E1" s="11"/>
      <c r="F1" s="11"/>
      <c r="G1" s="11"/>
      <c r="H1" s="11"/>
      <c r="I1" s="11"/>
      <c r="J1" s="11"/>
      <c r="K1" s="11"/>
    </row>
    <row r="2" spans="1:23" s="12" customFormat="1" ht="5.25" customHeight="1">
      <c r="A2" s="9"/>
      <c r="B2" s="9"/>
      <c r="C2" s="10"/>
      <c r="D2" s="10"/>
      <c r="E2" s="11"/>
      <c r="F2" s="11"/>
      <c r="G2" s="11"/>
      <c r="H2" s="11"/>
      <c r="I2" s="11"/>
      <c r="J2" s="11"/>
      <c r="K2" s="11"/>
    </row>
    <row r="3" spans="1:23" s="14" customFormat="1" ht="12.75" customHeight="1">
      <c r="A3" s="13"/>
      <c r="B3" s="351" t="s">
        <v>268</v>
      </c>
      <c r="C3" s="351"/>
      <c r="D3" s="351"/>
      <c r="E3" s="351"/>
      <c r="F3" s="351"/>
      <c r="G3" s="351"/>
      <c r="H3" s="351"/>
      <c r="I3" s="351"/>
      <c r="J3" s="351"/>
      <c r="K3" s="351"/>
    </row>
    <row r="4" spans="1:23" s="12" customFormat="1" ht="5.25" customHeight="1">
      <c r="A4" s="9"/>
      <c r="B4" s="9"/>
      <c r="C4" s="10"/>
      <c r="D4" s="10"/>
      <c r="E4" s="11"/>
      <c r="F4" s="11"/>
      <c r="G4" s="11"/>
      <c r="H4" s="11"/>
      <c r="I4" s="11"/>
      <c r="J4" s="11"/>
      <c r="K4" s="11"/>
      <c r="M4" s="9"/>
      <c r="N4" s="9"/>
      <c r="O4" s="9"/>
    </row>
    <row r="5" spans="1:23" s="8" customFormat="1" ht="15.75" customHeight="1">
      <c r="A5" s="15"/>
      <c r="B5" s="16" t="s">
        <v>592</v>
      </c>
    </row>
    <row r="6" spans="1:23" s="8" customFormat="1" ht="15.75" customHeight="1">
      <c r="A6" s="15"/>
      <c r="B6" s="16"/>
    </row>
    <row r="7" spans="1:23" ht="33.75" customHeight="1">
      <c r="B7" s="1835" t="s">
        <v>2122</v>
      </c>
      <c r="C7" s="1835"/>
      <c r="D7" s="1835"/>
      <c r="E7" s="1835"/>
      <c r="F7" s="1835"/>
      <c r="G7" s="1835"/>
      <c r="H7" s="1835"/>
      <c r="I7" s="1835"/>
      <c r="J7" s="1835"/>
      <c r="K7" s="1835"/>
      <c r="L7" s="1835"/>
      <c r="M7" s="1835"/>
      <c r="N7" s="1835"/>
      <c r="O7" s="1835"/>
      <c r="P7" s="1835"/>
      <c r="Q7" s="1835"/>
      <c r="R7" s="1835"/>
      <c r="S7" s="1835"/>
      <c r="T7" s="1835"/>
      <c r="U7" s="1835"/>
    </row>
    <row r="8" spans="1:23" ht="11.25" customHeight="1"/>
    <row r="9" spans="1:23" s="211" customFormat="1" ht="11.25" customHeight="1">
      <c r="B9" s="1787" t="s">
        <v>28</v>
      </c>
      <c r="C9" s="1788"/>
      <c r="D9" s="1094" t="s">
        <v>520</v>
      </c>
      <c r="E9" s="1094" t="s">
        <v>390</v>
      </c>
      <c r="F9" s="1094" t="s">
        <v>391</v>
      </c>
      <c r="G9" s="1094"/>
      <c r="H9" s="1094" t="s">
        <v>521</v>
      </c>
      <c r="I9" s="1094" t="s">
        <v>522</v>
      </c>
      <c r="J9" s="1094" t="s">
        <v>523</v>
      </c>
      <c r="K9" s="1094"/>
      <c r="L9" s="1094" t="s">
        <v>524</v>
      </c>
      <c r="M9" s="1094" t="s">
        <v>525</v>
      </c>
      <c r="N9" s="1094" t="s">
        <v>558</v>
      </c>
      <c r="O9" s="1094"/>
      <c r="P9" s="1094" t="s">
        <v>559</v>
      </c>
      <c r="Q9" s="1094" t="s">
        <v>560</v>
      </c>
      <c r="R9" s="1094" t="s">
        <v>561</v>
      </c>
      <c r="S9" s="1094" t="s">
        <v>593</v>
      </c>
      <c r="T9" s="1094" t="s">
        <v>594</v>
      </c>
      <c r="U9" s="1094" t="s">
        <v>595</v>
      </c>
    </row>
    <row r="10" spans="1:23" s="4" customFormat="1" ht="11.25" customHeight="1">
      <c r="B10" s="361"/>
      <c r="C10" s="361"/>
      <c r="K10" s="298"/>
      <c r="L10" s="1792" t="s">
        <v>2123</v>
      </c>
      <c r="M10" s="1829"/>
      <c r="N10" s="1829"/>
      <c r="O10" s="1829"/>
      <c r="P10" s="1829"/>
      <c r="Q10" s="1829"/>
      <c r="R10" s="1829"/>
      <c r="S10" s="1800"/>
    </row>
    <row r="11" spans="1:23" s="4" customFormat="1" ht="11.25" customHeight="1">
      <c r="B11" s="361"/>
      <c r="C11" s="361"/>
      <c r="D11" s="212"/>
      <c r="E11" s="212"/>
      <c r="F11" s="212"/>
      <c r="G11" s="212"/>
      <c r="H11" s="212"/>
      <c r="I11" s="212"/>
      <c r="J11" s="212"/>
      <c r="K11" s="298"/>
      <c r="O11" s="213"/>
      <c r="P11" s="1800" t="s">
        <v>598</v>
      </c>
      <c r="Q11" s="1800"/>
      <c r="R11" s="1800"/>
      <c r="S11" s="1800"/>
      <c r="T11" s="298"/>
      <c r="U11" s="298"/>
    </row>
    <row r="12" spans="1:23" s="4" customFormat="1" ht="11.25" customHeight="1">
      <c r="B12" s="361"/>
      <c r="C12" s="361"/>
      <c r="D12" s="1830" t="s">
        <v>562</v>
      </c>
      <c r="E12" s="1830"/>
      <c r="F12" s="1830"/>
      <c r="G12" s="1830"/>
      <c r="H12" s="1830"/>
      <c r="I12" s="1830"/>
      <c r="J12" s="1830"/>
      <c r="K12" s="298"/>
      <c r="L12" s="1800" t="s">
        <v>599</v>
      </c>
      <c r="M12" s="1800"/>
      <c r="N12" s="1800"/>
      <c r="O12" s="213"/>
      <c r="P12" s="1800" t="s">
        <v>600</v>
      </c>
      <c r="Q12" s="1800"/>
      <c r="R12" s="1800"/>
      <c r="S12" s="1800"/>
      <c r="T12" s="1800" t="s">
        <v>601</v>
      </c>
      <c r="U12" s="1800"/>
    </row>
    <row r="13" spans="1:23" s="4" customFormat="1" ht="11.25" customHeight="1">
      <c r="B13" s="361"/>
      <c r="C13" s="361"/>
      <c r="D13" s="1793" t="s">
        <v>563</v>
      </c>
      <c r="E13" s="1793"/>
      <c r="F13" s="1793"/>
      <c r="G13" s="738"/>
      <c r="H13" s="1793" t="s">
        <v>564</v>
      </c>
      <c r="I13" s="1793"/>
      <c r="J13" s="1793"/>
      <c r="K13" s="298"/>
      <c r="L13" s="1833" t="s">
        <v>602</v>
      </c>
      <c r="M13" s="1833"/>
      <c r="N13" s="1833"/>
      <c r="O13" s="298"/>
      <c r="P13" s="1746" t="s">
        <v>603</v>
      </c>
      <c r="Q13" s="1746"/>
      <c r="R13" s="1746"/>
      <c r="S13" s="1800"/>
      <c r="T13" s="1746" t="s">
        <v>604</v>
      </c>
      <c r="U13" s="1746"/>
    </row>
    <row r="14" spans="1:23" s="4" customFormat="1" ht="11.25" customHeight="1">
      <c r="B14" s="361"/>
      <c r="C14" s="361"/>
      <c r="D14" s="95"/>
      <c r="E14" s="603"/>
      <c r="F14" s="77"/>
      <c r="G14" s="77"/>
      <c r="H14" s="77"/>
      <c r="I14" s="77"/>
      <c r="J14" s="77"/>
      <c r="K14" s="77"/>
      <c r="L14" s="77"/>
      <c r="M14" s="77"/>
      <c r="N14" s="77"/>
      <c r="O14" s="77"/>
      <c r="P14" s="77"/>
      <c r="Q14" s="77" t="s">
        <v>605</v>
      </c>
      <c r="R14" s="77" t="s">
        <v>605</v>
      </c>
      <c r="S14" s="77" t="s">
        <v>606</v>
      </c>
      <c r="T14" s="77" t="s">
        <v>607</v>
      </c>
      <c r="U14" s="77" t="s">
        <v>608</v>
      </c>
    </row>
    <row r="15" spans="1:23" s="4" customFormat="1" ht="11.25" customHeight="1">
      <c r="B15" s="1828" t="s">
        <v>273</v>
      </c>
      <c r="C15" s="1812"/>
      <c r="D15" s="691"/>
      <c r="E15" s="148" t="s">
        <v>2124</v>
      </c>
      <c r="F15" s="148" t="s">
        <v>2125</v>
      </c>
      <c r="G15" s="148"/>
      <c r="H15" s="148"/>
      <c r="I15" s="148" t="s">
        <v>2125</v>
      </c>
      <c r="J15" s="148" t="s">
        <v>2126</v>
      </c>
      <c r="K15" s="148"/>
      <c r="L15" s="148"/>
      <c r="M15" s="148" t="s">
        <v>2124</v>
      </c>
      <c r="N15" s="148" t="s">
        <v>2125</v>
      </c>
      <c r="O15" s="148"/>
      <c r="P15" s="148"/>
      <c r="Q15" s="148" t="s">
        <v>610</v>
      </c>
      <c r="R15" s="148" t="s">
        <v>611</v>
      </c>
      <c r="S15" s="148" t="s">
        <v>612</v>
      </c>
      <c r="T15" s="148" t="s">
        <v>613</v>
      </c>
      <c r="U15" s="148" t="s">
        <v>613</v>
      </c>
    </row>
    <row r="16" spans="1:23" s="4" customFormat="1" ht="11.25" customHeight="1">
      <c r="B16" s="662" t="s">
        <v>930</v>
      </c>
      <c r="C16" s="358" t="s">
        <v>1003</v>
      </c>
      <c r="D16" s="95"/>
      <c r="E16" s="77"/>
      <c r="F16" s="77"/>
      <c r="G16" s="77"/>
      <c r="H16" s="77"/>
      <c r="I16" s="77"/>
      <c r="J16" s="77"/>
      <c r="K16" s="77"/>
      <c r="L16" s="77"/>
      <c r="M16" s="77"/>
      <c r="N16" s="77"/>
      <c r="O16" s="77"/>
      <c r="P16" s="77"/>
      <c r="Q16" s="77"/>
      <c r="R16" s="77"/>
      <c r="S16" s="77"/>
      <c r="T16" s="77"/>
      <c r="U16" s="77"/>
      <c r="V16" s="45"/>
      <c r="W16" s="32"/>
    </row>
    <row r="17" spans="2:23" s="4" customFormat="1" ht="11.25" customHeight="1">
      <c r="B17" s="662"/>
      <c r="C17" s="474" t="s">
        <v>1004</v>
      </c>
      <c r="D17" s="863">
        <v>312715.10079200001</v>
      </c>
      <c r="E17" s="863">
        <v>312715.10079200001</v>
      </c>
      <c r="F17" s="863"/>
      <c r="G17" s="863"/>
      <c r="H17" s="863"/>
      <c r="I17" s="52"/>
      <c r="J17" s="52"/>
      <c r="K17" s="52"/>
      <c r="L17" s="52"/>
      <c r="M17" s="52"/>
      <c r="N17" s="52"/>
      <c r="O17" s="52"/>
      <c r="P17" s="52"/>
      <c r="Q17" s="52"/>
      <c r="R17" s="52"/>
      <c r="S17" s="52"/>
      <c r="T17" s="52"/>
      <c r="U17" s="52"/>
      <c r="V17" s="45"/>
      <c r="W17" s="32"/>
    </row>
    <row r="18" spans="2:23" s="119" customFormat="1" ht="11.25" customHeight="1">
      <c r="B18" s="663" t="s">
        <v>548</v>
      </c>
      <c r="C18" s="362" t="s">
        <v>549</v>
      </c>
      <c r="D18" s="864">
        <v>1985724.062871</v>
      </c>
      <c r="E18" s="864">
        <v>1790388.935661</v>
      </c>
      <c r="F18" s="864">
        <v>145942.14061900001</v>
      </c>
      <c r="G18" s="864"/>
      <c r="H18" s="864">
        <v>27842.073232999999</v>
      </c>
      <c r="I18" s="476"/>
      <c r="J18" s="476">
        <v>27773.026872999999</v>
      </c>
      <c r="K18" s="476"/>
      <c r="L18" s="476">
        <v>-1548.497991</v>
      </c>
      <c r="M18" s="476">
        <v>-690.854873</v>
      </c>
      <c r="N18" s="476">
        <v>-857.64311799999996</v>
      </c>
      <c r="O18" s="476"/>
      <c r="P18" s="476">
        <v>-6634.1631180000004</v>
      </c>
      <c r="Q18" s="476"/>
      <c r="R18" s="476">
        <v>-6634.1631180000004</v>
      </c>
      <c r="S18" s="476"/>
      <c r="T18" s="476">
        <v>1572734.6215349999</v>
      </c>
      <c r="U18" s="476">
        <v>17233.160796</v>
      </c>
    </row>
    <row r="19" spans="2:23" s="4" customFormat="1" ht="11.25" customHeight="1">
      <c r="B19" s="662" t="s">
        <v>932</v>
      </c>
      <c r="C19" s="438" t="s">
        <v>933</v>
      </c>
      <c r="D19" s="863">
        <v>9470.2204899999997</v>
      </c>
      <c r="E19" s="863">
        <v>9470.2204899999997</v>
      </c>
      <c r="F19" s="863"/>
      <c r="G19" s="863"/>
      <c r="H19" s="863"/>
      <c r="I19" s="52"/>
      <c r="J19" s="52"/>
      <c r="K19" s="52"/>
      <c r="L19" s="52"/>
      <c r="M19" s="52"/>
      <c r="N19" s="52"/>
      <c r="O19" s="52"/>
      <c r="P19" s="52"/>
      <c r="Q19" s="52"/>
      <c r="R19" s="52"/>
      <c r="S19" s="214"/>
      <c r="T19" s="52"/>
      <c r="U19" s="52"/>
    </row>
    <row r="20" spans="2:23" s="4" customFormat="1" ht="11.25" customHeight="1">
      <c r="B20" s="662" t="s">
        <v>934</v>
      </c>
      <c r="C20" s="438" t="s">
        <v>935</v>
      </c>
      <c r="D20" s="863">
        <v>6784.8348740000001</v>
      </c>
      <c r="E20" s="863">
        <v>6775.4992869999996</v>
      </c>
      <c r="F20" s="863">
        <v>9.3355859999999993</v>
      </c>
      <c r="G20" s="863"/>
      <c r="H20" s="863"/>
      <c r="I20" s="52"/>
      <c r="J20" s="52"/>
      <c r="K20" s="52"/>
      <c r="L20" s="52"/>
      <c r="M20" s="52"/>
      <c r="N20" s="52"/>
      <c r="O20" s="52"/>
      <c r="P20" s="52"/>
      <c r="Q20" s="52"/>
      <c r="R20" s="52"/>
      <c r="S20" s="214"/>
      <c r="T20" s="52">
        <v>1119.083429</v>
      </c>
      <c r="U20" s="52"/>
    </row>
    <row r="21" spans="2:23" s="4" customFormat="1" ht="11.25" customHeight="1">
      <c r="B21" s="662" t="s">
        <v>550</v>
      </c>
      <c r="C21" s="438" t="s">
        <v>551</v>
      </c>
      <c r="D21" s="863">
        <v>12899.15209</v>
      </c>
      <c r="E21" s="863">
        <v>12509.273450000001</v>
      </c>
      <c r="F21" s="863">
        <v>261.58537999999999</v>
      </c>
      <c r="G21" s="863"/>
      <c r="H21" s="863"/>
      <c r="I21" s="52"/>
      <c r="J21" s="52"/>
      <c r="K21" s="52"/>
      <c r="L21" s="52">
        <v>-3.2803620000000002</v>
      </c>
      <c r="M21" s="52">
        <v>-0.58779199999999998</v>
      </c>
      <c r="N21" s="52">
        <v>-2.6925699999999999</v>
      </c>
      <c r="O21" s="52"/>
      <c r="P21" s="52"/>
      <c r="Q21" s="52"/>
      <c r="R21" s="52"/>
      <c r="S21" s="214"/>
      <c r="T21" s="52">
        <v>129.929991</v>
      </c>
      <c r="U21" s="52"/>
    </row>
    <row r="22" spans="2:23" s="4" customFormat="1" ht="11.25" customHeight="1">
      <c r="B22" s="662" t="s">
        <v>614</v>
      </c>
      <c r="C22" s="438" t="s">
        <v>615</v>
      </c>
      <c r="D22" s="863">
        <v>79289.734127000003</v>
      </c>
      <c r="E22" s="863">
        <v>77678.883251000007</v>
      </c>
      <c r="F22" s="863">
        <v>1610.850876</v>
      </c>
      <c r="G22" s="863"/>
      <c r="H22" s="863">
        <v>14.362155</v>
      </c>
      <c r="I22" s="52"/>
      <c r="J22" s="52">
        <v>14.362155</v>
      </c>
      <c r="K22" s="52"/>
      <c r="L22" s="52">
        <v>-7.5062239999999996</v>
      </c>
      <c r="M22" s="52">
        <v>-2.747706</v>
      </c>
      <c r="N22" s="52">
        <v>-4.7585179999999996</v>
      </c>
      <c r="O22" s="52"/>
      <c r="P22" s="52">
        <v>-6.2582339999999999</v>
      </c>
      <c r="Q22" s="52"/>
      <c r="R22" s="52">
        <v>-6.2582339999999999</v>
      </c>
      <c r="S22" s="214"/>
      <c r="T22" s="52">
        <v>7185.4233279999999</v>
      </c>
      <c r="U22" s="52">
        <v>4.8328980000000001</v>
      </c>
    </row>
    <row r="23" spans="2:23" s="4" customFormat="1" ht="11.25" customHeight="1">
      <c r="B23" s="662" t="s">
        <v>552</v>
      </c>
      <c r="C23" s="438" t="s">
        <v>553</v>
      </c>
      <c r="D23" s="863">
        <v>809338.30596499995</v>
      </c>
      <c r="E23" s="863">
        <v>716154.08768500003</v>
      </c>
      <c r="F23" s="863">
        <v>92882.498510000005</v>
      </c>
      <c r="G23" s="863"/>
      <c r="H23" s="863">
        <v>23151.431398000001</v>
      </c>
      <c r="I23" s="52"/>
      <c r="J23" s="52">
        <v>23143.361668000001</v>
      </c>
      <c r="K23" s="52"/>
      <c r="L23" s="52">
        <v>-1025.81104</v>
      </c>
      <c r="M23" s="52">
        <v>-499.06358899999998</v>
      </c>
      <c r="N23" s="52">
        <v>-526.74745099999996</v>
      </c>
      <c r="O23" s="52"/>
      <c r="P23" s="52">
        <v>-5802.9054729999998</v>
      </c>
      <c r="Q23" s="52"/>
      <c r="R23" s="52">
        <v>-5802.9054729999998</v>
      </c>
      <c r="S23" s="214"/>
      <c r="T23" s="52">
        <v>538456.69013999996</v>
      </c>
      <c r="U23" s="52">
        <v>14223.8344</v>
      </c>
    </row>
    <row r="24" spans="2:23" s="477" customFormat="1" ht="11.25" customHeight="1">
      <c r="B24" s="662" t="s">
        <v>554</v>
      </c>
      <c r="C24" s="478" t="s">
        <v>585</v>
      </c>
      <c r="D24" s="1472">
        <v>231857.909553</v>
      </c>
      <c r="E24" s="1472">
        <v>196240.66947699999</v>
      </c>
      <c r="F24" s="1472">
        <v>35516.885026000004</v>
      </c>
      <c r="G24" s="1472"/>
      <c r="H24" s="1472">
        <v>4832.9679150000002</v>
      </c>
      <c r="I24" s="480"/>
      <c r="J24" s="480">
        <v>4824.898185</v>
      </c>
      <c r="K24" s="480"/>
      <c r="L24" s="480">
        <v>-494.76676600000002</v>
      </c>
      <c r="M24" s="480">
        <v>-193.65035800000001</v>
      </c>
      <c r="N24" s="480">
        <v>-301.11640799999998</v>
      </c>
      <c r="O24" s="480"/>
      <c r="P24" s="480">
        <v>-1663.994256</v>
      </c>
      <c r="Q24" s="480"/>
      <c r="R24" s="480">
        <v>-1663.994256</v>
      </c>
      <c r="S24" s="481"/>
      <c r="T24" s="480">
        <v>204365.65749799999</v>
      </c>
      <c r="U24" s="480">
        <v>2855.9275189999998</v>
      </c>
    </row>
    <row r="25" spans="2:23" s="4" customFormat="1" ht="11.25" customHeight="1">
      <c r="B25" s="662" t="s">
        <v>586</v>
      </c>
      <c r="C25" s="438" t="s">
        <v>555</v>
      </c>
      <c r="D25" s="863">
        <v>1067941.815286</v>
      </c>
      <c r="E25" s="863">
        <v>967800.97153700003</v>
      </c>
      <c r="F25" s="863">
        <v>51177.870267999999</v>
      </c>
      <c r="G25" s="863"/>
      <c r="H25" s="863">
        <v>4676.0417429999998</v>
      </c>
      <c r="I25" s="52"/>
      <c r="J25" s="52">
        <v>4615.0651129999997</v>
      </c>
      <c r="K25" s="52"/>
      <c r="L25" s="52">
        <v>-511.58563700000002</v>
      </c>
      <c r="M25" s="52">
        <v>-188.14105699999999</v>
      </c>
      <c r="N25" s="52">
        <v>-323.44457999999997</v>
      </c>
      <c r="O25" s="52"/>
      <c r="P25" s="52">
        <v>-824.95390599999996</v>
      </c>
      <c r="Q25" s="52"/>
      <c r="R25" s="52">
        <v>-824.95390599999996</v>
      </c>
      <c r="S25" s="214"/>
      <c r="T25" s="52">
        <v>1025843.494647</v>
      </c>
      <c r="U25" s="52">
        <v>3004.3067590000001</v>
      </c>
      <c r="V25" s="863"/>
      <c r="W25" s="863"/>
    </row>
    <row r="26" spans="2:23" s="119" customFormat="1" ht="11.25" customHeight="1">
      <c r="B26" s="663" t="s">
        <v>556</v>
      </c>
      <c r="C26" s="362" t="s">
        <v>938</v>
      </c>
      <c r="D26" s="864">
        <v>291348.27923300001</v>
      </c>
      <c r="E26" s="864">
        <v>147399.440332</v>
      </c>
      <c r="F26" s="864"/>
      <c r="G26" s="864"/>
      <c r="H26" s="864"/>
      <c r="I26" s="476"/>
      <c r="J26" s="476"/>
      <c r="K26" s="476"/>
      <c r="L26" s="476">
        <v>-2.4674779999999998</v>
      </c>
      <c r="M26" s="476">
        <v>-2.4674779999999998</v>
      </c>
      <c r="N26" s="476"/>
      <c r="O26" s="476"/>
      <c r="P26" s="476"/>
      <c r="Q26" s="476"/>
      <c r="R26" s="476"/>
      <c r="S26" s="482"/>
      <c r="T26" s="476"/>
      <c r="U26" s="476"/>
      <c r="V26" s="864"/>
    </row>
    <row r="27" spans="2:23" s="4" customFormat="1" ht="11.25" customHeight="1">
      <c r="B27" s="662" t="s">
        <v>939</v>
      </c>
      <c r="C27" s="438" t="s">
        <v>933</v>
      </c>
      <c r="D27" s="274">
        <v>77433.662899999996</v>
      </c>
      <c r="E27" s="52">
        <v>1508.5378599999999</v>
      </c>
      <c r="F27" s="52"/>
      <c r="G27" s="52"/>
      <c r="H27" s="52"/>
      <c r="I27" s="52"/>
      <c r="J27" s="52"/>
      <c r="K27" s="52"/>
      <c r="L27" s="52"/>
      <c r="M27" s="52"/>
      <c r="N27" s="52"/>
      <c r="O27" s="52"/>
      <c r="P27" s="52"/>
      <c r="Q27" s="52"/>
      <c r="R27" s="52"/>
      <c r="S27" s="214"/>
      <c r="T27" s="52"/>
      <c r="U27" s="52"/>
    </row>
    <row r="28" spans="2:23" s="4" customFormat="1" ht="11.25" customHeight="1">
      <c r="B28" s="662" t="s">
        <v>940</v>
      </c>
      <c r="C28" s="438" t="s">
        <v>935</v>
      </c>
      <c r="D28" s="274">
        <v>64569.349031999998</v>
      </c>
      <c r="E28" s="52">
        <v>37684.850205000002</v>
      </c>
      <c r="F28" s="52"/>
      <c r="G28" s="52"/>
      <c r="H28" s="52"/>
      <c r="I28" s="52"/>
      <c r="J28" s="52"/>
      <c r="K28" s="52"/>
      <c r="L28" s="52">
        <v>-0.92740199999999995</v>
      </c>
      <c r="M28" s="52">
        <v>-0.92740199999999995</v>
      </c>
      <c r="N28" s="52"/>
      <c r="O28" s="52"/>
      <c r="P28" s="52"/>
      <c r="Q28" s="52"/>
      <c r="R28" s="52"/>
      <c r="S28" s="214"/>
      <c r="T28" s="52"/>
      <c r="U28" s="52"/>
    </row>
    <row r="29" spans="2:23" s="4" customFormat="1" ht="11.25" customHeight="1">
      <c r="B29" s="662" t="s">
        <v>941</v>
      </c>
      <c r="C29" s="438" t="s">
        <v>551</v>
      </c>
      <c r="D29" s="274">
        <v>141170.169601</v>
      </c>
      <c r="E29" s="52">
        <v>100603.62196</v>
      </c>
      <c r="F29" s="52"/>
      <c r="G29" s="52"/>
      <c r="H29" s="52"/>
      <c r="I29" s="52"/>
      <c r="J29" s="52"/>
      <c r="K29" s="52"/>
      <c r="L29" s="52"/>
      <c r="M29" s="52"/>
      <c r="N29" s="52"/>
      <c r="O29" s="52"/>
      <c r="P29" s="52"/>
      <c r="Q29" s="52"/>
      <c r="R29" s="52"/>
      <c r="S29" s="214"/>
      <c r="T29" s="52"/>
      <c r="U29" s="52"/>
    </row>
    <row r="30" spans="2:23" s="4" customFormat="1" ht="11.25" customHeight="1">
      <c r="B30" s="662" t="s">
        <v>942</v>
      </c>
      <c r="C30" s="438" t="s">
        <v>615</v>
      </c>
      <c r="D30" s="274">
        <v>319.60154999999997</v>
      </c>
      <c r="E30" s="52">
        <v>311.85081600000001</v>
      </c>
      <c r="F30" s="52"/>
      <c r="G30" s="52"/>
      <c r="H30" s="52"/>
      <c r="I30" s="52"/>
      <c r="J30" s="52"/>
      <c r="K30" s="52"/>
      <c r="L30" s="52"/>
      <c r="M30" s="52"/>
      <c r="N30" s="52"/>
      <c r="O30" s="52"/>
      <c r="P30" s="52"/>
      <c r="Q30" s="52"/>
      <c r="R30" s="52"/>
      <c r="S30" s="214"/>
      <c r="T30" s="52"/>
      <c r="U30" s="52"/>
    </row>
    <row r="31" spans="2:23" s="4" customFormat="1" ht="11.25" customHeight="1">
      <c r="B31" s="662" t="s">
        <v>943</v>
      </c>
      <c r="C31" s="438" t="s">
        <v>553</v>
      </c>
      <c r="D31" s="274">
        <v>7855.4961499999999</v>
      </c>
      <c r="E31" s="52">
        <v>7290.5794900000001</v>
      </c>
      <c r="F31" s="52"/>
      <c r="G31" s="52"/>
      <c r="H31" s="52"/>
      <c r="I31" s="52"/>
      <c r="J31" s="52"/>
      <c r="K31" s="52"/>
      <c r="L31" s="52">
        <v>-1.412085</v>
      </c>
      <c r="M31" s="52">
        <v>-1.412085</v>
      </c>
      <c r="N31" s="52"/>
      <c r="O31" s="52"/>
      <c r="P31" s="52"/>
      <c r="Q31" s="52"/>
      <c r="R31" s="52"/>
      <c r="S31" s="214"/>
      <c r="T31" s="52"/>
      <c r="U31" s="52"/>
    </row>
    <row r="32" spans="2:23" s="119" customFormat="1" ht="11.25" customHeight="1">
      <c r="B32" s="663" t="s">
        <v>587</v>
      </c>
      <c r="C32" s="362" t="s">
        <v>588</v>
      </c>
      <c r="D32" s="475">
        <v>760323.90987600002</v>
      </c>
      <c r="E32" s="476">
        <v>722616.71945800004</v>
      </c>
      <c r="F32" s="476">
        <v>37707.190417999998</v>
      </c>
      <c r="G32" s="476"/>
      <c r="H32" s="476">
        <v>3243.5256680000002</v>
      </c>
      <c r="I32" s="476"/>
      <c r="J32" s="476">
        <v>3243.5256680000002</v>
      </c>
      <c r="K32" s="476"/>
      <c r="L32" s="476">
        <v>-404.21118899999999</v>
      </c>
      <c r="M32" s="476">
        <v>-204.384578</v>
      </c>
      <c r="N32" s="476">
        <v>-199.82661100000001</v>
      </c>
      <c r="O32" s="476"/>
      <c r="P32" s="476">
        <v>-216.260865</v>
      </c>
      <c r="Q32" s="476"/>
      <c r="R32" s="476">
        <v>-216.260865</v>
      </c>
      <c r="S32" s="483"/>
      <c r="T32" s="476">
        <v>239944.387181</v>
      </c>
      <c r="U32" s="476">
        <v>2000.853081</v>
      </c>
    </row>
    <row r="33" spans="2:21" s="4" customFormat="1" ht="11.25" customHeight="1">
      <c r="B33" s="662" t="s">
        <v>944</v>
      </c>
      <c r="C33" s="438" t="s">
        <v>933</v>
      </c>
      <c r="D33" s="274">
        <v>1.2519</v>
      </c>
      <c r="E33" s="52">
        <v>1.2519</v>
      </c>
      <c r="F33" s="52"/>
      <c r="G33" s="52"/>
      <c r="H33" s="52"/>
      <c r="I33" s="52"/>
      <c r="J33" s="52"/>
      <c r="K33" s="52"/>
      <c r="L33" s="52"/>
      <c r="M33" s="52"/>
      <c r="N33" s="52"/>
      <c r="O33" s="52"/>
      <c r="P33" s="52"/>
      <c r="Q33" s="52"/>
      <c r="R33" s="52"/>
      <c r="S33" s="484"/>
      <c r="T33" s="52"/>
      <c r="U33" s="52"/>
    </row>
    <row r="34" spans="2:21" s="4" customFormat="1" ht="11.25" customHeight="1">
      <c r="B34" s="662" t="s">
        <v>945</v>
      </c>
      <c r="C34" s="438" t="s">
        <v>935</v>
      </c>
      <c r="D34" s="274">
        <v>10612.040824</v>
      </c>
      <c r="E34" s="52">
        <v>10611.190251</v>
      </c>
      <c r="F34" s="52">
        <v>0.85057300000000002</v>
      </c>
      <c r="G34" s="52"/>
      <c r="H34" s="52"/>
      <c r="I34" s="52"/>
      <c r="J34" s="52"/>
      <c r="K34" s="52"/>
      <c r="L34" s="52"/>
      <c r="M34" s="52"/>
      <c r="N34" s="52"/>
      <c r="O34" s="52"/>
      <c r="P34" s="52"/>
      <c r="Q34" s="52"/>
      <c r="R34" s="52"/>
      <c r="S34" s="484"/>
      <c r="T34" s="52">
        <v>17.108409999999999</v>
      </c>
      <c r="U34" s="52"/>
    </row>
    <row r="35" spans="2:21" s="4" customFormat="1" ht="11.25" customHeight="1">
      <c r="B35" s="662" t="s">
        <v>589</v>
      </c>
      <c r="C35" s="438" t="s">
        <v>551</v>
      </c>
      <c r="D35" s="274">
        <v>39031.210313000003</v>
      </c>
      <c r="E35" s="52">
        <v>38798.033023999997</v>
      </c>
      <c r="F35" s="52">
        <v>233.177289</v>
      </c>
      <c r="G35" s="52"/>
      <c r="H35" s="52"/>
      <c r="I35" s="52"/>
      <c r="J35" s="52"/>
      <c r="K35" s="52"/>
      <c r="L35" s="52">
        <v>-2.9950600000000001</v>
      </c>
      <c r="M35" s="52">
        <v>-2.170471</v>
      </c>
      <c r="N35" s="52">
        <v>-0.82458900000000002</v>
      </c>
      <c r="O35" s="52"/>
      <c r="P35" s="52"/>
      <c r="Q35" s="52"/>
      <c r="R35" s="52"/>
      <c r="S35" s="484"/>
      <c r="T35" s="52">
        <v>604.96809900000005</v>
      </c>
      <c r="U35" s="52"/>
    </row>
    <row r="36" spans="2:21" s="4" customFormat="1" ht="11.25" customHeight="1">
      <c r="B36" s="662" t="s">
        <v>946</v>
      </c>
      <c r="C36" s="438" t="s">
        <v>615</v>
      </c>
      <c r="D36" s="274">
        <v>10740.308631</v>
      </c>
      <c r="E36" s="52">
        <v>10293.188263</v>
      </c>
      <c r="F36" s="52">
        <v>447.12036799999998</v>
      </c>
      <c r="G36" s="52"/>
      <c r="H36" s="52"/>
      <c r="I36" s="52"/>
      <c r="J36" s="52"/>
      <c r="K36" s="52"/>
      <c r="L36" s="52">
        <v>-2.5800589999999999</v>
      </c>
      <c r="M36" s="52">
        <v>-1.76698</v>
      </c>
      <c r="N36" s="52">
        <v>-0.813079</v>
      </c>
      <c r="O36" s="52"/>
      <c r="P36" s="52"/>
      <c r="Q36" s="52"/>
      <c r="R36" s="52"/>
      <c r="S36" s="484"/>
      <c r="T36" s="52">
        <v>3206.6948400000001</v>
      </c>
      <c r="U36" s="52"/>
    </row>
    <row r="37" spans="2:21" s="4" customFormat="1" ht="11.25" customHeight="1">
      <c r="B37" s="662" t="s">
        <v>590</v>
      </c>
      <c r="C37" s="438" t="s">
        <v>553</v>
      </c>
      <c r="D37" s="274">
        <v>427351.19565900002</v>
      </c>
      <c r="E37" s="52">
        <v>395478.43160499999</v>
      </c>
      <c r="F37" s="52">
        <v>31872.764053999999</v>
      </c>
      <c r="G37" s="52"/>
      <c r="H37" s="52">
        <v>2980.355035</v>
      </c>
      <c r="I37" s="52"/>
      <c r="J37" s="52">
        <v>2980.355035</v>
      </c>
      <c r="K37" s="52"/>
      <c r="L37" s="52">
        <v>-361.87166200000001</v>
      </c>
      <c r="M37" s="52">
        <v>-188.47042099999999</v>
      </c>
      <c r="N37" s="52">
        <v>-173.401241</v>
      </c>
      <c r="O37" s="52"/>
      <c r="P37" s="52">
        <v>-211.69389100000001</v>
      </c>
      <c r="Q37" s="52"/>
      <c r="R37" s="52">
        <v>-211.69389100000001</v>
      </c>
      <c r="S37" s="484"/>
      <c r="T37" s="52">
        <v>122959.440279</v>
      </c>
      <c r="U37" s="52">
        <v>1971.2490110000001</v>
      </c>
    </row>
    <row r="38" spans="2:21" s="4" customFormat="1" ht="11.25" customHeight="1">
      <c r="B38" s="662" t="s">
        <v>591</v>
      </c>
      <c r="C38" s="438" t="s">
        <v>555</v>
      </c>
      <c r="D38" s="52">
        <v>272587.90254899999</v>
      </c>
      <c r="E38" s="52">
        <v>267434.62441500003</v>
      </c>
      <c r="F38" s="52">
        <v>5153.2781340000001</v>
      </c>
      <c r="G38" s="52"/>
      <c r="H38" s="52">
        <v>263.003353</v>
      </c>
      <c r="I38" s="52"/>
      <c r="J38" s="52">
        <v>263.003353</v>
      </c>
      <c r="K38" s="52"/>
      <c r="L38" s="52">
        <v>-36.756014999999998</v>
      </c>
      <c r="M38" s="52">
        <v>-11.970411</v>
      </c>
      <c r="N38" s="52">
        <v>-24.785603999999999</v>
      </c>
      <c r="O38" s="52"/>
      <c r="P38" s="52">
        <v>-4.566624</v>
      </c>
      <c r="Q38" s="52"/>
      <c r="R38" s="52">
        <v>-4.566624</v>
      </c>
      <c r="S38" s="484"/>
      <c r="T38" s="52">
        <v>113156.17555299999</v>
      </c>
      <c r="U38" s="52">
        <v>29.60407</v>
      </c>
    </row>
    <row r="39" spans="2:21" s="4" customFormat="1" ht="11.25" customHeight="1">
      <c r="B39" s="1096">
        <v>220</v>
      </c>
      <c r="C39" s="954" t="s">
        <v>461</v>
      </c>
      <c r="D39" s="1097">
        <v>3350111.3527720002</v>
      </c>
      <c r="E39" s="1097">
        <v>2973120.1962430002</v>
      </c>
      <c r="F39" s="1097">
        <v>183649.331037</v>
      </c>
      <c r="G39" s="1097"/>
      <c r="H39" s="1097">
        <v>31085.598900999998</v>
      </c>
      <c r="I39" s="1097"/>
      <c r="J39" s="1097">
        <v>31016.552540999997</v>
      </c>
      <c r="K39" s="1097"/>
      <c r="L39" s="1097">
        <v>-1955.1787559999998</v>
      </c>
      <c r="M39" s="1097">
        <v>-897.70902699999999</v>
      </c>
      <c r="N39" s="1097">
        <v>-1057.4697289999999</v>
      </c>
      <c r="O39" s="1097">
        <v>0</v>
      </c>
      <c r="P39" s="1097">
        <v>-6850.4239830000006</v>
      </c>
      <c r="Q39" s="1097"/>
      <c r="R39" s="1097">
        <v>-6850.4239830000006</v>
      </c>
      <c r="S39" s="1098"/>
      <c r="T39" s="1097">
        <v>1812679.008716</v>
      </c>
      <c r="U39" s="1097">
        <v>19234.013877000001</v>
      </c>
    </row>
    <row r="40" spans="2:21" s="4" customFormat="1" ht="11.25" customHeight="1">
      <c r="B40" s="208"/>
      <c r="C40" s="362"/>
      <c r="D40" s="215"/>
      <c r="E40" s="215"/>
      <c r="F40" s="215"/>
      <c r="G40" s="215"/>
      <c r="H40" s="215"/>
      <c r="I40" s="215"/>
      <c r="J40" s="215"/>
      <c r="K40" s="215"/>
      <c r="L40" s="215"/>
      <c r="M40" s="215"/>
      <c r="N40" s="215"/>
      <c r="O40" s="215"/>
      <c r="P40" s="215"/>
      <c r="Q40" s="215"/>
      <c r="R40" s="215"/>
      <c r="S40" s="215"/>
      <c r="T40" s="215"/>
      <c r="U40" s="215"/>
    </row>
    <row r="41" spans="2:21" s="4" customFormat="1" ht="11.25" customHeight="1">
      <c r="B41" s="208"/>
      <c r="C41" s="362"/>
      <c r="D41" s="215"/>
      <c r="E41" s="215"/>
      <c r="F41" s="215"/>
      <c r="G41" s="215"/>
      <c r="H41" s="215"/>
      <c r="I41" s="215"/>
      <c r="J41" s="215"/>
      <c r="K41" s="215"/>
      <c r="L41" s="215"/>
      <c r="M41" s="215"/>
      <c r="N41" s="215"/>
      <c r="O41" s="215"/>
      <c r="P41" s="215"/>
      <c r="Q41" s="215"/>
      <c r="R41" s="215"/>
      <c r="S41" s="215"/>
      <c r="T41" s="215"/>
      <c r="U41" s="215"/>
    </row>
    <row r="42" spans="2:21" s="4" customFormat="1" ht="11.25" customHeight="1"/>
    <row r="43" spans="2:21" s="4" customFormat="1" ht="11.25" customHeight="1"/>
    <row r="44" spans="2:21" s="211" customFormat="1" ht="11.25" customHeight="1">
      <c r="B44" s="1831" t="s">
        <v>738</v>
      </c>
      <c r="C44" s="1832"/>
      <c r="D44" s="1094" t="s">
        <v>520</v>
      </c>
      <c r="E44" s="1094" t="s">
        <v>390</v>
      </c>
      <c r="F44" s="1094" t="s">
        <v>391</v>
      </c>
      <c r="G44" s="1094"/>
      <c r="H44" s="1094" t="s">
        <v>521</v>
      </c>
      <c r="I44" s="1094" t="s">
        <v>522</v>
      </c>
      <c r="J44" s="1094" t="s">
        <v>523</v>
      </c>
      <c r="K44" s="1094"/>
      <c r="L44" s="1094" t="s">
        <v>524</v>
      </c>
      <c r="M44" s="1094" t="s">
        <v>525</v>
      </c>
      <c r="N44" s="1094" t="s">
        <v>558</v>
      </c>
      <c r="O44" s="1094"/>
      <c r="P44" s="1094" t="s">
        <v>559</v>
      </c>
      <c r="Q44" s="1094" t="s">
        <v>560</v>
      </c>
      <c r="R44" s="1094" t="s">
        <v>561</v>
      </c>
      <c r="S44" s="1094" t="s">
        <v>593</v>
      </c>
      <c r="T44" s="1094" t="s">
        <v>594</v>
      </c>
      <c r="U44" s="1094" t="s">
        <v>595</v>
      </c>
    </row>
    <row r="45" spans="2:21" s="4" customFormat="1" ht="11.25" customHeight="1">
      <c r="B45" s="361"/>
      <c r="C45" s="361"/>
      <c r="K45" s="738"/>
      <c r="L45" s="1792" t="s">
        <v>2123</v>
      </c>
      <c r="M45" s="1829"/>
      <c r="N45" s="1829"/>
      <c r="O45" s="1829"/>
      <c r="P45" s="1829"/>
      <c r="Q45" s="1829"/>
      <c r="R45" s="1829"/>
      <c r="S45" s="1800"/>
    </row>
    <row r="46" spans="2:21" s="4" customFormat="1" ht="11.25" customHeight="1">
      <c r="B46" s="361"/>
      <c r="C46" s="361"/>
      <c r="D46" s="212"/>
      <c r="E46" s="212"/>
      <c r="F46" s="212"/>
      <c r="G46" s="212"/>
      <c r="H46" s="212"/>
      <c r="I46" s="212"/>
      <c r="J46" s="212"/>
      <c r="K46" s="298"/>
      <c r="O46" s="213"/>
      <c r="P46" s="1800" t="s">
        <v>598</v>
      </c>
      <c r="Q46" s="1800"/>
      <c r="R46" s="1800"/>
      <c r="S46" s="1800"/>
      <c r="T46" s="298"/>
      <c r="U46" s="298"/>
    </row>
    <row r="47" spans="2:21" s="4" customFormat="1" ht="11.25" customHeight="1">
      <c r="B47" s="361"/>
      <c r="C47" s="361"/>
      <c r="K47" s="298"/>
      <c r="L47" s="1800" t="s">
        <v>599</v>
      </c>
      <c r="M47" s="1800"/>
      <c r="N47" s="1800"/>
      <c r="O47" s="213"/>
      <c r="P47" s="1800" t="s">
        <v>600</v>
      </c>
      <c r="Q47" s="1800"/>
      <c r="R47" s="1800"/>
      <c r="S47" s="1800"/>
      <c r="T47" s="1800" t="s">
        <v>601</v>
      </c>
      <c r="U47" s="1800"/>
    </row>
    <row r="48" spans="2:21" s="4" customFormat="1" ht="11.25" customHeight="1">
      <c r="B48" s="361"/>
      <c r="C48" s="361"/>
      <c r="D48" s="1830" t="s">
        <v>562</v>
      </c>
      <c r="E48" s="1830"/>
      <c r="F48" s="1830"/>
      <c r="G48" s="1830"/>
      <c r="H48" s="1830"/>
      <c r="I48" s="1830"/>
      <c r="J48" s="1830"/>
      <c r="K48" s="298"/>
      <c r="L48" s="1833" t="s">
        <v>602</v>
      </c>
      <c r="M48" s="1833"/>
      <c r="N48" s="1833"/>
      <c r="O48" s="298"/>
      <c r="P48" s="1746" t="s">
        <v>603</v>
      </c>
      <c r="Q48" s="1746"/>
      <c r="R48" s="1746"/>
      <c r="S48" s="1800"/>
      <c r="T48" s="1746" t="s">
        <v>604</v>
      </c>
      <c r="U48" s="1746"/>
    </row>
    <row r="49" spans="2:23" s="4" customFormat="1" ht="11.25" customHeight="1">
      <c r="B49" s="361"/>
      <c r="C49" s="361"/>
      <c r="D49" s="1793" t="s">
        <v>563</v>
      </c>
      <c r="E49" s="1834"/>
      <c r="F49" s="1834"/>
      <c r="G49" s="738"/>
      <c r="H49" s="1793" t="s">
        <v>564</v>
      </c>
      <c r="I49" s="1834"/>
      <c r="J49" s="1834"/>
      <c r="K49" s="77"/>
      <c r="L49" s="77"/>
      <c r="M49" s="603"/>
      <c r="N49" s="77"/>
      <c r="O49" s="77"/>
      <c r="P49" s="77"/>
      <c r="Q49" s="603"/>
      <c r="R49" s="77"/>
      <c r="S49" s="77" t="s">
        <v>606</v>
      </c>
      <c r="T49" s="77" t="s">
        <v>607</v>
      </c>
      <c r="U49" s="77" t="s">
        <v>608</v>
      </c>
    </row>
    <row r="50" spans="2:23" s="4" customFormat="1" ht="11.25" customHeight="1">
      <c r="B50" s="1828" t="s">
        <v>273</v>
      </c>
      <c r="C50" s="1812"/>
      <c r="D50" s="691"/>
      <c r="E50" s="148" t="s">
        <v>2124</v>
      </c>
      <c r="F50" s="148" t="s">
        <v>2125</v>
      </c>
      <c r="G50" s="148"/>
      <c r="H50" s="148"/>
      <c r="I50" s="148" t="s">
        <v>2125</v>
      </c>
      <c r="J50" s="148" t="s">
        <v>2126</v>
      </c>
      <c r="K50" s="148"/>
      <c r="L50" s="148"/>
      <c r="M50" s="148" t="s">
        <v>2124</v>
      </c>
      <c r="N50" s="148" t="s">
        <v>2125</v>
      </c>
      <c r="O50" s="148"/>
      <c r="P50" s="148"/>
      <c r="Q50" s="148" t="s">
        <v>2125</v>
      </c>
      <c r="R50" s="148" t="s">
        <v>2126</v>
      </c>
      <c r="S50" s="148" t="s">
        <v>612</v>
      </c>
      <c r="T50" s="148" t="s">
        <v>613</v>
      </c>
      <c r="U50" s="148" t="s">
        <v>613</v>
      </c>
    </row>
    <row r="51" spans="2:23" s="4" customFormat="1" ht="11.25" customHeight="1">
      <c r="B51" s="662" t="s">
        <v>930</v>
      </c>
      <c r="C51" s="358" t="s">
        <v>1003</v>
      </c>
      <c r="D51" s="95"/>
      <c r="E51" s="77"/>
      <c r="F51" s="77"/>
      <c r="G51" s="77"/>
      <c r="H51" s="77"/>
      <c r="I51" s="77"/>
      <c r="J51" s="77"/>
      <c r="K51" s="77"/>
      <c r="L51" s="77"/>
      <c r="M51" s="77"/>
      <c r="N51" s="77"/>
      <c r="O51" s="77"/>
      <c r="P51" s="77"/>
      <c r="Q51" s="77"/>
      <c r="R51" s="77"/>
      <c r="S51" s="77"/>
      <c r="T51" s="77"/>
      <c r="U51" s="77"/>
      <c r="V51" s="45"/>
      <c r="W51" s="32"/>
    </row>
    <row r="52" spans="2:23" s="4" customFormat="1" ht="11.25" customHeight="1">
      <c r="B52" s="662"/>
      <c r="C52" s="474" t="s">
        <v>1004</v>
      </c>
      <c r="D52" s="274">
        <v>368075.96837199997</v>
      </c>
      <c r="E52" s="52">
        <v>368075.96837199997</v>
      </c>
      <c r="F52" s="52"/>
      <c r="G52" s="52"/>
      <c r="H52" s="52"/>
      <c r="I52" s="52"/>
      <c r="J52" s="52"/>
      <c r="K52" s="52"/>
      <c r="L52" s="52"/>
      <c r="M52" s="52"/>
      <c r="N52" s="52"/>
      <c r="O52" s="52"/>
      <c r="P52" s="52"/>
      <c r="Q52" s="52"/>
      <c r="R52" s="52"/>
      <c r="S52" s="52"/>
      <c r="T52" s="52"/>
      <c r="U52" s="52"/>
      <c r="V52" s="45"/>
      <c r="W52" s="32"/>
    </row>
    <row r="53" spans="2:23" s="119" customFormat="1" ht="11.25" customHeight="1">
      <c r="B53" s="663" t="s">
        <v>548</v>
      </c>
      <c r="C53" s="362" t="s">
        <v>549</v>
      </c>
      <c r="D53" s="475">
        <v>1984086.956486</v>
      </c>
      <c r="E53" s="476">
        <v>1804967.8346830001</v>
      </c>
      <c r="F53" s="476">
        <v>130563.803053</v>
      </c>
      <c r="G53" s="476"/>
      <c r="H53" s="476">
        <v>29823.423364000002</v>
      </c>
      <c r="I53" s="476"/>
      <c r="J53" s="476">
        <v>29741.106414000005</v>
      </c>
      <c r="K53" s="476"/>
      <c r="L53" s="476">
        <v>-1447.5077839999999</v>
      </c>
      <c r="M53" s="476">
        <v>-606.73062100000004</v>
      </c>
      <c r="N53" s="476">
        <v>-840.77716299999997</v>
      </c>
      <c r="O53" s="476"/>
      <c r="P53" s="476">
        <v>-7448.6056090000002</v>
      </c>
      <c r="Q53" s="476"/>
      <c r="R53" s="476">
        <v>-7448.6056090000002</v>
      </c>
      <c r="S53" s="476"/>
      <c r="T53" s="476">
        <v>1551347.1902310001</v>
      </c>
      <c r="U53" s="476">
        <v>13705.175319</v>
      </c>
    </row>
    <row r="54" spans="2:23" s="4" customFormat="1" ht="11.25" customHeight="1">
      <c r="B54" s="662" t="s">
        <v>932</v>
      </c>
      <c r="C54" s="438" t="s">
        <v>933</v>
      </c>
      <c r="D54" s="274">
        <v>34073.002650000002</v>
      </c>
      <c r="E54" s="52">
        <v>34073.002650000002</v>
      </c>
      <c r="F54" s="52"/>
      <c r="G54" s="52"/>
      <c r="H54" s="52"/>
      <c r="I54" s="52"/>
      <c r="J54" s="52"/>
      <c r="K54" s="52"/>
      <c r="L54" s="52"/>
      <c r="M54" s="52"/>
      <c r="N54" s="52"/>
      <c r="O54" s="52"/>
      <c r="P54" s="52"/>
      <c r="Q54" s="52"/>
      <c r="R54" s="52"/>
      <c r="S54" s="214"/>
      <c r="T54" s="52"/>
      <c r="U54" s="52"/>
    </row>
    <row r="55" spans="2:23" s="4" customFormat="1" ht="11.25" customHeight="1">
      <c r="B55" s="662" t="s">
        <v>934</v>
      </c>
      <c r="C55" s="438" t="s">
        <v>935</v>
      </c>
      <c r="D55" s="274">
        <v>4059.2536919999993</v>
      </c>
      <c r="E55" s="52">
        <v>4037.2294109999998</v>
      </c>
      <c r="F55" s="52">
        <v>12.291881000000002</v>
      </c>
      <c r="G55" s="52"/>
      <c r="H55" s="52"/>
      <c r="I55" s="52"/>
      <c r="J55" s="52"/>
      <c r="K55" s="52"/>
      <c r="L55" s="52">
        <v>-1.2173350000000001</v>
      </c>
      <c r="M55" s="52">
        <v>-1.203274</v>
      </c>
      <c r="N55" s="52"/>
      <c r="O55" s="52"/>
      <c r="P55" s="52"/>
      <c r="Q55" s="52"/>
      <c r="R55" s="52"/>
      <c r="S55" s="214"/>
      <c r="T55" s="52">
        <v>847.43935599999998</v>
      </c>
      <c r="U55" s="52"/>
    </row>
    <row r="56" spans="2:23" s="4" customFormat="1" ht="11.25" customHeight="1">
      <c r="B56" s="662" t="s">
        <v>550</v>
      </c>
      <c r="C56" s="438" t="s">
        <v>551</v>
      </c>
      <c r="D56" s="274">
        <v>32033.488668000002</v>
      </c>
      <c r="E56" s="52">
        <v>31804.468518000001</v>
      </c>
      <c r="F56" s="52"/>
      <c r="G56" s="52"/>
      <c r="H56" s="52"/>
      <c r="I56" s="52"/>
      <c r="J56" s="52"/>
      <c r="K56" s="52"/>
      <c r="L56" s="52">
        <v>-0.94872499999999993</v>
      </c>
      <c r="M56" s="52">
        <v>-0.836175</v>
      </c>
      <c r="N56" s="52"/>
      <c r="O56" s="52"/>
      <c r="P56" s="52"/>
      <c r="Q56" s="52"/>
      <c r="R56" s="52"/>
      <c r="S56" s="214"/>
      <c r="T56" s="52">
        <v>230.12612999999999</v>
      </c>
      <c r="U56" s="52"/>
    </row>
    <row r="57" spans="2:23" s="4" customFormat="1" ht="11.25" customHeight="1">
      <c r="B57" s="662" t="s">
        <v>614</v>
      </c>
      <c r="C57" s="438" t="s">
        <v>615</v>
      </c>
      <c r="D57" s="274">
        <v>79593.762042999995</v>
      </c>
      <c r="E57" s="52">
        <v>77952.147660000002</v>
      </c>
      <c r="F57" s="52">
        <v>1641.6143830000003</v>
      </c>
      <c r="G57" s="52"/>
      <c r="H57" s="52">
        <v>953.29086199999995</v>
      </c>
      <c r="I57" s="52"/>
      <c r="J57" s="52">
        <v>953.29086199999995</v>
      </c>
      <c r="K57" s="52"/>
      <c r="L57" s="52">
        <v>-10.831496</v>
      </c>
      <c r="M57" s="52">
        <v>-5.4734959999999999</v>
      </c>
      <c r="N57" s="52">
        <v>-5.3579990000000004</v>
      </c>
      <c r="O57" s="52"/>
      <c r="P57" s="52">
        <v>-16.193275000000003</v>
      </c>
      <c r="Q57" s="52"/>
      <c r="R57" s="52">
        <v>-16.193275000000003</v>
      </c>
      <c r="S57" s="214"/>
      <c r="T57" s="52">
        <v>10033.25426</v>
      </c>
      <c r="U57" s="52">
        <v>198.749244</v>
      </c>
    </row>
    <row r="58" spans="2:23" s="4" customFormat="1" ht="11.25" customHeight="1">
      <c r="B58" s="662" t="s">
        <v>552</v>
      </c>
      <c r="C58" s="438" t="s">
        <v>553</v>
      </c>
      <c r="D58" s="274">
        <v>788782.42502199998</v>
      </c>
      <c r="E58" s="52">
        <v>706364.63103699998</v>
      </c>
      <c r="F58" s="52">
        <v>82082.988236000005</v>
      </c>
      <c r="G58" s="52"/>
      <c r="H58" s="52">
        <v>23940.453608</v>
      </c>
      <c r="I58" s="52"/>
      <c r="J58" s="52">
        <v>23940.453608</v>
      </c>
      <c r="K58" s="52"/>
      <c r="L58" s="52">
        <v>-1022.963002</v>
      </c>
      <c r="M58" s="52">
        <v>-454.728835</v>
      </c>
      <c r="N58" s="52">
        <v>-568.23416699999996</v>
      </c>
      <c r="O58" s="52"/>
      <c r="P58" s="52">
        <v>-6662.4758670000001</v>
      </c>
      <c r="Q58" s="52"/>
      <c r="R58" s="52">
        <v>-6662.4758670000001</v>
      </c>
      <c r="S58" s="214"/>
      <c r="T58" s="52">
        <v>555798.96189000004</v>
      </c>
      <c r="U58" s="52">
        <v>10349.510544000001</v>
      </c>
    </row>
    <row r="59" spans="2:23" s="477" customFormat="1" ht="11.25" customHeight="1">
      <c r="B59" s="662" t="s">
        <v>554</v>
      </c>
      <c r="C59" s="478" t="s">
        <v>585</v>
      </c>
      <c r="D59" s="479">
        <v>226362.92019599999</v>
      </c>
      <c r="E59" s="480">
        <v>201096.45139500004</v>
      </c>
      <c r="F59" s="480">
        <v>25157.846650999996</v>
      </c>
      <c r="G59" s="480"/>
      <c r="H59" s="480">
        <v>4086.1025379999996</v>
      </c>
      <c r="I59" s="480"/>
      <c r="J59" s="480">
        <v>4086.1025379999996</v>
      </c>
      <c r="K59" s="480"/>
      <c r="L59" s="480">
        <v>-371.31157400000001</v>
      </c>
      <c r="M59" s="480">
        <v>-141.06362999999999</v>
      </c>
      <c r="N59" s="480">
        <v>-230.24794399999999</v>
      </c>
      <c r="O59" s="480"/>
      <c r="P59" s="480">
        <v>-1358.1922890000001</v>
      </c>
      <c r="Q59" s="480"/>
      <c r="R59" s="480">
        <v>-1358.1922890000001</v>
      </c>
      <c r="S59" s="481"/>
      <c r="T59" s="480">
        <v>179304.53541899999</v>
      </c>
      <c r="U59" s="480">
        <v>2290.7832939999998</v>
      </c>
    </row>
    <row r="60" spans="2:23" s="4" customFormat="1" ht="11.25" customHeight="1">
      <c r="B60" s="662" t="s">
        <v>586</v>
      </c>
      <c r="C60" s="438" t="s">
        <v>555</v>
      </c>
      <c r="D60" s="274">
        <v>1045545.024411</v>
      </c>
      <c r="E60" s="52">
        <v>950736.35540799994</v>
      </c>
      <c r="F60" s="52">
        <v>46826.796004000003</v>
      </c>
      <c r="G60" s="52"/>
      <c r="H60" s="52">
        <v>4929.4538659999998</v>
      </c>
      <c r="I60" s="52"/>
      <c r="J60" s="52">
        <v>4847.1369160000004</v>
      </c>
      <c r="K60" s="52"/>
      <c r="L60" s="52">
        <v>-411.54722700000008</v>
      </c>
      <c r="M60" s="52">
        <v>-144.48884000000001</v>
      </c>
      <c r="N60" s="52">
        <v>-267.05838700000004</v>
      </c>
      <c r="O60" s="52"/>
      <c r="P60" s="52">
        <v>-769.72648500000003</v>
      </c>
      <c r="Q60" s="52"/>
      <c r="R60" s="52">
        <v>-769.72648500000003</v>
      </c>
      <c r="S60" s="214"/>
      <c r="T60" s="52">
        <v>984437.408161</v>
      </c>
      <c r="U60" s="52">
        <v>3156.9155310000001</v>
      </c>
    </row>
    <row r="61" spans="2:23" s="119" customFormat="1" ht="11.25" customHeight="1">
      <c r="B61" s="663" t="s">
        <v>556</v>
      </c>
      <c r="C61" s="362" t="s">
        <v>938</v>
      </c>
      <c r="D61" s="475">
        <v>228204.494886</v>
      </c>
      <c r="E61" s="476">
        <v>140429.406005</v>
      </c>
      <c r="F61" s="476"/>
      <c r="G61" s="476"/>
      <c r="H61" s="476"/>
      <c r="I61" s="476"/>
      <c r="J61" s="476"/>
      <c r="K61" s="476"/>
      <c r="L61" s="476">
        <v>-1.077604</v>
      </c>
      <c r="M61" s="476">
        <v>-1.077604</v>
      </c>
      <c r="N61" s="476"/>
      <c r="O61" s="476"/>
      <c r="P61" s="476"/>
      <c r="Q61" s="476"/>
      <c r="R61" s="476"/>
      <c r="S61" s="482"/>
      <c r="T61" s="476"/>
      <c r="U61" s="476"/>
    </row>
    <row r="62" spans="2:23" s="4" customFormat="1" ht="11.25" customHeight="1">
      <c r="B62" s="662" t="s">
        <v>939</v>
      </c>
      <c r="C62" s="438" t="s">
        <v>933</v>
      </c>
      <c r="D62" s="274">
        <v>19673.798758000001</v>
      </c>
      <c r="E62" s="52">
        <v>696.59060799999997</v>
      </c>
      <c r="F62" s="52"/>
      <c r="G62" s="52"/>
      <c r="H62" s="52"/>
      <c r="I62" s="52"/>
      <c r="J62" s="52"/>
      <c r="K62" s="52"/>
      <c r="L62" s="52"/>
      <c r="M62" s="52"/>
      <c r="N62" s="52"/>
      <c r="O62" s="52"/>
      <c r="P62" s="52"/>
      <c r="Q62" s="52"/>
      <c r="R62" s="52"/>
      <c r="S62" s="214"/>
      <c r="T62" s="52"/>
      <c r="U62" s="52"/>
    </row>
    <row r="63" spans="2:23" s="4" customFormat="1" ht="11.25" customHeight="1">
      <c r="B63" s="662" t="s">
        <v>940</v>
      </c>
      <c r="C63" s="438" t="s">
        <v>935</v>
      </c>
      <c r="D63" s="274">
        <v>64400.161390000001</v>
      </c>
      <c r="E63" s="52">
        <v>41509.482345999997</v>
      </c>
      <c r="F63" s="52"/>
      <c r="G63" s="52"/>
      <c r="H63" s="52"/>
      <c r="I63" s="52"/>
      <c r="J63" s="52"/>
      <c r="K63" s="52"/>
      <c r="L63" s="52"/>
      <c r="M63" s="52"/>
      <c r="N63" s="52"/>
      <c r="O63" s="52"/>
      <c r="P63" s="52"/>
      <c r="Q63" s="52"/>
      <c r="R63" s="52"/>
      <c r="S63" s="214"/>
      <c r="T63" s="52"/>
      <c r="U63" s="52"/>
    </row>
    <row r="64" spans="2:23" s="4" customFormat="1" ht="11.25" customHeight="1">
      <c r="B64" s="662" t="s">
        <v>941</v>
      </c>
      <c r="C64" s="438" t="s">
        <v>551</v>
      </c>
      <c r="D64" s="274">
        <v>138554.046436</v>
      </c>
      <c r="E64" s="52">
        <v>92661.414036000002</v>
      </c>
      <c r="F64" s="52"/>
      <c r="G64" s="52"/>
      <c r="H64" s="52"/>
      <c r="I64" s="52"/>
      <c r="J64" s="52"/>
      <c r="K64" s="52"/>
      <c r="L64" s="52"/>
      <c r="M64" s="52"/>
      <c r="N64" s="52"/>
      <c r="O64" s="52"/>
      <c r="P64" s="52"/>
      <c r="Q64" s="52"/>
      <c r="R64" s="52"/>
      <c r="S64" s="214"/>
      <c r="T64" s="52"/>
      <c r="U64" s="52"/>
    </row>
    <row r="65" spans="2:21" s="4" customFormat="1" ht="11.25" customHeight="1">
      <c r="B65" s="662" t="s">
        <v>942</v>
      </c>
      <c r="C65" s="438" t="s">
        <v>615</v>
      </c>
      <c r="D65" s="274">
        <v>323.88709499999999</v>
      </c>
      <c r="E65" s="52">
        <v>309.31780800000001</v>
      </c>
      <c r="F65" s="52"/>
      <c r="G65" s="52"/>
      <c r="H65" s="52"/>
      <c r="I65" s="52"/>
      <c r="J65" s="52"/>
      <c r="K65" s="52"/>
      <c r="L65" s="52"/>
      <c r="M65" s="52"/>
      <c r="N65" s="52"/>
      <c r="O65" s="52"/>
      <c r="P65" s="52"/>
      <c r="Q65" s="52"/>
      <c r="R65" s="52"/>
      <c r="S65" s="214"/>
      <c r="T65" s="52"/>
      <c r="U65" s="52"/>
    </row>
    <row r="66" spans="2:21" s="4" customFormat="1" ht="11.25" customHeight="1">
      <c r="B66" s="662" t="s">
        <v>943</v>
      </c>
      <c r="C66" s="438" t="s">
        <v>553</v>
      </c>
      <c r="D66" s="274">
        <v>5252.6012060000003</v>
      </c>
      <c r="E66" s="52">
        <v>5252.6012060000003</v>
      </c>
      <c r="F66" s="52"/>
      <c r="G66" s="52"/>
      <c r="H66" s="52"/>
      <c r="I66" s="52"/>
      <c r="J66" s="52"/>
      <c r="K66" s="52"/>
      <c r="L66" s="52">
        <v>-0.63255099999999997</v>
      </c>
      <c r="M66" s="52">
        <v>-0.63255099999999997</v>
      </c>
      <c r="N66" s="52"/>
      <c r="O66" s="52"/>
      <c r="P66" s="52"/>
      <c r="Q66" s="52"/>
      <c r="R66" s="52"/>
      <c r="S66" s="214"/>
      <c r="T66" s="52"/>
      <c r="U66" s="52"/>
    </row>
    <row r="67" spans="2:21" s="119" customFormat="1" ht="11.25" customHeight="1">
      <c r="B67" s="663" t="s">
        <v>587</v>
      </c>
      <c r="C67" s="362" t="s">
        <v>588</v>
      </c>
      <c r="D67" s="475">
        <v>794520.527245</v>
      </c>
      <c r="E67" s="476">
        <v>763035.93031900004</v>
      </c>
      <c r="F67" s="476">
        <v>31484.596925999995</v>
      </c>
      <c r="G67" s="476"/>
      <c r="H67" s="476">
        <v>4838.2027260000004</v>
      </c>
      <c r="I67" s="476"/>
      <c r="J67" s="476">
        <v>4838.2027260000004</v>
      </c>
      <c r="K67" s="476"/>
      <c r="L67" s="476">
        <v>-447.39436999999998</v>
      </c>
      <c r="M67" s="476">
        <v>-170.98320899999999</v>
      </c>
      <c r="N67" s="476">
        <v>-276.41116099999999</v>
      </c>
      <c r="O67" s="476"/>
      <c r="P67" s="476">
        <v>-198.260817</v>
      </c>
      <c r="Q67" s="476"/>
      <c r="R67" s="476">
        <v>-198.260817</v>
      </c>
      <c r="S67" s="483"/>
      <c r="T67" s="476">
        <v>230189.546822</v>
      </c>
      <c r="U67" s="476">
        <v>2347.700394</v>
      </c>
    </row>
    <row r="68" spans="2:21" s="4" customFormat="1" ht="11.25" customHeight="1">
      <c r="B68" s="662" t="s">
        <v>944</v>
      </c>
      <c r="C68" s="438" t="s">
        <v>933</v>
      </c>
      <c r="D68" s="274">
        <v>1.2614700000000001</v>
      </c>
      <c r="E68" s="52">
        <v>1.2614700000000001</v>
      </c>
      <c r="F68" s="52"/>
      <c r="G68" s="52"/>
      <c r="H68" s="52"/>
      <c r="I68" s="52"/>
      <c r="J68" s="52"/>
      <c r="K68" s="52"/>
      <c r="L68" s="52"/>
      <c r="M68" s="52"/>
      <c r="N68" s="52"/>
      <c r="O68" s="52"/>
      <c r="P68" s="52"/>
      <c r="Q68" s="52"/>
      <c r="R68" s="52"/>
      <c r="S68" s="484"/>
      <c r="T68" s="52"/>
      <c r="U68" s="52"/>
    </row>
    <row r="69" spans="2:21" s="4" customFormat="1" ht="11.25" customHeight="1">
      <c r="B69" s="662" t="s">
        <v>945</v>
      </c>
      <c r="C69" s="438" t="s">
        <v>935</v>
      </c>
      <c r="D69" s="274">
        <v>11247.111711</v>
      </c>
      <c r="E69" s="52">
        <v>11247.106711</v>
      </c>
      <c r="F69" s="52"/>
      <c r="G69" s="52"/>
      <c r="H69" s="52"/>
      <c r="I69" s="52"/>
      <c r="J69" s="52"/>
      <c r="K69" s="52"/>
      <c r="L69" s="52"/>
      <c r="M69" s="52"/>
      <c r="N69" s="52"/>
      <c r="O69" s="52"/>
      <c r="P69" s="52"/>
      <c r="Q69" s="52"/>
      <c r="R69" s="52"/>
      <c r="S69" s="484"/>
      <c r="T69" s="52">
        <v>32.568350000000002</v>
      </c>
      <c r="U69" s="52"/>
    </row>
    <row r="70" spans="2:21" s="4" customFormat="1" ht="11.25" customHeight="1">
      <c r="B70" s="662" t="s">
        <v>589</v>
      </c>
      <c r="C70" s="438" t="s">
        <v>551</v>
      </c>
      <c r="D70" s="274">
        <v>38874.151082999997</v>
      </c>
      <c r="E70" s="52">
        <v>38677.929915000001</v>
      </c>
      <c r="F70" s="52">
        <v>196.22116800000001</v>
      </c>
      <c r="G70" s="52"/>
      <c r="H70" s="52"/>
      <c r="I70" s="52"/>
      <c r="J70" s="52"/>
      <c r="K70" s="52"/>
      <c r="L70" s="52">
        <v>-2.7523529999999998</v>
      </c>
      <c r="M70" s="52">
        <v>-2.164758</v>
      </c>
      <c r="N70" s="52">
        <v>-0.58759499999999998</v>
      </c>
      <c r="O70" s="52"/>
      <c r="P70" s="52"/>
      <c r="Q70" s="52"/>
      <c r="R70" s="52"/>
      <c r="S70" s="484"/>
      <c r="T70" s="52">
        <v>575.31923300000005</v>
      </c>
      <c r="U70" s="52"/>
    </row>
    <row r="71" spans="2:21" s="4" customFormat="1" ht="11.25" customHeight="1">
      <c r="B71" s="662" t="s">
        <v>946</v>
      </c>
      <c r="C71" s="438" t="s">
        <v>615</v>
      </c>
      <c r="D71" s="274">
        <v>9565.2055870000004</v>
      </c>
      <c r="E71" s="52">
        <v>9287.9633200000007</v>
      </c>
      <c r="F71" s="52">
        <v>277.24226700000003</v>
      </c>
      <c r="G71" s="52"/>
      <c r="H71" s="52"/>
      <c r="I71" s="52"/>
      <c r="J71" s="52"/>
      <c r="K71" s="52"/>
      <c r="L71" s="52">
        <v>-3.2670059999999999</v>
      </c>
      <c r="M71" s="52">
        <v>-1.6488700000000001</v>
      </c>
      <c r="N71" s="52">
        <v>-1.618136</v>
      </c>
      <c r="O71" s="52"/>
      <c r="P71" s="52"/>
      <c r="Q71" s="52"/>
      <c r="R71" s="52"/>
      <c r="S71" s="484"/>
      <c r="T71" s="52">
        <v>3030.096333</v>
      </c>
      <c r="U71" s="52"/>
    </row>
    <row r="72" spans="2:21" s="4" customFormat="1" ht="11.25" customHeight="1">
      <c r="B72" s="662" t="s">
        <v>590</v>
      </c>
      <c r="C72" s="438" t="s">
        <v>553</v>
      </c>
      <c r="D72" s="274">
        <v>415195.14691100002</v>
      </c>
      <c r="E72" s="52">
        <v>388616.46955400001</v>
      </c>
      <c r="F72" s="52">
        <v>26578.677357</v>
      </c>
      <c r="G72" s="52"/>
      <c r="H72" s="52">
        <v>4567.3855240000003</v>
      </c>
      <c r="I72" s="52"/>
      <c r="J72" s="52">
        <v>4567.3855240000003</v>
      </c>
      <c r="K72" s="52"/>
      <c r="L72" s="52">
        <v>-408.29792300000003</v>
      </c>
      <c r="M72" s="52">
        <v>-155.755818</v>
      </c>
      <c r="N72" s="52">
        <v>-252.54210499999999</v>
      </c>
      <c r="O72" s="52"/>
      <c r="P72" s="52">
        <v>-196.309438</v>
      </c>
      <c r="Q72" s="52"/>
      <c r="R72" s="52">
        <v>-196.309438</v>
      </c>
      <c r="S72" s="484"/>
      <c r="T72" s="52">
        <v>116445.24398699999</v>
      </c>
      <c r="U72" s="52">
        <v>2319.0836439999998</v>
      </c>
    </row>
    <row r="73" spans="2:21" s="4" customFormat="1" ht="11.25" customHeight="1">
      <c r="B73" s="662" t="s">
        <v>591</v>
      </c>
      <c r="C73" s="438" t="s">
        <v>555</v>
      </c>
      <c r="D73" s="52">
        <v>319637.65048299998</v>
      </c>
      <c r="E73" s="52">
        <v>315205.199349</v>
      </c>
      <c r="F73" s="52">
        <v>4432.4511339999999</v>
      </c>
      <c r="G73" s="52"/>
      <c r="H73" s="52">
        <v>270.81720200000001</v>
      </c>
      <c r="I73" s="52"/>
      <c r="J73" s="52">
        <v>270.81720200000001</v>
      </c>
      <c r="K73" s="52"/>
      <c r="L73" s="52">
        <v>-33.034484999999997</v>
      </c>
      <c r="M73" s="52">
        <v>-11.37116</v>
      </c>
      <c r="N73" s="52">
        <v>-21.663325</v>
      </c>
      <c r="O73" s="52"/>
      <c r="P73" s="52">
        <v>-1.951379</v>
      </c>
      <c r="Q73" s="52"/>
      <c r="R73" s="52">
        <v>-1.951379</v>
      </c>
      <c r="S73" s="484"/>
      <c r="T73" s="52">
        <v>110106.318919</v>
      </c>
      <c r="U73" s="52">
        <v>28.61675</v>
      </c>
    </row>
    <row r="74" spans="2:21" s="4" customFormat="1" ht="11.25" customHeight="1">
      <c r="B74" s="1096">
        <v>220</v>
      </c>
      <c r="C74" s="954" t="s">
        <v>461</v>
      </c>
      <c r="D74" s="1097">
        <v>3374887.9469889998</v>
      </c>
      <c r="E74" s="1097">
        <v>3076509.1393789998</v>
      </c>
      <c r="F74" s="1097">
        <v>162048.39997899998</v>
      </c>
      <c r="G74" s="1097"/>
      <c r="H74" s="1097">
        <v>34661.626090000005</v>
      </c>
      <c r="I74" s="1097"/>
      <c r="J74" s="1097">
        <v>34579.309140000005</v>
      </c>
      <c r="K74" s="1097"/>
      <c r="L74" s="1097">
        <v>-1895.9797579999999</v>
      </c>
      <c r="M74" s="1097">
        <v>-778.79143399999998</v>
      </c>
      <c r="N74" s="1097">
        <v>-1117.188324</v>
      </c>
      <c r="O74" s="1097">
        <v>0</v>
      </c>
      <c r="P74" s="1097">
        <v>-7646.8664260000005</v>
      </c>
      <c r="Q74" s="1097"/>
      <c r="R74" s="1097">
        <v>-7646.8664260000005</v>
      </c>
      <c r="S74" s="1098"/>
      <c r="T74" s="1097">
        <v>1781536.7370530001</v>
      </c>
      <c r="U74" s="1097">
        <v>16052.875712999999</v>
      </c>
    </row>
    <row r="75" spans="2:21" ht="11.25" customHeight="1">
      <c r="D75" s="854"/>
      <c r="H75" s="854"/>
    </row>
  </sheetData>
  <mergeCells count="29">
    <mergeCell ref="T48:U48"/>
    <mergeCell ref="B7:U7"/>
    <mergeCell ref="B15:C15"/>
    <mergeCell ref="L47:N47"/>
    <mergeCell ref="P47:R47"/>
    <mergeCell ref="T47:U47"/>
    <mergeCell ref="L45:R45"/>
    <mergeCell ref="P46:R46"/>
    <mergeCell ref="T12:U12"/>
    <mergeCell ref="D13:F13"/>
    <mergeCell ref="H13:J13"/>
    <mergeCell ref="L13:N13"/>
    <mergeCell ref="P13:R13"/>
    <mergeCell ref="T13:U13"/>
    <mergeCell ref="B50:C50"/>
    <mergeCell ref="B9:C9"/>
    <mergeCell ref="L10:R10"/>
    <mergeCell ref="S10:S13"/>
    <mergeCell ref="P11:R11"/>
    <mergeCell ref="D12:J12"/>
    <mergeCell ref="L12:N12"/>
    <mergeCell ref="P12:R12"/>
    <mergeCell ref="B44:C44"/>
    <mergeCell ref="S45:S48"/>
    <mergeCell ref="D48:J48"/>
    <mergeCell ref="L48:N48"/>
    <mergeCell ref="D49:F49"/>
    <mergeCell ref="H49:J49"/>
    <mergeCell ref="P48:R48"/>
  </mergeCells>
  <phoneticPr fontId="294" type="noConversion"/>
  <hyperlinks>
    <hyperlink ref="B3" location="Contents!A1" display="Back to index page" xr:uid="{775DDB7C-2A31-464F-9A2D-2CA6198A1630}"/>
    <hyperlink ref="B3:J3" location="CONTENTS!A1" display="Back to contents page" xr:uid="{CD10742A-33EA-41D5-A974-58A2AA6D8E64}"/>
  </hyperlinks>
  <pageMargins left="0.7" right="0.7" top="0.75" bottom="0.75" header="0.3" footer="0.3"/>
  <pageSetup paperSize="9" orientation="portrait" verticalDpi="0" r:id="rId1"/>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19"/>
  <dimension ref="A1:L30"/>
  <sheetViews>
    <sheetView showGridLines="0" showRowColHeaders="0" zoomScaleNormal="100" zoomScaleSheetLayoutView="100" workbookViewId="0"/>
  </sheetViews>
  <sheetFormatPr baseColWidth="10" defaultColWidth="11.42578125" defaultRowHeight="15"/>
  <cols>
    <col min="1" max="1" width="2.7109375" style="21" customWidth="1"/>
    <col min="2" max="2" width="4.85546875" style="21" customWidth="1"/>
    <col min="3" max="3" width="2.5703125" style="21" customWidth="1"/>
    <col min="4" max="4" width="35.85546875" style="21" customWidth="1"/>
    <col min="5" max="8" width="12" style="8" customWidth="1"/>
    <col min="9" max="9" width="13.42578125" style="8" bestFit="1" customWidth="1"/>
    <col min="10" max="10" width="12" style="8" customWidth="1"/>
    <col min="11" max="11" width="102.85546875" style="8" customWidth="1"/>
    <col min="12" max="16384" width="11.42578125" style="8"/>
  </cols>
  <sheetData>
    <row r="1" spans="1:11" s="12" customFormat="1" ht="11.25" customHeight="1">
      <c r="A1" s="9"/>
      <c r="B1" s="9"/>
      <c r="C1" s="9"/>
      <c r="D1" s="9"/>
      <c r="E1" s="10"/>
      <c r="F1" s="10"/>
      <c r="G1" s="11"/>
      <c r="H1" s="11"/>
      <c r="I1" s="11"/>
    </row>
    <row r="2" spans="1:11" s="12" customFormat="1" ht="5.25" customHeight="1">
      <c r="A2" s="9"/>
      <c r="B2" s="9"/>
      <c r="C2" s="9"/>
      <c r="D2" s="9"/>
      <c r="E2" s="10"/>
      <c r="F2" s="10"/>
      <c r="G2" s="11"/>
      <c r="H2" s="11"/>
      <c r="I2" s="11"/>
    </row>
    <row r="3" spans="1:11" s="14" customFormat="1" ht="12.75" customHeight="1">
      <c r="A3" s="13"/>
      <c r="B3" s="1774" t="s">
        <v>268</v>
      </c>
      <c r="C3" s="1775"/>
      <c r="D3" s="1775"/>
      <c r="E3" s="1775"/>
      <c r="F3" s="1775"/>
      <c r="G3" s="1775"/>
      <c r="H3" s="1775"/>
      <c r="I3" s="1775"/>
      <c r="J3" s="1775"/>
    </row>
    <row r="4" spans="1:11" s="12" customFormat="1" ht="5.25" customHeight="1">
      <c r="A4" s="9"/>
      <c r="B4" s="9"/>
      <c r="C4" s="9"/>
      <c r="D4" s="9"/>
      <c r="E4" s="9"/>
      <c r="F4" s="10"/>
      <c r="G4" s="10"/>
      <c r="H4" s="11"/>
      <c r="I4" s="11"/>
      <c r="J4" s="11"/>
      <c r="K4" s="9"/>
    </row>
    <row r="5" spans="1:11" ht="15.75" customHeight="1">
      <c r="A5" s="15"/>
      <c r="B5" s="16" t="s">
        <v>616</v>
      </c>
      <c r="C5"/>
      <c r="D5"/>
      <c r="E5"/>
      <c r="F5" s="16"/>
      <c r="G5"/>
      <c r="H5"/>
    </row>
    <row r="6" spans="1:11" ht="11.25" customHeight="1">
      <c r="A6" s="15"/>
      <c r="B6" s="15"/>
      <c r="C6" s="16"/>
      <c r="D6" s="16"/>
    </row>
    <row r="7" spans="1:11" ht="22.5" customHeight="1">
      <c r="A7" s="15"/>
      <c r="B7" s="1837" t="s">
        <v>617</v>
      </c>
      <c r="C7" s="1771"/>
      <c r="D7" s="1771"/>
      <c r="E7" s="1771"/>
      <c r="F7" s="1771"/>
      <c r="G7" s="1771"/>
      <c r="H7" s="1771"/>
      <c r="I7" s="1771"/>
      <c r="J7" s="1771"/>
    </row>
    <row r="8" spans="1:11" ht="11.25" customHeight="1">
      <c r="A8" s="15"/>
      <c r="C8"/>
      <c r="D8"/>
      <c r="E8"/>
      <c r="F8"/>
      <c r="G8"/>
      <c r="H8"/>
      <c r="I8" s="253"/>
      <c r="J8" s="253"/>
    </row>
    <row r="9" spans="1:11" ht="11.25" customHeight="1">
      <c r="A9" s="15"/>
      <c r="B9" s="15"/>
      <c r="C9" s="16"/>
      <c r="D9" s="16"/>
    </row>
    <row r="10" spans="1:11" s="12" customFormat="1" ht="11.25" customHeight="1">
      <c r="A10" s="9"/>
      <c r="B10" s="1838" t="s">
        <v>28</v>
      </c>
      <c r="C10" s="1839"/>
      <c r="D10" s="1839"/>
      <c r="E10" s="877" t="s">
        <v>520</v>
      </c>
      <c r="F10" s="877" t="s">
        <v>390</v>
      </c>
      <c r="G10" s="877" t="s">
        <v>391</v>
      </c>
      <c r="H10" s="877" t="s">
        <v>521</v>
      </c>
      <c r="I10" s="877" t="s">
        <v>522</v>
      </c>
      <c r="J10" s="877" t="s">
        <v>523</v>
      </c>
    </row>
    <row r="11" spans="1:11" s="12" customFormat="1" ht="11.25" customHeight="1">
      <c r="A11" s="9"/>
      <c r="B11" s="607"/>
      <c r="C11" s="607"/>
      <c r="D11" s="606"/>
      <c r="E11" s="1836" t="s">
        <v>618</v>
      </c>
      <c r="F11" s="1836"/>
      <c r="G11" s="1836"/>
      <c r="H11" s="1836"/>
      <c r="I11" s="1836"/>
      <c r="J11" s="1836"/>
    </row>
    <row r="12" spans="1:11" s="12" customFormat="1" ht="11.25" customHeight="1">
      <c r="A12" s="9"/>
      <c r="B12" s="96"/>
      <c r="D12" s="96"/>
      <c r="E12" s="608"/>
      <c r="F12" s="608"/>
      <c r="G12" s="500" t="s">
        <v>573</v>
      </c>
      <c r="H12" s="608"/>
      <c r="I12" s="113" t="s">
        <v>619</v>
      </c>
      <c r="J12" s="608"/>
    </row>
    <row r="13" spans="1:11" s="12" customFormat="1" ht="11.25" customHeight="1">
      <c r="A13" s="9"/>
      <c r="B13" s="202" t="s">
        <v>273</v>
      </c>
      <c r="C13" s="739"/>
      <c r="D13" s="202"/>
      <c r="E13" s="553" t="s">
        <v>620</v>
      </c>
      <c r="F13" s="553" t="s">
        <v>621</v>
      </c>
      <c r="G13" s="553" t="s">
        <v>622</v>
      </c>
      <c r="H13" s="553" t="s">
        <v>575</v>
      </c>
      <c r="I13" s="553" t="s">
        <v>623</v>
      </c>
      <c r="J13" s="553" t="s">
        <v>461</v>
      </c>
      <c r="K13" s="867"/>
    </row>
    <row r="14" spans="1:11" ht="11.25" customHeight="1">
      <c r="B14" s="740">
        <v>1</v>
      </c>
      <c r="C14" s="740" t="s">
        <v>549</v>
      </c>
      <c r="D14" s="740"/>
      <c r="E14" s="1439">
        <v>312715.10079200001</v>
      </c>
      <c r="F14" s="1439">
        <v>563899.617134706</v>
      </c>
      <c r="G14" s="1439">
        <v>427235.35161591601</v>
      </c>
      <c r="H14" s="1439">
        <v>1022431.1673533776</v>
      </c>
      <c r="I14" s="1439"/>
      <c r="J14" s="1439">
        <f>SUM(E14:I14)</f>
        <v>2326281.2368959994</v>
      </c>
      <c r="K14" s="868"/>
    </row>
    <row r="15" spans="1:11" ht="11.25" customHeight="1">
      <c r="B15" s="21">
        <v>2</v>
      </c>
      <c r="C15" s="21" t="s">
        <v>938</v>
      </c>
      <c r="E15" s="1439"/>
      <c r="F15" s="1439">
        <v>109825.06639389049</v>
      </c>
      <c r="G15" s="1439">
        <v>170667.58551068878</v>
      </c>
      <c r="H15" s="1439">
        <v>18820.352699335002</v>
      </c>
      <c r="I15" s="1439">
        <v>-7965.1240325479948</v>
      </c>
      <c r="J15" s="1439">
        <f>'CR1'!D26</f>
        <v>291348.27923300001</v>
      </c>
    </row>
    <row r="16" spans="1:11" ht="11.25" customHeight="1">
      <c r="B16" s="144">
        <v>3</v>
      </c>
      <c r="C16" s="144" t="s">
        <v>461</v>
      </c>
      <c r="D16" s="144"/>
      <c r="E16" s="1440">
        <f>E14+E15</f>
        <v>312715.10079200001</v>
      </c>
      <c r="F16" s="1440">
        <f>F14+F15</f>
        <v>673724.68352859654</v>
      </c>
      <c r="G16" s="1440">
        <f>G14+G15</f>
        <v>597902.93712660484</v>
      </c>
      <c r="H16" s="1440">
        <f>H14+H15</f>
        <v>1041251.5200527125</v>
      </c>
      <c r="I16" s="1440">
        <f>I14+I15</f>
        <v>-7965.1240325479948</v>
      </c>
      <c r="J16" s="1440">
        <f>SUM(J14:J15)</f>
        <v>2617629.5161289992</v>
      </c>
    </row>
    <row r="17" spans="1:12" ht="11.25" customHeight="1"/>
    <row r="18" spans="1:12" ht="11.25" customHeight="1"/>
    <row r="19" spans="1:12" s="12" customFormat="1" ht="11.25" customHeight="1">
      <c r="A19" s="9"/>
      <c r="B19" s="1838" t="s">
        <v>738</v>
      </c>
      <c r="C19" s="1839"/>
      <c r="D19" s="1839"/>
      <c r="E19" s="877" t="s">
        <v>520</v>
      </c>
      <c r="F19" s="877" t="s">
        <v>390</v>
      </c>
      <c r="G19" s="877" t="s">
        <v>391</v>
      </c>
      <c r="H19" s="877" t="s">
        <v>521</v>
      </c>
      <c r="I19" s="877" t="s">
        <v>522</v>
      </c>
      <c r="J19" s="877" t="s">
        <v>523</v>
      </c>
    </row>
    <row r="20" spans="1:12" s="12" customFormat="1" ht="11.25" customHeight="1">
      <c r="A20" s="9"/>
      <c r="B20" s="607"/>
      <c r="C20" s="607"/>
      <c r="D20" s="606"/>
      <c r="E20" s="1836" t="s">
        <v>618</v>
      </c>
      <c r="F20" s="1836"/>
      <c r="G20" s="1836"/>
      <c r="H20" s="1836"/>
      <c r="I20" s="1836"/>
      <c r="J20" s="1836"/>
    </row>
    <row r="21" spans="1:12" s="12" customFormat="1" ht="11.25" customHeight="1">
      <c r="A21" s="9"/>
      <c r="B21" s="96"/>
      <c r="D21" s="96"/>
      <c r="E21" s="608"/>
      <c r="F21" s="608"/>
      <c r="G21" s="500" t="s">
        <v>573</v>
      </c>
      <c r="H21" s="608"/>
      <c r="I21" s="113" t="s">
        <v>619</v>
      </c>
      <c r="J21" s="608"/>
    </row>
    <row r="22" spans="1:12" s="12" customFormat="1" ht="11.25" customHeight="1">
      <c r="A22" s="9"/>
      <c r="B22" s="202" t="s">
        <v>273</v>
      </c>
      <c r="C22" s="739"/>
      <c r="D22" s="202"/>
      <c r="E22" s="553" t="s">
        <v>620</v>
      </c>
      <c r="F22" s="553" t="s">
        <v>621</v>
      </c>
      <c r="G22" s="553" t="s">
        <v>622</v>
      </c>
      <c r="H22" s="553" t="s">
        <v>575</v>
      </c>
      <c r="I22" s="553" t="s">
        <v>623</v>
      </c>
      <c r="J22" s="553" t="s">
        <v>461</v>
      </c>
    </row>
    <row r="23" spans="1:12" ht="11.25" customHeight="1">
      <c r="B23" s="740">
        <v>1</v>
      </c>
      <c r="C23" s="740" t="s">
        <v>549</v>
      </c>
      <c r="D23" s="740"/>
      <c r="E23" s="1099">
        <v>368075.97114972596</v>
      </c>
      <c r="F23" s="1099">
        <v>565225.9945561809</v>
      </c>
      <c r="G23" s="1099">
        <v>428240.27395815606</v>
      </c>
      <c r="H23" s="1099">
        <v>1024836.080522641</v>
      </c>
      <c r="I23" s="1099">
        <v>-4392.6195590300003</v>
      </c>
      <c r="J23" s="1099">
        <v>2381985.7006276734</v>
      </c>
      <c r="K23" s="12"/>
      <c r="L23" s="12"/>
    </row>
    <row r="24" spans="1:12" ht="11.25" customHeight="1">
      <c r="B24" s="21">
        <v>2</v>
      </c>
      <c r="C24" s="21" t="s">
        <v>938</v>
      </c>
      <c r="E24" s="1099"/>
      <c r="F24" s="1099">
        <v>61214.851415659999</v>
      </c>
      <c r="G24" s="1099">
        <v>151577.68035811998</v>
      </c>
      <c r="H24" s="1099">
        <v>21600.970073379998</v>
      </c>
      <c r="I24" s="1099">
        <v>-6188.91367489</v>
      </c>
      <c r="J24" s="1099">
        <v>228204</v>
      </c>
      <c r="K24" s="12"/>
      <c r="L24" s="12"/>
    </row>
    <row r="25" spans="1:12" ht="11.25" customHeight="1">
      <c r="B25" s="144">
        <v>3</v>
      </c>
      <c r="C25" s="144" t="s">
        <v>461</v>
      </c>
      <c r="D25" s="144"/>
      <c r="E25" s="1199">
        <v>368075.97114972596</v>
      </c>
      <c r="F25" s="1199">
        <v>626440.8459718409</v>
      </c>
      <c r="G25" s="1199">
        <v>579817.95431627601</v>
      </c>
      <c r="H25" s="1199">
        <v>1046437.050596021</v>
      </c>
      <c r="I25" s="1199">
        <v>-10581.533233919999</v>
      </c>
      <c r="J25" s="1199">
        <v>2610188.8880877555</v>
      </c>
      <c r="K25" s="12"/>
      <c r="L25" s="12"/>
    </row>
    <row r="26" spans="1:12" ht="11.25" customHeight="1"/>
    <row r="27" spans="1:12" ht="11.25" customHeight="1">
      <c r="E27" s="21"/>
      <c r="F27" s="21"/>
      <c r="G27" s="21"/>
      <c r="H27" s="21"/>
      <c r="I27" s="21"/>
      <c r="J27" s="21"/>
    </row>
    <row r="28" spans="1:12">
      <c r="E28" s="21"/>
      <c r="F28" s="21"/>
      <c r="G28" s="21"/>
      <c r="H28" s="21"/>
      <c r="I28" s="21"/>
      <c r="J28" s="21"/>
    </row>
    <row r="29" spans="1:12">
      <c r="E29" s="21"/>
      <c r="F29" s="21"/>
      <c r="G29" s="21"/>
      <c r="H29" s="21"/>
      <c r="I29" s="21"/>
      <c r="J29" s="21"/>
    </row>
    <row r="30" spans="1:12">
      <c r="E30" s="1438"/>
      <c r="F30" s="853"/>
      <c r="G30" s="853"/>
      <c r="H30" s="853"/>
      <c r="I30" s="853"/>
    </row>
  </sheetData>
  <mergeCells count="6">
    <mergeCell ref="E20:J20"/>
    <mergeCell ref="B3:J3"/>
    <mergeCell ref="B7:J7"/>
    <mergeCell ref="B10:D10"/>
    <mergeCell ref="E11:J11"/>
    <mergeCell ref="B19:D19"/>
  </mergeCells>
  <hyperlinks>
    <hyperlink ref="B3" location="Contents!A1" display="Back to index page" xr:uid="{00000000-0004-0000-0F00-000000000000}"/>
  </hyperlinks>
  <pageMargins left="0.7" right="0.7" top="0.75" bottom="0.75" header="0.3" footer="0.3"/>
  <pageSetup paperSize="9" scale="54" orientation="landscape" r:id="rId1"/>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30"/>
  <dimension ref="A1:R29"/>
  <sheetViews>
    <sheetView showGridLines="0" showRowColHeaders="0" zoomScaleNormal="100" workbookViewId="0"/>
  </sheetViews>
  <sheetFormatPr baseColWidth="10" defaultColWidth="11.42578125" defaultRowHeight="15"/>
  <cols>
    <col min="1" max="1" width="2.7109375" style="8" customWidth="1"/>
    <col min="2" max="2" width="4.85546875" style="102" customWidth="1"/>
    <col min="3" max="3" width="30.5703125" style="8" customWidth="1"/>
    <col min="4" max="8" width="21.42578125" style="8" customWidth="1"/>
    <col min="9" max="9" width="12.42578125" style="8" bestFit="1" customWidth="1"/>
    <col min="10" max="16384" width="11.42578125" style="8"/>
  </cols>
  <sheetData>
    <row r="1" spans="1:18" s="12" customFormat="1" ht="11.25" customHeight="1">
      <c r="A1" s="219"/>
      <c r="B1" s="14"/>
      <c r="C1" s="9"/>
      <c r="D1" s="9"/>
      <c r="E1" s="10"/>
      <c r="F1" s="10"/>
      <c r="G1" s="11"/>
      <c r="H1" s="11"/>
    </row>
    <row r="2" spans="1:18" s="12" customFormat="1" ht="5.25" customHeight="1">
      <c r="B2" s="14"/>
      <c r="C2" s="9"/>
      <c r="D2" s="9"/>
      <c r="E2" s="10"/>
      <c r="F2" s="10"/>
      <c r="G2" s="11"/>
      <c r="H2" s="11"/>
    </row>
    <row r="3" spans="1:18" s="14" customFormat="1" ht="12.75" customHeight="1">
      <c r="B3" s="351" t="s">
        <v>268</v>
      </c>
      <c r="D3" s="351"/>
      <c r="E3" s="351"/>
      <c r="F3" s="351"/>
      <c r="G3" s="351"/>
      <c r="H3" s="351"/>
    </row>
    <row r="4" spans="1:18" s="12" customFormat="1" ht="5.25" customHeight="1">
      <c r="B4" s="14"/>
      <c r="C4" s="9"/>
      <c r="D4" s="9"/>
      <c r="E4" s="10"/>
      <c r="F4" s="10"/>
      <c r="G4" s="11"/>
      <c r="H4" s="11"/>
      <c r="I4" s="9"/>
      <c r="J4" s="9"/>
    </row>
    <row r="5" spans="1:18" ht="15.75" customHeight="1">
      <c r="B5" s="16" t="s">
        <v>624</v>
      </c>
      <c r="K5"/>
      <c r="L5"/>
    </row>
    <row r="6" spans="1:18" ht="11.25" customHeight="1">
      <c r="B6" s="15"/>
      <c r="C6" s="16"/>
    </row>
    <row r="7" spans="1:18" ht="42.75" customHeight="1">
      <c r="B7" s="1760" t="s">
        <v>1926</v>
      </c>
      <c r="C7" s="1748"/>
      <c r="D7" s="1748"/>
      <c r="E7" s="1748"/>
      <c r="F7" s="1748"/>
      <c r="G7" s="1748"/>
      <c r="H7" s="1748"/>
      <c r="K7" s="16"/>
    </row>
    <row r="8" spans="1:18" ht="33.75" customHeight="1">
      <c r="B8" s="1760" t="s">
        <v>1927</v>
      </c>
      <c r="C8" s="1760"/>
      <c r="D8" s="1760"/>
      <c r="E8" s="1760"/>
      <c r="F8" s="1760"/>
      <c r="G8" s="1760"/>
      <c r="H8" s="1760"/>
      <c r="K8" s="16"/>
    </row>
    <row r="9" spans="1:18" s="32" customFormat="1" ht="11.25">
      <c r="B9" s="18"/>
    </row>
    <row r="10" spans="1:18" ht="11.25" customHeight="1">
      <c r="B10" s="1787" t="s">
        <v>28</v>
      </c>
      <c r="C10" s="1788"/>
      <c r="D10" s="877" t="s">
        <v>520</v>
      </c>
      <c r="E10" s="877" t="s">
        <v>390</v>
      </c>
      <c r="F10" s="877" t="s">
        <v>391</v>
      </c>
      <c r="G10" s="877" t="s">
        <v>521</v>
      </c>
      <c r="H10" s="877" t="s">
        <v>522</v>
      </c>
    </row>
    <row r="11" spans="1:18" s="609" customFormat="1" ht="11.25" customHeight="1">
      <c r="B11" s="610"/>
      <c r="C11" s="611"/>
      <c r="D11" s="598"/>
      <c r="E11" s="598"/>
      <c r="F11" s="370" t="s">
        <v>1956</v>
      </c>
      <c r="G11" s="370" t="s">
        <v>1956</v>
      </c>
      <c r="H11" s="633" t="s">
        <v>1956</v>
      </c>
    </row>
    <row r="12" spans="1:18" s="609" customFormat="1" ht="11.25" customHeight="1">
      <c r="B12" s="1818" t="s">
        <v>273</v>
      </c>
      <c r="C12" s="1802"/>
      <c r="D12" s="220" t="s">
        <v>1953</v>
      </c>
      <c r="E12" s="220" t="s">
        <v>1954</v>
      </c>
      <c r="F12" s="220" t="s">
        <v>2127</v>
      </c>
      <c r="G12" s="369" t="s">
        <v>1955</v>
      </c>
      <c r="H12" s="369" t="s">
        <v>1957</v>
      </c>
    </row>
    <row r="13" spans="1:18" ht="11.25" customHeight="1">
      <c r="B13" s="114">
        <v>1</v>
      </c>
      <c r="C13" s="743" t="s">
        <v>549</v>
      </c>
      <c r="D13" s="744">
        <v>736313.45246499998</v>
      </c>
      <c r="E13" s="744">
        <v>1589967.7823320001</v>
      </c>
      <c r="F13" s="744">
        <v>1574832.260788</v>
      </c>
      <c r="G13" s="68">
        <v>15135.521543999999</v>
      </c>
      <c r="H13" s="68"/>
      <c r="I13" s="64"/>
      <c r="J13" s="609"/>
      <c r="K13" s="609"/>
      <c r="L13" s="609"/>
      <c r="M13" s="609"/>
      <c r="N13" s="609"/>
      <c r="O13" s="609"/>
      <c r="P13" s="609"/>
      <c r="Q13" s="609"/>
      <c r="R13" s="609"/>
    </row>
    <row r="14" spans="1:18" ht="11.25" customHeight="1">
      <c r="B14" s="114">
        <v>2</v>
      </c>
      <c r="C14" s="253" t="s">
        <v>938</v>
      </c>
      <c r="D14" s="68">
        <v>291348.27923300001</v>
      </c>
      <c r="E14" s="68"/>
      <c r="F14" s="68"/>
      <c r="G14" s="68"/>
      <c r="H14" s="68"/>
      <c r="I14" s="64"/>
      <c r="K14" s="609"/>
      <c r="L14" s="609"/>
      <c r="M14" s="609"/>
      <c r="N14" s="609"/>
      <c r="O14" s="609"/>
      <c r="P14" s="609"/>
      <c r="Q14" s="609"/>
      <c r="R14" s="609"/>
    </row>
    <row r="15" spans="1:18" ht="11.25" customHeight="1">
      <c r="B15" s="878">
        <v>3</v>
      </c>
      <c r="C15" s="879" t="s">
        <v>1005</v>
      </c>
      <c r="D15" s="880">
        <v>1027661.731698</v>
      </c>
      <c r="E15" s="881">
        <v>1589967.7823320001</v>
      </c>
      <c r="F15" s="881">
        <v>1574832.260788</v>
      </c>
      <c r="G15" s="881">
        <v>15135.521543999999</v>
      </c>
      <c r="H15" s="881"/>
      <c r="I15" s="64"/>
      <c r="J15" s="288"/>
      <c r="K15" s="609"/>
      <c r="L15" s="609"/>
      <c r="M15" s="609"/>
      <c r="N15" s="609"/>
      <c r="O15" s="609"/>
      <c r="P15" s="609"/>
      <c r="Q15" s="609"/>
      <c r="R15" s="609"/>
    </row>
    <row r="16" spans="1:18" ht="6" customHeight="1">
      <c r="B16" s="114"/>
      <c r="C16" s="743"/>
      <c r="D16" s="73"/>
      <c r="E16" s="68"/>
      <c r="F16" s="68"/>
      <c r="G16" s="68"/>
      <c r="H16" s="68"/>
      <c r="I16" s="64"/>
      <c r="J16" s="288"/>
      <c r="K16" s="609"/>
      <c r="L16" s="609"/>
      <c r="M16" s="609"/>
      <c r="N16" s="609"/>
      <c r="O16" s="609"/>
      <c r="P16" s="609"/>
      <c r="Q16" s="609"/>
      <c r="R16" s="609"/>
    </row>
    <row r="17" spans="2:18" ht="11.25" customHeight="1">
      <c r="B17" s="114">
        <v>4</v>
      </c>
      <c r="C17" s="1324" t="s">
        <v>1006</v>
      </c>
      <c r="D17" s="1325">
        <v>10608.912437000001</v>
      </c>
      <c r="E17" s="1326">
        <v>17233.160796</v>
      </c>
      <c r="F17" s="1326">
        <v>16959.363641</v>
      </c>
      <c r="G17" s="1326">
        <v>273.79715499999998</v>
      </c>
      <c r="H17" s="1327"/>
      <c r="I17" s="64"/>
      <c r="K17" s="609"/>
      <c r="L17" s="609"/>
      <c r="M17" s="609"/>
      <c r="N17" s="609"/>
      <c r="O17" s="609"/>
      <c r="P17" s="609"/>
      <c r="Q17" s="609"/>
      <c r="R17" s="609"/>
    </row>
    <row r="18" spans="2:18" ht="11.25" customHeight="1">
      <c r="C18" s="253"/>
      <c r="D18" s="68"/>
      <c r="E18" s="68"/>
      <c r="F18" s="68"/>
      <c r="G18" s="68"/>
      <c r="H18" s="68"/>
      <c r="I18" s="64"/>
      <c r="J18" s="33"/>
    </row>
    <row r="19" spans="2:18" ht="11.25" customHeight="1">
      <c r="C19" s="253"/>
      <c r="D19" s="68"/>
      <c r="E19" s="68"/>
      <c r="F19" s="68"/>
      <c r="G19" s="68"/>
      <c r="H19" s="68"/>
      <c r="I19" s="64"/>
      <c r="J19" s="33"/>
    </row>
    <row r="20" spans="2:18" ht="11.25" customHeight="1"/>
    <row r="21" spans="2:18" ht="11.25" customHeight="1">
      <c r="B21" s="1787" t="s">
        <v>738</v>
      </c>
      <c r="C21" s="1788"/>
      <c r="D21" s="877" t="s">
        <v>520</v>
      </c>
      <c r="E21" s="877" t="s">
        <v>390</v>
      </c>
      <c r="F21" s="877" t="s">
        <v>391</v>
      </c>
      <c r="G21" s="877" t="s">
        <v>521</v>
      </c>
      <c r="H21" s="877" t="s">
        <v>522</v>
      </c>
    </row>
    <row r="22" spans="2:18" s="609" customFormat="1" ht="11.25" customHeight="1">
      <c r="B22" s="610"/>
      <c r="C22" s="611"/>
      <c r="D22" s="598"/>
      <c r="E22" s="598"/>
      <c r="F22" s="370" t="s">
        <v>1956</v>
      </c>
      <c r="G22" s="370" t="s">
        <v>1956</v>
      </c>
      <c r="H22" s="633" t="s">
        <v>1956</v>
      </c>
    </row>
    <row r="23" spans="2:18" s="609" customFormat="1" ht="11.25" customHeight="1">
      <c r="B23" s="1818" t="s">
        <v>273</v>
      </c>
      <c r="C23" s="1802"/>
      <c r="D23" s="220" t="s">
        <v>1953</v>
      </c>
      <c r="E23" s="220" t="s">
        <v>1954</v>
      </c>
      <c r="F23" s="220" t="s">
        <v>2127</v>
      </c>
      <c r="G23" s="369" t="s">
        <v>1955</v>
      </c>
      <c r="H23" s="369" t="s">
        <v>1957</v>
      </c>
    </row>
    <row r="24" spans="2:18" ht="11.25" customHeight="1">
      <c r="B24" s="114">
        <v>1</v>
      </c>
      <c r="C24" s="743" t="s">
        <v>549</v>
      </c>
      <c r="D24" s="744">
        <v>816933</v>
      </c>
      <c r="E24" s="744">
        <v>1565052.3651167899</v>
      </c>
      <c r="F24" s="744">
        <v>1551212.61092587</v>
      </c>
      <c r="G24" s="68">
        <v>13839.7541909255</v>
      </c>
      <c r="H24" s="68"/>
      <c r="I24" s="64"/>
      <c r="J24" s="33"/>
    </row>
    <row r="25" spans="2:18" ht="11.25" customHeight="1">
      <c r="B25" s="114">
        <v>2</v>
      </c>
      <c r="C25" s="253" t="s">
        <v>938</v>
      </c>
      <c r="D25" s="68">
        <v>228203.18746008203</v>
      </c>
      <c r="E25" s="68"/>
      <c r="F25" s="68"/>
      <c r="G25" s="68"/>
      <c r="H25" s="68"/>
      <c r="I25" s="64"/>
    </row>
    <row r="26" spans="2:18" ht="11.25" customHeight="1">
      <c r="B26" s="878">
        <v>3</v>
      </c>
      <c r="C26" s="879" t="s">
        <v>1005</v>
      </c>
      <c r="D26" s="880">
        <f>D24+D25</f>
        <v>1045136.187460082</v>
      </c>
      <c r="E26" s="881">
        <v>1565052.3651167899</v>
      </c>
      <c r="F26" s="881">
        <v>1551212.61092587</v>
      </c>
      <c r="G26" s="881">
        <v>13839.7541909255</v>
      </c>
      <c r="H26" s="881"/>
      <c r="I26" s="64"/>
      <c r="J26" s="33"/>
    </row>
    <row r="27" spans="2:18" ht="6" customHeight="1">
      <c r="B27" s="114"/>
      <c r="C27" s="743"/>
      <c r="D27" s="73"/>
      <c r="E27" s="68"/>
      <c r="F27" s="68"/>
      <c r="G27" s="68"/>
      <c r="H27" s="68"/>
      <c r="I27" s="64"/>
      <c r="J27" s="33"/>
    </row>
    <row r="28" spans="2:18" ht="11.25" customHeight="1">
      <c r="B28" s="114">
        <v>4</v>
      </c>
      <c r="C28" s="1324" t="s">
        <v>1006</v>
      </c>
      <c r="D28" s="1325">
        <v>16118.248044803202</v>
      </c>
      <c r="E28" s="1326">
        <v>13705.1753191968</v>
      </c>
      <c r="F28" s="1326">
        <v>13547.290236028</v>
      </c>
      <c r="G28" s="1326">
        <v>157.88508316878</v>
      </c>
      <c r="H28" s="1327"/>
    </row>
    <row r="29" spans="2:18">
      <c r="C29" s="253"/>
      <c r="D29" s="68"/>
      <c r="E29" s="68"/>
      <c r="F29" s="68"/>
      <c r="G29" s="68"/>
      <c r="H29" s="68"/>
    </row>
  </sheetData>
  <mergeCells count="6">
    <mergeCell ref="B7:H7"/>
    <mergeCell ref="B10:C10"/>
    <mergeCell ref="B21:C21"/>
    <mergeCell ref="B12:C12"/>
    <mergeCell ref="B23:C23"/>
    <mergeCell ref="B8:H8"/>
  </mergeCells>
  <hyperlinks>
    <hyperlink ref="B3" location="Contents!A1" display="Back to index page" xr:uid="{00000000-0004-0000-1600-000000000000}"/>
    <hyperlink ref="B3:H3" location="CONTENTS!A1" display="Back to contents page" xr:uid="{00000000-0004-0000-1600-000001000000}"/>
  </hyperlinks>
  <pageMargins left="0.7" right="0.7" top="0.75" bottom="0.75" header="0.3" footer="0.3"/>
  <pageSetup paperSize="9" scale="57" orientation="landscape" r:id="rId1"/>
  <customProperties>
    <customPr name="EpmWorksheetKeyString_GUID" r:id="rId2"/>
  </customProperties>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31"/>
  <dimension ref="A1:Q109"/>
  <sheetViews>
    <sheetView showGridLines="0" showRowColHeaders="0" zoomScaleNormal="100" workbookViewId="0"/>
  </sheetViews>
  <sheetFormatPr baseColWidth="10" defaultColWidth="11.42578125" defaultRowHeight="11.25"/>
  <cols>
    <col min="1" max="1" width="2.7109375" style="21" customWidth="1"/>
    <col min="2" max="2" width="4.85546875" style="32" customWidth="1"/>
    <col min="3" max="3" width="55.28515625" style="32" customWidth="1"/>
    <col min="4" max="5" width="12" style="32" customWidth="1"/>
    <col min="6" max="6" width="0.7109375" style="32" customWidth="1"/>
    <col min="7" max="8" width="12" style="32" customWidth="1"/>
    <col min="9" max="9" width="0.7109375" style="32" customWidth="1"/>
    <col min="10" max="11" width="12" style="32" customWidth="1"/>
    <col min="12" max="12" width="6.28515625" style="32" customWidth="1"/>
    <col min="13" max="16384" width="11.42578125" style="32"/>
  </cols>
  <sheetData>
    <row r="1" spans="1:17" s="12" customFormat="1" ht="11.25" customHeight="1">
      <c r="A1" s="9"/>
      <c r="B1" s="9"/>
      <c r="C1" s="9"/>
      <c r="D1" s="10"/>
      <c r="E1" s="10"/>
      <c r="F1" s="10"/>
      <c r="G1" s="11"/>
      <c r="H1" s="11"/>
      <c r="I1" s="11"/>
      <c r="J1" s="11"/>
    </row>
    <row r="2" spans="1:17" s="12" customFormat="1" ht="5.25" customHeight="1">
      <c r="A2" s="9"/>
      <c r="B2" s="9"/>
      <c r="C2" s="9"/>
      <c r="D2" s="10"/>
      <c r="E2" s="10"/>
      <c r="F2" s="10"/>
      <c r="G2" s="11"/>
      <c r="H2" s="11"/>
      <c r="I2" s="11"/>
      <c r="J2" s="11"/>
    </row>
    <row r="3" spans="1:17" s="14" customFormat="1" ht="12.75" customHeight="1">
      <c r="A3" s="13"/>
      <c r="B3" s="1726" t="s">
        <v>268</v>
      </c>
      <c r="C3" s="1726"/>
      <c r="D3" s="1726"/>
      <c r="E3" s="1726"/>
      <c r="F3" s="1726"/>
      <c r="G3" s="1726"/>
      <c r="H3" s="1726"/>
      <c r="I3" s="1726"/>
      <c r="J3" s="1726"/>
    </row>
    <row r="4" spans="1:17" s="12" customFormat="1" ht="5.25" customHeight="1">
      <c r="A4" s="9"/>
      <c r="B4" s="9"/>
      <c r="C4" s="9"/>
      <c r="D4" s="10"/>
      <c r="E4" s="10"/>
      <c r="F4" s="10"/>
      <c r="G4" s="11"/>
      <c r="H4" s="11"/>
      <c r="I4" s="11"/>
      <c r="J4" s="11"/>
      <c r="L4" s="9"/>
    </row>
    <row r="5" spans="1:17" s="8" customFormat="1" ht="15.75" customHeight="1">
      <c r="A5" s="15"/>
      <c r="B5" s="16" t="s">
        <v>1007</v>
      </c>
    </row>
    <row r="6" spans="1:17" ht="11.25" customHeight="1">
      <c r="A6" s="18"/>
    </row>
    <row r="7" spans="1:17" ht="22.5" customHeight="1">
      <c r="A7" s="18"/>
      <c r="B7" s="1745" t="s">
        <v>1008</v>
      </c>
      <c r="C7" s="1748"/>
      <c r="D7" s="1748"/>
      <c r="E7" s="1748"/>
      <c r="F7" s="1748"/>
      <c r="G7" s="1748"/>
      <c r="H7" s="1748"/>
      <c r="I7" s="1748"/>
      <c r="J7" s="1748"/>
      <c r="K7" s="1748"/>
      <c r="L7"/>
    </row>
    <row r="8" spans="1:17" ht="11.25" customHeight="1">
      <c r="A8" s="18"/>
    </row>
    <row r="9" spans="1:17" ht="11.25" customHeight="1">
      <c r="A9" s="18"/>
      <c r="B9" s="1787" t="s">
        <v>28</v>
      </c>
      <c r="C9" s="1788"/>
      <c r="D9" s="956" t="s">
        <v>520</v>
      </c>
      <c r="E9" s="956" t="s">
        <v>390</v>
      </c>
      <c r="F9" s="956"/>
      <c r="G9" s="956" t="s">
        <v>391</v>
      </c>
      <c r="H9" s="956" t="s">
        <v>521</v>
      </c>
      <c r="I9" s="956"/>
      <c r="J9" s="956" t="s">
        <v>522</v>
      </c>
      <c r="K9" s="956" t="s">
        <v>523</v>
      </c>
    </row>
    <row r="10" spans="1:17" ht="11.25" customHeight="1">
      <c r="A10" s="14"/>
      <c r="D10" s="1843" t="s">
        <v>1009</v>
      </c>
      <c r="E10" s="1843"/>
      <c r="F10" s="110"/>
      <c r="G10" s="1843" t="s">
        <v>1010</v>
      </c>
      <c r="H10" s="1843"/>
      <c r="I10" s="110"/>
      <c r="J10" s="1843" t="s">
        <v>1011</v>
      </c>
      <c r="K10" s="1843"/>
    </row>
    <row r="11" spans="1:17" ht="11.25" customHeight="1">
      <c r="A11" s="14"/>
      <c r="B11" s="354"/>
      <c r="C11" s="359"/>
      <c r="D11" s="77" t="s">
        <v>1012</v>
      </c>
      <c r="E11" s="77" t="s">
        <v>1013</v>
      </c>
      <c r="F11" s="77"/>
      <c r="G11" s="77" t="s">
        <v>1012</v>
      </c>
      <c r="H11" s="77" t="s">
        <v>1013</v>
      </c>
      <c r="I11" s="77"/>
      <c r="J11" s="77"/>
      <c r="K11" s="77" t="s">
        <v>1014</v>
      </c>
    </row>
    <row r="12" spans="1:17" ht="11.25" customHeight="1">
      <c r="A12" s="14"/>
      <c r="B12" s="1840" t="s">
        <v>273</v>
      </c>
      <c r="C12" s="1802"/>
      <c r="D12" s="148" t="s">
        <v>1015</v>
      </c>
      <c r="E12" s="148" t="s">
        <v>1015</v>
      </c>
      <c r="F12" s="148"/>
      <c r="G12" s="148" t="s">
        <v>1015</v>
      </c>
      <c r="H12" s="148" t="s">
        <v>1015</v>
      </c>
      <c r="I12" s="148"/>
      <c r="J12" s="148" t="s">
        <v>1016</v>
      </c>
      <c r="K12" s="148" t="s">
        <v>1017</v>
      </c>
    </row>
    <row r="13" spans="1:17" ht="11.25" customHeight="1">
      <c r="A13" s="14"/>
      <c r="B13" s="1841" t="s">
        <v>1018</v>
      </c>
      <c r="C13" s="1842"/>
      <c r="D13" s="77"/>
      <c r="E13" s="77"/>
      <c r="F13" s="77"/>
      <c r="G13" s="77"/>
      <c r="H13" s="77"/>
      <c r="I13" s="77"/>
      <c r="J13" s="77"/>
      <c r="K13" s="77"/>
    </row>
    <row r="14" spans="1:17" ht="11.25" customHeight="1">
      <c r="A14" s="14"/>
      <c r="B14" s="664">
        <v>1</v>
      </c>
      <c r="C14" s="355" t="s">
        <v>1019</v>
      </c>
      <c r="D14" s="65">
        <v>415845.59284556803</v>
      </c>
      <c r="E14" s="65">
        <v>1343.63134853974</v>
      </c>
      <c r="F14" s="65"/>
      <c r="G14" s="65">
        <v>416193.97424154799</v>
      </c>
      <c r="H14" s="65">
        <v>274.17949884262998</v>
      </c>
      <c r="I14" s="65"/>
      <c r="J14" s="65">
        <v>1.1807698044699999</v>
      </c>
      <c r="K14" s="694">
        <v>2.83519830715807E-4</v>
      </c>
      <c r="L14" s="43"/>
      <c r="M14" s="694"/>
    </row>
    <row r="15" spans="1:17" ht="11.25" customHeight="1">
      <c r="A15" s="14"/>
      <c r="B15" s="664">
        <v>2</v>
      </c>
      <c r="C15" s="355" t="s">
        <v>329</v>
      </c>
      <c r="D15" s="65">
        <v>35650.5074646578</v>
      </c>
      <c r="E15" s="65">
        <v>9417.5172603410392</v>
      </c>
      <c r="F15" s="65"/>
      <c r="G15" s="65">
        <v>35654.229663235303</v>
      </c>
      <c r="H15" s="65">
        <v>3120.5260204073102</v>
      </c>
      <c r="I15" s="65"/>
      <c r="J15" s="65">
        <v>755.19996479040503</v>
      </c>
      <c r="K15" s="694">
        <v>1.94765886070816</v>
      </c>
      <c r="L15" s="43"/>
      <c r="M15" s="694"/>
      <c r="N15" s="79"/>
      <c r="Q15" s="81"/>
    </row>
    <row r="16" spans="1:17" ht="11.25" customHeight="1">
      <c r="A16" s="14"/>
      <c r="B16" s="664">
        <v>3</v>
      </c>
      <c r="C16" s="355" t="s">
        <v>330</v>
      </c>
      <c r="D16" s="65">
        <v>59662.892675554802</v>
      </c>
      <c r="E16" s="65">
        <v>2430.3075141835702</v>
      </c>
      <c r="F16" s="65"/>
      <c r="G16" s="65">
        <v>59505.1110755548</v>
      </c>
      <c r="H16" s="65">
        <v>1030.4390881265199</v>
      </c>
      <c r="I16" s="65"/>
      <c r="J16" s="65">
        <v>45.056497329895002</v>
      </c>
      <c r="K16" s="694">
        <v>7.4429813899547101E-2</v>
      </c>
      <c r="L16" s="43"/>
      <c r="M16" s="694"/>
      <c r="N16" s="79"/>
      <c r="O16" s="79"/>
      <c r="Q16" s="81"/>
    </row>
    <row r="17" spans="1:17" ht="11.25" customHeight="1">
      <c r="A17" s="14"/>
      <c r="B17" s="664">
        <v>4</v>
      </c>
      <c r="C17" s="355" t="s">
        <v>331</v>
      </c>
      <c r="D17" s="65">
        <v>41635.655647713698</v>
      </c>
      <c r="E17" s="65">
        <v>100.422022</v>
      </c>
      <c r="F17" s="65"/>
      <c r="G17" s="65">
        <v>41635.655647713698</v>
      </c>
      <c r="H17" s="65">
        <v>20.084403999999999</v>
      </c>
      <c r="I17" s="65"/>
      <c r="J17" s="109"/>
      <c r="K17" s="694"/>
      <c r="L17" s="43"/>
      <c r="M17" s="694"/>
      <c r="Q17" s="81"/>
    </row>
    <row r="18" spans="1:17" ht="11.25" customHeight="1">
      <c r="A18" s="14"/>
      <c r="B18" s="664">
        <v>5</v>
      </c>
      <c r="C18" s="355" t="s">
        <v>332</v>
      </c>
      <c r="D18" s="65">
        <v>454.64118782474998</v>
      </c>
      <c r="E18" s="109"/>
      <c r="F18" s="65"/>
      <c r="G18" s="65">
        <v>454.64118782474998</v>
      </c>
      <c r="H18" s="65"/>
      <c r="I18" s="65"/>
      <c r="J18" s="109"/>
      <c r="K18" s="694"/>
      <c r="L18" s="43"/>
      <c r="M18" s="694"/>
      <c r="N18" s="79"/>
      <c r="Q18" s="81"/>
    </row>
    <row r="19" spans="1:17" ht="11.25" customHeight="1">
      <c r="A19" s="14"/>
      <c r="B19" s="664">
        <v>6</v>
      </c>
      <c r="C19" s="355" t="s">
        <v>333</v>
      </c>
      <c r="D19" s="65">
        <v>13455.976647051</v>
      </c>
      <c r="E19" s="65">
        <v>43760.491828881903</v>
      </c>
      <c r="F19" s="65"/>
      <c r="G19" s="65">
        <v>17036.887713856999</v>
      </c>
      <c r="H19" s="65">
        <v>14621.131995186</v>
      </c>
      <c r="I19" s="65"/>
      <c r="J19" s="65">
        <v>9167.2362835807708</v>
      </c>
      <c r="K19" s="694">
        <v>28.957074282704301</v>
      </c>
      <c r="L19" s="43"/>
      <c r="M19" s="694"/>
      <c r="N19" s="79"/>
      <c r="Q19" s="81"/>
    </row>
    <row r="20" spans="1:17" ht="11.25" customHeight="1">
      <c r="A20" s="14"/>
      <c r="B20" s="664">
        <v>7</v>
      </c>
      <c r="C20" s="355" t="s">
        <v>334</v>
      </c>
      <c r="D20" s="65">
        <v>157836.45052876201</v>
      </c>
      <c r="E20" s="65">
        <v>30042.1810943276</v>
      </c>
      <c r="F20" s="65"/>
      <c r="G20" s="65">
        <v>154155.87698042</v>
      </c>
      <c r="H20" s="65">
        <v>10552.040086528999</v>
      </c>
      <c r="I20" s="65"/>
      <c r="J20" s="65">
        <v>113591.257357781</v>
      </c>
      <c r="K20" s="694">
        <v>68.965268567878894</v>
      </c>
      <c r="L20" s="43"/>
      <c r="M20" s="694"/>
      <c r="N20" s="79"/>
      <c r="O20" s="79"/>
      <c r="P20" s="79"/>
      <c r="Q20" s="81"/>
    </row>
    <row r="21" spans="1:17" s="45" customFormat="1" ht="11.25" customHeight="1">
      <c r="A21" s="14"/>
      <c r="B21" s="664">
        <v>8</v>
      </c>
      <c r="C21" s="355" t="s">
        <v>335</v>
      </c>
      <c r="D21" s="65">
        <v>48732.360905424597</v>
      </c>
      <c r="E21" s="65">
        <v>94591.814725959804</v>
      </c>
      <c r="F21" s="65"/>
      <c r="G21" s="65">
        <v>47789.144291751501</v>
      </c>
      <c r="H21" s="65">
        <v>17801.860738363699</v>
      </c>
      <c r="I21" s="65"/>
      <c r="J21" s="65">
        <v>48923.928924825697</v>
      </c>
      <c r="K21" s="694">
        <v>74.589387527089997</v>
      </c>
      <c r="L21" s="43"/>
      <c r="M21" s="694"/>
      <c r="N21" s="228"/>
      <c r="O21" s="228"/>
      <c r="P21" s="228"/>
      <c r="Q21" s="229"/>
    </row>
    <row r="22" spans="1:17" ht="11.25" customHeight="1">
      <c r="A22" s="14"/>
      <c r="B22" s="664">
        <v>9</v>
      </c>
      <c r="C22" s="355" t="s">
        <v>336</v>
      </c>
      <c r="D22" s="65">
        <v>121854.267843137</v>
      </c>
      <c r="E22" s="65">
        <v>23000.898597867901</v>
      </c>
      <c r="F22" s="65"/>
      <c r="G22" s="65">
        <v>121359.989345642</v>
      </c>
      <c r="H22" s="65">
        <v>8317.9937488448104</v>
      </c>
      <c r="I22" s="65"/>
      <c r="J22" s="65">
        <v>51464.988250220798</v>
      </c>
      <c r="K22" s="694">
        <v>39.686758709627902</v>
      </c>
      <c r="L22" s="43"/>
      <c r="M22" s="694"/>
      <c r="N22" s="79"/>
      <c r="O22" s="79"/>
      <c r="P22" s="79"/>
      <c r="Q22" s="81"/>
    </row>
    <row r="23" spans="1:17" ht="11.25" customHeight="1">
      <c r="A23" s="14"/>
      <c r="B23" s="664">
        <v>10</v>
      </c>
      <c r="C23" s="355" t="s">
        <v>337</v>
      </c>
      <c r="D23" s="65">
        <v>1939.09203998114</v>
      </c>
      <c r="E23" s="65">
        <v>69.685048110484999</v>
      </c>
      <c r="F23" s="65"/>
      <c r="G23" s="65">
        <v>1930.0874087598399</v>
      </c>
      <c r="H23" s="65">
        <v>32.277736105987501</v>
      </c>
      <c r="I23" s="65"/>
      <c r="J23" s="65">
        <v>2624.5336219790202</v>
      </c>
      <c r="K23" s="694">
        <v>133.743387607838</v>
      </c>
      <c r="L23" s="43"/>
      <c r="M23" s="694"/>
      <c r="N23" s="79"/>
      <c r="P23" s="79"/>
      <c r="Q23" s="81"/>
    </row>
    <row r="24" spans="1:17" ht="11.25" customHeight="1">
      <c r="A24" s="14"/>
      <c r="B24" s="664">
        <v>11</v>
      </c>
      <c r="C24" s="355" t="s">
        <v>338</v>
      </c>
      <c r="D24" s="65">
        <v>903.58638813457503</v>
      </c>
      <c r="E24" s="65"/>
      <c r="F24" s="65"/>
      <c r="G24" s="65">
        <v>903.58638813457503</v>
      </c>
      <c r="H24" s="65"/>
      <c r="I24" s="65"/>
      <c r="J24" s="65">
        <v>1355.3795779432301</v>
      </c>
      <c r="K24" s="694">
        <v>149.99999952869601</v>
      </c>
      <c r="L24" s="43"/>
      <c r="M24" s="694"/>
      <c r="N24" s="79"/>
      <c r="P24" s="79"/>
      <c r="Q24" s="81"/>
    </row>
    <row r="25" spans="1:17" ht="11.25" customHeight="1">
      <c r="A25" s="14"/>
      <c r="B25" s="664">
        <v>12</v>
      </c>
      <c r="C25" s="355" t="s">
        <v>339</v>
      </c>
      <c r="D25" s="65">
        <v>43887.8833983574</v>
      </c>
      <c r="E25" s="109"/>
      <c r="F25" s="65"/>
      <c r="G25" s="65">
        <v>43887.8833983574</v>
      </c>
      <c r="H25" s="65"/>
      <c r="I25" s="65"/>
      <c r="J25" s="65">
        <v>4388.7881300161998</v>
      </c>
      <c r="K25" s="694">
        <v>9.9999995219192108</v>
      </c>
      <c r="L25" s="43"/>
      <c r="M25" s="694"/>
      <c r="N25" s="79"/>
      <c r="P25" s="79"/>
      <c r="Q25" s="81"/>
    </row>
    <row r="26" spans="1:17" ht="11.25" customHeight="1">
      <c r="A26" s="14"/>
      <c r="B26" s="198">
        <v>13</v>
      </c>
      <c r="C26" s="355" t="s">
        <v>1020</v>
      </c>
      <c r="D26" s="111"/>
      <c r="E26" s="111"/>
      <c r="F26" s="99"/>
      <c r="G26" s="99"/>
      <c r="H26" s="111"/>
      <c r="I26" s="99"/>
      <c r="J26" s="111"/>
      <c r="K26" s="694"/>
      <c r="L26" s="43"/>
      <c r="M26" s="694"/>
      <c r="N26" s="79"/>
      <c r="P26" s="79"/>
      <c r="Q26" s="81"/>
    </row>
    <row r="27" spans="1:17" ht="11.25" customHeight="1">
      <c r="A27" s="14"/>
      <c r="B27" s="664">
        <v>14</v>
      </c>
      <c r="C27" s="355" t="s">
        <v>340</v>
      </c>
      <c r="D27" s="65">
        <v>1089.0814270000001</v>
      </c>
      <c r="E27" s="109"/>
      <c r="F27" s="65"/>
      <c r="G27" s="65">
        <v>1089.0814270000001</v>
      </c>
      <c r="H27" s="65"/>
      <c r="I27" s="65"/>
      <c r="J27" s="65">
        <v>232.30435399999999</v>
      </c>
      <c r="K27" s="694">
        <v>21.3303016873503</v>
      </c>
      <c r="L27" s="43"/>
      <c r="M27" s="694"/>
    </row>
    <row r="28" spans="1:17" ht="11.25" customHeight="1">
      <c r="A28" s="14"/>
      <c r="B28" s="664">
        <v>15</v>
      </c>
      <c r="C28" s="355" t="s">
        <v>1021</v>
      </c>
      <c r="D28" s="65">
        <v>24572.183886566501</v>
      </c>
      <c r="E28" s="109"/>
      <c r="F28" s="65"/>
      <c r="G28" s="65">
        <v>24572.183886566501</v>
      </c>
      <c r="H28" s="65"/>
      <c r="I28" s="65"/>
      <c r="J28" s="65">
        <v>54602.399346566497</v>
      </c>
      <c r="K28" s="694">
        <v>222.21223639962</v>
      </c>
      <c r="L28" s="43"/>
      <c r="M28" s="694"/>
      <c r="N28" s="79"/>
    </row>
    <row r="29" spans="1:17" ht="11.25" customHeight="1">
      <c r="A29" s="14"/>
      <c r="B29" s="664">
        <v>16</v>
      </c>
      <c r="C29" s="355" t="s">
        <v>1022</v>
      </c>
      <c r="D29" s="65">
        <v>24949.490917760901</v>
      </c>
      <c r="E29" s="109"/>
      <c r="F29" s="65"/>
      <c r="G29" s="65">
        <v>24949.490917760901</v>
      </c>
      <c r="H29" s="65"/>
      <c r="I29" s="65"/>
      <c r="J29" s="65">
        <v>11580.515247650101</v>
      </c>
      <c r="K29" s="694">
        <v>46.4158378454377</v>
      </c>
      <c r="L29" s="43"/>
      <c r="M29" s="694"/>
      <c r="N29" s="79"/>
      <c r="P29" s="79"/>
      <c r="Q29" s="81"/>
    </row>
    <row r="30" spans="1:17" s="119" customFormat="1" ht="11.25" customHeight="1">
      <c r="A30" s="118"/>
      <c r="B30" s="1200">
        <v>17</v>
      </c>
      <c r="C30" s="1201" t="s">
        <v>1023</v>
      </c>
      <c r="D30" s="900">
        <v>992469.66380349395</v>
      </c>
      <c r="E30" s="900">
        <v>204756.94944021199</v>
      </c>
      <c r="F30" s="900"/>
      <c r="G30" s="900">
        <v>991117.823574126</v>
      </c>
      <c r="H30" s="900">
        <v>55770.533316405897</v>
      </c>
      <c r="I30" s="900"/>
      <c r="J30" s="900">
        <v>298732.76832648797</v>
      </c>
      <c r="K30" s="1202">
        <v>28.535303345409599</v>
      </c>
      <c r="L30" s="43"/>
      <c r="M30" s="694"/>
      <c r="N30" s="230"/>
      <c r="P30" s="230"/>
      <c r="Q30" s="231"/>
    </row>
    <row r="31" spans="1:17" ht="11.25" customHeight="1">
      <c r="A31" s="14"/>
      <c r="B31" s="69"/>
      <c r="C31" s="355"/>
      <c r="D31" s="65"/>
      <c r="E31" s="65"/>
      <c r="F31" s="65"/>
      <c r="G31" s="65"/>
      <c r="H31" s="65"/>
      <c r="I31" s="65"/>
      <c r="J31" s="65"/>
      <c r="K31" s="70"/>
      <c r="L31" s="79"/>
      <c r="M31" s="79"/>
      <c r="N31" s="79"/>
      <c r="O31" s="79"/>
      <c r="P31" s="79"/>
      <c r="Q31" s="81"/>
    </row>
    <row r="32" spans="1:17" ht="11.25" customHeight="1">
      <c r="A32" s="14"/>
      <c r="B32" s="69"/>
      <c r="C32" s="355"/>
      <c r="D32" s="65"/>
      <c r="E32" s="65"/>
      <c r="F32" s="65"/>
      <c r="G32" s="65"/>
      <c r="H32" s="65"/>
      <c r="I32" s="65"/>
      <c r="J32" s="65"/>
      <c r="K32" s="70"/>
    </row>
    <row r="33" spans="1:14" ht="11.25" customHeight="1">
      <c r="A33" s="14"/>
      <c r="B33" s="1787" t="s">
        <v>738</v>
      </c>
      <c r="C33" s="1788"/>
      <c r="D33" s="956" t="s">
        <v>520</v>
      </c>
      <c r="E33" s="956" t="s">
        <v>390</v>
      </c>
      <c r="F33" s="956"/>
      <c r="G33" s="956" t="s">
        <v>391</v>
      </c>
      <c r="H33" s="956" t="s">
        <v>521</v>
      </c>
      <c r="I33" s="956"/>
      <c r="J33" s="956" t="s">
        <v>522</v>
      </c>
      <c r="K33" s="956" t="s">
        <v>523</v>
      </c>
    </row>
    <row r="34" spans="1:14" ht="11.25" customHeight="1">
      <c r="A34" s="14"/>
      <c r="D34" s="1843" t="s">
        <v>1009</v>
      </c>
      <c r="E34" s="1843"/>
      <c r="F34" s="110"/>
      <c r="G34" s="1843" t="s">
        <v>1010</v>
      </c>
      <c r="H34" s="1843"/>
      <c r="I34" s="110"/>
      <c r="J34" s="1843" t="s">
        <v>1011</v>
      </c>
      <c r="K34" s="1843"/>
    </row>
    <row r="35" spans="1:14" ht="11.25" customHeight="1">
      <c r="A35" s="14"/>
      <c r="B35" s="354"/>
      <c r="C35" s="359"/>
      <c r="D35" s="77" t="s">
        <v>1012</v>
      </c>
      <c r="E35" s="77" t="s">
        <v>1013</v>
      </c>
      <c r="F35" s="77"/>
      <c r="G35" s="77" t="s">
        <v>1012</v>
      </c>
      <c r="H35" s="77" t="s">
        <v>1013</v>
      </c>
      <c r="I35" s="77"/>
      <c r="J35" s="77"/>
      <c r="K35" s="77" t="s">
        <v>1014</v>
      </c>
    </row>
    <row r="36" spans="1:14" ht="11.25" customHeight="1">
      <c r="A36" s="14"/>
      <c r="B36" s="1840" t="s">
        <v>273</v>
      </c>
      <c r="C36" s="1802"/>
      <c r="D36" s="148" t="s">
        <v>1015</v>
      </c>
      <c r="E36" s="148" t="s">
        <v>1015</v>
      </c>
      <c r="F36" s="148"/>
      <c r="G36" s="148" t="s">
        <v>1015</v>
      </c>
      <c r="H36" s="148" t="s">
        <v>1015</v>
      </c>
      <c r="I36" s="148"/>
      <c r="J36" s="148" t="s">
        <v>1016</v>
      </c>
      <c r="K36" s="148" t="s">
        <v>1017</v>
      </c>
    </row>
    <row r="37" spans="1:14" ht="11.25" customHeight="1">
      <c r="A37" s="14"/>
      <c r="B37" s="1841" t="s">
        <v>1018</v>
      </c>
      <c r="C37" s="1842"/>
      <c r="D37" s="77"/>
      <c r="E37" s="77"/>
      <c r="F37" s="77"/>
      <c r="G37" s="77"/>
      <c r="H37" s="77"/>
      <c r="I37" s="77"/>
      <c r="J37" s="77"/>
      <c r="K37" s="77"/>
    </row>
    <row r="38" spans="1:14" ht="11.25" customHeight="1">
      <c r="A38" s="14"/>
      <c r="B38" s="664">
        <v>1</v>
      </c>
      <c r="C38" s="355" t="s">
        <v>1019</v>
      </c>
      <c r="D38" s="65">
        <v>403857.16059888998</v>
      </c>
      <c r="E38" s="65">
        <v>1604.0844975642599</v>
      </c>
      <c r="F38" s="65"/>
      <c r="G38" s="65">
        <v>404227.60226581001</v>
      </c>
      <c r="H38" s="65">
        <v>330.52264630772402</v>
      </c>
      <c r="I38" s="65"/>
      <c r="J38" s="65">
        <v>1.38723576</v>
      </c>
      <c r="K38" s="694">
        <v>3.4290147066045202E-4</v>
      </c>
      <c r="L38" s="45"/>
      <c r="N38" s="43"/>
    </row>
    <row r="39" spans="1:14" ht="11.25" customHeight="1">
      <c r="A39" s="14"/>
      <c r="B39" s="664">
        <v>2</v>
      </c>
      <c r="C39" s="355" t="s">
        <v>329</v>
      </c>
      <c r="D39" s="65">
        <v>39163.382161458299</v>
      </c>
      <c r="E39" s="65">
        <v>9589.5908401231409</v>
      </c>
      <c r="F39" s="65"/>
      <c r="G39" s="65">
        <v>39380.603295053901</v>
      </c>
      <c r="H39" s="65">
        <v>3171.7211008067702</v>
      </c>
      <c r="I39" s="65"/>
      <c r="J39" s="65">
        <v>1123.59780701146</v>
      </c>
      <c r="K39" s="694">
        <v>2.6405086513223699</v>
      </c>
    </row>
    <row r="40" spans="1:14" ht="11.25" customHeight="1">
      <c r="A40" s="14"/>
      <c r="B40" s="664">
        <v>3</v>
      </c>
      <c r="C40" s="355" t="s">
        <v>330</v>
      </c>
      <c r="D40" s="65">
        <v>59276.007617229698</v>
      </c>
      <c r="E40" s="65">
        <v>453.11940363484001</v>
      </c>
      <c r="F40" s="65"/>
      <c r="G40" s="65">
        <v>58892.080641306697</v>
      </c>
      <c r="H40" s="65">
        <v>183.751485318666</v>
      </c>
      <c r="I40" s="65"/>
      <c r="J40" s="65">
        <v>313.88158260839998</v>
      </c>
      <c r="K40" s="694">
        <v>0.53131978223449194</v>
      </c>
    </row>
    <row r="41" spans="1:14" ht="11.25" customHeight="1">
      <c r="A41" s="14"/>
      <c r="B41" s="664">
        <v>4</v>
      </c>
      <c r="C41" s="355" t="s">
        <v>331</v>
      </c>
      <c r="D41" s="65">
        <v>36303.660239999997</v>
      </c>
      <c r="E41" s="65">
        <v>101.13759</v>
      </c>
      <c r="F41" s="65"/>
      <c r="G41" s="65">
        <v>37111.148162322097</v>
      </c>
      <c r="H41" s="65">
        <v>20.227518</v>
      </c>
      <c r="I41" s="65"/>
      <c r="J41" s="109"/>
      <c r="K41" s="694"/>
    </row>
    <row r="42" spans="1:14" ht="11.25" customHeight="1">
      <c r="A42" s="14"/>
      <c r="B42" s="664">
        <v>5</v>
      </c>
      <c r="C42" s="355" t="s">
        <v>332</v>
      </c>
      <c r="D42" s="65">
        <v>1448.3681682255201</v>
      </c>
      <c r="E42" s="109"/>
      <c r="F42" s="65"/>
      <c r="G42" s="65">
        <v>1448.3681682255201</v>
      </c>
      <c r="H42" s="65"/>
      <c r="I42" s="65"/>
      <c r="J42" s="109"/>
      <c r="K42" s="694"/>
    </row>
    <row r="43" spans="1:14" ht="11.25" customHeight="1">
      <c r="A43" s="14"/>
      <c r="B43" s="664">
        <v>6</v>
      </c>
      <c r="C43" s="355" t="s">
        <v>333</v>
      </c>
      <c r="D43" s="65">
        <v>24455.524947841299</v>
      </c>
      <c r="E43" s="65">
        <v>37348.101342158203</v>
      </c>
      <c r="F43" s="65"/>
      <c r="G43" s="65">
        <v>24747.282934413</v>
      </c>
      <c r="H43" s="65">
        <v>12033.256283574799</v>
      </c>
      <c r="I43" s="65"/>
      <c r="J43" s="65">
        <v>11923.3043037148</v>
      </c>
      <c r="K43" s="694">
        <v>32.4174265990195</v>
      </c>
    </row>
    <row r="44" spans="1:14" ht="11.25" customHeight="1">
      <c r="A44" s="14"/>
      <c r="B44" s="664">
        <v>7</v>
      </c>
      <c r="C44" s="355" t="s">
        <v>334</v>
      </c>
      <c r="D44" s="65">
        <v>167868.07631071401</v>
      </c>
      <c r="E44" s="65">
        <v>31275.072668062399</v>
      </c>
      <c r="F44" s="65"/>
      <c r="G44" s="65">
        <v>167463.09977276501</v>
      </c>
      <c r="H44" s="65">
        <v>10417.9148296604</v>
      </c>
      <c r="I44" s="65"/>
      <c r="J44" s="65">
        <v>129577.074949751</v>
      </c>
      <c r="K44" s="694">
        <v>72.844803162025897</v>
      </c>
    </row>
    <row r="45" spans="1:14" ht="11.25" customHeight="1">
      <c r="A45" s="14"/>
      <c r="B45" s="664">
        <v>8</v>
      </c>
      <c r="C45" s="355" t="s">
        <v>335</v>
      </c>
      <c r="D45" s="65">
        <v>42380.348499996297</v>
      </c>
      <c r="E45" s="65">
        <v>141693.454838051</v>
      </c>
      <c r="F45" s="65"/>
      <c r="G45" s="65">
        <v>42015.065187975903</v>
      </c>
      <c r="H45" s="65">
        <v>27344.324440914599</v>
      </c>
      <c r="I45" s="65"/>
      <c r="J45" s="65">
        <v>51722.353326119002</v>
      </c>
      <c r="K45" s="694">
        <v>74.571523196586597</v>
      </c>
    </row>
    <row r="46" spans="1:14" ht="11.25" customHeight="1">
      <c r="A46" s="14"/>
      <c r="B46" s="664">
        <v>9</v>
      </c>
      <c r="C46" s="355" t="s">
        <v>336</v>
      </c>
      <c r="D46" s="65">
        <v>113977.189568274</v>
      </c>
      <c r="E46" s="65">
        <v>23142.234877807201</v>
      </c>
      <c r="F46" s="65"/>
      <c r="G46" s="65">
        <v>113151.02506399401</v>
      </c>
      <c r="H46" s="65">
        <v>7565.0380904202302</v>
      </c>
      <c r="I46" s="65"/>
      <c r="J46" s="65">
        <v>48178.863899839002</v>
      </c>
      <c r="K46" s="694">
        <v>39.9108972251776</v>
      </c>
    </row>
    <row r="47" spans="1:14" ht="11.25" customHeight="1">
      <c r="A47" s="14"/>
      <c r="B47" s="664">
        <v>10</v>
      </c>
      <c r="C47" s="355" t="s">
        <v>337</v>
      </c>
      <c r="D47" s="65">
        <v>1968.7093388644601</v>
      </c>
      <c r="E47" s="65">
        <v>80.643308035060002</v>
      </c>
      <c r="F47" s="65"/>
      <c r="G47" s="65">
        <v>1959.06448020476</v>
      </c>
      <c r="H47" s="65">
        <v>32.666063533134</v>
      </c>
      <c r="I47" s="65"/>
      <c r="J47" s="65">
        <v>2604.42966423292</v>
      </c>
      <c r="K47" s="694">
        <v>130.76214914820602</v>
      </c>
    </row>
    <row r="48" spans="1:14" ht="11.25" customHeight="1">
      <c r="A48" s="14"/>
      <c r="B48" s="664">
        <v>11</v>
      </c>
      <c r="C48" s="355" t="s">
        <v>338</v>
      </c>
      <c r="D48" s="65">
        <v>659.07509050429996</v>
      </c>
      <c r="E48" s="65">
        <v>5.71562732748</v>
      </c>
      <c r="F48" s="65"/>
      <c r="G48" s="65">
        <v>659.07509050429996</v>
      </c>
      <c r="H48" s="65">
        <v>1.1431254654959999</v>
      </c>
      <c r="I48" s="65"/>
      <c r="J48" s="65">
        <v>990.32732315507997</v>
      </c>
      <c r="K48" s="694">
        <v>149.999999878886</v>
      </c>
    </row>
    <row r="49" spans="1:11" ht="11.25" customHeight="1">
      <c r="A49" s="14"/>
      <c r="B49" s="664">
        <v>12</v>
      </c>
      <c r="C49" s="355" t="s">
        <v>339</v>
      </c>
      <c r="D49" s="65">
        <v>45493.6537728209</v>
      </c>
      <c r="E49" s="109"/>
      <c r="F49" s="65"/>
      <c r="G49" s="65">
        <v>45493.6537728209</v>
      </c>
      <c r="H49" s="65"/>
      <c r="I49" s="65"/>
      <c r="J49" s="65">
        <v>4551.1105586438198</v>
      </c>
      <c r="K49" s="694">
        <v>10.0038360984819</v>
      </c>
    </row>
    <row r="50" spans="1:11" ht="11.25" customHeight="1">
      <c r="A50" s="14"/>
      <c r="B50" s="198">
        <v>13</v>
      </c>
      <c r="C50" s="355" t="s">
        <v>1020</v>
      </c>
      <c r="D50" s="111"/>
      <c r="E50" s="111"/>
      <c r="F50" s="99"/>
      <c r="G50" s="99"/>
      <c r="H50" s="111"/>
      <c r="I50" s="99"/>
      <c r="J50" s="111"/>
      <c r="K50" s="694"/>
    </row>
    <row r="51" spans="1:11" ht="11.25" customHeight="1">
      <c r="A51" s="14"/>
      <c r="B51" s="664">
        <v>14</v>
      </c>
      <c r="C51" s="355" t="s">
        <v>340</v>
      </c>
      <c r="D51" s="65">
        <v>1057.3707340000001</v>
      </c>
      <c r="E51" s="109"/>
      <c r="F51" s="65"/>
      <c r="G51" s="65">
        <v>1057.3707340000001</v>
      </c>
      <c r="H51" s="65"/>
      <c r="I51" s="65"/>
      <c r="J51" s="65">
        <v>199.20996500000001</v>
      </c>
      <c r="K51" s="694">
        <v>18.840124716370298</v>
      </c>
    </row>
    <row r="52" spans="1:11" ht="11.25" customHeight="1">
      <c r="A52" s="14"/>
      <c r="B52" s="664">
        <v>15</v>
      </c>
      <c r="C52" s="355" t="s">
        <v>1021</v>
      </c>
      <c r="D52" s="65">
        <v>23707.6707956764</v>
      </c>
      <c r="E52" s="109"/>
      <c r="F52" s="65"/>
      <c r="G52" s="65">
        <v>23707.670795676499</v>
      </c>
      <c r="H52" s="65"/>
      <c r="I52" s="65"/>
      <c r="J52" s="65">
        <v>52297.9869256764</v>
      </c>
      <c r="K52" s="694">
        <v>220.59521315444402</v>
      </c>
    </row>
    <row r="53" spans="1:11" ht="11.25" customHeight="1">
      <c r="A53" s="14"/>
      <c r="B53" s="664">
        <v>16</v>
      </c>
      <c r="C53" s="355" t="s">
        <v>1022</v>
      </c>
      <c r="D53" s="65">
        <v>24631.385144917</v>
      </c>
      <c r="E53" s="109"/>
      <c r="F53" s="65"/>
      <c r="G53" s="65">
        <v>24631.385144917</v>
      </c>
      <c r="H53" s="65"/>
      <c r="I53" s="65"/>
      <c r="J53" s="65">
        <v>12428.836294570399</v>
      </c>
      <c r="K53" s="694">
        <v>50.459347785137801</v>
      </c>
    </row>
    <row r="54" spans="1:11" s="119" customFormat="1" ht="11.25" customHeight="1">
      <c r="A54" s="118"/>
      <c r="B54" s="1200">
        <v>17</v>
      </c>
      <c r="C54" s="1201" t="s">
        <v>1023</v>
      </c>
      <c r="D54" s="900">
        <v>986247.58298941294</v>
      </c>
      <c r="E54" s="900">
        <v>245293.15499276301</v>
      </c>
      <c r="F54" s="900"/>
      <c r="G54" s="900">
        <v>985944.49550998898</v>
      </c>
      <c r="H54" s="900">
        <v>61100.565584001903</v>
      </c>
      <c r="I54" s="900"/>
      <c r="J54" s="900">
        <v>315912.36383608199</v>
      </c>
      <c r="K54" s="1202">
        <v>30.171802110026203</v>
      </c>
    </row>
    <row r="55" spans="1:11" ht="11.25" customHeight="1">
      <c r="A55" s="14"/>
    </row>
    <row r="56" spans="1:11" ht="11.25" customHeight="1">
      <c r="A56" s="14"/>
    </row>
    <row r="57" spans="1:11" ht="11.25" customHeight="1">
      <c r="A57" s="14"/>
    </row>
    <row r="58" spans="1:11" ht="11.25" customHeight="1">
      <c r="A58" s="14"/>
    </row>
    <row r="59" spans="1:11" ht="11.25" customHeight="1">
      <c r="A59" s="14"/>
    </row>
    <row r="60" spans="1:11" ht="11.25" customHeight="1">
      <c r="A60" s="14"/>
    </row>
    <row r="61" spans="1:11" ht="11.25" customHeight="1">
      <c r="A61" s="14"/>
    </row>
    <row r="62" spans="1:11" ht="11.25" customHeight="1">
      <c r="A62" s="14"/>
    </row>
    <row r="63" spans="1:11" ht="11.25" customHeight="1">
      <c r="A63" s="14"/>
    </row>
    <row r="64" spans="1:11" ht="11.25" customHeight="1">
      <c r="A64" s="14"/>
    </row>
    <row r="65" spans="1:1" ht="11.25" customHeight="1">
      <c r="A65" s="14"/>
    </row>
    <row r="66" spans="1:1" ht="11.25" customHeight="1">
      <c r="A66" s="14"/>
    </row>
    <row r="67" spans="1:1">
      <c r="A67" s="14"/>
    </row>
    <row r="68" spans="1:1">
      <c r="A68" s="14"/>
    </row>
    <row r="69" spans="1:1">
      <c r="A69" s="14"/>
    </row>
    <row r="70" spans="1:1">
      <c r="A70" s="14"/>
    </row>
    <row r="71" spans="1:1">
      <c r="A71" s="14"/>
    </row>
    <row r="72" spans="1:1">
      <c r="A72" s="14"/>
    </row>
    <row r="73" spans="1:1">
      <c r="A73" s="14"/>
    </row>
    <row r="74" spans="1:1">
      <c r="A74" s="14"/>
    </row>
    <row r="75" spans="1:1">
      <c r="A75" s="14"/>
    </row>
    <row r="76" spans="1:1">
      <c r="A76" s="14"/>
    </row>
    <row r="77" spans="1:1">
      <c r="A77" s="14"/>
    </row>
    <row r="78" spans="1:1">
      <c r="A78" s="14"/>
    </row>
    <row r="79" spans="1:1">
      <c r="A79" s="14"/>
    </row>
    <row r="80" spans="1:1">
      <c r="A80" s="14"/>
    </row>
    <row r="81" spans="1:1">
      <c r="A81" s="14"/>
    </row>
    <row r="82" spans="1:1">
      <c r="A82" s="14"/>
    </row>
    <row r="83" spans="1:1">
      <c r="A83" s="14"/>
    </row>
    <row r="84" spans="1:1">
      <c r="A84" s="14"/>
    </row>
    <row r="91" spans="1:1">
      <c r="A91" s="23"/>
    </row>
    <row r="92" spans="1:1">
      <c r="A92" s="23"/>
    </row>
    <row r="93" spans="1:1">
      <c r="A93" s="24"/>
    </row>
    <row r="94" spans="1:1">
      <c r="A94" s="14"/>
    </row>
    <row r="95" spans="1:1">
      <c r="A95" s="14"/>
    </row>
    <row r="96" spans="1:1">
      <c r="A96" s="14"/>
    </row>
    <row r="97" spans="1:1">
      <c r="A97" s="14"/>
    </row>
    <row r="98" spans="1:1">
      <c r="A98" s="14"/>
    </row>
    <row r="99" spans="1:1">
      <c r="A99" s="14"/>
    </row>
    <row r="100" spans="1:1">
      <c r="A100" s="14"/>
    </row>
    <row r="101" spans="1:1">
      <c r="A101" s="14"/>
    </row>
    <row r="102" spans="1:1">
      <c r="A102" s="26"/>
    </row>
    <row r="103" spans="1:1">
      <c r="A103" s="26"/>
    </row>
    <row r="104" spans="1:1">
      <c r="A104" s="26"/>
    </row>
    <row r="105" spans="1:1">
      <c r="A105" s="26"/>
    </row>
    <row r="106" spans="1:1">
      <c r="A106" s="26"/>
    </row>
    <row r="107" spans="1:1">
      <c r="A107" s="26"/>
    </row>
    <row r="108" spans="1:1">
      <c r="A108" s="26"/>
    </row>
    <row r="109" spans="1:1">
      <c r="A109" s="26"/>
    </row>
  </sheetData>
  <mergeCells count="14">
    <mergeCell ref="B33:C33"/>
    <mergeCell ref="B3:J3"/>
    <mergeCell ref="D10:E10"/>
    <mergeCell ref="G10:H10"/>
    <mergeCell ref="J10:K10"/>
    <mergeCell ref="B9:C9"/>
    <mergeCell ref="B12:C12"/>
    <mergeCell ref="B13:C13"/>
    <mergeCell ref="B7:K7"/>
    <mergeCell ref="B36:C36"/>
    <mergeCell ref="B37:C37"/>
    <mergeCell ref="D34:E34"/>
    <mergeCell ref="G34:H34"/>
    <mergeCell ref="J34:K34"/>
  </mergeCells>
  <hyperlinks>
    <hyperlink ref="B3" location="Contents!A1" display="Back to index page" xr:uid="{00000000-0004-0000-1700-000000000000}"/>
    <hyperlink ref="B3:J3" location="CONTENTS!A1" display="Back to contents page" xr:uid="{00000000-0004-0000-1700-000001000000}"/>
  </hyperlinks>
  <pageMargins left="0.23622047244094491" right="0.23622047244094491" top="0.74803149606299213" bottom="0.74803149606299213" header="0.31496062992125984" footer="0.31496062992125984"/>
  <pageSetup paperSize="9" scale="66" orientation="landscape" r:id="rId1"/>
  <rowBreaks count="1" manualBreakCount="1">
    <brk id="57" max="16383" man="1"/>
  </rowBreaks>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32"/>
  <dimension ref="B1:AE92"/>
  <sheetViews>
    <sheetView showGridLines="0" showRowColHeaders="0" zoomScaleNormal="100" workbookViewId="0"/>
  </sheetViews>
  <sheetFormatPr baseColWidth="10" defaultColWidth="11.42578125" defaultRowHeight="11.25"/>
  <cols>
    <col min="1" max="1" width="2.7109375" style="32" customWidth="1"/>
    <col min="2" max="2" width="4.85546875" style="21" customWidth="1"/>
    <col min="3" max="3" width="53.5703125" style="32" customWidth="1"/>
    <col min="4" max="18" width="8.42578125" style="32" customWidth="1"/>
    <col min="19" max="19" width="9.140625" style="32" customWidth="1"/>
    <col min="20" max="20" width="8.42578125" style="32" customWidth="1"/>
    <col min="21" max="21" width="8.7109375" style="32" customWidth="1"/>
    <col min="22" max="16384" width="11.42578125" style="32"/>
  </cols>
  <sheetData>
    <row r="1" spans="2:31" s="12" customFormat="1" ht="11.25" customHeight="1">
      <c r="B1" s="9"/>
      <c r="C1" s="9"/>
      <c r="D1" s="10"/>
      <c r="E1" s="10"/>
      <c r="F1" s="10"/>
      <c r="G1" s="10"/>
      <c r="H1" s="10"/>
      <c r="I1" s="10"/>
      <c r="J1" s="10"/>
      <c r="K1" s="10"/>
      <c r="L1" s="10"/>
      <c r="M1" s="10"/>
      <c r="N1" s="10"/>
      <c r="O1" s="10"/>
      <c r="P1" s="10"/>
      <c r="Q1" s="10"/>
      <c r="R1" s="10"/>
      <c r="S1" s="10"/>
      <c r="T1" s="10"/>
    </row>
    <row r="2" spans="2:31" s="12" customFormat="1" ht="5.25" customHeight="1">
      <c r="B2" s="9"/>
      <c r="C2" s="9"/>
      <c r="D2" s="10"/>
      <c r="E2" s="10"/>
      <c r="F2" s="11"/>
      <c r="G2" s="11"/>
      <c r="H2" s="11"/>
    </row>
    <row r="3" spans="2:31" s="14" customFormat="1" ht="12.75" customHeight="1">
      <c r="B3" s="1774" t="s">
        <v>268</v>
      </c>
      <c r="C3" s="1775"/>
      <c r="D3" s="1775"/>
      <c r="E3" s="1775"/>
      <c r="F3" s="1775"/>
      <c r="G3" s="1775"/>
      <c r="H3" s="1775"/>
      <c r="I3" s="1775"/>
      <c r="J3" s="1775"/>
      <c r="K3" s="1775"/>
    </row>
    <row r="4" spans="2:31" s="12" customFormat="1" ht="5.25" customHeight="1">
      <c r="B4" s="9"/>
      <c r="C4" s="9"/>
      <c r="D4" s="10"/>
      <c r="E4" s="10"/>
      <c r="F4" s="11"/>
      <c r="G4" s="11"/>
      <c r="H4" s="11"/>
      <c r="J4" s="9"/>
      <c r="K4" s="9"/>
    </row>
    <row r="5" spans="2:31" s="8" customFormat="1" ht="15.75" customHeight="1">
      <c r="B5" s="16" t="s">
        <v>1024</v>
      </c>
    </row>
    <row r="6" spans="2:31" ht="11.25" customHeight="1">
      <c r="B6" s="18"/>
    </row>
    <row r="7" spans="2:31" s="4" customFormat="1" ht="22.5" customHeight="1">
      <c r="B7" s="1789" t="s">
        <v>1025</v>
      </c>
      <c r="C7" s="1847"/>
      <c r="D7" s="1847"/>
      <c r="E7" s="1847"/>
      <c r="F7" s="1847"/>
      <c r="G7" s="1847"/>
      <c r="H7" s="1847"/>
      <c r="I7" s="1847"/>
      <c r="J7" s="1847"/>
      <c r="K7" s="1847"/>
      <c r="L7" s="1847"/>
      <c r="M7" s="1847"/>
      <c r="N7" s="1847"/>
      <c r="O7" s="1847"/>
      <c r="P7" s="1847"/>
      <c r="Q7" s="1847"/>
      <c r="R7" s="1847"/>
      <c r="S7" s="1758"/>
      <c r="T7" s="1758"/>
    </row>
    <row r="8" spans="2:31" s="4" customFormat="1" ht="11.25" customHeight="1">
      <c r="B8" s="361"/>
      <c r="C8" s="434"/>
      <c r="D8" s="434"/>
      <c r="E8" s="434"/>
      <c r="F8" s="434"/>
      <c r="G8" s="434"/>
      <c r="H8" s="434"/>
      <c r="I8" s="434"/>
      <c r="J8" s="434"/>
      <c r="K8" s="434"/>
      <c r="L8" s="434"/>
      <c r="M8" s="434"/>
      <c r="N8" s="434"/>
      <c r="O8" s="434"/>
      <c r="P8" s="434"/>
      <c r="Q8" s="434"/>
      <c r="R8" s="434"/>
      <c r="S8" s="627"/>
      <c r="T8" s="627"/>
    </row>
    <row r="9" spans="2:31" s="77" customFormat="1" ht="11.25" customHeight="1">
      <c r="B9" s="1787" t="s">
        <v>28</v>
      </c>
      <c r="C9" s="1788"/>
      <c r="D9" s="1203" t="s">
        <v>520</v>
      </c>
      <c r="E9" s="1203" t="s">
        <v>390</v>
      </c>
      <c r="F9" s="1203" t="s">
        <v>391</v>
      </c>
      <c r="G9" s="1203" t="s">
        <v>521</v>
      </c>
      <c r="H9" s="1203" t="s">
        <v>522</v>
      </c>
      <c r="I9" s="1203" t="s">
        <v>523</v>
      </c>
      <c r="J9" s="1203" t="s">
        <v>524</v>
      </c>
      <c r="K9" s="1203" t="s">
        <v>525</v>
      </c>
      <c r="L9" s="1203" t="s">
        <v>558</v>
      </c>
      <c r="M9" s="1203" t="s">
        <v>559</v>
      </c>
      <c r="N9" s="1203" t="s">
        <v>560</v>
      </c>
      <c r="O9" s="1203" t="s">
        <v>561</v>
      </c>
      <c r="P9" s="1203" t="s">
        <v>593</v>
      </c>
      <c r="Q9" s="1203" t="s">
        <v>594</v>
      </c>
      <c r="R9" s="1203" t="s">
        <v>1026</v>
      </c>
      <c r="S9" s="1203" t="s">
        <v>1027</v>
      </c>
      <c r="T9" s="1203" t="s">
        <v>1028</v>
      </c>
    </row>
    <row r="10" spans="2:31" ht="11.25" customHeight="1">
      <c r="D10" s="1845" t="s">
        <v>386</v>
      </c>
      <c r="E10" s="1846"/>
      <c r="F10" s="1846"/>
      <c r="G10" s="1846"/>
      <c r="H10" s="1846"/>
      <c r="I10" s="1846"/>
      <c r="J10" s="1846"/>
      <c r="K10" s="1846"/>
      <c r="L10" s="1846"/>
      <c r="M10" s="1846"/>
      <c r="N10" s="1846"/>
      <c r="O10" s="1846"/>
      <c r="P10" s="1846"/>
      <c r="Q10" s="1846"/>
      <c r="R10" s="110"/>
      <c r="T10" s="114" t="s">
        <v>540</v>
      </c>
    </row>
    <row r="11" spans="2:31" ht="11.25" customHeight="1">
      <c r="B11" s="1844" t="s">
        <v>273</v>
      </c>
      <c r="C11" s="1812"/>
      <c r="D11" s="323" t="s">
        <v>1029</v>
      </c>
      <c r="E11" s="323" t="s">
        <v>1030</v>
      </c>
      <c r="F11" s="323" t="s">
        <v>1031</v>
      </c>
      <c r="G11" s="323" t="s">
        <v>1032</v>
      </c>
      <c r="H11" s="323" t="s">
        <v>1033</v>
      </c>
      <c r="I11" s="323" t="s">
        <v>1034</v>
      </c>
      <c r="J11" s="323" t="s">
        <v>1035</v>
      </c>
      <c r="K11" s="323" t="s">
        <v>1036</v>
      </c>
      <c r="L11" s="323" t="s">
        <v>1037</v>
      </c>
      <c r="M11" s="323" t="s">
        <v>939</v>
      </c>
      <c r="N11" s="323" t="s">
        <v>587</v>
      </c>
      <c r="O11" s="323" t="s">
        <v>1038</v>
      </c>
      <c r="P11" s="323" t="s">
        <v>1039</v>
      </c>
      <c r="Q11" s="323" t="s">
        <v>1040</v>
      </c>
      <c r="R11" s="146" t="s">
        <v>1041</v>
      </c>
      <c r="S11" s="148" t="s">
        <v>1005</v>
      </c>
      <c r="T11" s="146" t="s">
        <v>1042</v>
      </c>
    </row>
    <row r="12" spans="2:31" ht="11.25" customHeight="1">
      <c r="B12" s="745">
        <v>1</v>
      </c>
      <c r="C12" s="509" t="s">
        <v>1019</v>
      </c>
      <c r="D12" s="52">
        <v>416466.48816515802</v>
      </c>
      <c r="E12" s="52"/>
      <c r="F12" s="52"/>
      <c r="G12" s="52"/>
      <c r="H12" s="52"/>
      <c r="I12" s="52"/>
      <c r="J12" s="52">
        <v>1.49153</v>
      </c>
      <c r="K12" s="52"/>
      <c r="L12" s="52"/>
      <c r="M12" s="52"/>
      <c r="N12" s="52"/>
      <c r="O12" s="52">
        <v>0.17399771487999999</v>
      </c>
      <c r="P12" s="52"/>
      <c r="Q12" s="52"/>
      <c r="R12" s="52"/>
      <c r="S12" s="52">
        <v>416468.15369287302</v>
      </c>
      <c r="T12" s="52"/>
      <c r="V12"/>
      <c r="W12"/>
      <c r="X12"/>
      <c r="Y12"/>
      <c r="Z12"/>
      <c r="AA12"/>
      <c r="AB12"/>
      <c r="AC12"/>
      <c r="AD12"/>
      <c r="AE12"/>
    </row>
    <row r="13" spans="2:31" ht="11.25" customHeight="1">
      <c r="B13" s="38">
        <v>2</v>
      </c>
      <c r="C13" s="354" t="s">
        <v>1043</v>
      </c>
      <c r="D13" s="52">
        <v>35540.298714202101</v>
      </c>
      <c r="E13" s="52"/>
      <c r="F13" s="52"/>
      <c r="G13" s="52"/>
      <c r="H13" s="52">
        <v>3187.3659692450701</v>
      </c>
      <c r="I13" s="52"/>
      <c r="J13" s="52"/>
      <c r="K13" s="52"/>
      <c r="L13" s="52"/>
      <c r="M13" s="52"/>
      <c r="N13" s="52"/>
      <c r="O13" s="52">
        <v>47.091000000000001</v>
      </c>
      <c r="P13" s="52"/>
      <c r="Q13" s="52"/>
      <c r="R13" s="52"/>
      <c r="S13" s="52">
        <v>38774.755683447198</v>
      </c>
      <c r="T13" s="52"/>
      <c r="V13"/>
      <c r="W13"/>
      <c r="X13"/>
      <c r="Y13"/>
      <c r="Z13"/>
      <c r="AA13"/>
      <c r="AB13"/>
      <c r="AC13"/>
      <c r="AD13"/>
      <c r="AE13"/>
    </row>
    <row r="14" spans="2:31" ht="11.25" customHeight="1">
      <c r="B14" s="38">
        <v>3</v>
      </c>
      <c r="C14" s="354" t="s">
        <v>330</v>
      </c>
      <c r="D14" s="52">
        <v>60436.912543999999</v>
      </c>
      <c r="E14" s="52"/>
      <c r="F14" s="52"/>
      <c r="G14" s="52"/>
      <c r="H14" s="52">
        <v>14.207698930475001</v>
      </c>
      <c r="I14" s="52"/>
      <c r="J14" s="52">
        <v>84.429912750844494</v>
      </c>
      <c r="K14" s="52"/>
      <c r="L14" s="52"/>
      <c r="M14" s="52"/>
      <c r="N14" s="52"/>
      <c r="O14" s="52"/>
      <c r="P14" s="52"/>
      <c r="Q14" s="52"/>
      <c r="R14" s="52"/>
      <c r="S14" s="52">
        <v>60535.550155681303</v>
      </c>
      <c r="T14" s="52"/>
      <c r="V14"/>
      <c r="W14"/>
      <c r="X14"/>
      <c r="Y14"/>
      <c r="Z14"/>
      <c r="AA14"/>
      <c r="AB14"/>
      <c r="AC14"/>
      <c r="AD14"/>
      <c r="AE14"/>
    </row>
    <row r="15" spans="2:31" ht="11.25" customHeight="1">
      <c r="B15" s="38">
        <v>4</v>
      </c>
      <c r="C15" s="354" t="s">
        <v>331</v>
      </c>
      <c r="D15" s="52">
        <v>41655.740051713699</v>
      </c>
      <c r="E15" s="52"/>
      <c r="F15" s="52"/>
      <c r="G15" s="52"/>
      <c r="H15" s="52"/>
      <c r="I15" s="52"/>
      <c r="J15" s="52"/>
      <c r="K15" s="52"/>
      <c r="L15" s="52"/>
      <c r="M15" s="52"/>
      <c r="N15" s="52"/>
      <c r="O15" s="52"/>
      <c r="P15" s="52"/>
      <c r="Q15" s="52"/>
      <c r="R15" s="52"/>
      <c r="S15" s="52">
        <v>41655.740051713699</v>
      </c>
      <c r="T15" s="52"/>
      <c r="V15"/>
      <c r="W15"/>
      <c r="X15"/>
      <c r="Y15"/>
      <c r="Z15"/>
      <c r="AA15"/>
      <c r="AB15"/>
      <c r="AC15"/>
      <c r="AD15"/>
      <c r="AE15"/>
    </row>
    <row r="16" spans="2:31" ht="11.25" customHeight="1">
      <c r="B16" s="38">
        <v>5</v>
      </c>
      <c r="C16" s="354" t="s">
        <v>332</v>
      </c>
      <c r="D16" s="52">
        <v>454.64118782474998</v>
      </c>
      <c r="E16" s="52"/>
      <c r="F16" s="52"/>
      <c r="G16" s="52"/>
      <c r="H16" s="52"/>
      <c r="I16" s="52"/>
      <c r="J16" s="52"/>
      <c r="K16" s="52"/>
      <c r="L16" s="52"/>
      <c r="M16" s="52"/>
      <c r="N16" s="52"/>
      <c r="O16" s="52"/>
      <c r="P16" s="52"/>
      <c r="Q16" s="52"/>
      <c r="R16" s="52"/>
      <c r="S16" s="52">
        <v>454.64118782474998</v>
      </c>
      <c r="T16" s="52"/>
      <c r="V16"/>
      <c r="W16"/>
      <c r="X16"/>
      <c r="Y16"/>
      <c r="Z16"/>
      <c r="AA16"/>
      <c r="AB16"/>
      <c r="AC16"/>
      <c r="AD16"/>
      <c r="AE16"/>
    </row>
    <row r="17" spans="2:31" ht="11.25" customHeight="1">
      <c r="B17" s="38">
        <v>6</v>
      </c>
      <c r="C17" s="354" t="s">
        <v>333</v>
      </c>
      <c r="D17" s="52">
        <v>1725.6403869999999</v>
      </c>
      <c r="E17" s="52"/>
      <c r="F17" s="52"/>
      <c r="G17" s="52"/>
      <c r="H17" s="52">
        <v>20265.376282799902</v>
      </c>
      <c r="I17" s="52"/>
      <c r="J17" s="52">
        <v>9191.3150068916602</v>
      </c>
      <c r="K17" s="52"/>
      <c r="L17" s="52"/>
      <c r="M17" s="52">
        <v>433.36099883414403</v>
      </c>
      <c r="N17" s="52">
        <v>40.358351999999996</v>
      </c>
      <c r="O17" s="52"/>
      <c r="P17" s="52"/>
      <c r="Q17" s="52">
        <v>1.96847200000001</v>
      </c>
      <c r="R17" s="52"/>
      <c r="S17" s="52">
        <v>31658.019499525701</v>
      </c>
      <c r="T17" s="52"/>
      <c r="V17"/>
      <c r="W17"/>
      <c r="X17"/>
      <c r="Y17"/>
      <c r="Z17"/>
      <c r="AA17"/>
      <c r="AB17"/>
      <c r="AC17"/>
      <c r="AD17"/>
      <c r="AE17"/>
    </row>
    <row r="18" spans="2:31" ht="11.25" customHeight="1">
      <c r="B18" s="38">
        <v>7</v>
      </c>
      <c r="C18" s="354" t="s">
        <v>1044</v>
      </c>
      <c r="D18" s="52">
        <v>8379.1854530000001</v>
      </c>
      <c r="E18" s="52"/>
      <c r="F18" s="52"/>
      <c r="G18" s="52"/>
      <c r="H18" s="52">
        <v>6586.4608247824699</v>
      </c>
      <c r="I18" s="52">
        <v>31520.80502</v>
      </c>
      <c r="J18" s="52">
        <v>7193.1115452560598</v>
      </c>
      <c r="K18" s="52"/>
      <c r="L18" s="52"/>
      <c r="M18" s="52">
        <v>111020.54981291</v>
      </c>
      <c r="N18" s="52"/>
      <c r="O18" s="52"/>
      <c r="P18" s="52"/>
      <c r="Q18" s="52">
        <v>7.8054009999999998</v>
      </c>
      <c r="R18" s="52"/>
      <c r="S18" s="52">
        <v>164707.91805694901</v>
      </c>
      <c r="T18" s="863">
        <v>160864</v>
      </c>
      <c r="U18" s="1141"/>
      <c r="V18"/>
      <c r="W18"/>
      <c r="X18"/>
      <c r="Y18"/>
      <c r="Z18"/>
      <c r="AA18"/>
      <c r="AB18"/>
      <c r="AC18"/>
      <c r="AD18"/>
      <c r="AE18"/>
    </row>
    <row r="19" spans="2:31" ht="11.25" customHeight="1">
      <c r="B19" s="38">
        <v>8</v>
      </c>
      <c r="C19" s="354" t="s">
        <v>335</v>
      </c>
      <c r="D19" s="52">
        <v>1.8E-5</v>
      </c>
      <c r="E19" s="52"/>
      <c r="F19" s="52"/>
      <c r="G19" s="52"/>
      <c r="H19" s="52"/>
      <c r="I19" s="52"/>
      <c r="J19" s="52"/>
      <c r="K19" s="52"/>
      <c r="L19" s="52">
        <v>65533.488006180203</v>
      </c>
      <c r="M19" s="52">
        <v>57.51699341778</v>
      </c>
      <c r="N19" s="52"/>
      <c r="O19" s="52"/>
      <c r="P19" s="52"/>
      <c r="Q19" s="52"/>
      <c r="R19" s="52"/>
      <c r="S19" s="52">
        <v>65591.005017597898</v>
      </c>
      <c r="T19" s="52">
        <v>65591.005017597898</v>
      </c>
      <c r="V19"/>
      <c r="W19"/>
      <c r="X19"/>
      <c r="Y19"/>
      <c r="Z19"/>
      <c r="AA19"/>
      <c r="AB19"/>
      <c r="AC19"/>
      <c r="AD19"/>
      <c r="AE19"/>
    </row>
    <row r="20" spans="2:31" ht="11.25" customHeight="1">
      <c r="B20" s="38">
        <v>9</v>
      </c>
      <c r="C20" s="354" t="s">
        <v>336</v>
      </c>
      <c r="D20" s="52"/>
      <c r="E20" s="52"/>
      <c r="F20" s="52"/>
      <c r="G20" s="52"/>
      <c r="H20" s="52"/>
      <c r="I20" s="52">
        <v>122814.944588731</v>
      </c>
      <c r="J20" s="52"/>
      <c r="K20" s="52"/>
      <c r="L20" s="52">
        <v>2242.1190109999998</v>
      </c>
      <c r="M20" s="52">
        <v>254.9616150569</v>
      </c>
      <c r="N20" s="52">
        <v>4365.9578902151998</v>
      </c>
      <c r="O20" s="52"/>
      <c r="P20" s="52"/>
      <c r="Q20" s="52"/>
      <c r="R20" s="52"/>
      <c r="S20" s="52">
        <v>129677.98310500399</v>
      </c>
      <c r="T20" s="52">
        <v>129677.98310500399</v>
      </c>
      <c r="V20"/>
      <c r="W20"/>
      <c r="X20"/>
      <c r="Y20"/>
      <c r="Z20"/>
      <c r="AA20"/>
      <c r="AB20"/>
      <c r="AC20"/>
      <c r="AD20"/>
      <c r="AE20"/>
    </row>
    <row r="21" spans="2:31" ht="11.25" customHeight="1">
      <c r="B21" s="38">
        <v>10</v>
      </c>
      <c r="C21" s="354" t="s">
        <v>337</v>
      </c>
      <c r="D21" s="52">
        <v>2.5434700000000001</v>
      </c>
      <c r="E21" s="52"/>
      <c r="F21" s="52"/>
      <c r="G21" s="52"/>
      <c r="H21" s="52"/>
      <c r="I21" s="52"/>
      <c r="J21" s="52"/>
      <c r="K21" s="52"/>
      <c r="L21" s="52"/>
      <c r="M21" s="52">
        <v>630.40124365339898</v>
      </c>
      <c r="N21" s="52">
        <v>1329.4204368216999</v>
      </c>
      <c r="O21" s="52"/>
      <c r="P21" s="52"/>
      <c r="Q21" s="52"/>
      <c r="R21" s="52"/>
      <c r="S21" s="52">
        <v>1962.3651504751001</v>
      </c>
      <c r="T21" s="52">
        <v>1962.3651504751001</v>
      </c>
      <c r="V21"/>
      <c r="W21"/>
      <c r="X21"/>
      <c r="Y21"/>
      <c r="Z21"/>
      <c r="AA21"/>
      <c r="AB21"/>
      <c r="AC21"/>
      <c r="AD21"/>
      <c r="AE21"/>
    </row>
    <row r="22" spans="2:31" ht="11.25" customHeight="1">
      <c r="B22" s="38">
        <v>11</v>
      </c>
      <c r="C22" s="354" t="s">
        <v>338</v>
      </c>
      <c r="D22" s="52"/>
      <c r="E22" s="52"/>
      <c r="F22" s="52"/>
      <c r="G22" s="52"/>
      <c r="H22" s="52"/>
      <c r="I22" s="52"/>
      <c r="J22" s="52"/>
      <c r="K22" s="52"/>
      <c r="L22" s="52"/>
      <c r="M22" s="52"/>
      <c r="N22" s="52">
        <v>903.58638813457503</v>
      </c>
      <c r="O22" s="52"/>
      <c r="P22" s="52"/>
      <c r="Q22" s="52"/>
      <c r="R22" s="52"/>
      <c r="S22" s="52">
        <v>903.58638813457503</v>
      </c>
      <c r="T22" s="52">
        <v>903.58638813457503</v>
      </c>
      <c r="V22"/>
      <c r="W22"/>
      <c r="X22"/>
      <c r="Y22"/>
      <c r="Z22"/>
      <c r="AA22"/>
      <c r="AB22"/>
      <c r="AC22"/>
      <c r="AD22"/>
      <c r="AE22"/>
    </row>
    <row r="23" spans="2:31" ht="11.25" customHeight="1">
      <c r="B23" s="38">
        <v>12</v>
      </c>
      <c r="C23" s="354" t="s">
        <v>339</v>
      </c>
      <c r="D23" s="52"/>
      <c r="E23" s="52"/>
      <c r="F23" s="52"/>
      <c r="G23" s="52">
        <v>43887.883398552702</v>
      </c>
      <c r="H23" s="52"/>
      <c r="I23" s="52"/>
      <c r="J23" s="52"/>
      <c r="K23" s="52"/>
      <c r="L23" s="52"/>
      <c r="M23" s="52"/>
      <c r="N23" s="52"/>
      <c r="O23" s="52"/>
      <c r="P23" s="52"/>
      <c r="Q23" s="52"/>
      <c r="R23" s="52"/>
      <c r="S23" s="52">
        <v>43887.883398552702</v>
      </c>
      <c r="T23" s="52"/>
      <c r="V23"/>
      <c r="W23"/>
      <c r="X23"/>
      <c r="Y23"/>
      <c r="Z23"/>
      <c r="AA23"/>
      <c r="AB23"/>
      <c r="AC23"/>
      <c r="AD23"/>
      <c r="AE23"/>
    </row>
    <row r="24" spans="2:31" ht="11.25" customHeight="1">
      <c r="B24" s="264">
        <v>13</v>
      </c>
      <c r="C24" s="354" t="s">
        <v>1020</v>
      </c>
      <c r="D24" s="52"/>
      <c r="E24" s="52"/>
      <c r="F24" s="52"/>
      <c r="G24" s="52"/>
      <c r="H24" s="52"/>
      <c r="I24" s="52"/>
      <c r="J24" s="52"/>
      <c r="K24" s="52"/>
      <c r="L24" s="52"/>
      <c r="M24" s="52"/>
      <c r="N24" s="52"/>
      <c r="O24" s="52"/>
      <c r="P24" s="52"/>
      <c r="Q24" s="52"/>
      <c r="R24" s="52"/>
      <c r="S24" s="52"/>
      <c r="T24" s="52"/>
      <c r="V24"/>
      <c r="W24"/>
      <c r="X24"/>
      <c r="Y24"/>
      <c r="Z24"/>
      <c r="AA24"/>
      <c r="AB24"/>
      <c r="AC24"/>
      <c r="AD24"/>
      <c r="AE24"/>
    </row>
    <row r="25" spans="2:31" ht="11.25" customHeight="1">
      <c r="B25" s="38">
        <v>14</v>
      </c>
      <c r="C25" s="354" t="s">
        <v>340</v>
      </c>
      <c r="D25" s="52">
        <v>690.786923</v>
      </c>
      <c r="E25" s="52"/>
      <c r="F25" s="52"/>
      <c r="G25" s="52"/>
      <c r="H25" s="52">
        <v>207.48768699999999</v>
      </c>
      <c r="I25" s="52"/>
      <c r="J25" s="52"/>
      <c r="K25" s="52"/>
      <c r="L25" s="52"/>
      <c r="M25" s="52">
        <v>190.806817</v>
      </c>
      <c r="N25" s="52"/>
      <c r="O25" s="52"/>
      <c r="P25" s="52"/>
      <c r="Q25" s="52"/>
      <c r="R25" s="52"/>
      <c r="S25" s="52">
        <v>1089.0814270000001</v>
      </c>
      <c r="T25" s="52"/>
      <c r="V25"/>
      <c r="W25"/>
      <c r="X25"/>
      <c r="Y25"/>
      <c r="Z25"/>
      <c r="AA25"/>
      <c r="AB25"/>
      <c r="AC25"/>
      <c r="AD25"/>
      <c r="AE25"/>
    </row>
    <row r="26" spans="2:31" ht="11.25" customHeight="1">
      <c r="B26" s="38">
        <v>15</v>
      </c>
      <c r="C26" s="354" t="s">
        <v>1021</v>
      </c>
      <c r="D26" s="52"/>
      <c r="E26" s="52"/>
      <c r="F26" s="52"/>
      <c r="G26" s="52"/>
      <c r="H26" s="52"/>
      <c r="I26" s="52"/>
      <c r="J26" s="52"/>
      <c r="K26" s="52"/>
      <c r="L26" s="52"/>
      <c r="M26" s="52">
        <v>4552.0402465665602</v>
      </c>
      <c r="N26" s="52"/>
      <c r="O26" s="52">
        <v>20020.143639999998</v>
      </c>
      <c r="P26" s="52"/>
      <c r="Q26" s="52"/>
      <c r="R26" s="52"/>
      <c r="S26" s="52">
        <v>24572.1838865666</v>
      </c>
      <c r="T26" s="52">
        <v>24572.1838865666</v>
      </c>
      <c r="V26"/>
      <c r="W26"/>
      <c r="X26"/>
      <c r="Y26"/>
      <c r="Z26"/>
      <c r="AA26"/>
      <c r="AB26"/>
      <c r="AC26"/>
      <c r="AD26"/>
      <c r="AE26"/>
    </row>
    <row r="27" spans="2:31" ht="11.25" customHeight="1">
      <c r="B27" s="38">
        <v>16</v>
      </c>
      <c r="C27" s="297" t="s">
        <v>1022</v>
      </c>
      <c r="D27" s="52">
        <v>13544.9734064604</v>
      </c>
      <c r="E27" s="52"/>
      <c r="F27" s="52"/>
      <c r="G27" s="52"/>
      <c r="H27" s="52">
        <v>4.8594204653400004</v>
      </c>
      <c r="I27" s="52"/>
      <c r="J27" s="52"/>
      <c r="K27" s="52"/>
      <c r="L27" s="52"/>
      <c r="M27" s="52">
        <v>11279.734577020499</v>
      </c>
      <c r="N27" s="52"/>
      <c r="O27" s="52">
        <v>119.9235148146</v>
      </c>
      <c r="P27" s="52"/>
      <c r="Q27" s="52"/>
      <c r="R27" s="52"/>
      <c r="S27" s="52">
        <v>24949.490918760901</v>
      </c>
      <c r="T27" s="52">
        <v>24949.490918760901</v>
      </c>
      <c r="V27"/>
      <c r="W27"/>
      <c r="X27"/>
      <c r="Y27"/>
      <c r="Z27"/>
      <c r="AA27"/>
      <c r="AB27"/>
      <c r="AC27"/>
      <c r="AD27"/>
      <c r="AE27"/>
    </row>
    <row r="28" spans="2:31" s="45" customFormat="1" ht="11.25" customHeight="1">
      <c r="B28" s="1204">
        <v>17</v>
      </c>
      <c r="C28" s="1205" t="s">
        <v>1023</v>
      </c>
      <c r="D28" s="1206">
        <v>578897.21032035898</v>
      </c>
      <c r="E28" s="1206"/>
      <c r="F28" s="1206"/>
      <c r="G28" s="1206">
        <v>43887.883398552702</v>
      </c>
      <c r="H28" s="1206">
        <v>30265.757883223199</v>
      </c>
      <c r="I28" s="1206">
        <v>154335.74960873101</v>
      </c>
      <c r="J28" s="1206">
        <v>16470.347994898599</v>
      </c>
      <c r="K28" s="1206"/>
      <c r="L28" s="1206">
        <v>67775.607017180198</v>
      </c>
      <c r="M28" s="1206">
        <v>128419.37230446</v>
      </c>
      <c r="N28" s="1206">
        <v>6639.32306717147</v>
      </c>
      <c r="O28" s="1206">
        <v>20187.3321525295</v>
      </c>
      <c r="P28" s="1206"/>
      <c r="Q28" s="1206">
        <v>9.7738730000000107</v>
      </c>
      <c r="R28" s="1206"/>
      <c r="S28" s="1206">
        <v>1046888.35762011</v>
      </c>
      <c r="T28" s="1206"/>
      <c r="V28"/>
      <c r="W28"/>
      <c r="X28"/>
      <c r="Y28"/>
      <c r="Z28"/>
      <c r="AA28"/>
      <c r="AB28"/>
      <c r="AC28"/>
      <c r="AD28"/>
      <c r="AE28"/>
    </row>
    <row r="29" spans="2:31" s="45" customFormat="1" ht="11.25" customHeight="1">
      <c r="B29" s="557"/>
      <c r="C29" s="557"/>
      <c r="D29" s="558"/>
      <c r="E29" s="558"/>
      <c r="F29" s="558"/>
      <c r="G29" s="558"/>
      <c r="H29" s="558"/>
      <c r="I29" s="558"/>
      <c r="J29" s="558"/>
      <c r="K29" s="558"/>
      <c r="L29" s="558"/>
      <c r="M29" s="558"/>
      <c r="N29" s="558"/>
      <c r="O29" s="558"/>
      <c r="P29" s="558"/>
      <c r="Q29" s="558"/>
      <c r="R29" s="558"/>
      <c r="S29" s="558"/>
      <c r="T29" s="558"/>
      <c r="V29"/>
      <c r="W29"/>
      <c r="X29"/>
      <c r="Y29"/>
      <c r="Z29"/>
      <c r="AA29"/>
      <c r="AB29"/>
      <c r="AC29"/>
      <c r="AD29"/>
      <c r="AE29"/>
    </row>
    <row r="30" spans="2:31" s="45" customFormat="1" ht="11.25" customHeight="1">
      <c r="B30" s="557"/>
      <c r="C30" s="557"/>
      <c r="D30" s="558"/>
      <c r="E30" s="558"/>
      <c r="F30" s="558"/>
      <c r="G30" s="558"/>
      <c r="H30" s="558"/>
      <c r="I30" s="558"/>
      <c r="J30" s="558"/>
      <c r="K30" s="558"/>
      <c r="L30" s="558"/>
      <c r="M30" s="558"/>
      <c r="N30" s="558"/>
      <c r="O30" s="558"/>
      <c r="P30" s="558"/>
      <c r="Q30" s="558"/>
      <c r="R30" s="558"/>
      <c r="S30" s="558"/>
      <c r="T30" s="558"/>
      <c r="V30"/>
      <c r="W30"/>
      <c r="X30"/>
      <c r="Y30"/>
      <c r="Z30"/>
      <c r="AA30"/>
      <c r="AB30"/>
      <c r="AC30"/>
      <c r="AD30"/>
      <c r="AE30"/>
    </row>
    <row r="31" spans="2:31" ht="11.25" customHeight="1">
      <c r="B31" s="32"/>
    </row>
    <row r="32" spans="2:31" s="77" customFormat="1" ht="11.25" customHeight="1">
      <c r="B32" s="1848" t="s">
        <v>738</v>
      </c>
      <c r="C32" s="1783"/>
      <c r="D32" s="1203" t="s">
        <v>520</v>
      </c>
      <c r="E32" s="1203" t="s">
        <v>390</v>
      </c>
      <c r="F32" s="1203" t="s">
        <v>391</v>
      </c>
      <c r="G32" s="1203" t="s">
        <v>521</v>
      </c>
      <c r="H32" s="1203" t="s">
        <v>522</v>
      </c>
      <c r="I32" s="1203" t="s">
        <v>523</v>
      </c>
      <c r="J32" s="1203" t="s">
        <v>524</v>
      </c>
      <c r="K32" s="1203" t="s">
        <v>525</v>
      </c>
      <c r="L32" s="1203" t="s">
        <v>558</v>
      </c>
      <c r="M32" s="1203" t="s">
        <v>559</v>
      </c>
      <c r="N32" s="1203" t="s">
        <v>560</v>
      </c>
      <c r="O32" s="1203" t="s">
        <v>561</v>
      </c>
      <c r="P32" s="1203" t="s">
        <v>593</v>
      </c>
      <c r="Q32" s="1203" t="s">
        <v>594</v>
      </c>
      <c r="R32" s="1203" t="s">
        <v>1026</v>
      </c>
      <c r="S32" s="1203" t="s">
        <v>1027</v>
      </c>
      <c r="T32" s="1203" t="s">
        <v>1028</v>
      </c>
    </row>
    <row r="33" spans="2:20" ht="11.25" customHeight="1">
      <c r="B33" s="32"/>
      <c r="D33" s="1845" t="s">
        <v>386</v>
      </c>
      <c r="E33" s="1846"/>
      <c r="F33" s="1846"/>
      <c r="G33" s="1846"/>
      <c r="H33" s="1846"/>
      <c r="I33" s="1846"/>
      <c r="J33" s="1846"/>
      <c r="K33" s="1846"/>
      <c r="L33" s="1846"/>
      <c r="M33" s="1846"/>
      <c r="N33" s="1846"/>
      <c r="O33" s="1846"/>
      <c r="P33" s="1846"/>
      <c r="Q33" s="1846"/>
      <c r="R33" s="110"/>
      <c r="T33" s="114" t="s">
        <v>540</v>
      </c>
    </row>
    <row r="34" spans="2:20" ht="11.25" customHeight="1">
      <c r="B34" s="1844" t="s">
        <v>273</v>
      </c>
      <c r="C34" s="1812"/>
      <c r="D34" s="323" t="s">
        <v>1029</v>
      </c>
      <c r="E34" s="323" t="s">
        <v>1030</v>
      </c>
      <c r="F34" s="323" t="s">
        <v>1031</v>
      </c>
      <c r="G34" s="323" t="s">
        <v>1032</v>
      </c>
      <c r="H34" s="323" t="s">
        <v>1033</v>
      </c>
      <c r="I34" s="323" t="s">
        <v>1034</v>
      </c>
      <c r="J34" s="323" t="s">
        <v>1035</v>
      </c>
      <c r="K34" s="323" t="s">
        <v>1036</v>
      </c>
      <c r="L34" s="323" t="s">
        <v>1037</v>
      </c>
      <c r="M34" s="323" t="s">
        <v>939</v>
      </c>
      <c r="N34" s="323" t="s">
        <v>587</v>
      </c>
      <c r="O34" s="323" t="s">
        <v>1038</v>
      </c>
      <c r="P34" s="323" t="s">
        <v>1039</v>
      </c>
      <c r="Q34" s="323" t="s">
        <v>1040</v>
      </c>
      <c r="R34" s="146" t="s">
        <v>1041</v>
      </c>
      <c r="S34" s="148" t="s">
        <v>1005</v>
      </c>
      <c r="T34" s="146" t="s">
        <v>1042</v>
      </c>
    </row>
    <row r="35" spans="2:20" ht="11.25" customHeight="1">
      <c r="B35" s="711">
        <v>1</v>
      </c>
      <c r="C35" s="354" t="s">
        <v>1019</v>
      </c>
      <c r="D35" s="52">
        <v>404556.29317542398</v>
      </c>
      <c r="E35" s="52"/>
      <c r="F35" s="52"/>
      <c r="G35" s="52"/>
      <c r="H35" s="52">
        <v>8.3000000000000001E-4</v>
      </c>
      <c r="I35" s="52"/>
      <c r="J35" s="52">
        <v>1.5877330000000001</v>
      </c>
      <c r="K35" s="52"/>
      <c r="L35" s="52"/>
      <c r="M35" s="52">
        <v>9.9579999999999998E-3</v>
      </c>
      <c r="N35" s="52"/>
      <c r="O35" s="52">
        <v>0.23321566476</v>
      </c>
      <c r="P35" s="52"/>
      <c r="Q35" s="52"/>
      <c r="R35" s="52"/>
      <c r="S35" s="52">
        <v>404558.12491208903</v>
      </c>
      <c r="T35" s="52"/>
    </row>
    <row r="36" spans="2:20" ht="11.25" customHeight="1">
      <c r="B36" s="14">
        <v>2</v>
      </c>
      <c r="C36" s="354" t="s">
        <v>1045</v>
      </c>
      <c r="D36" s="52">
        <v>37641.363757117899</v>
      </c>
      <c r="E36" s="52"/>
      <c r="F36" s="52"/>
      <c r="G36" s="52"/>
      <c r="H36" s="52">
        <v>4849.4799077427397</v>
      </c>
      <c r="I36" s="52"/>
      <c r="J36" s="52"/>
      <c r="K36" s="52"/>
      <c r="L36" s="52"/>
      <c r="M36" s="52"/>
      <c r="N36" s="52"/>
      <c r="O36" s="52">
        <v>61.480730000000001</v>
      </c>
      <c r="P36" s="52"/>
      <c r="Q36" s="52"/>
      <c r="R36" s="52"/>
      <c r="S36" s="52">
        <v>42552.324394860603</v>
      </c>
      <c r="T36" s="52"/>
    </row>
    <row r="37" spans="2:20" ht="11.25" customHeight="1">
      <c r="B37" s="14">
        <v>3</v>
      </c>
      <c r="C37" s="354" t="s">
        <v>330</v>
      </c>
      <c r="D37" s="52">
        <v>58438.74336</v>
      </c>
      <c r="E37" s="52"/>
      <c r="F37" s="52"/>
      <c r="G37" s="52"/>
      <c r="H37" s="52">
        <v>15.5426714203</v>
      </c>
      <c r="I37" s="52"/>
      <c r="J37" s="52">
        <v>621.54609634906603</v>
      </c>
      <c r="K37" s="52"/>
      <c r="L37" s="52"/>
      <c r="M37" s="52"/>
      <c r="N37" s="52"/>
      <c r="O37" s="52"/>
      <c r="P37" s="52"/>
      <c r="Q37" s="52"/>
      <c r="R37" s="52"/>
      <c r="S37" s="52">
        <v>59075.832127769398</v>
      </c>
      <c r="T37" s="52"/>
    </row>
    <row r="38" spans="2:20" ht="11.25" customHeight="1">
      <c r="B38" s="14">
        <v>4</v>
      </c>
      <c r="C38" s="354" t="s">
        <v>331</v>
      </c>
      <c r="D38" s="52">
        <v>37131.375679322096</v>
      </c>
      <c r="E38" s="52"/>
      <c r="F38" s="52"/>
      <c r="G38" s="52"/>
      <c r="H38" s="52"/>
      <c r="I38" s="52"/>
      <c r="J38" s="52"/>
      <c r="K38" s="52"/>
      <c r="L38" s="52"/>
      <c r="M38" s="52"/>
      <c r="N38" s="52"/>
      <c r="O38" s="52"/>
      <c r="P38" s="52"/>
      <c r="Q38" s="52"/>
      <c r="R38" s="52"/>
      <c r="S38" s="52">
        <v>37131.375679322096</v>
      </c>
      <c r="T38" s="52"/>
    </row>
    <row r="39" spans="2:20" ht="11.25" customHeight="1">
      <c r="B39" s="14">
        <v>5</v>
      </c>
      <c r="C39" s="354" t="s">
        <v>332</v>
      </c>
      <c r="D39" s="52">
        <v>1448.3681682255201</v>
      </c>
      <c r="E39" s="52"/>
      <c r="F39" s="52"/>
      <c r="G39" s="52"/>
      <c r="H39" s="52"/>
      <c r="I39" s="52"/>
      <c r="J39" s="52"/>
      <c r="K39" s="52"/>
      <c r="L39" s="52"/>
      <c r="M39" s="52"/>
      <c r="N39" s="52"/>
      <c r="O39" s="52"/>
      <c r="P39" s="52"/>
      <c r="Q39" s="52"/>
      <c r="R39" s="52"/>
      <c r="S39" s="52">
        <v>1448.3681682255201</v>
      </c>
      <c r="T39" s="52"/>
    </row>
    <row r="40" spans="2:20" ht="11.25" customHeight="1">
      <c r="B40" s="14">
        <v>6</v>
      </c>
      <c r="C40" s="354" t="s">
        <v>333</v>
      </c>
      <c r="D40" s="52">
        <v>1183.6110524554001</v>
      </c>
      <c r="E40" s="52"/>
      <c r="F40" s="52"/>
      <c r="G40" s="52"/>
      <c r="H40" s="52">
        <v>20332.545705336699</v>
      </c>
      <c r="I40" s="52"/>
      <c r="J40" s="52">
        <v>14819.407159429</v>
      </c>
      <c r="K40" s="52"/>
      <c r="L40" s="52"/>
      <c r="M40" s="52">
        <v>440.74583905784402</v>
      </c>
      <c r="N40" s="52">
        <v>4.2296480000000001</v>
      </c>
      <c r="O40" s="52"/>
      <c r="P40" s="52"/>
      <c r="Q40" s="52"/>
      <c r="R40" s="52"/>
      <c r="S40" s="52">
        <v>36780.539404278999</v>
      </c>
      <c r="T40" s="52"/>
    </row>
    <row r="41" spans="2:20" ht="11.25" customHeight="1">
      <c r="B41" s="14">
        <v>7</v>
      </c>
      <c r="C41" s="354" t="s">
        <v>1044</v>
      </c>
      <c r="D41" s="52">
        <v>9051.8690810000007</v>
      </c>
      <c r="E41" s="52"/>
      <c r="F41" s="52"/>
      <c r="G41" s="52"/>
      <c r="H41" s="52">
        <v>5610.3310840000004</v>
      </c>
      <c r="I41" s="52">
        <v>31303.546902999999</v>
      </c>
      <c r="J41" s="52">
        <v>129.90114199999999</v>
      </c>
      <c r="K41" s="52"/>
      <c r="L41" s="52"/>
      <c r="M41" s="52">
        <v>131785.36640142501</v>
      </c>
      <c r="N41" s="52"/>
      <c r="O41" s="52"/>
      <c r="P41" s="52"/>
      <c r="Q41" s="52"/>
      <c r="R41" s="52"/>
      <c r="S41" s="52">
        <v>177881.01461142499</v>
      </c>
      <c r="T41" s="52">
        <v>174175</v>
      </c>
    </row>
    <row r="42" spans="2:20" ht="11.25" customHeight="1">
      <c r="B42" s="14">
        <v>8</v>
      </c>
      <c r="C42" s="354" t="s">
        <v>335</v>
      </c>
      <c r="D42" s="52">
        <v>150.804959</v>
      </c>
      <c r="E42" s="52"/>
      <c r="F42" s="52"/>
      <c r="G42" s="52"/>
      <c r="H42" s="52"/>
      <c r="I42" s="52"/>
      <c r="J42" s="52"/>
      <c r="K42" s="52"/>
      <c r="L42" s="52">
        <v>68847.887186045002</v>
      </c>
      <c r="M42" s="52">
        <v>360.69744141744002</v>
      </c>
      <c r="N42" s="52"/>
      <c r="O42" s="52"/>
      <c r="P42" s="52"/>
      <c r="Q42" s="52"/>
      <c r="R42" s="52"/>
      <c r="S42" s="52">
        <v>69359.389586462494</v>
      </c>
      <c r="T42" s="52">
        <f>69359.3895864625-157.212</f>
        <v>69202.177586462494</v>
      </c>
    </row>
    <row r="43" spans="2:20" ht="11.25" customHeight="1">
      <c r="B43" s="14">
        <v>9</v>
      </c>
      <c r="C43" s="354" t="s">
        <v>336</v>
      </c>
      <c r="D43" s="52"/>
      <c r="E43" s="52"/>
      <c r="F43" s="52"/>
      <c r="G43" s="52"/>
      <c r="H43" s="52"/>
      <c r="I43" s="52">
        <v>114298.53622375699</v>
      </c>
      <c r="J43" s="52"/>
      <c r="K43" s="52"/>
      <c r="L43" s="52">
        <v>1764.921018</v>
      </c>
      <c r="M43" s="52">
        <v>244.93318524879999</v>
      </c>
      <c r="N43" s="52">
        <v>4407.6727394088002</v>
      </c>
      <c r="O43" s="52"/>
      <c r="P43" s="52"/>
      <c r="Q43" s="52"/>
      <c r="R43" s="52"/>
      <c r="S43" s="52">
        <v>120716.063166415</v>
      </c>
      <c r="T43" s="52">
        <v>120716.063166415</v>
      </c>
    </row>
    <row r="44" spans="2:20" ht="11.25" customHeight="1">
      <c r="B44" s="14">
        <v>10</v>
      </c>
      <c r="C44" s="354" t="s">
        <v>337</v>
      </c>
      <c r="D44" s="52">
        <v>10.169062</v>
      </c>
      <c r="E44" s="52"/>
      <c r="F44" s="52"/>
      <c r="G44" s="52"/>
      <c r="H44" s="52"/>
      <c r="I44" s="52"/>
      <c r="J44" s="52"/>
      <c r="K44" s="52"/>
      <c r="L44" s="52"/>
      <c r="M44" s="52">
        <v>735.82633838987203</v>
      </c>
      <c r="N44" s="52">
        <v>1245.73555577604</v>
      </c>
      <c r="O44" s="52"/>
      <c r="P44" s="52"/>
      <c r="Q44" s="52"/>
      <c r="R44" s="52"/>
      <c r="S44" s="52">
        <v>1991.7309561659099</v>
      </c>
      <c r="T44" s="52">
        <v>1991.7309561659099</v>
      </c>
    </row>
    <row r="45" spans="2:20" ht="11.25" customHeight="1">
      <c r="B45" s="14">
        <v>11</v>
      </c>
      <c r="C45" s="354" t="s">
        <v>338</v>
      </c>
      <c r="D45" s="52"/>
      <c r="E45" s="52"/>
      <c r="F45" s="52"/>
      <c r="G45" s="52"/>
      <c r="H45" s="52"/>
      <c r="I45" s="52"/>
      <c r="J45" s="52"/>
      <c r="K45" s="52"/>
      <c r="L45" s="52"/>
      <c r="M45" s="52"/>
      <c r="N45" s="52">
        <v>660.21821554177598</v>
      </c>
      <c r="O45" s="52"/>
      <c r="P45" s="52"/>
      <c r="Q45" s="52"/>
      <c r="R45" s="52"/>
      <c r="S45" s="52">
        <v>660.21821554177598</v>
      </c>
      <c r="T45" s="52">
        <v>660.21821554177598</v>
      </c>
    </row>
    <row r="46" spans="2:20" ht="11.25" customHeight="1">
      <c r="B46" s="14">
        <v>12</v>
      </c>
      <c r="C46" s="354" t="s">
        <v>339</v>
      </c>
      <c r="D46" s="52"/>
      <c r="E46" s="52"/>
      <c r="F46" s="52"/>
      <c r="G46" s="52">
        <v>45476.201941491498</v>
      </c>
      <c r="H46" s="52">
        <v>17.451825329399998</v>
      </c>
      <c r="I46" s="52"/>
      <c r="J46" s="52"/>
      <c r="K46" s="52"/>
      <c r="L46" s="52"/>
      <c r="M46" s="52"/>
      <c r="N46" s="52"/>
      <c r="O46" s="52"/>
      <c r="P46" s="52"/>
      <c r="Q46" s="52"/>
      <c r="R46" s="52"/>
      <c r="S46" s="52">
        <v>45493.653766820898</v>
      </c>
      <c r="T46" s="52"/>
    </row>
    <row r="47" spans="2:20" ht="11.25" customHeight="1">
      <c r="B47" s="112">
        <v>13</v>
      </c>
      <c r="C47" s="354" t="s">
        <v>1020</v>
      </c>
      <c r="D47" s="52"/>
      <c r="E47" s="52"/>
      <c r="F47" s="52"/>
      <c r="G47" s="52"/>
      <c r="H47" s="52"/>
      <c r="I47" s="52"/>
      <c r="J47" s="52"/>
      <c r="K47" s="52"/>
      <c r="L47" s="52"/>
      <c r="M47" s="52"/>
      <c r="N47" s="52"/>
      <c r="O47" s="52"/>
      <c r="P47" s="52"/>
      <c r="Q47" s="52"/>
      <c r="R47" s="52"/>
      <c r="S47" s="52"/>
      <c r="T47" s="52"/>
    </row>
    <row r="48" spans="2:20" ht="11.25" customHeight="1">
      <c r="B48" s="14">
        <v>14</v>
      </c>
      <c r="C48" s="354" t="s">
        <v>340</v>
      </c>
      <c r="D48" s="52">
        <v>694.39197000000001</v>
      </c>
      <c r="E48" s="52"/>
      <c r="F48" s="52"/>
      <c r="G48" s="52"/>
      <c r="H48" s="52">
        <v>204.71099799999999</v>
      </c>
      <c r="I48" s="52"/>
      <c r="J48" s="52"/>
      <c r="K48" s="52"/>
      <c r="L48" s="52"/>
      <c r="M48" s="52">
        <v>158.26776599999999</v>
      </c>
      <c r="N48" s="52"/>
      <c r="O48" s="52"/>
      <c r="P48" s="52"/>
      <c r="Q48" s="52"/>
      <c r="R48" s="52"/>
      <c r="S48" s="52">
        <v>1057.3707340000001</v>
      </c>
      <c r="T48" s="52"/>
    </row>
    <row r="49" spans="2:20" ht="11.25" customHeight="1">
      <c r="B49" s="14">
        <v>15</v>
      </c>
      <c r="C49" s="354" t="s">
        <v>1021</v>
      </c>
      <c r="D49" s="52"/>
      <c r="E49" s="52"/>
      <c r="F49" s="52"/>
      <c r="G49" s="52"/>
      <c r="H49" s="52"/>
      <c r="I49" s="52"/>
      <c r="J49" s="52"/>
      <c r="K49" s="52"/>
      <c r="L49" s="52"/>
      <c r="M49" s="52">
        <v>4647.4600496763996</v>
      </c>
      <c r="N49" s="52"/>
      <c r="O49" s="52">
        <v>19060.210630000001</v>
      </c>
      <c r="P49" s="52"/>
      <c r="Q49" s="52"/>
      <c r="R49" s="52"/>
      <c r="S49" s="52">
        <v>23707.670679676401</v>
      </c>
      <c r="T49" s="52">
        <v>23707.670679676401</v>
      </c>
    </row>
    <row r="50" spans="2:20" ht="11.25" customHeight="1">
      <c r="B50" s="14">
        <v>16</v>
      </c>
      <c r="C50" s="354" t="s">
        <v>1022</v>
      </c>
      <c r="D50" s="52">
        <v>12644.028232918299</v>
      </c>
      <c r="E50" s="52"/>
      <c r="F50" s="52"/>
      <c r="G50" s="52"/>
      <c r="H50" s="52">
        <v>5.0418673649399999</v>
      </c>
      <c r="I50" s="52"/>
      <c r="J50" s="52"/>
      <c r="K50" s="52"/>
      <c r="L50" s="52"/>
      <c r="M50" s="52">
        <v>11685.3059515438</v>
      </c>
      <c r="N50" s="52"/>
      <c r="O50" s="52">
        <v>297.00911808991998</v>
      </c>
      <c r="P50" s="52"/>
      <c r="Q50" s="52"/>
      <c r="R50" s="52"/>
      <c r="S50" s="52">
        <v>24631.385169917001</v>
      </c>
      <c r="T50" s="52">
        <v>24631.385169917001</v>
      </c>
    </row>
    <row r="51" spans="2:20" s="45" customFormat="1" ht="11.25" customHeight="1">
      <c r="B51" s="746">
        <v>17</v>
      </c>
      <c r="C51" s="1087" t="s">
        <v>1023</v>
      </c>
      <c r="D51" s="1206">
        <v>562951.01849746297</v>
      </c>
      <c r="E51" s="1206"/>
      <c r="F51" s="1206"/>
      <c r="G51" s="1206">
        <v>45476.201941491498</v>
      </c>
      <c r="H51" s="1206">
        <v>31035.104889194099</v>
      </c>
      <c r="I51" s="1206">
        <v>145602.083126757</v>
      </c>
      <c r="J51" s="1206">
        <v>15572.442130778099</v>
      </c>
      <c r="K51" s="1206"/>
      <c r="L51" s="1206">
        <v>70612.808204044995</v>
      </c>
      <c r="M51" s="1206">
        <v>150058.612930759</v>
      </c>
      <c r="N51" s="1206">
        <v>6317.8561587266204</v>
      </c>
      <c r="O51" s="1206">
        <v>19418.933693754701</v>
      </c>
      <c r="P51" s="1206"/>
      <c r="Q51" s="1206"/>
      <c r="R51" s="1206"/>
      <c r="S51" s="1206">
        <v>1047045.06157297</v>
      </c>
      <c r="T51" s="1206">
        <v>416141.61650817865</v>
      </c>
    </row>
    <row r="52" spans="2:20" ht="11.25" customHeight="1">
      <c r="B52" s="711"/>
      <c r="C52" s="354"/>
    </row>
    <row r="53" spans="2:20" ht="11.25" customHeight="1">
      <c r="B53" s="14"/>
    </row>
    <row r="54" spans="2:20">
      <c r="B54" s="14"/>
    </row>
    <row r="55" spans="2:20">
      <c r="B55" s="14"/>
    </row>
    <row r="56" spans="2:20">
      <c r="B56" s="14"/>
    </row>
    <row r="57" spans="2:20">
      <c r="B57" s="14"/>
    </row>
    <row r="58" spans="2:20">
      <c r="B58" s="14"/>
    </row>
    <row r="59" spans="2:20">
      <c r="B59" s="14"/>
    </row>
    <row r="60" spans="2:20">
      <c r="B60" s="14"/>
    </row>
    <row r="61" spans="2:20">
      <c r="B61" s="14"/>
    </row>
    <row r="62" spans="2:20">
      <c r="B62" s="14"/>
    </row>
    <row r="63" spans="2:20">
      <c r="B63" s="14"/>
    </row>
    <row r="64" spans="2:20">
      <c r="B64" s="14"/>
    </row>
    <row r="65" spans="2:2">
      <c r="B65" s="14"/>
    </row>
    <row r="66" spans="2:2">
      <c r="B66" s="14"/>
    </row>
    <row r="67" spans="2:2">
      <c r="B67" s="14"/>
    </row>
    <row r="74" spans="2:2">
      <c r="B74" s="23"/>
    </row>
    <row r="75" spans="2:2">
      <c r="B75" s="23"/>
    </row>
    <row r="76" spans="2:2">
      <c r="B76" s="24"/>
    </row>
    <row r="77" spans="2:2">
      <c r="B77" s="14"/>
    </row>
    <row r="78" spans="2:2">
      <c r="B78" s="14"/>
    </row>
    <row r="79" spans="2:2">
      <c r="B79" s="14"/>
    </row>
    <row r="80" spans="2:2">
      <c r="B80" s="14"/>
    </row>
    <row r="81" spans="2:2">
      <c r="B81" s="14"/>
    </row>
    <row r="82" spans="2:2">
      <c r="B82" s="14"/>
    </row>
    <row r="83" spans="2:2">
      <c r="B83" s="14"/>
    </row>
    <row r="84" spans="2:2">
      <c r="B84" s="14"/>
    </row>
    <row r="85" spans="2:2">
      <c r="B85" s="26"/>
    </row>
    <row r="86" spans="2:2">
      <c r="B86" s="26"/>
    </row>
    <row r="87" spans="2:2">
      <c r="B87" s="26"/>
    </row>
    <row r="88" spans="2:2">
      <c r="B88" s="26"/>
    </row>
    <row r="89" spans="2:2">
      <c r="B89" s="26"/>
    </row>
    <row r="90" spans="2:2">
      <c r="B90" s="26"/>
    </row>
    <row r="91" spans="2:2">
      <c r="B91" s="26"/>
    </row>
    <row r="92" spans="2:2">
      <c r="B92" s="26"/>
    </row>
  </sheetData>
  <mergeCells count="8">
    <mergeCell ref="B34:C34"/>
    <mergeCell ref="D10:Q10"/>
    <mergeCell ref="D33:Q33"/>
    <mergeCell ref="B3:K3"/>
    <mergeCell ref="B9:C9"/>
    <mergeCell ref="B11:C11"/>
    <mergeCell ref="B7:T7"/>
    <mergeCell ref="B32:C32"/>
  </mergeCells>
  <hyperlinks>
    <hyperlink ref="B3" location="Contents!A1" display="Back to index page" xr:uid="{51C875A5-480D-4450-BCFB-00D823B16003}"/>
  </hyperlinks>
  <pageMargins left="0.23622047244094491" right="0.23622047244094491" top="0.74803149606299213" bottom="0.74803149606299213" header="0.31496062992125984" footer="0.31496062992125984"/>
  <pageSetup paperSize="9" scale="62" orientation="landscape" r:id="rId1"/>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33"/>
  <dimension ref="A1:T476"/>
  <sheetViews>
    <sheetView showGridLines="0" showRowColHeaders="0" zoomScaleNormal="100" workbookViewId="0"/>
  </sheetViews>
  <sheetFormatPr baseColWidth="10" defaultColWidth="11.42578125" defaultRowHeight="11.25"/>
  <cols>
    <col min="1" max="1" width="2.7109375" style="21" customWidth="1"/>
    <col min="2" max="2" width="19.28515625" style="32" customWidth="1"/>
    <col min="3" max="3" width="17.42578125" style="14" customWidth="1"/>
    <col min="4" max="15" width="11.42578125" style="32"/>
    <col min="16" max="16" width="3.5703125" style="32" customWidth="1"/>
    <col min="17" max="17" width="2.140625" style="32" customWidth="1"/>
    <col min="18" max="16384" width="11.42578125" style="32"/>
  </cols>
  <sheetData>
    <row r="1" spans="1:18" s="12" customFormat="1" ht="11.25" customHeight="1">
      <c r="A1" s="9"/>
      <c r="B1" s="9"/>
      <c r="C1" s="9"/>
      <c r="D1" s="10"/>
      <c r="E1" s="10"/>
      <c r="F1" s="10"/>
      <c r="G1" s="10"/>
      <c r="H1" s="10"/>
      <c r="I1" s="10"/>
      <c r="J1" s="10"/>
      <c r="K1" s="10"/>
      <c r="L1" s="10"/>
      <c r="M1" s="10"/>
      <c r="N1" s="10"/>
      <c r="O1" s="10"/>
      <c r="R1" s="21"/>
    </row>
    <row r="2" spans="1:18" s="12" customFormat="1" ht="5.25" customHeight="1">
      <c r="A2" s="9"/>
      <c r="B2" s="9"/>
      <c r="C2" s="9"/>
      <c r="D2" s="10"/>
      <c r="E2" s="10"/>
      <c r="F2" s="11"/>
      <c r="G2" s="11"/>
      <c r="H2" s="11"/>
      <c r="R2" s="21"/>
    </row>
    <row r="3" spans="1:18" s="14" customFormat="1" ht="12.75" customHeight="1">
      <c r="A3" s="13"/>
      <c r="B3" s="1726" t="s">
        <v>268</v>
      </c>
      <c r="C3" s="1726"/>
      <c r="D3" s="1726"/>
      <c r="E3" s="1726"/>
      <c r="F3" s="1726"/>
      <c r="G3" s="1726"/>
      <c r="H3" s="1726"/>
    </row>
    <row r="4" spans="1:18" s="12" customFormat="1" ht="5.25" customHeight="1">
      <c r="A4" s="9"/>
      <c r="B4" s="9"/>
      <c r="C4" s="9"/>
      <c r="D4" s="10"/>
      <c r="E4" s="10"/>
      <c r="F4" s="11"/>
      <c r="G4" s="11"/>
      <c r="H4" s="11"/>
      <c r="J4" s="9"/>
      <c r="K4" s="9"/>
      <c r="R4" s="21"/>
    </row>
    <row r="5" spans="1:18" s="8" customFormat="1" ht="15.75" customHeight="1">
      <c r="A5" s="15"/>
      <c r="B5" s="16" t="s">
        <v>1046</v>
      </c>
      <c r="C5" s="559"/>
      <c r="R5" s="102"/>
    </row>
    <row r="6" spans="1:18" s="8" customFormat="1" ht="11.25" customHeight="1">
      <c r="A6" s="15"/>
      <c r="B6" s="16"/>
      <c r="C6" s="559"/>
      <c r="R6" s="102"/>
    </row>
    <row r="7" spans="1:18" s="14" customFormat="1" ht="22.5" customHeight="1">
      <c r="A7" s="653"/>
      <c r="B7" s="1851" t="s">
        <v>2161</v>
      </c>
      <c r="C7" s="1851"/>
      <c r="D7" s="1851"/>
      <c r="E7" s="1851"/>
      <c r="F7" s="1851"/>
      <c r="G7" s="1851"/>
      <c r="H7" s="1851"/>
      <c r="I7" s="1851"/>
      <c r="J7" s="1851"/>
      <c r="K7" s="1851"/>
      <c r="L7" s="1851"/>
      <c r="M7" s="1851"/>
      <c r="N7" s="1851"/>
      <c r="O7" s="1851"/>
    </row>
    <row r="8" spans="1:18" s="8" customFormat="1" ht="69.75" customHeight="1">
      <c r="A8" s="15"/>
      <c r="B8" s="1849" t="s">
        <v>2162</v>
      </c>
      <c r="C8" s="1850"/>
      <c r="D8" s="1850"/>
      <c r="E8" s="1850"/>
      <c r="F8" s="1850"/>
      <c r="G8" s="1850"/>
      <c r="H8" s="1850"/>
      <c r="I8" s="1850"/>
      <c r="J8" s="1850"/>
      <c r="K8" s="1850"/>
      <c r="L8" s="1850"/>
      <c r="M8" s="1850"/>
      <c r="N8" s="1850"/>
      <c r="O8" s="1850"/>
      <c r="R8" s="102"/>
    </row>
    <row r="9" spans="1:18" ht="11.25" customHeight="1"/>
    <row r="10" spans="1:18" ht="11.25" customHeight="1">
      <c r="A10" s="18"/>
      <c r="B10" s="1787" t="s">
        <v>28</v>
      </c>
      <c r="C10" s="1788"/>
      <c r="D10" s="1203" t="s">
        <v>390</v>
      </c>
      <c r="E10" s="1203" t="s">
        <v>391</v>
      </c>
      <c r="F10" s="1203" t="s">
        <v>521</v>
      </c>
      <c r="G10" s="1085" t="s">
        <v>522</v>
      </c>
      <c r="H10" s="1203" t="s">
        <v>523</v>
      </c>
      <c r="I10" s="1203" t="s">
        <v>524</v>
      </c>
      <c r="J10" s="1203" t="s">
        <v>525</v>
      </c>
      <c r="K10" s="1203" t="s">
        <v>558</v>
      </c>
      <c r="L10" s="1203" t="s">
        <v>559</v>
      </c>
      <c r="M10" s="1203" t="s">
        <v>560</v>
      </c>
      <c r="N10" s="1203" t="s">
        <v>561</v>
      </c>
      <c r="O10" s="1203" t="s">
        <v>593</v>
      </c>
    </row>
    <row r="11" spans="1:18" ht="11.25" customHeight="1">
      <c r="A11" s="18"/>
      <c r="B11" s="352" t="s">
        <v>1047</v>
      </c>
      <c r="C11" s="597"/>
      <c r="F11" s="77"/>
      <c r="G11" s="153"/>
      <c r="H11" s="4"/>
      <c r="I11" s="153"/>
      <c r="J11" s="4"/>
      <c r="K11" s="87" t="s">
        <v>1048</v>
      </c>
      <c r="L11" s="87" t="s">
        <v>1049</v>
      </c>
      <c r="M11" s="87" t="s">
        <v>1050</v>
      </c>
      <c r="N11" s="153"/>
      <c r="O11" s="153"/>
      <c r="P11" s="4"/>
    </row>
    <row r="12" spans="1:18" ht="11.25" customHeight="1">
      <c r="A12" s="18"/>
      <c r="B12" s="597"/>
      <c r="C12" s="597"/>
      <c r="E12" s="371" t="s">
        <v>1051</v>
      </c>
      <c r="F12" s="4"/>
      <c r="G12" s="4"/>
      <c r="H12" s="87" t="s">
        <v>1048</v>
      </c>
      <c r="I12" s="153"/>
      <c r="J12" s="87" t="s">
        <v>1048</v>
      </c>
      <c r="K12" s="87" t="s">
        <v>1052</v>
      </c>
      <c r="L12" s="87" t="s">
        <v>1053</v>
      </c>
      <c r="M12" s="87" t="s">
        <v>1052</v>
      </c>
      <c r="N12" s="153"/>
      <c r="O12" s="153"/>
      <c r="P12" s="4"/>
    </row>
    <row r="13" spans="1:18" ht="11.25" customHeight="1">
      <c r="A13" s="18"/>
      <c r="B13" s="597"/>
      <c r="C13" s="597"/>
      <c r="D13" s="371" t="s">
        <v>1054</v>
      </c>
      <c r="E13" s="371" t="s">
        <v>950</v>
      </c>
      <c r="F13" s="87" t="s">
        <v>1048</v>
      </c>
      <c r="G13" s="87" t="s">
        <v>1048</v>
      </c>
      <c r="H13" s="87" t="s">
        <v>1052</v>
      </c>
      <c r="I13" s="4"/>
      <c r="J13" s="87" t="s">
        <v>1052</v>
      </c>
      <c r="K13" s="87" t="s">
        <v>1055</v>
      </c>
      <c r="L13" s="87" t="s">
        <v>1056</v>
      </c>
      <c r="M13" s="87" t="s">
        <v>1057</v>
      </c>
      <c r="N13" s="153"/>
      <c r="O13" s="87" t="s">
        <v>1058</v>
      </c>
      <c r="P13" s="4"/>
    </row>
    <row r="14" spans="1:18" ht="11.25" customHeight="1">
      <c r="A14" s="18"/>
      <c r="B14" s="565"/>
      <c r="C14" s="32"/>
      <c r="D14" s="371" t="s">
        <v>950</v>
      </c>
      <c r="E14" s="371" t="s">
        <v>546</v>
      </c>
      <c r="F14" s="87" t="s">
        <v>1052</v>
      </c>
      <c r="G14" s="87" t="s">
        <v>1059</v>
      </c>
      <c r="H14" s="87" t="s">
        <v>1060</v>
      </c>
      <c r="I14" s="87" t="s">
        <v>1061</v>
      </c>
      <c r="J14" s="87" t="s">
        <v>1062</v>
      </c>
      <c r="K14" s="87" t="s">
        <v>623</v>
      </c>
      <c r="L14" s="87" t="s">
        <v>1063</v>
      </c>
      <c r="M14" s="87" t="s">
        <v>1064</v>
      </c>
      <c r="N14" s="87" t="s">
        <v>1065</v>
      </c>
      <c r="O14" s="87" t="s">
        <v>1066</v>
      </c>
      <c r="P14" s="4"/>
    </row>
    <row r="15" spans="1:18" s="42" customFormat="1" ht="11.25" customHeight="1">
      <c r="A15" s="29"/>
      <c r="B15" s="621" t="s">
        <v>273</v>
      </c>
      <c r="C15" s="352" t="s">
        <v>1067</v>
      </c>
      <c r="D15" s="371" t="s">
        <v>546</v>
      </c>
      <c r="E15" s="371" t="s">
        <v>1068</v>
      </c>
      <c r="F15" s="87" t="s">
        <v>1069</v>
      </c>
      <c r="G15" s="87" t="s">
        <v>1070</v>
      </c>
      <c r="H15" s="87" t="s">
        <v>1071</v>
      </c>
      <c r="I15" s="87" t="s">
        <v>1072</v>
      </c>
      <c r="J15" s="87" t="s">
        <v>1071</v>
      </c>
      <c r="K15" s="87" t="s">
        <v>1073</v>
      </c>
      <c r="L15" s="87" t="s">
        <v>1074</v>
      </c>
      <c r="M15" s="87" t="s">
        <v>1071</v>
      </c>
      <c r="N15" s="87" t="s">
        <v>1064</v>
      </c>
      <c r="O15" s="87" t="s">
        <v>1075</v>
      </c>
      <c r="P15" s="875"/>
    </row>
    <row r="16" spans="1:18" ht="15" customHeight="1">
      <c r="A16" s="14"/>
      <c r="B16" s="1481" t="s">
        <v>1076</v>
      </c>
      <c r="C16" s="750"/>
      <c r="D16" s="740"/>
      <c r="E16" s="740"/>
      <c r="F16" s="752"/>
      <c r="G16" s="752"/>
      <c r="H16" s="1377"/>
      <c r="I16" s="752"/>
      <c r="J16" s="752"/>
      <c r="K16" s="752"/>
      <c r="L16" s="752"/>
      <c r="M16" s="752"/>
      <c r="N16" s="752"/>
      <c r="O16" s="752"/>
      <c r="P16" s="4"/>
    </row>
    <row r="17" spans="1:19" ht="11.25" customHeight="1">
      <c r="A17" s="14"/>
      <c r="B17" s="271"/>
      <c r="C17" s="271" t="s">
        <v>1077</v>
      </c>
      <c r="D17" s="113">
        <v>2363.8379559999998</v>
      </c>
      <c r="E17" s="113">
        <v>1406.5230819999999</v>
      </c>
      <c r="F17" s="440">
        <v>38.5</v>
      </c>
      <c r="G17" s="113">
        <v>2905.2251569999999</v>
      </c>
      <c r="H17" s="440">
        <v>0.1</v>
      </c>
      <c r="I17" s="113">
        <v>164</v>
      </c>
      <c r="J17" s="440">
        <v>25.8</v>
      </c>
      <c r="K17" s="269">
        <v>1.6539999999999999</v>
      </c>
      <c r="L17" s="113">
        <v>202.32522599999999</v>
      </c>
      <c r="M17" s="269">
        <v>6.9641840155661301</v>
      </c>
      <c r="N17" s="113">
        <v>0.368037</v>
      </c>
      <c r="O17" s="804"/>
      <c r="P17" s="4"/>
      <c r="S17" s="807"/>
    </row>
    <row r="18" spans="1:19" ht="11.25" customHeight="1">
      <c r="A18" s="14"/>
      <c r="B18" s="271"/>
      <c r="C18" s="618" t="s">
        <v>1078</v>
      </c>
      <c r="D18" s="113">
        <v>2056.4800479999999</v>
      </c>
      <c r="E18" s="113">
        <v>1355.1353710000001</v>
      </c>
      <c r="F18" s="440">
        <v>38.9</v>
      </c>
      <c r="G18" s="113">
        <v>2584.286599</v>
      </c>
      <c r="H18" s="440"/>
      <c r="I18" s="113">
        <v>107</v>
      </c>
      <c r="J18" s="440">
        <v>26</v>
      </c>
      <c r="K18" s="269">
        <v>1.694</v>
      </c>
      <c r="L18" s="113">
        <v>159.740351</v>
      </c>
      <c r="M18" s="269">
        <v>6.1812165516708601</v>
      </c>
      <c r="N18" s="113">
        <v>0.25292900000000001</v>
      </c>
      <c r="O18" s="804"/>
      <c r="P18" s="4"/>
      <c r="S18" s="807"/>
    </row>
    <row r="19" spans="1:19" ht="11.25" customHeight="1">
      <c r="A19" s="14"/>
      <c r="B19" s="271"/>
      <c r="C19" s="618" t="s">
        <v>1079</v>
      </c>
      <c r="D19" s="113">
        <v>307.35790800000001</v>
      </c>
      <c r="E19" s="113">
        <v>51.387711000000003</v>
      </c>
      <c r="F19" s="440">
        <v>26.4</v>
      </c>
      <c r="G19" s="113">
        <v>320.938558</v>
      </c>
      <c r="H19" s="440">
        <v>0.1</v>
      </c>
      <c r="I19" s="113">
        <v>57</v>
      </c>
      <c r="J19" s="440">
        <v>24.8</v>
      </c>
      <c r="K19" s="269">
        <v>1.3340000000000001</v>
      </c>
      <c r="L19" s="113">
        <v>42.584874999999997</v>
      </c>
      <c r="M19" s="269">
        <v>13.2688559658824</v>
      </c>
      <c r="N19" s="113">
        <v>0.115108</v>
      </c>
      <c r="O19" s="804"/>
      <c r="P19" s="4"/>
      <c r="S19" s="807"/>
    </row>
    <row r="20" spans="1:19" ht="11.25" customHeight="1">
      <c r="A20" s="14"/>
      <c r="B20" s="271"/>
      <c r="C20" s="271" t="s">
        <v>1080</v>
      </c>
      <c r="D20" s="113">
        <v>911.86341100000004</v>
      </c>
      <c r="E20" s="113">
        <v>304.04755899999998</v>
      </c>
      <c r="F20" s="440">
        <v>37.700000000000003</v>
      </c>
      <c r="G20" s="113">
        <v>1026.6031640000001</v>
      </c>
      <c r="H20" s="440">
        <v>0.2</v>
      </c>
      <c r="I20" s="113">
        <v>422</v>
      </c>
      <c r="J20" s="440">
        <v>27.1</v>
      </c>
      <c r="K20" s="805">
        <v>1.8320000000000001</v>
      </c>
      <c r="L20" s="113">
        <v>202.52803299999999</v>
      </c>
      <c r="M20" s="805">
        <v>19.727976700449801</v>
      </c>
      <c r="N20" s="113">
        <v>0.55280200000000002</v>
      </c>
      <c r="O20" s="804"/>
      <c r="P20" s="4"/>
      <c r="S20" s="807"/>
    </row>
    <row r="21" spans="1:19" ht="11.25" customHeight="1">
      <c r="A21" s="14"/>
      <c r="B21" s="271"/>
      <c r="C21" s="271" t="s">
        <v>1081</v>
      </c>
      <c r="D21" s="113">
        <v>45357.212729999999</v>
      </c>
      <c r="E21" s="113">
        <v>8312.4497659999997</v>
      </c>
      <c r="F21" s="440">
        <v>45.5</v>
      </c>
      <c r="G21" s="113">
        <v>49142.9974</v>
      </c>
      <c r="H21" s="440">
        <v>0.4</v>
      </c>
      <c r="I21" s="113">
        <v>7021</v>
      </c>
      <c r="J21" s="440">
        <v>24.4</v>
      </c>
      <c r="K21" s="805">
        <v>2.4180000000000001</v>
      </c>
      <c r="L21" s="113">
        <v>13291.93239</v>
      </c>
      <c r="M21" s="805">
        <v>27.047459644779401</v>
      </c>
      <c r="N21" s="113">
        <v>46.726793000000001</v>
      </c>
      <c r="O21" s="804"/>
      <c r="P21" s="4"/>
      <c r="S21" s="807"/>
    </row>
    <row r="22" spans="1:19" ht="11.25" customHeight="1">
      <c r="A22" s="14"/>
      <c r="B22" s="271"/>
      <c r="C22" s="271" t="s">
        <v>1082</v>
      </c>
      <c r="D22" s="113">
        <v>39387.474419999999</v>
      </c>
      <c r="E22" s="113">
        <v>11678.20091</v>
      </c>
      <c r="F22" s="440">
        <v>41.3</v>
      </c>
      <c r="G22" s="113">
        <v>44211.587610000002</v>
      </c>
      <c r="H22" s="440">
        <v>0.6</v>
      </c>
      <c r="I22" s="113">
        <v>7729</v>
      </c>
      <c r="J22" s="440">
        <v>27.5</v>
      </c>
      <c r="K22" s="805">
        <v>2.0329999999999999</v>
      </c>
      <c r="L22" s="113">
        <v>15751.19752</v>
      </c>
      <c r="M22" s="805">
        <v>35.6268534370327</v>
      </c>
      <c r="N22" s="113">
        <v>75.696644000000006</v>
      </c>
      <c r="O22" s="804"/>
      <c r="P22" s="4"/>
      <c r="S22" s="807"/>
    </row>
    <row r="23" spans="1:19" ht="11.25" customHeight="1">
      <c r="A23" s="14"/>
      <c r="B23" s="271"/>
      <c r="C23" s="271" t="s">
        <v>1083</v>
      </c>
      <c r="D23" s="113">
        <v>61721.578809999999</v>
      </c>
      <c r="E23" s="113">
        <v>16832.772328999999</v>
      </c>
      <c r="F23" s="440">
        <v>45.4</v>
      </c>
      <c r="G23" s="113">
        <v>69366.170570000002</v>
      </c>
      <c r="H23" s="440">
        <v>1.3</v>
      </c>
      <c r="I23" s="113">
        <v>15339</v>
      </c>
      <c r="J23" s="440">
        <v>26.8</v>
      </c>
      <c r="K23" s="805">
        <v>2.194</v>
      </c>
      <c r="L23" s="113">
        <v>31727.619726000001</v>
      </c>
      <c r="M23" s="805">
        <v>45.739327204148402</v>
      </c>
      <c r="N23" s="113">
        <v>241.843459</v>
      </c>
      <c r="O23" s="804"/>
      <c r="P23" s="4"/>
      <c r="S23" s="807"/>
    </row>
    <row r="24" spans="1:19" ht="11.25" customHeight="1">
      <c r="A24" s="14"/>
      <c r="B24" s="271"/>
      <c r="C24" s="618" t="s">
        <v>1084</v>
      </c>
      <c r="D24" s="113">
        <v>51456.062870000002</v>
      </c>
      <c r="E24" s="113">
        <v>14954.890520000001</v>
      </c>
      <c r="F24" s="440">
        <v>45.8</v>
      </c>
      <c r="G24" s="113">
        <v>58298.499230000001</v>
      </c>
      <c r="H24" s="440">
        <v>1.2</v>
      </c>
      <c r="I24" s="113">
        <v>11830</v>
      </c>
      <c r="J24" s="440">
        <v>27</v>
      </c>
      <c r="K24" s="805">
        <v>2.1589999999999998</v>
      </c>
      <c r="L24" s="113">
        <v>26190.92697</v>
      </c>
      <c r="M24" s="805">
        <v>44.925559518558501</v>
      </c>
      <c r="N24" s="113">
        <v>182.74696700000001</v>
      </c>
      <c r="O24" s="804"/>
      <c r="P24" s="4"/>
      <c r="S24" s="807"/>
    </row>
    <row r="25" spans="1:19" ht="11.25" customHeight="1">
      <c r="A25" s="14"/>
      <c r="B25" s="271"/>
      <c r="C25" s="618" t="s">
        <v>1085</v>
      </c>
      <c r="D25" s="113">
        <v>10265.515939999999</v>
      </c>
      <c r="E25" s="113">
        <v>1877.881809</v>
      </c>
      <c r="F25" s="440">
        <v>42.7</v>
      </c>
      <c r="G25" s="113">
        <v>11067.671340000001</v>
      </c>
      <c r="H25" s="440">
        <v>2.1</v>
      </c>
      <c r="I25" s="113">
        <v>3509</v>
      </c>
      <c r="J25" s="440">
        <v>25.5</v>
      </c>
      <c r="K25" s="805">
        <v>2.3809999999999998</v>
      </c>
      <c r="L25" s="113">
        <v>5536.6927560000004</v>
      </c>
      <c r="M25" s="805">
        <v>50.0258146986139</v>
      </c>
      <c r="N25" s="113">
        <v>59.096491999999998</v>
      </c>
      <c r="O25" s="804"/>
      <c r="P25" s="4"/>
      <c r="S25" s="807"/>
    </row>
    <row r="26" spans="1:19" ht="11.25" customHeight="1">
      <c r="A26" s="14"/>
      <c r="B26" s="271"/>
      <c r="C26" s="271" t="s">
        <v>1086</v>
      </c>
      <c r="D26" s="113">
        <v>22732.655122</v>
      </c>
      <c r="E26" s="113">
        <v>4716.1511190000001</v>
      </c>
      <c r="F26" s="440">
        <v>44.9</v>
      </c>
      <c r="G26" s="113">
        <v>24850.003601</v>
      </c>
      <c r="H26" s="440">
        <v>3.9</v>
      </c>
      <c r="I26" s="113">
        <v>8491</v>
      </c>
      <c r="J26" s="440">
        <v>25.3</v>
      </c>
      <c r="K26" s="805">
        <v>2.31</v>
      </c>
      <c r="L26" s="113">
        <v>14097.309203000001</v>
      </c>
      <c r="M26" s="805">
        <v>56.729606278337499</v>
      </c>
      <c r="N26" s="113">
        <v>249.76709299999999</v>
      </c>
      <c r="O26" s="804"/>
      <c r="P26" s="4"/>
      <c r="S26" s="807"/>
    </row>
    <row r="27" spans="1:19" ht="11.25" customHeight="1">
      <c r="A27" s="14"/>
      <c r="B27" s="271"/>
      <c r="C27" s="618" t="s">
        <v>1087</v>
      </c>
      <c r="D27" s="113">
        <v>19125.55791</v>
      </c>
      <c r="E27" s="113">
        <v>4013.278088</v>
      </c>
      <c r="F27" s="440">
        <v>45.5</v>
      </c>
      <c r="G27" s="113">
        <v>20952.51254</v>
      </c>
      <c r="H27" s="440">
        <v>3.4</v>
      </c>
      <c r="I27" s="113">
        <v>5779</v>
      </c>
      <c r="J27" s="440">
        <v>25</v>
      </c>
      <c r="K27" s="805">
        <v>2.266</v>
      </c>
      <c r="L27" s="113">
        <v>11406.03966</v>
      </c>
      <c r="M27" s="805">
        <v>54.437574673800903</v>
      </c>
      <c r="N27" s="113">
        <v>177.498412</v>
      </c>
      <c r="O27" s="804"/>
      <c r="P27" s="4"/>
      <c r="S27" s="807"/>
    </row>
    <row r="28" spans="1:19" ht="11.25" customHeight="1">
      <c r="A28" s="14"/>
      <c r="B28" s="271"/>
      <c r="C28" s="618" t="s">
        <v>1088</v>
      </c>
      <c r="D28" s="113">
        <v>3607.0972120000001</v>
      </c>
      <c r="E28" s="113">
        <v>702.87303099999997</v>
      </c>
      <c r="F28" s="440">
        <v>41.3</v>
      </c>
      <c r="G28" s="113">
        <v>3897.4910610000002</v>
      </c>
      <c r="H28" s="440">
        <v>6.8</v>
      </c>
      <c r="I28" s="113">
        <v>2712</v>
      </c>
      <c r="J28" s="440">
        <v>27.3</v>
      </c>
      <c r="K28" s="805">
        <v>2.5489999999999999</v>
      </c>
      <c r="L28" s="113">
        <v>2691.2695429999999</v>
      </c>
      <c r="M28" s="805">
        <v>69.051333303365894</v>
      </c>
      <c r="N28" s="113">
        <v>72.268681000000001</v>
      </c>
      <c r="O28" s="804"/>
      <c r="P28" s="4"/>
      <c r="S28" s="807"/>
    </row>
    <row r="29" spans="1:19" ht="11.25" customHeight="1">
      <c r="A29" s="14"/>
      <c r="B29" s="271"/>
      <c r="C29" s="271" t="s">
        <v>1089</v>
      </c>
      <c r="D29" s="113">
        <v>1466.875272</v>
      </c>
      <c r="E29" s="113">
        <v>338.58484800000002</v>
      </c>
      <c r="F29" s="440">
        <v>44.7</v>
      </c>
      <c r="G29" s="113">
        <v>1618.1778440000001</v>
      </c>
      <c r="H29" s="440">
        <v>16.600000000000001</v>
      </c>
      <c r="I29" s="113">
        <v>1262</v>
      </c>
      <c r="J29" s="440">
        <v>30.8</v>
      </c>
      <c r="K29" s="805">
        <v>2.2120000000000002</v>
      </c>
      <c r="L29" s="113">
        <v>1625.226649</v>
      </c>
      <c r="M29" s="805">
        <v>100.435601378806</v>
      </c>
      <c r="N29" s="113">
        <v>82.714601000000002</v>
      </c>
      <c r="O29" s="804"/>
      <c r="P29" s="4"/>
      <c r="S29" s="807"/>
    </row>
    <row r="30" spans="1:19" ht="11.25" customHeight="1">
      <c r="A30" s="14"/>
      <c r="B30" s="271"/>
      <c r="C30" s="618" t="s">
        <v>1090</v>
      </c>
      <c r="D30" s="113">
        <v>1156.0665779999999</v>
      </c>
      <c r="E30" s="113">
        <v>256.20212199999997</v>
      </c>
      <c r="F30" s="440">
        <v>41.1</v>
      </c>
      <c r="G30" s="113">
        <v>1261.3806010000001</v>
      </c>
      <c r="H30" s="440">
        <v>13.5</v>
      </c>
      <c r="I30" s="113">
        <v>963</v>
      </c>
      <c r="J30" s="440">
        <v>30.9</v>
      </c>
      <c r="K30" s="805">
        <v>2.15</v>
      </c>
      <c r="L30" s="113">
        <v>1238.9895590000001</v>
      </c>
      <c r="M30" s="805">
        <v>98.224878202324604</v>
      </c>
      <c r="N30" s="113">
        <v>52.885336000000002</v>
      </c>
      <c r="O30" s="804"/>
      <c r="P30" s="4"/>
      <c r="S30" s="807"/>
    </row>
    <row r="31" spans="1:19" ht="11.25" customHeight="1">
      <c r="A31" s="14"/>
      <c r="B31" s="271"/>
      <c r="C31" s="618" t="s">
        <v>1091</v>
      </c>
      <c r="D31" s="113">
        <v>193.63506100000001</v>
      </c>
      <c r="E31" s="113">
        <v>60.857675</v>
      </c>
      <c r="F31" s="440">
        <v>59.7</v>
      </c>
      <c r="G31" s="113">
        <v>229.968751</v>
      </c>
      <c r="H31" s="440">
        <v>23.4</v>
      </c>
      <c r="I31" s="113">
        <v>204</v>
      </c>
      <c r="J31" s="440">
        <v>31.2</v>
      </c>
      <c r="K31" s="805">
        <v>2.464</v>
      </c>
      <c r="L31" s="113">
        <v>251.58652900000001</v>
      </c>
      <c r="M31" s="805">
        <v>109.40031108835301</v>
      </c>
      <c r="N31" s="113">
        <v>16.986478999999999</v>
      </c>
      <c r="O31" s="804"/>
      <c r="P31" s="4"/>
      <c r="S31" s="807"/>
    </row>
    <row r="32" spans="1:19" ht="11.25" customHeight="1">
      <c r="A32" s="14"/>
      <c r="B32" s="271"/>
      <c r="C32" s="618" t="s">
        <v>1092</v>
      </c>
      <c r="D32" s="113">
        <v>117.173633</v>
      </c>
      <c r="E32" s="113">
        <v>21.525051000000001</v>
      </c>
      <c r="F32" s="440">
        <v>44.9</v>
      </c>
      <c r="G32" s="113">
        <v>126.828492</v>
      </c>
      <c r="H32" s="440">
        <v>35.1</v>
      </c>
      <c r="I32" s="113">
        <v>95</v>
      </c>
      <c r="J32" s="440">
        <v>28.8</v>
      </c>
      <c r="K32" s="805">
        <v>2.37</v>
      </c>
      <c r="L32" s="113">
        <v>134.65056100000001</v>
      </c>
      <c r="M32" s="805">
        <v>106.167438307159</v>
      </c>
      <c r="N32" s="113">
        <v>12.842786</v>
      </c>
      <c r="O32" s="804"/>
      <c r="P32" s="4"/>
      <c r="S32" s="807"/>
    </row>
    <row r="33" spans="1:20" ht="11.25" customHeight="1">
      <c r="A33" s="14"/>
      <c r="B33" s="271"/>
      <c r="C33" s="271" t="s">
        <v>1093</v>
      </c>
      <c r="D33" s="113">
        <v>4589.2133400000002</v>
      </c>
      <c r="E33" s="113">
        <v>502.44042899999999</v>
      </c>
      <c r="F33" s="440">
        <v>51.1</v>
      </c>
      <c r="G33" s="113">
        <v>4845.8540830000002</v>
      </c>
      <c r="H33" s="440">
        <v>100</v>
      </c>
      <c r="I33" s="113">
        <v>1753</v>
      </c>
      <c r="J33" s="440">
        <v>35.299999999999997</v>
      </c>
      <c r="K33" s="805">
        <v>1.903</v>
      </c>
      <c r="L33" s="113">
        <v>8879.3218510000006</v>
      </c>
      <c r="M33" s="805">
        <v>183.23543587806401</v>
      </c>
      <c r="N33" s="113">
        <v>1434.089657</v>
      </c>
      <c r="O33" s="553">
        <v>-1434.089657</v>
      </c>
      <c r="P33" s="4"/>
      <c r="S33" s="807"/>
      <c r="T33" s="812"/>
    </row>
    <row r="34" spans="1:20" ht="11.25" customHeight="1">
      <c r="A34" s="14"/>
      <c r="B34" s="1207" t="s">
        <v>1094</v>
      </c>
      <c r="C34" s="1207"/>
      <c r="D34" s="889">
        <v>178530.71106100001</v>
      </c>
      <c r="E34" s="889">
        <v>44091.170041999998</v>
      </c>
      <c r="F34" s="1208">
        <v>44.08</v>
      </c>
      <c r="G34" s="889">
        <v>197966.61942900001</v>
      </c>
      <c r="H34" s="1208">
        <v>3.8</v>
      </c>
      <c r="I34" s="889">
        <v>42181</v>
      </c>
      <c r="J34" s="1208">
        <v>26.4</v>
      </c>
      <c r="K34" s="1209">
        <f>805/365</f>
        <v>2.2054794520547945</v>
      </c>
      <c r="L34" s="889">
        <v>85777.460598000005</v>
      </c>
      <c r="M34" s="1209">
        <v>43.329254621516498</v>
      </c>
      <c r="N34" s="889">
        <v>2131.759086</v>
      </c>
      <c r="O34" s="889">
        <v>-1434.089657</v>
      </c>
      <c r="P34" s="4"/>
      <c r="S34" s="807"/>
    </row>
    <row r="35" spans="1:20" ht="15" customHeight="1">
      <c r="A35" s="14"/>
      <c r="B35" s="1360" t="s">
        <v>1095</v>
      </c>
      <c r="C35" s="271"/>
      <c r="D35" s="43"/>
      <c r="F35" s="4"/>
      <c r="G35" s="4"/>
      <c r="H35" s="1378"/>
      <c r="I35" s="1379"/>
      <c r="J35" s="1380"/>
      <c r="K35" s="1381"/>
      <c r="L35" s="4"/>
      <c r="M35" s="911"/>
      <c r="N35" s="4"/>
      <c r="O35" s="3"/>
      <c r="P35" s="4"/>
    </row>
    <row r="36" spans="1:20" ht="11.25" customHeight="1">
      <c r="A36" s="14"/>
      <c r="B36" s="271"/>
      <c r="C36" s="271" t="s">
        <v>1077</v>
      </c>
      <c r="D36" s="113">
        <v>47866.627350000002</v>
      </c>
      <c r="E36" s="113">
        <v>103977.27724</v>
      </c>
      <c r="F36" s="440">
        <v>47.3</v>
      </c>
      <c r="G36" s="113">
        <v>97046.054229999994</v>
      </c>
      <c r="H36" s="440">
        <v>0.1</v>
      </c>
      <c r="I36" s="113">
        <v>1578</v>
      </c>
      <c r="J36" s="440">
        <v>27.2</v>
      </c>
      <c r="K36" s="440">
        <v>2.3820000000000001</v>
      </c>
      <c r="L36" s="113">
        <v>15422.794491000001</v>
      </c>
      <c r="M36" s="440">
        <v>15.892242722664299</v>
      </c>
      <c r="N36" s="113">
        <v>22.715661000000001</v>
      </c>
      <c r="O36" s="113"/>
      <c r="P36" s="4"/>
    </row>
    <row r="37" spans="1:20" ht="11.25" customHeight="1">
      <c r="A37" s="14"/>
      <c r="B37" s="271"/>
      <c r="C37" s="618" t="s">
        <v>1078</v>
      </c>
      <c r="D37" s="113">
        <v>24385.351979999999</v>
      </c>
      <c r="E37" s="113">
        <v>68893.084199999998</v>
      </c>
      <c r="F37" s="440">
        <v>45.1</v>
      </c>
      <c r="G37" s="113">
        <v>55469.332770000001</v>
      </c>
      <c r="H37" s="440">
        <v>0.1</v>
      </c>
      <c r="I37" s="113">
        <v>264</v>
      </c>
      <c r="J37" s="440">
        <v>29.1</v>
      </c>
      <c r="K37" s="440">
        <v>2.4350000000000001</v>
      </c>
      <c r="L37" s="113">
        <v>7310.5464099999999</v>
      </c>
      <c r="M37" s="440">
        <v>13.179438159663301</v>
      </c>
      <c r="N37" s="113">
        <v>8.9828659999999996</v>
      </c>
      <c r="O37" s="113"/>
      <c r="P37" s="4"/>
      <c r="S37" s="806"/>
    </row>
    <row r="38" spans="1:20" ht="11.25" customHeight="1">
      <c r="A38" s="14"/>
      <c r="B38" s="271"/>
      <c r="C38" s="618" t="s">
        <v>1079</v>
      </c>
      <c r="D38" s="113">
        <v>23481.275369999999</v>
      </c>
      <c r="E38" s="113">
        <v>35084.193039999998</v>
      </c>
      <c r="F38" s="440">
        <v>51.6</v>
      </c>
      <c r="G38" s="113">
        <v>41576.721460000001</v>
      </c>
      <c r="H38" s="440">
        <v>0.1</v>
      </c>
      <c r="I38" s="113">
        <v>1314</v>
      </c>
      <c r="J38" s="440">
        <v>24.6</v>
      </c>
      <c r="K38" s="440">
        <v>2.3109999999999999</v>
      </c>
      <c r="L38" s="113">
        <v>8112.2480809999997</v>
      </c>
      <c r="M38" s="440">
        <v>19.511514607530099</v>
      </c>
      <c r="N38" s="113">
        <v>13.732794999999999</v>
      </c>
      <c r="O38" s="113"/>
      <c r="P38" s="4"/>
      <c r="R38" s="806"/>
      <c r="S38" s="806"/>
    </row>
    <row r="39" spans="1:20" ht="11.25" customHeight="1">
      <c r="A39" s="14"/>
      <c r="B39" s="271"/>
      <c r="C39" s="271" t="s">
        <v>1080</v>
      </c>
      <c r="D39" s="113">
        <v>41040.671060000001</v>
      </c>
      <c r="E39" s="113">
        <v>52172.860869999997</v>
      </c>
      <c r="F39" s="440">
        <v>52.9</v>
      </c>
      <c r="G39" s="113">
        <v>68618.182430000001</v>
      </c>
      <c r="H39" s="440">
        <v>0.2</v>
      </c>
      <c r="I39" s="113">
        <v>849</v>
      </c>
      <c r="J39" s="440">
        <v>23.4</v>
      </c>
      <c r="K39" s="440">
        <v>2.8650000000000002</v>
      </c>
      <c r="L39" s="113">
        <v>15998.174129999999</v>
      </c>
      <c r="M39" s="440">
        <v>23.314773961435598</v>
      </c>
      <c r="N39" s="113">
        <v>31.687546999999999</v>
      </c>
      <c r="O39" s="113"/>
      <c r="P39" s="4"/>
      <c r="R39" s="806"/>
      <c r="S39" s="806"/>
    </row>
    <row r="40" spans="1:20" ht="11.25" customHeight="1">
      <c r="A40" s="14"/>
      <c r="B40" s="271"/>
      <c r="C40" s="271" t="s">
        <v>1081</v>
      </c>
      <c r="D40" s="113">
        <v>88942.756840000002</v>
      </c>
      <c r="E40" s="113">
        <v>66243.543179999993</v>
      </c>
      <c r="F40" s="440">
        <v>48.3</v>
      </c>
      <c r="G40" s="113">
        <v>120924.0782</v>
      </c>
      <c r="H40" s="440">
        <v>0.4</v>
      </c>
      <c r="I40" s="113">
        <v>2109</v>
      </c>
      <c r="J40" s="440">
        <v>23.5</v>
      </c>
      <c r="K40" s="440">
        <v>2.3490000000000002</v>
      </c>
      <c r="L40" s="113">
        <v>37309.659010000003</v>
      </c>
      <c r="M40" s="440">
        <v>30.853788232557299</v>
      </c>
      <c r="N40" s="113">
        <v>102.220203</v>
      </c>
      <c r="O40" s="113"/>
      <c r="P40" s="4"/>
      <c r="R40" s="806"/>
      <c r="S40" s="806"/>
    </row>
    <row r="41" spans="1:20" ht="11.25" customHeight="1">
      <c r="A41" s="14"/>
      <c r="B41" s="271"/>
      <c r="C41" s="271" t="s">
        <v>1082</v>
      </c>
      <c r="D41" s="113">
        <v>88523.82015</v>
      </c>
      <c r="E41" s="113">
        <v>46378.221389999999</v>
      </c>
      <c r="F41" s="440">
        <v>48.3</v>
      </c>
      <c r="G41" s="113">
        <v>110938.2467</v>
      </c>
      <c r="H41" s="440">
        <v>0.6</v>
      </c>
      <c r="I41" s="113">
        <v>1475</v>
      </c>
      <c r="J41" s="440">
        <v>25.9</v>
      </c>
      <c r="K41" s="440">
        <v>1.974</v>
      </c>
      <c r="L41" s="113">
        <v>44977.710850000003</v>
      </c>
      <c r="M41" s="440">
        <v>40.543015765905402</v>
      </c>
      <c r="N41" s="113">
        <v>181.30644000000001</v>
      </c>
      <c r="O41" s="113"/>
      <c r="P41" s="4"/>
      <c r="R41" s="806"/>
      <c r="S41" s="806"/>
    </row>
    <row r="42" spans="1:20" ht="11.25" customHeight="1">
      <c r="A42" s="14"/>
      <c r="B42" s="271"/>
      <c r="C42" s="271" t="s">
        <v>1083</v>
      </c>
      <c r="D42" s="113">
        <v>166865.99801000001</v>
      </c>
      <c r="E42" s="113">
        <v>68405.58309</v>
      </c>
      <c r="F42" s="440">
        <v>48.4</v>
      </c>
      <c r="G42" s="113">
        <v>199950.93627999999</v>
      </c>
      <c r="H42" s="440">
        <v>1.3</v>
      </c>
      <c r="I42" s="113">
        <v>4324</v>
      </c>
      <c r="J42" s="440">
        <v>24.2</v>
      </c>
      <c r="K42" s="440">
        <v>2.323</v>
      </c>
      <c r="L42" s="113">
        <v>102724.54975999999</v>
      </c>
      <c r="M42" s="440">
        <v>51.374878093169002</v>
      </c>
      <c r="N42" s="113">
        <v>626.70907699999998</v>
      </c>
      <c r="O42" s="113"/>
      <c r="P42" s="4"/>
      <c r="R42" s="806"/>
      <c r="S42" s="806"/>
    </row>
    <row r="43" spans="1:20" ht="11.25" customHeight="1">
      <c r="A43" s="14"/>
      <c r="B43" s="271"/>
      <c r="C43" s="618" t="s">
        <v>1084</v>
      </c>
      <c r="D43" s="113">
        <v>131165.74619999999</v>
      </c>
      <c r="E43" s="113">
        <v>58037.795039999997</v>
      </c>
      <c r="F43" s="440">
        <v>48.3</v>
      </c>
      <c r="G43" s="113">
        <v>159208.85620000001</v>
      </c>
      <c r="H43" s="440">
        <v>1.1000000000000001</v>
      </c>
      <c r="I43" s="113">
        <v>3287</v>
      </c>
      <c r="J43" s="440">
        <v>24.2</v>
      </c>
      <c r="K43" s="440">
        <v>2.2789999999999999</v>
      </c>
      <c r="L43" s="113">
        <v>78013.512640000001</v>
      </c>
      <c r="M43" s="440">
        <v>49.000736832126101</v>
      </c>
      <c r="N43" s="113">
        <v>430.88490899999999</v>
      </c>
      <c r="O43" s="113"/>
      <c r="P43" s="4"/>
      <c r="R43" s="806"/>
      <c r="S43" s="806"/>
    </row>
    <row r="44" spans="1:20" ht="11.25" customHeight="1">
      <c r="A44" s="14"/>
      <c r="B44" s="271"/>
      <c r="C44" s="618" t="s">
        <v>1085</v>
      </c>
      <c r="D44" s="113">
        <v>35700.251810000002</v>
      </c>
      <c r="E44" s="113">
        <v>10367.788049999999</v>
      </c>
      <c r="F44" s="440">
        <v>48.6</v>
      </c>
      <c r="G44" s="113">
        <v>40742.08008</v>
      </c>
      <c r="H44" s="440">
        <v>2</v>
      </c>
      <c r="I44" s="113">
        <v>1037</v>
      </c>
      <c r="J44" s="440">
        <v>24.3</v>
      </c>
      <c r="K44" s="440">
        <v>2.4940000000000002</v>
      </c>
      <c r="L44" s="113">
        <v>24711.037120000001</v>
      </c>
      <c r="M44" s="440">
        <v>60.652369912086201</v>
      </c>
      <c r="N44" s="113">
        <v>195.82416799999999</v>
      </c>
      <c r="O44" s="113"/>
      <c r="P44" s="4"/>
      <c r="R44" s="806"/>
      <c r="S44" s="806"/>
    </row>
    <row r="45" spans="1:20" ht="11.25" customHeight="1">
      <c r="A45" s="14"/>
      <c r="B45" s="271"/>
      <c r="C45" s="271" t="s">
        <v>1086</v>
      </c>
      <c r="D45" s="113">
        <v>50073.291250000002</v>
      </c>
      <c r="E45" s="113">
        <v>23157.861572999998</v>
      </c>
      <c r="F45" s="440">
        <v>54.6</v>
      </c>
      <c r="G45" s="113">
        <v>62715.677409999997</v>
      </c>
      <c r="H45" s="440">
        <v>4.3</v>
      </c>
      <c r="I45" s="113">
        <v>3194</v>
      </c>
      <c r="J45" s="440">
        <v>23.3</v>
      </c>
      <c r="K45" s="440">
        <v>2.3050000000000002</v>
      </c>
      <c r="L45" s="113">
        <v>44849.979169999999</v>
      </c>
      <c r="M45" s="440">
        <v>71.513186211472998</v>
      </c>
      <c r="N45" s="113">
        <v>618.76598000000001</v>
      </c>
      <c r="O45" s="113"/>
      <c r="P45" s="4"/>
      <c r="R45" s="806"/>
      <c r="S45" s="806"/>
    </row>
    <row r="46" spans="1:20" ht="11.25" customHeight="1">
      <c r="A46" s="14"/>
      <c r="B46" s="271"/>
      <c r="C46" s="618" t="s">
        <v>1087</v>
      </c>
      <c r="D46" s="113">
        <v>39010.707889999998</v>
      </c>
      <c r="E46" s="113">
        <v>15504.81155</v>
      </c>
      <c r="F46" s="440">
        <v>55.6</v>
      </c>
      <c r="G46" s="113">
        <v>47636.621209999998</v>
      </c>
      <c r="H46" s="440">
        <v>3.4</v>
      </c>
      <c r="I46" s="113">
        <v>1994</v>
      </c>
      <c r="J46" s="440">
        <v>23.6</v>
      </c>
      <c r="K46" s="440">
        <v>2.3250000000000002</v>
      </c>
      <c r="L46" s="113">
        <v>32612.608960000001</v>
      </c>
      <c r="M46" s="440">
        <v>68.461213519387599</v>
      </c>
      <c r="N46" s="113">
        <v>380.35826400000002</v>
      </c>
      <c r="O46" s="113"/>
      <c r="P46" s="4"/>
      <c r="R46" s="806"/>
      <c r="S46" s="806"/>
    </row>
    <row r="47" spans="1:20" ht="11.25" customHeight="1">
      <c r="A47" s="14"/>
      <c r="B47" s="271"/>
      <c r="C47" s="618" t="s">
        <v>1088</v>
      </c>
      <c r="D47" s="113">
        <v>11062.583360000001</v>
      </c>
      <c r="E47" s="113">
        <v>7653.0500229999998</v>
      </c>
      <c r="F47" s="440">
        <v>52.5</v>
      </c>
      <c r="G47" s="113">
        <v>15079.056200000001</v>
      </c>
      <c r="H47" s="440">
        <v>7</v>
      </c>
      <c r="I47" s="113">
        <v>1200</v>
      </c>
      <c r="J47" s="440">
        <v>22.6</v>
      </c>
      <c r="K47" s="440">
        <v>2.2400000000000002</v>
      </c>
      <c r="L47" s="113">
        <v>12237.370209999999</v>
      </c>
      <c r="M47" s="440">
        <v>81.154748995497499</v>
      </c>
      <c r="N47" s="113">
        <v>238.40771599999999</v>
      </c>
      <c r="O47" s="113"/>
      <c r="P47" s="4"/>
      <c r="R47" s="806"/>
      <c r="S47" s="806"/>
    </row>
    <row r="48" spans="1:20" ht="11.25" customHeight="1">
      <c r="A48" s="14"/>
      <c r="B48" s="271"/>
      <c r="C48" s="271" t="s">
        <v>1089</v>
      </c>
      <c r="D48" s="113">
        <v>5669.5134420000004</v>
      </c>
      <c r="E48" s="113">
        <v>6949.9997629999998</v>
      </c>
      <c r="F48" s="440">
        <v>74.599999999999994</v>
      </c>
      <c r="G48" s="113">
        <v>10854.505553000001</v>
      </c>
      <c r="H48" s="440">
        <v>13.6</v>
      </c>
      <c r="I48" s="113">
        <v>573</v>
      </c>
      <c r="J48" s="440">
        <v>17.3</v>
      </c>
      <c r="K48" s="440">
        <v>2.6190000000000002</v>
      </c>
      <c r="L48" s="113">
        <v>8557.2881639999996</v>
      </c>
      <c r="M48" s="440">
        <v>78.8362779144271</v>
      </c>
      <c r="N48" s="113">
        <v>274.28445099999999</v>
      </c>
      <c r="O48" s="113"/>
      <c r="P48" s="4"/>
      <c r="R48" s="806"/>
      <c r="S48" s="806"/>
    </row>
    <row r="49" spans="1:19" ht="11.25" customHeight="1">
      <c r="A49" s="14"/>
      <c r="B49" s="271"/>
      <c r="C49" s="618" t="s">
        <v>1090</v>
      </c>
      <c r="D49" s="113">
        <v>5436.1979970000002</v>
      </c>
      <c r="E49" s="113">
        <v>6785.3894829999999</v>
      </c>
      <c r="F49" s="440">
        <v>75.7</v>
      </c>
      <c r="G49" s="113">
        <v>10570.350560000001</v>
      </c>
      <c r="H49" s="440">
        <v>13.4</v>
      </c>
      <c r="I49" s="113">
        <v>440</v>
      </c>
      <c r="J49" s="440">
        <v>17.2</v>
      </c>
      <c r="K49" s="440">
        <v>2.6389999999999998</v>
      </c>
      <c r="L49" s="113">
        <v>8207.170408</v>
      </c>
      <c r="M49" s="440">
        <v>77.643313354784297</v>
      </c>
      <c r="N49" s="113">
        <v>259.75457899999998</v>
      </c>
      <c r="O49" s="113"/>
      <c r="P49" s="4"/>
      <c r="R49" s="806"/>
      <c r="S49" s="806"/>
    </row>
    <row r="50" spans="1:19" ht="11.25" customHeight="1">
      <c r="A50" s="14"/>
      <c r="B50" s="271"/>
      <c r="C50" s="618" t="s">
        <v>1091</v>
      </c>
      <c r="D50" s="113">
        <v>229.96101400000001</v>
      </c>
      <c r="E50" s="113">
        <v>162.55027999999999</v>
      </c>
      <c r="F50" s="440">
        <v>31</v>
      </c>
      <c r="G50" s="113">
        <v>280.34056199999998</v>
      </c>
      <c r="H50" s="440">
        <v>21.5</v>
      </c>
      <c r="I50" s="113">
        <v>125</v>
      </c>
      <c r="J50" s="440">
        <v>23.6</v>
      </c>
      <c r="K50" s="440">
        <v>1.84</v>
      </c>
      <c r="L50" s="113">
        <v>346.14135599999997</v>
      </c>
      <c r="M50" s="440">
        <v>123.471735067721</v>
      </c>
      <c r="N50" s="113">
        <v>14.211887000000001</v>
      </c>
      <c r="O50" s="113"/>
      <c r="P50" s="4"/>
      <c r="R50" s="806"/>
      <c r="S50" s="806"/>
    </row>
    <row r="51" spans="1:19" ht="11.25" customHeight="1">
      <c r="A51" s="14"/>
      <c r="B51" s="271"/>
      <c r="C51" s="618" t="s">
        <v>1092</v>
      </c>
      <c r="D51" s="113">
        <v>3.3544309999999999</v>
      </c>
      <c r="E51" s="113">
        <v>2.06</v>
      </c>
      <c r="F51" s="440">
        <v>22.3</v>
      </c>
      <c r="G51" s="113">
        <v>3.8144309999999999</v>
      </c>
      <c r="H51" s="440">
        <v>32.1</v>
      </c>
      <c r="I51" s="113">
        <v>8</v>
      </c>
      <c r="J51" s="440">
        <v>26.2</v>
      </c>
      <c r="K51" s="440">
        <v>3.9260000000000002</v>
      </c>
      <c r="L51" s="113">
        <v>3.9763999999999999</v>
      </c>
      <c r="M51" s="440">
        <v>104.24621653924299</v>
      </c>
      <c r="N51" s="113">
        <v>0.31798500000000002</v>
      </c>
      <c r="O51" s="113"/>
      <c r="P51" s="4"/>
      <c r="R51" s="806"/>
    </row>
    <row r="52" spans="1:19" ht="11.25" customHeight="1">
      <c r="A52" s="14"/>
      <c r="B52" s="271"/>
      <c r="C52" s="271" t="s">
        <v>1093</v>
      </c>
      <c r="D52" s="113">
        <v>16806.506829999998</v>
      </c>
      <c r="E52" s="113">
        <v>2376.2035839999999</v>
      </c>
      <c r="F52" s="440">
        <v>80.7</v>
      </c>
      <c r="G52" s="113">
        <v>18724.779709999999</v>
      </c>
      <c r="H52" s="440">
        <v>100</v>
      </c>
      <c r="I52" s="113">
        <v>905</v>
      </c>
      <c r="J52" s="440">
        <v>31.6</v>
      </c>
      <c r="K52" s="440">
        <v>1.7390000000000001</v>
      </c>
      <c r="L52" s="113">
        <v>36421.318010000003</v>
      </c>
      <c r="M52" s="440">
        <v>194.50865950935099</v>
      </c>
      <c r="N52" s="113">
        <v>3696.150357</v>
      </c>
      <c r="O52" s="113">
        <v>-3696.1512579999999</v>
      </c>
      <c r="P52" s="4"/>
      <c r="R52" s="806"/>
    </row>
    <row r="53" spans="1:19" ht="11.25" customHeight="1">
      <c r="A53" s="14"/>
      <c r="B53" s="1207" t="s">
        <v>1096</v>
      </c>
      <c r="C53" s="1207"/>
      <c r="D53" s="889">
        <v>505789.184932</v>
      </c>
      <c r="E53" s="889">
        <v>369661.55069</v>
      </c>
      <c r="F53" s="1208">
        <v>49.77</v>
      </c>
      <c r="G53" s="889">
        <v>689772.46051300003</v>
      </c>
      <c r="H53" s="1208">
        <v>3.7</v>
      </c>
      <c r="I53" s="889">
        <v>15007</v>
      </c>
      <c r="J53" s="1208">
        <v>24.8</v>
      </c>
      <c r="K53" s="1208">
        <f>800/365</f>
        <v>2.1917808219178081</v>
      </c>
      <c r="L53" s="889">
        <v>306261.47358500003</v>
      </c>
      <c r="M53" s="1208">
        <v>44.400362600331398</v>
      </c>
      <c r="N53" s="889">
        <v>5553.8397160000004</v>
      </c>
      <c r="O53" s="889">
        <v>-3696.1512579999999</v>
      </c>
      <c r="P53" s="4"/>
      <c r="R53" s="806"/>
    </row>
    <row r="54" spans="1:19" ht="15" customHeight="1">
      <c r="A54" s="14"/>
      <c r="B54" s="1360" t="s">
        <v>1097</v>
      </c>
      <c r="C54" s="271"/>
      <c r="F54" s="4"/>
      <c r="G54" s="4"/>
      <c r="H54" s="1378"/>
      <c r="I54" s="4"/>
      <c r="J54" s="1380"/>
      <c r="K54" s="1382"/>
      <c r="L54" s="4"/>
      <c r="M54" s="911"/>
      <c r="N54" s="4"/>
      <c r="O54" s="3"/>
      <c r="P54" s="4"/>
      <c r="R54" s="806"/>
    </row>
    <row r="55" spans="1:19" ht="11.25" customHeight="1">
      <c r="A55" s="14"/>
      <c r="B55" s="271"/>
      <c r="C55" s="271" t="s">
        <v>1077</v>
      </c>
      <c r="D55" s="113">
        <v>371.57182799999998</v>
      </c>
      <c r="E55" s="113">
        <v>0.96499999999999997</v>
      </c>
      <c r="F55" s="440">
        <v>20</v>
      </c>
      <c r="G55" s="113">
        <v>371.76482800000002</v>
      </c>
      <c r="H55" s="440">
        <v>0.1</v>
      </c>
      <c r="I55" s="113">
        <v>4</v>
      </c>
      <c r="J55" s="440">
        <v>34.9</v>
      </c>
      <c r="K55" s="440">
        <v>3.95</v>
      </c>
      <c r="L55" s="113">
        <v>118.120457</v>
      </c>
      <c r="M55" s="440">
        <v>31.772897300548301</v>
      </c>
      <c r="N55" s="113">
        <v>0.13914099999999999</v>
      </c>
      <c r="O55" s="113"/>
      <c r="P55" s="4"/>
      <c r="R55" s="806"/>
      <c r="S55" s="790"/>
    </row>
    <row r="56" spans="1:19" ht="11.25" customHeight="1">
      <c r="A56" s="14"/>
      <c r="B56" s="271"/>
      <c r="C56" s="618" t="s">
        <v>1078</v>
      </c>
      <c r="D56" s="113">
        <v>183.13745700000001</v>
      </c>
      <c r="E56" s="113"/>
      <c r="F56" s="440"/>
      <c r="G56" s="113">
        <v>183.13745700000001</v>
      </c>
      <c r="H56" s="440">
        <v>0.1</v>
      </c>
      <c r="I56" s="113">
        <v>2</v>
      </c>
      <c r="J56" s="440">
        <v>22.9</v>
      </c>
      <c r="K56" s="440">
        <v>2.5459999999999998</v>
      </c>
      <c r="L56" s="113">
        <v>21.924257999999998</v>
      </c>
      <c r="M56" s="440">
        <v>11.971476703424999</v>
      </c>
      <c r="N56" s="113">
        <v>2.5159999999999998E-2</v>
      </c>
      <c r="O56" s="113"/>
      <c r="P56" s="4"/>
      <c r="R56" s="806"/>
      <c r="S56" s="790"/>
    </row>
    <row r="57" spans="1:19" ht="11.25" customHeight="1">
      <c r="A57" s="14"/>
      <c r="B57" s="271"/>
      <c r="C57" s="618" t="s">
        <v>1079</v>
      </c>
      <c r="D57" s="113">
        <v>188.434371</v>
      </c>
      <c r="E57" s="113">
        <v>0.96499999999999997</v>
      </c>
      <c r="F57" s="440">
        <v>20</v>
      </c>
      <c r="G57" s="113">
        <v>188.62737100000001</v>
      </c>
      <c r="H57" s="440">
        <v>0.1</v>
      </c>
      <c r="I57" s="113">
        <v>2</v>
      </c>
      <c r="J57" s="440">
        <v>46.5</v>
      </c>
      <c r="K57" s="440">
        <v>5.3129999999999997</v>
      </c>
      <c r="L57" s="113">
        <v>96.196198999999993</v>
      </c>
      <c r="M57" s="440">
        <v>50.998006540630797</v>
      </c>
      <c r="N57" s="113">
        <v>0.113981</v>
      </c>
      <c r="O57" s="113"/>
      <c r="P57" s="4"/>
      <c r="R57" s="806"/>
      <c r="S57" s="790"/>
    </row>
    <row r="58" spans="1:19" ht="11.25" customHeight="1">
      <c r="A58" s="14"/>
      <c r="B58" s="271"/>
      <c r="C58" s="271" t="s">
        <v>1080</v>
      </c>
      <c r="D58" s="113">
        <v>139.99813800000001</v>
      </c>
      <c r="E58" s="113"/>
      <c r="F58" s="440"/>
      <c r="G58" s="113">
        <v>139.99813800000001</v>
      </c>
      <c r="H58" s="440">
        <v>0.2</v>
      </c>
      <c r="I58" s="113">
        <v>3</v>
      </c>
      <c r="J58" s="440">
        <v>36.700000000000003</v>
      </c>
      <c r="K58" s="440">
        <v>5.8780000000000001</v>
      </c>
      <c r="L58" s="113">
        <v>84.191427000000004</v>
      </c>
      <c r="M58" s="440">
        <v>60.1375334006228</v>
      </c>
      <c r="N58" s="113">
        <v>0.114102</v>
      </c>
      <c r="O58" s="113"/>
      <c r="P58" s="4"/>
      <c r="R58" s="806"/>
      <c r="S58" s="790"/>
    </row>
    <row r="59" spans="1:19" ht="11.25" customHeight="1">
      <c r="A59" s="14"/>
      <c r="B59" s="271"/>
      <c r="C59" s="271" t="s">
        <v>1081</v>
      </c>
      <c r="D59" s="113">
        <v>1021.720687</v>
      </c>
      <c r="E59" s="113">
        <v>312.10680000000002</v>
      </c>
      <c r="F59" s="440">
        <v>66</v>
      </c>
      <c r="G59" s="113">
        <v>1227.753201</v>
      </c>
      <c r="H59" s="440">
        <v>0.4</v>
      </c>
      <c r="I59" s="113">
        <v>29</v>
      </c>
      <c r="J59" s="440">
        <v>30.3</v>
      </c>
      <c r="K59" s="440">
        <v>1.962</v>
      </c>
      <c r="L59" s="113">
        <v>428.18434100000002</v>
      </c>
      <c r="M59" s="440">
        <v>34.875440817523099</v>
      </c>
      <c r="N59" s="113">
        <v>1.399186</v>
      </c>
      <c r="O59" s="113"/>
      <c r="P59" s="4"/>
      <c r="R59" s="806"/>
      <c r="S59" s="790"/>
    </row>
    <row r="60" spans="1:19" ht="11.25" customHeight="1">
      <c r="A60" s="14"/>
      <c r="B60" s="271"/>
      <c r="C60" s="271" t="s">
        <v>1082</v>
      </c>
      <c r="D60" s="113">
        <v>2320.9740689999999</v>
      </c>
      <c r="E60" s="113">
        <v>381.90617500000002</v>
      </c>
      <c r="F60" s="440">
        <v>50.6</v>
      </c>
      <c r="G60" s="113">
        <v>2514.0280050000001</v>
      </c>
      <c r="H60" s="440">
        <v>0.6</v>
      </c>
      <c r="I60" s="113">
        <v>24</v>
      </c>
      <c r="J60" s="440">
        <v>23.8</v>
      </c>
      <c r="K60" s="440">
        <v>2.375</v>
      </c>
      <c r="L60" s="113">
        <v>989.70511499999998</v>
      </c>
      <c r="M60" s="440">
        <v>39.367306689966703</v>
      </c>
      <c r="N60" s="113">
        <v>3.8269630000000001</v>
      </c>
      <c r="O60" s="113"/>
      <c r="P60" s="4"/>
      <c r="R60" s="806"/>
      <c r="S60" s="790"/>
    </row>
    <row r="61" spans="1:19" ht="11.25" customHeight="1">
      <c r="A61" s="14"/>
      <c r="B61" s="271"/>
      <c r="C61" s="271" t="s">
        <v>1083</v>
      </c>
      <c r="D61" s="113">
        <v>2430.4579250000002</v>
      </c>
      <c r="E61" s="113">
        <v>717.38717699999995</v>
      </c>
      <c r="F61" s="440">
        <v>56.5</v>
      </c>
      <c r="G61" s="113">
        <v>2835.475993</v>
      </c>
      <c r="H61" s="440">
        <v>1.3</v>
      </c>
      <c r="I61" s="113">
        <v>56</v>
      </c>
      <c r="J61" s="440">
        <v>26.2</v>
      </c>
      <c r="K61" s="440">
        <v>3.5470000000000002</v>
      </c>
      <c r="L61" s="113">
        <v>1857.450298</v>
      </c>
      <c r="M61" s="440">
        <v>65.507530396502304</v>
      </c>
      <c r="N61" s="113">
        <v>9.9673459999999992</v>
      </c>
      <c r="O61" s="113"/>
      <c r="P61" s="4"/>
      <c r="R61" s="806"/>
      <c r="S61" s="790"/>
    </row>
    <row r="62" spans="1:19" ht="11.25" customHeight="1">
      <c r="A62" s="14"/>
      <c r="B62" s="271"/>
      <c r="C62" s="618" t="s">
        <v>1084</v>
      </c>
      <c r="D62" s="113">
        <v>2028.903597</v>
      </c>
      <c r="E62" s="113">
        <v>679.32766500000002</v>
      </c>
      <c r="F62" s="440">
        <v>58.2</v>
      </c>
      <c r="G62" s="113">
        <v>2424.508229</v>
      </c>
      <c r="H62" s="440">
        <v>1.2</v>
      </c>
      <c r="I62" s="113">
        <v>49</v>
      </c>
      <c r="J62" s="440">
        <v>25.7</v>
      </c>
      <c r="K62" s="440">
        <v>3.3980000000000001</v>
      </c>
      <c r="L62" s="113">
        <v>1478.2614470000001</v>
      </c>
      <c r="M62" s="440">
        <v>60.971599490496097</v>
      </c>
      <c r="N62" s="113">
        <v>7.7024569999999999</v>
      </c>
      <c r="O62" s="113"/>
      <c r="P62" s="4"/>
      <c r="R62" s="806"/>
      <c r="S62" s="790"/>
    </row>
    <row r="63" spans="1:19" ht="11.25" customHeight="1">
      <c r="A63" s="14"/>
      <c r="B63" s="271"/>
      <c r="C63" s="618" t="s">
        <v>1085</v>
      </c>
      <c r="D63" s="113">
        <v>401.554328</v>
      </c>
      <c r="E63" s="113">
        <v>38.059511999999998</v>
      </c>
      <c r="F63" s="440">
        <v>24.7</v>
      </c>
      <c r="G63" s="113">
        <v>410.96776399999999</v>
      </c>
      <c r="H63" s="440">
        <v>1.9</v>
      </c>
      <c r="I63" s="113">
        <v>7</v>
      </c>
      <c r="J63" s="440">
        <v>29.2</v>
      </c>
      <c r="K63" s="440">
        <v>4.4249999999999998</v>
      </c>
      <c r="L63" s="113">
        <v>379.188851</v>
      </c>
      <c r="M63" s="440">
        <v>92.267297879840498</v>
      </c>
      <c r="N63" s="113">
        <v>2.2648890000000002</v>
      </c>
      <c r="O63" s="113"/>
      <c r="P63" s="4"/>
      <c r="R63" s="806"/>
      <c r="S63" s="790"/>
    </row>
    <row r="64" spans="1:19" ht="11.25" customHeight="1">
      <c r="A64" s="14"/>
      <c r="B64" s="271"/>
      <c r="C64" s="271" t="s">
        <v>1086</v>
      </c>
      <c r="D64" s="113">
        <v>200.630875</v>
      </c>
      <c r="E64" s="113">
        <v>189.742816</v>
      </c>
      <c r="F64" s="440">
        <v>30.3</v>
      </c>
      <c r="G64" s="113">
        <v>258.03562499999998</v>
      </c>
      <c r="H64" s="440">
        <v>2.8</v>
      </c>
      <c r="I64" s="113">
        <v>17</v>
      </c>
      <c r="J64" s="440">
        <v>18.8</v>
      </c>
      <c r="K64" s="440">
        <v>1.3440000000000001</v>
      </c>
      <c r="L64" s="113">
        <v>105.159234</v>
      </c>
      <c r="M64" s="440">
        <v>40.753765686424103</v>
      </c>
      <c r="N64" s="113">
        <v>1.360012</v>
      </c>
      <c r="O64" s="113"/>
      <c r="P64" s="4"/>
      <c r="R64" s="806"/>
      <c r="S64" s="790"/>
    </row>
    <row r="65" spans="1:19" ht="11.25" customHeight="1">
      <c r="A65" s="14"/>
      <c r="B65" s="271"/>
      <c r="C65" s="618" t="s">
        <v>1087</v>
      </c>
      <c r="D65" s="113">
        <v>199.43226899999999</v>
      </c>
      <c r="E65" s="113">
        <v>189.470316</v>
      </c>
      <c r="F65" s="440">
        <v>30.2</v>
      </c>
      <c r="G65" s="113">
        <v>256.70076899999998</v>
      </c>
      <c r="H65" s="440">
        <v>2.8</v>
      </c>
      <c r="I65" s="113">
        <v>14</v>
      </c>
      <c r="J65" s="440">
        <v>18.8</v>
      </c>
      <c r="K65" s="440">
        <v>1.33</v>
      </c>
      <c r="L65" s="113">
        <v>104.265597</v>
      </c>
      <c r="M65" s="440">
        <v>40.617563167486999</v>
      </c>
      <c r="N65" s="113">
        <v>1.335277</v>
      </c>
      <c r="O65" s="113"/>
      <c r="P65" s="4"/>
      <c r="R65" s="806"/>
      <c r="S65" s="790"/>
    </row>
    <row r="66" spans="1:19" ht="11.25" customHeight="1">
      <c r="A66" s="14"/>
      <c r="B66" s="271"/>
      <c r="C66" s="618" t="s">
        <v>1088</v>
      </c>
      <c r="D66" s="113">
        <v>1.1986060000000001</v>
      </c>
      <c r="E66" s="113">
        <v>0.27250000000000002</v>
      </c>
      <c r="F66" s="440">
        <v>50</v>
      </c>
      <c r="G66" s="113">
        <v>1.334856</v>
      </c>
      <c r="H66" s="440">
        <v>7.1</v>
      </c>
      <c r="I66" s="113">
        <v>3</v>
      </c>
      <c r="J66" s="440">
        <v>26</v>
      </c>
      <c r="K66" s="440">
        <v>4.101</v>
      </c>
      <c r="L66" s="113">
        <v>0.89363700000000001</v>
      </c>
      <c r="M66" s="440">
        <v>66.946322299933499</v>
      </c>
      <c r="N66" s="113">
        <v>2.4735E-2</v>
      </c>
      <c r="O66" s="113"/>
      <c r="P66" s="4"/>
      <c r="R66" s="806"/>
      <c r="S66" s="790"/>
    </row>
    <row r="67" spans="1:19" ht="11.25" customHeight="1">
      <c r="A67" s="14"/>
      <c r="B67" s="271"/>
      <c r="C67" s="271" t="s">
        <v>1089</v>
      </c>
      <c r="D67" s="113">
        <v>2.0999999999999999E-5</v>
      </c>
      <c r="E67" s="113"/>
      <c r="F67" s="440"/>
      <c r="G67" s="113">
        <v>2.0999999999999999E-5</v>
      </c>
      <c r="H67" s="440">
        <v>19.2</v>
      </c>
      <c r="I67" s="113">
        <v>1</v>
      </c>
      <c r="J67" s="440">
        <v>68</v>
      </c>
      <c r="K67" s="440">
        <v>1</v>
      </c>
      <c r="L67" s="113">
        <v>4.3999999999999999E-5</v>
      </c>
      <c r="M67" s="440">
        <v>209.52380952380901</v>
      </c>
      <c r="N67" s="113">
        <v>3.0000000000000001E-6</v>
      </c>
      <c r="O67" s="113"/>
      <c r="P67" s="4"/>
      <c r="R67" s="806"/>
      <c r="S67" s="790"/>
    </row>
    <row r="68" spans="1:19" ht="11.25" customHeight="1">
      <c r="A68" s="14"/>
      <c r="B68" s="271"/>
      <c r="C68" s="618" t="s">
        <v>1090</v>
      </c>
      <c r="D68" s="113">
        <v>2.0999999999999999E-5</v>
      </c>
      <c r="E68" s="113"/>
      <c r="F68" s="440"/>
      <c r="G68" s="113">
        <v>2.0999999999999999E-5</v>
      </c>
      <c r="H68" s="440">
        <v>19.2</v>
      </c>
      <c r="I68" s="113">
        <v>1</v>
      </c>
      <c r="J68" s="440">
        <v>68</v>
      </c>
      <c r="K68" s="440">
        <v>1</v>
      </c>
      <c r="L68" s="113">
        <v>4.3999999999999999E-5</v>
      </c>
      <c r="M68" s="440">
        <v>209.52380952380901</v>
      </c>
      <c r="N68" s="113">
        <v>3.0000000000000001E-6</v>
      </c>
      <c r="O68" s="113"/>
      <c r="P68" s="4"/>
      <c r="R68" s="806"/>
      <c r="S68" s="790"/>
    </row>
    <row r="69" spans="1:19" ht="11.25" customHeight="1">
      <c r="A69" s="14"/>
      <c r="B69" s="271"/>
      <c r="C69" s="618" t="s">
        <v>1091</v>
      </c>
      <c r="D69" s="113"/>
      <c r="E69" s="113"/>
      <c r="F69" s="440"/>
      <c r="G69" s="113"/>
      <c r="H69" s="440"/>
      <c r="I69" s="113"/>
      <c r="J69" s="440"/>
      <c r="K69" s="440"/>
      <c r="L69" s="113"/>
      <c r="M69" s="440"/>
      <c r="N69" s="113"/>
      <c r="O69" s="113"/>
      <c r="P69" s="4"/>
      <c r="R69" s="806"/>
      <c r="S69" s="790"/>
    </row>
    <row r="70" spans="1:19" ht="11.25" customHeight="1">
      <c r="A70" s="14"/>
      <c r="B70" s="271"/>
      <c r="C70" s="618" t="s">
        <v>1092</v>
      </c>
      <c r="D70" s="113"/>
      <c r="E70" s="113"/>
      <c r="F70" s="440"/>
      <c r="G70" s="113"/>
      <c r="H70" s="440"/>
      <c r="I70" s="113"/>
      <c r="J70" s="440"/>
      <c r="K70" s="440"/>
      <c r="L70" s="113"/>
      <c r="M70" s="440"/>
      <c r="N70" s="113"/>
      <c r="O70" s="113"/>
      <c r="P70" s="4"/>
      <c r="R70" s="806"/>
      <c r="S70" s="790"/>
    </row>
    <row r="71" spans="1:19" ht="11.25" customHeight="1">
      <c r="A71" s="14"/>
      <c r="B71" s="271"/>
      <c r="C71" s="271" t="s">
        <v>1093</v>
      </c>
      <c r="D71" s="113">
        <v>1221.60616</v>
      </c>
      <c r="E71" s="113">
        <v>9.2090779999999999</v>
      </c>
      <c r="F71" s="440">
        <v>31</v>
      </c>
      <c r="G71" s="113">
        <v>1224.4609740000001</v>
      </c>
      <c r="H71" s="440">
        <v>100</v>
      </c>
      <c r="I71" s="113">
        <v>9</v>
      </c>
      <c r="J71" s="440">
        <v>49.2</v>
      </c>
      <c r="K71" s="440">
        <v>4.7919999999999998</v>
      </c>
      <c r="L71" s="113">
        <v>251.21862200000001</v>
      </c>
      <c r="M71" s="440">
        <v>20.516670382669101</v>
      </c>
      <c r="N71" s="113">
        <v>642.05654400000003</v>
      </c>
      <c r="O71" s="113">
        <v>-642.18037100000004</v>
      </c>
      <c r="P71" s="4"/>
      <c r="R71" s="806"/>
      <c r="S71" s="790"/>
    </row>
    <row r="72" spans="1:19" ht="11.25" customHeight="1">
      <c r="A72" s="14"/>
      <c r="B72" s="1207" t="s">
        <v>1098</v>
      </c>
      <c r="C72" s="1207"/>
      <c r="D72" s="889">
        <v>7706.9597030000004</v>
      </c>
      <c r="E72" s="889">
        <v>1611.3170459999999</v>
      </c>
      <c r="F72" s="1208">
        <v>53.66</v>
      </c>
      <c r="G72" s="889">
        <v>8571.5167849999998</v>
      </c>
      <c r="H72" s="1208">
        <v>14.9</v>
      </c>
      <c r="I72" s="889">
        <v>143</v>
      </c>
      <c r="J72" s="1208">
        <v>29.8</v>
      </c>
      <c r="K72" s="1208">
        <f>1131/365</f>
        <v>3.0986301369863014</v>
      </c>
      <c r="L72" s="889">
        <v>3834.0295379999998</v>
      </c>
      <c r="M72" s="1208">
        <v>44.729884268668599</v>
      </c>
      <c r="N72" s="889">
        <v>658.86329699999999</v>
      </c>
      <c r="O72" s="889">
        <v>-642.18037100000004</v>
      </c>
      <c r="P72" s="4"/>
      <c r="R72" s="806"/>
    </row>
    <row r="73" spans="1:19" ht="15" customHeight="1">
      <c r="A73" s="14"/>
      <c r="B73" s="1360" t="s">
        <v>1099</v>
      </c>
      <c r="C73" s="271"/>
      <c r="F73" s="4"/>
      <c r="G73" s="4"/>
      <c r="H73" s="1378"/>
      <c r="I73" s="4"/>
      <c r="J73" s="1380"/>
      <c r="K73" s="1382"/>
      <c r="L73" s="4"/>
      <c r="M73" s="911"/>
      <c r="N73" s="4"/>
      <c r="O73" s="3"/>
      <c r="P73" s="4"/>
    </row>
    <row r="74" spans="1:19" ht="11.25" customHeight="1">
      <c r="A74" s="14"/>
      <c r="B74" s="271"/>
      <c r="C74" s="271" t="s">
        <v>1077</v>
      </c>
      <c r="D74" s="113"/>
      <c r="E74" s="113"/>
      <c r="F74" s="440"/>
      <c r="G74" s="113"/>
      <c r="H74" s="440"/>
      <c r="I74" s="113"/>
      <c r="J74" s="440"/>
      <c r="K74" s="440"/>
      <c r="L74" s="113"/>
      <c r="M74" s="440"/>
      <c r="N74" s="113"/>
      <c r="O74" s="113"/>
      <c r="P74" s="4"/>
    </row>
    <row r="75" spans="1:19" ht="11.25" customHeight="1">
      <c r="A75" s="14"/>
      <c r="B75" s="271"/>
      <c r="C75" s="618" t="s">
        <v>1078</v>
      </c>
      <c r="D75" s="113"/>
      <c r="E75" s="113"/>
      <c r="F75" s="440"/>
      <c r="G75" s="113"/>
      <c r="H75" s="440"/>
      <c r="I75" s="113"/>
      <c r="J75" s="440"/>
      <c r="K75" s="440"/>
      <c r="L75" s="113"/>
      <c r="M75" s="440"/>
      <c r="N75" s="113"/>
      <c r="O75" s="113"/>
      <c r="P75" s="4"/>
      <c r="Q75" s="807"/>
    </row>
    <row r="76" spans="1:19" ht="11.25" customHeight="1">
      <c r="A76" s="14"/>
      <c r="B76" s="271"/>
      <c r="C76" s="618" t="s">
        <v>1079</v>
      </c>
      <c r="D76" s="113"/>
      <c r="E76" s="113"/>
      <c r="F76" s="440"/>
      <c r="G76" s="113"/>
      <c r="H76" s="440"/>
      <c r="I76" s="113"/>
      <c r="J76" s="440"/>
      <c r="K76" s="440"/>
      <c r="L76" s="113"/>
      <c r="M76" s="440"/>
      <c r="N76" s="113"/>
      <c r="O76" s="113"/>
      <c r="P76" s="4"/>
      <c r="Q76" s="807"/>
    </row>
    <row r="77" spans="1:19" ht="11.25" customHeight="1">
      <c r="A77" s="14"/>
      <c r="B77" s="271"/>
      <c r="C77" s="271" t="s">
        <v>1080</v>
      </c>
      <c r="D77" s="113">
        <v>89697.325519999999</v>
      </c>
      <c r="E77" s="113">
        <v>12890.27159</v>
      </c>
      <c r="F77" s="440">
        <v>100</v>
      </c>
      <c r="G77" s="113">
        <v>102587.5971</v>
      </c>
      <c r="H77" s="440">
        <v>0.2</v>
      </c>
      <c r="I77" s="113">
        <v>33949</v>
      </c>
      <c r="J77" s="440">
        <v>18.3</v>
      </c>
      <c r="K77" s="440">
        <v>4.8140000000000001</v>
      </c>
      <c r="L77" s="113">
        <v>8119.2454719999996</v>
      </c>
      <c r="M77" s="440">
        <v>7.9144513581749596</v>
      </c>
      <c r="N77" s="113">
        <v>38.441003000000002</v>
      </c>
      <c r="O77" s="113"/>
      <c r="P77" s="4"/>
      <c r="Q77" s="807"/>
    </row>
    <row r="78" spans="1:19" ht="11.25" customHeight="1">
      <c r="A78" s="14"/>
      <c r="B78" s="271"/>
      <c r="C78" s="271" t="s">
        <v>1081</v>
      </c>
      <c r="D78" s="113">
        <v>246972.21950000001</v>
      </c>
      <c r="E78" s="113">
        <v>41923.618190000001</v>
      </c>
      <c r="F78" s="440">
        <v>100</v>
      </c>
      <c r="G78" s="113">
        <v>288895.83769999997</v>
      </c>
      <c r="H78" s="440">
        <v>0.3</v>
      </c>
      <c r="I78" s="113">
        <v>141130</v>
      </c>
      <c r="J78" s="440">
        <v>20.100000000000001</v>
      </c>
      <c r="K78" s="440">
        <v>4.8460000000000001</v>
      </c>
      <c r="L78" s="113">
        <v>33129.663809999998</v>
      </c>
      <c r="M78" s="440">
        <v>11.4676847107791</v>
      </c>
      <c r="N78" s="113">
        <v>173.86260100000001</v>
      </c>
      <c r="O78" s="113"/>
      <c r="P78" s="4"/>
      <c r="Q78" s="807"/>
    </row>
    <row r="79" spans="1:19" ht="11.25" customHeight="1">
      <c r="A79" s="14"/>
      <c r="B79" s="271"/>
      <c r="C79" s="271" t="s">
        <v>1082</v>
      </c>
      <c r="D79" s="113">
        <v>215746.32459999999</v>
      </c>
      <c r="E79" s="113">
        <v>31821.07548</v>
      </c>
      <c r="F79" s="440">
        <v>100</v>
      </c>
      <c r="G79" s="113">
        <v>247567.4001</v>
      </c>
      <c r="H79" s="440">
        <v>0.6</v>
      </c>
      <c r="I79" s="113">
        <v>119196</v>
      </c>
      <c r="J79" s="440">
        <v>20.100000000000001</v>
      </c>
      <c r="K79" s="440">
        <v>4.8689999999999998</v>
      </c>
      <c r="L79" s="113">
        <v>46674.046730000002</v>
      </c>
      <c r="M79" s="440">
        <v>18.8530665633468</v>
      </c>
      <c r="N79" s="113">
        <v>298.22938399999998</v>
      </c>
      <c r="O79" s="113"/>
      <c r="P79" s="4"/>
      <c r="Q79" s="807"/>
    </row>
    <row r="80" spans="1:19" ht="11.25" customHeight="1">
      <c r="A80" s="14"/>
      <c r="B80" s="271"/>
      <c r="C80" s="271" t="s">
        <v>1083</v>
      </c>
      <c r="D80" s="113">
        <v>200528.05648999999</v>
      </c>
      <c r="E80" s="113">
        <v>20004.407464</v>
      </c>
      <c r="F80" s="440">
        <v>100</v>
      </c>
      <c r="G80" s="113">
        <v>220532.46395</v>
      </c>
      <c r="H80" s="440">
        <v>1.3</v>
      </c>
      <c r="I80" s="113">
        <v>96474</v>
      </c>
      <c r="J80" s="440">
        <v>20.399999999999999</v>
      </c>
      <c r="K80" s="440">
        <v>4.883</v>
      </c>
      <c r="L80" s="113">
        <v>71548.226070999997</v>
      </c>
      <c r="M80" s="440">
        <v>32.443398486320703</v>
      </c>
      <c r="N80" s="113">
        <v>601.32175800000005</v>
      </c>
      <c r="O80" s="113"/>
      <c r="P80" s="4"/>
      <c r="Q80" s="807"/>
    </row>
    <row r="81" spans="1:17" ht="11.25" customHeight="1">
      <c r="A81" s="14"/>
      <c r="B81" s="271"/>
      <c r="C81" s="618" t="s">
        <v>1084</v>
      </c>
      <c r="D81" s="113">
        <v>188190.33410000001</v>
      </c>
      <c r="E81" s="113">
        <v>19764.121800000001</v>
      </c>
      <c r="F81" s="440">
        <v>100</v>
      </c>
      <c r="G81" s="113">
        <v>207954.4559</v>
      </c>
      <c r="H81" s="440">
        <v>1.3</v>
      </c>
      <c r="I81" s="113">
        <v>91213</v>
      </c>
      <c r="J81" s="440">
        <v>20.3</v>
      </c>
      <c r="K81" s="440">
        <v>4.8810000000000002</v>
      </c>
      <c r="L81" s="113">
        <v>65344.438450000001</v>
      </c>
      <c r="M81" s="440">
        <v>31.422475737390499</v>
      </c>
      <c r="N81" s="113">
        <v>540.46183299999996</v>
      </c>
      <c r="O81" s="113"/>
      <c r="P81" s="4"/>
      <c r="Q81" s="807"/>
    </row>
    <row r="82" spans="1:17" ht="11.25" customHeight="1">
      <c r="A82" s="14"/>
      <c r="B82" s="271"/>
      <c r="C82" s="618" t="s">
        <v>1085</v>
      </c>
      <c r="D82" s="113">
        <v>12337.722390000001</v>
      </c>
      <c r="E82" s="113">
        <v>240.285664</v>
      </c>
      <c r="F82" s="440">
        <v>100</v>
      </c>
      <c r="G82" s="113">
        <v>12578.00805</v>
      </c>
      <c r="H82" s="440">
        <v>2.1</v>
      </c>
      <c r="I82" s="113">
        <v>5261</v>
      </c>
      <c r="J82" s="440">
        <v>23.3</v>
      </c>
      <c r="K82" s="440">
        <v>4.907</v>
      </c>
      <c r="L82" s="113">
        <v>6203.7876210000004</v>
      </c>
      <c r="M82" s="440">
        <v>49.322496824129502</v>
      </c>
      <c r="N82" s="113">
        <v>60.859924999999997</v>
      </c>
      <c r="O82" s="113"/>
      <c r="P82" s="4"/>
      <c r="Q82" s="807"/>
    </row>
    <row r="83" spans="1:17" ht="11.25" customHeight="1">
      <c r="A83" s="14"/>
      <c r="B83" s="271"/>
      <c r="C83" s="271" t="s">
        <v>1086</v>
      </c>
      <c r="D83" s="113">
        <v>55138.353922000002</v>
      </c>
      <c r="E83" s="113">
        <v>4493.2991140000004</v>
      </c>
      <c r="F83" s="440">
        <v>100</v>
      </c>
      <c r="G83" s="113">
        <v>59631.653037999997</v>
      </c>
      <c r="H83" s="440">
        <v>3.3</v>
      </c>
      <c r="I83" s="113">
        <v>25517</v>
      </c>
      <c r="J83" s="440">
        <v>20.2</v>
      </c>
      <c r="K83" s="440">
        <v>4.8899999999999997</v>
      </c>
      <c r="L83" s="113">
        <v>33069.336629999998</v>
      </c>
      <c r="M83" s="440">
        <v>55.456011942058197</v>
      </c>
      <c r="N83" s="113">
        <v>402.16349300000002</v>
      </c>
      <c r="O83" s="113"/>
      <c r="P83" s="4"/>
      <c r="Q83" s="807"/>
    </row>
    <row r="84" spans="1:17" ht="11.25" customHeight="1">
      <c r="A84" s="14"/>
      <c r="B84" s="271"/>
      <c r="C84" s="618" t="s">
        <v>1087</v>
      </c>
      <c r="D84" s="113">
        <v>49623.090120000001</v>
      </c>
      <c r="E84" s="113">
        <v>4305.2304990000002</v>
      </c>
      <c r="F84" s="440">
        <v>100</v>
      </c>
      <c r="G84" s="113">
        <v>53928.320619999999</v>
      </c>
      <c r="H84" s="440">
        <v>2.9</v>
      </c>
      <c r="I84" s="113">
        <v>23094</v>
      </c>
      <c r="J84" s="440">
        <v>20.100000000000001</v>
      </c>
      <c r="K84" s="440">
        <v>4.891</v>
      </c>
      <c r="L84" s="113">
        <v>28099.044190000001</v>
      </c>
      <c r="M84" s="440">
        <v>52.1044302269244</v>
      </c>
      <c r="N84" s="113">
        <v>319.75485500000002</v>
      </c>
      <c r="O84" s="113"/>
      <c r="P84" s="4"/>
      <c r="Q84" s="807"/>
    </row>
    <row r="85" spans="1:17" ht="11.25" customHeight="1">
      <c r="A85" s="14"/>
      <c r="B85" s="271"/>
      <c r="C85" s="618" t="s">
        <v>1088</v>
      </c>
      <c r="D85" s="113">
        <v>5515.2638020000004</v>
      </c>
      <c r="E85" s="113">
        <v>188.06861499999999</v>
      </c>
      <c r="F85" s="440">
        <v>100</v>
      </c>
      <c r="G85" s="113">
        <v>5703.332418</v>
      </c>
      <c r="H85" s="440">
        <v>6.6</v>
      </c>
      <c r="I85" s="113">
        <v>2423</v>
      </c>
      <c r="J85" s="440">
        <v>21.9</v>
      </c>
      <c r="K85" s="440">
        <v>4.8879999999999999</v>
      </c>
      <c r="L85" s="113">
        <v>4970.2924400000002</v>
      </c>
      <c r="M85" s="440">
        <v>87.147163723326202</v>
      </c>
      <c r="N85" s="113">
        <v>82.408637999999996</v>
      </c>
      <c r="O85" s="113"/>
      <c r="P85" s="4"/>
      <c r="Q85" s="807"/>
    </row>
    <row r="86" spans="1:17" ht="11.25" customHeight="1">
      <c r="A86" s="14"/>
      <c r="B86" s="271"/>
      <c r="C86" s="271" t="s">
        <v>1089</v>
      </c>
      <c r="D86" s="113">
        <v>2038.6534590000001</v>
      </c>
      <c r="E86" s="113">
        <v>59.307115000000003</v>
      </c>
      <c r="F86" s="440">
        <v>100</v>
      </c>
      <c r="G86" s="113">
        <v>2097.9605740000002</v>
      </c>
      <c r="H86" s="440">
        <v>14</v>
      </c>
      <c r="I86" s="113">
        <v>894</v>
      </c>
      <c r="J86" s="440">
        <v>21</v>
      </c>
      <c r="K86" s="440">
        <v>4.91</v>
      </c>
      <c r="L86" s="113">
        <v>2325.1025260000001</v>
      </c>
      <c r="M86" s="440">
        <v>110.82679793009299</v>
      </c>
      <c r="N86" s="113">
        <v>61.549461999999998</v>
      </c>
      <c r="O86" s="113"/>
      <c r="P86" s="4"/>
      <c r="Q86" s="807"/>
    </row>
    <row r="87" spans="1:17" ht="11.25" customHeight="1">
      <c r="A87" s="14"/>
      <c r="B87" s="271"/>
      <c r="C87" s="618" t="s">
        <v>1090</v>
      </c>
      <c r="D87" s="113">
        <v>1851.191693</v>
      </c>
      <c r="E87" s="113">
        <v>58.567607000000002</v>
      </c>
      <c r="F87" s="440">
        <v>100</v>
      </c>
      <c r="G87" s="113">
        <v>1909.7592999999999</v>
      </c>
      <c r="H87" s="440">
        <v>12.8</v>
      </c>
      <c r="I87" s="113">
        <v>846</v>
      </c>
      <c r="J87" s="440">
        <v>21.1</v>
      </c>
      <c r="K87" s="440">
        <v>4.9320000000000004</v>
      </c>
      <c r="L87" s="113">
        <v>2099.9934429999998</v>
      </c>
      <c r="M87" s="440">
        <v>109.96115808939901</v>
      </c>
      <c r="N87" s="113">
        <v>51.978402000000003</v>
      </c>
      <c r="O87" s="113"/>
      <c r="P87" s="4"/>
      <c r="Q87" s="807"/>
    </row>
    <row r="88" spans="1:17" ht="11.25" customHeight="1">
      <c r="A88" s="14"/>
      <c r="B88" s="271"/>
      <c r="C88" s="618" t="s">
        <v>1091</v>
      </c>
      <c r="D88" s="113">
        <v>153.866209</v>
      </c>
      <c r="E88" s="113">
        <v>3.2669999999999998E-2</v>
      </c>
      <c r="F88" s="440">
        <v>100</v>
      </c>
      <c r="G88" s="113">
        <v>153.89887999999999</v>
      </c>
      <c r="H88" s="440">
        <v>23.6</v>
      </c>
      <c r="I88" s="113">
        <v>38</v>
      </c>
      <c r="J88" s="440">
        <v>20</v>
      </c>
      <c r="K88" s="440">
        <v>4.6280000000000001</v>
      </c>
      <c r="L88" s="113">
        <v>187.68949599999999</v>
      </c>
      <c r="M88" s="440">
        <v>121.956375510985</v>
      </c>
      <c r="N88" s="113">
        <v>7.2465289999999998</v>
      </c>
      <c r="O88" s="113"/>
      <c r="P88" s="4"/>
      <c r="Q88" s="807"/>
    </row>
    <row r="89" spans="1:17" ht="11.25" customHeight="1">
      <c r="A89" s="14"/>
      <c r="B89" s="271"/>
      <c r="C89" s="618" t="s">
        <v>1092</v>
      </c>
      <c r="D89" s="113">
        <v>33.595556999999999</v>
      </c>
      <c r="E89" s="113">
        <v>0.70683799999999997</v>
      </c>
      <c r="F89" s="440">
        <v>100</v>
      </c>
      <c r="G89" s="113">
        <v>34.302394</v>
      </c>
      <c r="H89" s="440">
        <v>37.9</v>
      </c>
      <c r="I89" s="113">
        <v>10</v>
      </c>
      <c r="J89" s="440">
        <v>18.2</v>
      </c>
      <c r="K89" s="440">
        <v>4.9800000000000004</v>
      </c>
      <c r="L89" s="113">
        <v>37.419587</v>
      </c>
      <c r="M89" s="440">
        <v>109.087391976199</v>
      </c>
      <c r="N89" s="113">
        <v>2.3245309999999999</v>
      </c>
      <c r="O89" s="113"/>
      <c r="P89" s="4"/>
      <c r="Q89" s="807"/>
    </row>
    <row r="90" spans="1:17" ht="11.25" customHeight="1">
      <c r="A90" s="14"/>
      <c r="B90" s="271"/>
      <c r="C90" s="271" t="s">
        <v>1093</v>
      </c>
      <c r="D90" s="113">
        <v>1992.858698</v>
      </c>
      <c r="E90" s="113">
        <v>22.813874999999999</v>
      </c>
      <c r="F90" s="440">
        <v>100</v>
      </c>
      <c r="G90" s="113">
        <v>2015.6725730000001</v>
      </c>
      <c r="H90" s="440">
        <v>100</v>
      </c>
      <c r="I90" s="113">
        <v>1267</v>
      </c>
      <c r="J90" s="440">
        <v>23.9</v>
      </c>
      <c r="K90" s="440">
        <v>4.8259999999999996</v>
      </c>
      <c r="L90" s="113">
        <v>5230.3720649999996</v>
      </c>
      <c r="M90" s="440">
        <v>259.48520285789499</v>
      </c>
      <c r="N90" s="113">
        <v>77.796025999999998</v>
      </c>
      <c r="O90" s="113">
        <v>-77.796025999999998</v>
      </c>
      <c r="P90" s="4"/>
      <c r="Q90" s="807"/>
    </row>
    <row r="91" spans="1:17" ht="11.25" customHeight="1">
      <c r="A91" s="14"/>
      <c r="B91" s="1207" t="s">
        <v>1100</v>
      </c>
      <c r="C91" s="1207"/>
      <c r="D91" s="889">
        <v>812113.79218900006</v>
      </c>
      <c r="E91" s="889">
        <v>111214.79282800001</v>
      </c>
      <c r="F91" s="1208">
        <v>100</v>
      </c>
      <c r="G91" s="889">
        <v>923328.585035</v>
      </c>
      <c r="H91" s="1208">
        <v>1.1000000000000001</v>
      </c>
      <c r="I91" s="889">
        <v>418427</v>
      </c>
      <c r="J91" s="1383">
        <v>20</v>
      </c>
      <c r="K91" s="1208">
        <f>1774/365</f>
        <v>4.86027397260274</v>
      </c>
      <c r="L91" s="889">
        <v>200095.993304</v>
      </c>
      <c r="M91" s="1208">
        <v>21.671157651467599</v>
      </c>
      <c r="N91" s="889">
        <v>1653.3637269999999</v>
      </c>
      <c r="O91" s="889">
        <v>-77.796025999999998</v>
      </c>
      <c r="P91" s="4"/>
    </row>
    <row r="92" spans="1:17" ht="15" customHeight="1">
      <c r="A92" s="14"/>
      <c r="B92" s="1360" t="s">
        <v>1101</v>
      </c>
      <c r="C92" s="48"/>
      <c r="D92" s="43"/>
      <c r="E92" s="43"/>
      <c r="F92" s="804"/>
      <c r="G92" s="804"/>
      <c r="H92" s="1378"/>
      <c r="I92" s="911"/>
      <c r="J92" s="1380"/>
      <c r="K92" s="1482"/>
      <c r="L92" s="804"/>
      <c r="M92" s="911"/>
      <c r="N92" s="804"/>
      <c r="O92" s="80"/>
      <c r="P92" s="4"/>
    </row>
    <row r="93" spans="1:17" ht="11.25" customHeight="1">
      <c r="A93" s="14"/>
      <c r="B93" s="271"/>
      <c r="C93" s="271" t="s">
        <v>1077</v>
      </c>
      <c r="D93" s="113">
        <v>2079.9538459999999</v>
      </c>
      <c r="E93" s="113">
        <v>178.56212300000001</v>
      </c>
      <c r="F93" s="440">
        <v>20</v>
      </c>
      <c r="G93" s="113">
        <v>2115.6662710000001</v>
      </c>
      <c r="H93" s="440">
        <v>0.1</v>
      </c>
      <c r="I93" s="113">
        <v>7645</v>
      </c>
      <c r="J93" s="440">
        <v>23</v>
      </c>
      <c r="K93" s="440">
        <v>3.4129999999999998</v>
      </c>
      <c r="L93" s="113">
        <v>142.09872300000001</v>
      </c>
      <c r="M93" s="440">
        <v>6.7164999011320896</v>
      </c>
      <c r="N93" s="113">
        <v>0.56437000000000004</v>
      </c>
      <c r="O93" s="113"/>
      <c r="P93" s="4"/>
      <c r="Q93" s="694"/>
    </row>
    <row r="94" spans="1:17" ht="11.25" customHeight="1">
      <c r="A94" s="14"/>
      <c r="B94" s="271"/>
      <c r="C94" s="618" t="s">
        <v>1078</v>
      </c>
      <c r="D94" s="113"/>
      <c r="E94" s="113"/>
      <c r="F94" s="440"/>
      <c r="G94" s="113"/>
      <c r="H94" s="440"/>
      <c r="I94" s="113"/>
      <c r="J94" s="440"/>
      <c r="K94" s="440"/>
      <c r="L94" s="113"/>
      <c r="M94" s="440"/>
      <c r="N94" s="113"/>
      <c r="O94" s="113"/>
      <c r="P94" s="4"/>
      <c r="Q94" s="694"/>
    </row>
    <row r="95" spans="1:17" ht="11.25" customHeight="1">
      <c r="A95" s="14"/>
      <c r="B95" s="271"/>
      <c r="C95" s="618" t="s">
        <v>1079</v>
      </c>
      <c r="D95" s="113">
        <v>2079.9538459999999</v>
      </c>
      <c r="E95" s="113">
        <v>178.56212300000001</v>
      </c>
      <c r="F95" s="440">
        <v>20</v>
      </c>
      <c r="G95" s="113">
        <v>2115.6662710000001</v>
      </c>
      <c r="H95" s="440">
        <v>0.1</v>
      </c>
      <c r="I95" s="113">
        <v>7645</v>
      </c>
      <c r="J95" s="440">
        <v>23</v>
      </c>
      <c r="K95" s="440">
        <v>3.4129999999999998</v>
      </c>
      <c r="L95" s="113">
        <v>142.09872300000001</v>
      </c>
      <c r="M95" s="440">
        <v>6.7164999011320896</v>
      </c>
      <c r="N95" s="113">
        <v>0.56437000000000004</v>
      </c>
      <c r="O95" s="113"/>
      <c r="P95" s="4"/>
      <c r="Q95" s="694"/>
    </row>
    <row r="96" spans="1:17" ht="11.25" customHeight="1">
      <c r="A96" s="14"/>
      <c r="B96" s="271"/>
      <c r="C96" s="271" t="s">
        <v>1080</v>
      </c>
      <c r="D96" s="113">
        <v>8787.5903949999993</v>
      </c>
      <c r="E96" s="113">
        <v>36812.629780000003</v>
      </c>
      <c r="F96" s="440">
        <v>64.599999999999994</v>
      </c>
      <c r="G96" s="113">
        <v>32550.396079999999</v>
      </c>
      <c r="H96" s="440">
        <v>0.2</v>
      </c>
      <c r="I96" s="113">
        <v>895066</v>
      </c>
      <c r="J96" s="440">
        <v>34.5</v>
      </c>
      <c r="K96" s="440">
        <v>1.1919999999999999</v>
      </c>
      <c r="L96" s="113">
        <v>4432.7984720000004</v>
      </c>
      <c r="M96" s="440">
        <v>13.6182627735324</v>
      </c>
      <c r="N96" s="113">
        <v>19.865794000000001</v>
      </c>
      <c r="O96" s="113"/>
      <c r="P96" s="4"/>
      <c r="Q96" s="694"/>
    </row>
    <row r="97" spans="1:17" ht="11.25" customHeight="1">
      <c r="A97" s="14"/>
      <c r="B97" s="271"/>
      <c r="C97" s="271" t="s">
        <v>1081</v>
      </c>
      <c r="D97" s="113">
        <v>7069.4495059999999</v>
      </c>
      <c r="E97" s="113">
        <v>1445.483428</v>
      </c>
      <c r="F97" s="440">
        <v>61.6</v>
      </c>
      <c r="G97" s="113">
        <v>7959.8924660000002</v>
      </c>
      <c r="H97" s="440">
        <v>0.4</v>
      </c>
      <c r="I97" s="113">
        <v>72551</v>
      </c>
      <c r="J97" s="440">
        <v>31.5</v>
      </c>
      <c r="K97" s="440">
        <v>2.508</v>
      </c>
      <c r="L97" s="113">
        <v>1597.1902560000001</v>
      </c>
      <c r="M97" s="440">
        <v>20.065475291560301</v>
      </c>
      <c r="N97" s="113">
        <v>9.292503</v>
      </c>
      <c r="O97" s="113"/>
      <c r="P97" s="4"/>
      <c r="Q97" s="694"/>
    </row>
    <row r="98" spans="1:17" ht="11.25" customHeight="1">
      <c r="A98" s="14"/>
      <c r="B98" s="271"/>
      <c r="C98" s="271" t="s">
        <v>1082</v>
      </c>
      <c r="D98" s="113">
        <v>4272.1373290000001</v>
      </c>
      <c r="E98" s="113">
        <v>538.12308499999995</v>
      </c>
      <c r="F98" s="440">
        <v>57.6</v>
      </c>
      <c r="G98" s="113">
        <v>4582.3277209999997</v>
      </c>
      <c r="H98" s="440">
        <v>0.6</v>
      </c>
      <c r="I98" s="113">
        <v>30069</v>
      </c>
      <c r="J98" s="440">
        <v>30</v>
      </c>
      <c r="K98" s="440">
        <v>2.7639999999999998</v>
      </c>
      <c r="L98" s="113">
        <v>1176.4438720000001</v>
      </c>
      <c r="M98" s="440">
        <v>25.6734992263553</v>
      </c>
      <c r="N98" s="113">
        <v>8.5297180000000008</v>
      </c>
      <c r="O98" s="113"/>
      <c r="P98" s="4"/>
      <c r="Q98" s="694"/>
    </row>
    <row r="99" spans="1:17" ht="11.25" customHeight="1">
      <c r="A99" s="14"/>
      <c r="B99" s="271"/>
      <c r="C99" s="271" t="s">
        <v>1083</v>
      </c>
      <c r="D99" s="113">
        <v>11969.572565</v>
      </c>
      <c r="E99" s="113">
        <v>1031.1456430000001</v>
      </c>
      <c r="F99" s="440">
        <v>45.2</v>
      </c>
      <c r="G99" s="113">
        <v>12436.02255</v>
      </c>
      <c r="H99" s="440">
        <v>1.4</v>
      </c>
      <c r="I99" s="113">
        <v>64823</v>
      </c>
      <c r="J99" s="440">
        <v>28.7</v>
      </c>
      <c r="K99" s="440">
        <v>3.032</v>
      </c>
      <c r="L99" s="113">
        <v>4273.4232819999997</v>
      </c>
      <c r="M99" s="440">
        <v>34.363264177258998</v>
      </c>
      <c r="N99" s="113">
        <v>50.257244999999998</v>
      </c>
      <c r="O99" s="113"/>
      <c r="P99" s="4"/>
      <c r="Q99" s="694"/>
    </row>
    <row r="100" spans="1:17" ht="11.25" customHeight="1">
      <c r="A100" s="14"/>
      <c r="B100" s="271"/>
      <c r="C100" s="618" t="s">
        <v>1084</v>
      </c>
      <c r="D100" s="113">
        <v>8787.0114639999993</v>
      </c>
      <c r="E100" s="113">
        <v>879.729782</v>
      </c>
      <c r="F100" s="440">
        <v>49.5</v>
      </c>
      <c r="G100" s="113">
        <v>9222.8842160000004</v>
      </c>
      <c r="H100" s="440">
        <v>1.2</v>
      </c>
      <c r="I100" s="113">
        <v>53061</v>
      </c>
      <c r="J100" s="440">
        <v>29</v>
      </c>
      <c r="K100" s="440">
        <v>2.964</v>
      </c>
      <c r="L100" s="113">
        <v>3047.6302110000001</v>
      </c>
      <c r="M100" s="440">
        <v>33.044220654021899</v>
      </c>
      <c r="N100" s="113">
        <v>31.634150000000002</v>
      </c>
      <c r="O100" s="113"/>
      <c r="P100" s="4"/>
      <c r="Q100" s="694"/>
    </row>
    <row r="101" spans="1:17" ht="11.25" customHeight="1">
      <c r="A101" s="14"/>
      <c r="B101" s="271"/>
      <c r="C101" s="618" t="s">
        <v>1085</v>
      </c>
      <c r="D101" s="113">
        <v>3182.5611009999998</v>
      </c>
      <c r="E101" s="113">
        <v>151.41586100000001</v>
      </c>
      <c r="F101" s="440">
        <v>20.2</v>
      </c>
      <c r="G101" s="113">
        <v>3213.1383340000002</v>
      </c>
      <c r="H101" s="440">
        <v>2.1</v>
      </c>
      <c r="I101" s="113">
        <v>11762</v>
      </c>
      <c r="J101" s="440">
        <v>27.7</v>
      </c>
      <c r="K101" s="440">
        <v>3.2280000000000002</v>
      </c>
      <c r="L101" s="113">
        <v>1225.7930710000001</v>
      </c>
      <c r="M101" s="440">
        <v>38.149402346895698</v>
      </c>
      <c r="N101" s="113">
        <v>18.623094999999999</v>
      </c>
      <c r="O101" s="113"/>
      <c r="P101" s="4"/>
      <c r="Q101" s="694"/>
    </row>
    <row r="102" spans="1:17" ht="11.25" customHeight="1">
      <c r="A102" s="14"/>
      <c r="B102" s="271"/>
      <c r="C102" s="271" t="s">
        <v>1086</v>
      </c>
      <c r="D102" s="113">
        <v>8993.2804969999997</v>
      </c>
      <c r="E102" s="113">
        <v>1259.77342</v>
      </c>
      <c r="F102" s="440">
        <v>51.2</v>
      </c>
      <c r="G102" s="113">
        <v>9638.5128459999996</v>
      </c>
      <c r="H102" s="440">
        <v>4.5</v>
      </c>
      <c r="I102" s="113">
        <v>74313</v>
      </c>
      <c r="J102" s="440">
        <v>32.299999999999997</v>
      </c>
      <c r="K102" s="440">
        <v>2.9809999999999999</v>
      </c>
      <c r="L102" s="113">
        <v>4785.9842429999999</v>
      </c>
      <c r="M102" s="440">
        <v>49.654799650821602</v>
      </c>
      <c r="N102" s="113">
        <v>140.378164</v>
      </c>
      <c r="O102" s="113"/>
      <c r="P102" s="4"/>
      <c r="Q102" s="694"/>
    </row>
    <row r="103" spans="1:17" ht="11.25" customHeight="1">
      <c r="A103" s="14"/>
      <c r="B103" s="271"/>
      <c r="C103" s="618" t="s">
        <v>1087</v>
      </c>
      <c r="D103" s="113">
        <v>6068.7133450000001</v>
      </c>
      <c r="E103" s="113">
        <v>959.71252500000003</v>
      </c>
      <c r="F103" s="440">
        <v>53.8</v>
      </c>
      <c r="G103" s="113">
        <v>6584.6243569999997</v>
      </c>
      <c r="H103" s="440">
        <v>3.5</v>
      </c>
      <c r="I103" s="113">
        <v>51444</v>
      </c>
      <c r="J103" s="440">
        <v>31.7</v>
      </c>
      <c r="K103" s="440">
        <v>2.9689999999999999</v>
      </c>
      <c r="L103" s="113">
        <v>3125.8573580000002</v>
      </c>
      <c r="M103" s="440">
        <v>47.472068086571298</v>
      </c>
      <c r="N103" s="113">
        <v>71.851218000000003</v>
      </c>
      <c r="O103" s="113"/>
      <c r="P103" s="4"/>
      <c r="Q103" s="694"/>
    </row>
    <row r="104" spans="1:17" ht="11.25" customHeight="1">
      <c r="A104" s="14"/>
      <c r="B104" s="271"/>
      <c r="C104" s="618" t="s">
        <v>1088</v>
      </c>
      <c r="D104" s="113">
        <v>2924.5671520000001</v>
      </c>
      <c r="E104" s="113">
        <v>300.06089500000002</v>
      </c>
      <c r="F104" s="440">
        <v>43.1</v>
      </c>
      <c r="G104" s="113">
        <v>3053.8884889999999</v>
      </c>
      <c r="H104" s="440">
        <v>6.7</v>
      </c>
      <c r="I104" s="113">
        <v>22869</v>
      </c>
      <c r="J104" s="440">
        <v>33.4</v>
      </c>
      <c r="K104" s="440">
        <v>3.0070000000000001</v>
      </c>
      <c r="L104" s="113">
        <v>1660.1268849999999</v>
      </c>
      <c r="M104" s="440">
        <v>54.361083941987999</v>
      </c>
      <c r="N104" s="113">
        <v>68.526945999999995</v>
      </c>
      <c r="O104" s="113"/>
      <c r="P104" s="4"/>
      <c r="Q104" s="694"/>
    </row>
    <row r="105" spans="1:17" ht="11.25" customHeight="1">
      <c r="A105" s="14"/>
      <c r="B105" s="271"/>
      <c r="C105" s="271" t="s">
        <v>1089</v>
      </c>
      <c r="D105" s="113">
        <v>1426.277167</v>
      </c>
      <c r="E105" s="113">
        <v>171.67321200000001</v>
      </c>
      <c r="F105" s="440">
        <v>64.3</v>
      </c>
      <c r="G105" s="113">
        <v>1536.7043269999999</v>
      </c>
      <c r="H105" s="440">
        <v>16.600000000000001</v>
      </c>
      <c r="I105" s="113">
        <v>14513</v>
      </c>
      <c r="J105" s="440">
        <v>36.6</v>
      </c>
      <c r="K105" s="440">
        <v>2.5230000000000001</v>
      </c>
      <c r="L105" s="113">
        <v>1221.1158829999999</v>
      </c>
      <c r="M105" s="440">
        <v>79.463294372568001</v>
      </c>
      <c r="N105" s="113">
        <v>94.815081000000006</v>
      </c>
      <c r="O105" s="113"/>
      <c r="P105" s="4"/>
      <c r="Q105" s="694"/>
    </row>
    <row r="106" spans="1:17" ht="11.25" customHeight="1">
      <c r="A106" s="14"/>
      <c r="B106" s="271"/>
      <c r="C106" s="618" t="s">
        <v>1090</v>
      </c>
      <c r="D106" s="113">
        <v>1227.894276</v>
      </c>
      <c r="E106" s="113">
        <v>159.52586099999999</v>
      </c>
      <c r="F106" s="440">
        <v>67.7</v>
      </c>
      <c r="G106" s="113">
        <v>1335.8919659999999</v>
      </c>
      <c r="H106" s="440">
        <v>15.2</v>
      </c>
      <c r="I106" s="113">
        <v>13606</v>
      </c>
      <c r="J106" s="440">
        <v>37.200000000000003</v>
      </c>
      <c r="K106" s="440">
        <v>2.4169999999999998</v>
      </c>
      <c r="L106" s="113">
        <v>1049.8929009999999</v>
      </c>
      <c r="M106" s="440">
        <v>78.591153156167707</v>
      </c>
      <c r="N106" s="113">
        <v>77.295616999999993</v>
      </c>
      <c r="O106" s="113"/>
      <c r="P106" s="4"/>
      <c r="Q106" s="694"/>
    </row>
    <row r="107" spans="1:17" ht="11.25" customHeight="1">
      <c r="A107" s="14"/>
      <c r="B107" s="271"/>
      <c r="C107" s="618" t="s">
        <v>1091</v>
      </c>
      <c r="D107" s="113">
        <v>154.23280299999999</v>
      </c>
      <c r="E107" s="113">
        <v>6.9610750000000001</v>
      </c>
      <c r="F107" s="440">
        <v>20</v>
      </c>
      <c r="G107" s="113">
        <v>155.62501800000001</v>
      </c>
      <c r="H107" s="440">
        <v>23.6</v>
      </c>
      <c r="I107" s="113">
        <v>724</v>
      </c>
      <c r="J107" s="440">
        <v>33.1</v>
      </c>
      <c r="K107" s="440">
        <v>3.173</v>
      </c>
      <c r="L107" s="113">
        <v>129.34482199999999</v>
      </c>
      <c r="M107" s="440">
        <v>83.113129021453304</v>
      </c>
      <c r="N107" s="113">
        <v>12.18947</v>
      </c>
      <c r="O107" s="113"/>
      <c r="P107" s="4"/>
      <c r="Q107" s="694"/>
    </row>
    <row r="108" spans="1:17" ht="11.25" customHeight="1">
      <c r="A108" s="14"/>
      <c r="B108" s="271"/>
      <c r="C108" s="618" t="s">
        <v>1092</v>
      </c>
      <c r="D108" s="113">
        <v>44.150087999999997</v>
      </c>
      <c r="E108" s="113">
        <v>5.1862760000000003</v>
      </c>
      <c r="F108" s="440">
        <v>20</v>
      </c>
      <c r="G108" s="113">
        <v>45.187342999999998</v>
      </c>
      <c r="H108" s="440">
        <v>35.4</v>
      </c>
      <c r="I108" s="113">
        <v>183</v>
      </c>
      <c r="J108" s="440">
        <v>33.299999999999997</v>
      </c>
      <c r="K108" s="440">
        <v>3.4420000000000002</v>
      </c>
      <c r="L108" s="113">
        <v>41.878160000000001</v>
      </c>
      <c r="M108" s="440">
        <v>92.676747999987498</v>
      </c>
      <c r="N108" s="113">
        <v>5.3299940000000001</v>
      </c>
      <c r="O108" s="113"/>
      <c r="P108" s="4"/>
      <c r="Q108" s="694"/>
    </row>
    <row r="109" spans="1:17" ht="11.25" customHeight="1">
      <c r="A109" s="14"/>
      <c r="B109" s="271"/>
      <c r="C109" s="271" t="s">
        <v>1093</v>
      </c>
      <c r="D109" s="113">
        <v>1247.5166389999999</v>
      </c>
      <c r="E109" s="113">
        <v>187.664312</v>
      </c>
      <c r="F109" s="440">
        <v>79.099999999999994</v>
      </c>
      <c r="G109" s="113">
        <v>1395.931141</v>
      </c>
      <c r="H109" s="440">
        <v>100</v>
      </c>
      <c r="I109" s="113">
        <v>13895</v>
      </c>
      <c r="J109" s="440">
        <v>37.700000000000003</v>
      </c>
      <c r="K109" s="440">
        <v>2.0009999999999999</v>
      </c>
      <c r="L109" s="113">
        <v>4680.3928070000002</v>
      </c>
      <c r="M109" s="440">
        <v>335.28822944999399</v>
      </c>
      <c r="N109" s="113">
        <v>157.02910600000001</v>
      </c>
      <c r="O109" s="113">
        <v>-157.02910600000001</v>
      </c>
      <c r="P109" s="4"/>
      <c r="Q109" s="694"/>
    </row>
    <row r="110" spans="1:17" ht="11.25" customHeight="1">
      <c r="A110" s="14"/>
      <c r="B110" s="1207" t="s">
        <v>1102</v>
      </c>
      <c r="C110" s="1207"/>
      <c r="D110" s="889">
        <v>45845.777944000001</v>
      </c>
      <c r="E110" s="889">
        <v>41625.055003000001</v>
      </c>
      <c r="F110" s="1208">
        <v>63.35</v>
      </c>
      <c r="G110" s="889">
        <v>72215.453401999999</v>
      </c>
      <c r="H110" s="1208">
        <v>3.3</v>
      </c>
      <c r="I110" s="889">
        <v>1172875</v>
      </c>
      <c r="J110" s="1208">
        <v>32.4</v>
      </c>
      <c r="K110" s="1208">
        <f>767/365</f>
        <v>2.1013698630136988</v>
      </c>
      <c r="L110" s="889">
        <v>22309.447538</v>
      </c>
      <c r="M110" s="1208">
        <v>30.892899631621201</v>
      </c>
      <c r="N110" s="889">
        <v>480.73198100000002</v>
      </c>
      <c r="O110" s="889">
        <v>-157.02910600000001</v>
      </c>
      <c r="P110" s="4"/>
    </row>
    <row r="111" spans="1:17" ht="11.25" customHeight="1">
      <c r="A111" s="14"/>
      <c r="B111" s="1207" t="s">
        <v>1103</v>
      </c>
      <c r="C111" s="1207"/>
      <c r="D111" s="889">
        <f>D34+D53+D72+D91+D110</f>
        <v>1549986.4258290001</v>
      </c>
      <c r="E111" s="889">
        <f>E34+E53+E72+E91+E110</f>
        <v>568203.88560899999</v>
      </c>
      <c r="F111" s="1208">
        <v>60.17</v>
      </c>
      <c r="G111" s="889">
        <f>G34+G53+G72+G91+G110</f>
        <v>1891854.6351640001</v>
      </c>
      <c r="H111" s="1208">
        <v>2.5</v>
      </c>
      <c r="I111" s="889">
        <f>I34+I53+I72+I91+I110</f>
        <v>1648633</v>
      </c>
      <c r="J111" s="1208">
        <v>23</v>
      </c>
      <c r="K111" s="1208">
        <f>1266/365</f>
        <v>3.4684931506849317</v>
      </c>
      <c r="L111" s="889">
        <f>L34+L53+L72+L91+L110</f>
        <v>618278.40456299996</v>
      </c>
      <c r="M111" s="1208">
        <v>32.681073538686704</v>
      </c>
      <c r="N111" s="889">
        <f>N34+N53+N72+N91+N110</f>
        <v>10478.557807000001</v>
      </c>
      <c r="O111" s="889">
        <f>O34+O53+O72+O91+O110</f>
        <v>-6007.2464180000006</v>
      </c>
      <c r="P111" s="4"/>
    </row>
    <row r="112" spans="1:17" ht="11.25" customHeight="1">
      <c r="A112" s="14"/>
      <c r="F112" s="4"/>
      <c r="K112" s="82"/>
    </row>
    <row r="113" spans="1:16" ht="11.25" customHeight="1">
      <c r="A113" s="14"/>
      <c r="F113" s="4"/>
    </row>
    <row r="114" spans="1:16" ht="11.25" customHeight="1">
      <c r="A114" s="14"/>
    </row>
    <row r="115" spans="1:16" ht="11.25" customHeight="1">
      <c r="A115" s="14"/>
      <c r="B115" s="62"/>
    </row>
    <row r="116" spans="1:16" ht="11.25" customHeight="1">
      <c r="C116" s="560"/>
      <c r="D116" s="239"/>
      <c r="E116" s="239"/>
      <c r="F116" s="239"/>
      <c r="G116" s="239"/>
      <c r="H116" s="239"/>
      <c r="I116" s="239"/>
      <c r="J116" s="239"/>
      <c r="K116" s="239"/>
      <c r="L116" s="239"/>
      <c r="M116" s="239"/>
      <c r="N116" s="239"/>
      <c r="O116" s="4"/>
      <c r="P116" s="4"/>
    </row>
    <row r="117" spans="1:16" ht="11.25" customHeight="1">
      <c r="A117" s="18"/>
      <c r="B117" s="1153" t="s">
        <v>738</v>
      </c>
      <c r="C117" s="877" t="s">
        <v>520</v>
      </c>
      <c r="D117" s="1203" t="s">
        <v>390</v>
      </c>
      <c r="E117" s="1203" t="s">
        <v>391</v>
      </c>
      <c r="F117" s="1203" t="s">
        <v>521</v>
      </c>
      <c r="G117" s="1085" t="s">
        <v>522</v>
      </c>
      <c r="H117" s="1203" t="s">
        <v>523</v>
      </c>
      <c r="I117" s="1203" t="s">
        <v>524</v>
      </c>
      <c r="J117" s="1203" t="s">
        <v>525</v>
      </c>
      <c r="K117" s="1203" t="s">
        <v>558</v>
      </c>
      <c r="L117" s="1203" t="s">
        <v>559</v>
      </c>
      <c r="M117" s="1203" t="s">
        <v>560</v>
      </c>
      <c r="N117" s="1203" t="s">
        <v>561</v>
      </c>
      <c r="O117" s="1203" t="s">
        <v>593</v>
      </c>
      <c r="P117" s="4"/>
    </row>
    <row r="118" spans="1:16" ht="11.25" customHeight="1">
      <c r="A118" s="18"/>
      <c r="B118" s="352" t="s">
        <v>1047</v>
      </c>
      <c r="C118" s="597"/>
      <c r="F118" s="77"/>
      <c r="G118" s="77"/>
      <c r="I118" s="77"/>
      <c r="K118" s="371" t="s">
        <v>1048</v>
      </c>
      <c r="L118" s="371" t="s">
        <v>1049</v>
      </c>
      <c r="M118" s="371" t="s">
        <v>1050</v>
      </c>
      <c r="N118" s="77"/>
      <c r="O118" s="77"/>
      <c r="P118" s="4"/>
    </row>
    <row r="119" spans="1:16" ht="11.25" customHeight="1">
      <c r="A119" s="18"/>
      <c r="B119" s="597"/>
      <c r="C119" s="597"/>
      <c r="E119" s="371" t="s">
        <v>1051</v>
      </c>
      <c r="H119" s="371" t="s">
        <v>1048</v>
      </c>
      <c r="I119" s="77"/>
      <c r="J119" s="371" t="s">
        <v>1048</v>
      </c>
      <c r="K119" s="371" t="s">
        <v>1052</v>
      </c>
      <c r="L119" s="371" t="s">
        <v>1053</v>
      </c>
      <c r="M119" s="371" t="s">
        <v>1052</v>
      </c>
      <c r="N119" s="77"/>
      <c r="O119" s="77"/>
      <c r="P119" s="4"/>
    </row>
    <row r="120" spans="1:16" ht="11.25" customHeight="1">
      <c r="A120" s="18"/>
      <c r="B120" s="597"/>
      <c r="C120" s="597"/>
      <c r="D120" s="371" t="s">
        <v>1054</v>
      </c>
      <c r="E120" s="371" t="s">
        <v>950</v>
      </c>
      <c r="F120" s="371" t="s">
        <v>1048</v>
      </c>
      <c r="G120" s="371" t="s">
        <v>1048</v>
      </c>
      <c r="H120" s="371" t="s">
        <v>1052</v>
      </c>
      <c r="J120" s="371" t="s">
        <v>1052</v>
      </c>
      <c r="K120" s="371" t="s">
        <v>1055</v>
      </c>
      <c r="L120" s="371" t="s">
        <v>1056</v>
      </c>
      <c r="M120" s="371" t="s">
        <v>1057</v>
      </c>
      <c r="N120" s="77"/>
      <c r="O120" s="371" t="s">
        <v>1058</v>
      </c>
      <c r="P120" s="4"/>
    </row>
    <row r="121" spans="1:16" ht="11.25" customHeight="1">
      <c r="A121" s="18"/>
      <c r="B121" s="565"/>
      <c r="C121" s="32"/>
      <c r="D121" s="371" t="s">
        <v>950</v>
      </c>
      <c r="E121" s="371" t="s">
        <v>546</v>
      </c>
      <c r="F121" s="371" t="s">
        <v>1052</v>
      </c>
      <c r="G121" s="371" t="s">
        <v>1059</v>
      </c>
      <c r="H121" s="371" t="s">
        <v>1060</v>
      </c>
      <c r="I121" s="371" t="s">
        <v>1061</v>
      </c>
      <c r="J121" s="371" t="s">
        <v>1062</v>
      </c>
      <c r="K121" s="371" t="s">
        <v>623</v>
      </c>
      <c r="L121" s="371" t="s">
        <v>1063</v>
      </c>
      <c r="M121" s="371" t="s">
        <v>1064</v>
      </c>
      <c r="N121" s="371" t="s">
        <v>1065</v>
      </c>
      <c r="O121" s="371" t="s">
        <v>1066</v>
      </c>
      <c r="P121" s="4"/>
    </row>
    <row r="122" spans="1:16" ht="11.25" customHeight="1">
      <c r="A122" s="29"/>
      <c r="B122" s="621" t="s">
        <v>273</v>
      </c>
      <c r="C122" s="352" t="s">
        <v>1067</v>
      </c>
      <c r="D122" s="371" t="s">
        <v>546</v>
      </c>
      <c r="E122" s="371" t="s">
        <v>1068</v>
      </c>
      <c r="F122" s="371" t="s">
        <v>1069</v>
      </c>
      <c r="G122" s="371" t="s">
        <v>1070</v>
      </c>
      <c r="H122" s="371" t="s">
        <v>1071</v>
      </c>
      <c r="I122" s="371" t="s">
        <v>1072</v>
      </c>
      <c r="J122" s="371" t="s">
        <v>1071</v>
      </c>
      <c r="K122" s="371" t="s">
        <v>1073</v>
      </c>
      <c r="L122" s="371" t="s">
        <v>1074</v>
      </c>
      <c r="M122" s="371" t="s">
        <v>1071</v>
      </c>
      <c r="N122" s="371" t="s">
        <v>1064</v>
      </c>
      <c r="O122" s="371" t="s">
        <v>1075</v>
      </c>
      <c r="P122" s="4"/>
    </row>
    <row r="123" spans="1:16" ht="15" customHeight="1">
      <c r="A123" s="14"/>
      <c r="B123" s="1481" t="s">
        <v>1076</v>
      </c>
      <c r="C123" s="750"/>
      <c r="D123" s="740"/>
      <c r="E123" s="740"/>
      <c r="F123" s="740"/>
      <c r="G123" s="740"/>
      <c r="H123" s="751"/>
      <c r="I123" s="740"/>
      <c r="J123" s="740"/>
      <c r="K123" s="740"/>
      <c r="L123" s="740"/>
      <c r="M123" s="740"/>
      <c r="N123" s="740"/>
      <c r="O123" s="752"/>
      <c r="P123" s="4"/>
    </row>
    <row r="124" spans="1:16" ht="11.25" customHeight="1">
      <c r="A124" s="14"/>
      <c r="B124" s="271"/>
      <c r="C124" s="271" t="s">
        <v>1077</v>
      </c>
      <c r="D124" s="113">
        <v>2250.3655199999998</v>
      </c>
      <c r="E124" s="113">
        <v>1105.7988759999998</v>
      </c>
      <c r="F124" s="440">
        <v>31.8</v>
      </c>
      <c r="G124" s="113">
        <v>2601.625481</v>
      </c>
      <c r="H124" s="440">
        <v>0.04</v>
      </c>
      <c r="I124" s="113">
        <v>113</v>
      </c>
      <c r="J124" s="440">
        <v>25.1</v>
      </c>
      <c r="K124" s="269">
        <v>1.7330000000000001</v>
      </c>
      <c r="L124" s="113">
        <v>143.41847099999998</v>
      </c>
      <c r="M124" s="269">
        <v>5.5126486132382704</v>
      </c>
      <c r="N124" s="113">
        <v>0.1</v>
      </c>
      <c r="O124" s="43"/>
      <c r="P124" s="4"/>
    </row>
    <row r="125" spans="1:16" ht="11.25" customHeight="1">
      <c r="A125" s="14"/>
      <c r="B125" s="271"/>
      <c r="C125" s="618" t="s">
        <v>1078</v>
      </c>
      <c r="D125" s="113">
        <v>2250.3476880000003</v>
      </c>
      <c r="E125" s="113">
        <v>1105.7988759999998</v>
      </c>
      <c r="F125" s="440">
        <v>31.8</v>
      </c>
      <c r="G125" s="113">
        <v>2601.607649</v>
      </c>
      <c r="H125" s="440">
        <v>0.04</v>
      </c>
      <c r="I125" s="113">
        <v>111</v>
      </c>
      <c r="J125" s="440">
        <v>25.1</v>
      </c>
      <c r="K125" s="269">
        <v>1.7330000000000001</v>
      </c>
      <c r="L125" s="113">
        <v>143.41664600000001</v>
      </c>
      <c r="M125" s="269">
        <v>5.512616249230593</v>
      </c>
      <c r="N125" s="113">
        <v>0.24252299999999999</v>
      </c>
      <c r="O125" s="43"/>
      <c r="P125" s="4"/>
    </row>
    <row r="126" spans="1:16" ht="11.25" customHeight="1">
      <c r="A126" s="14"/>
      <c r="B126" s="271"/>
      <c r="C126" s="618" t="s">
        <v>1079</v>
      </c>
      <c r="D126" s="113">
        <v>1.7832000000000001E-2</v>
      </c>
      <c r="E126" s="113"/>
      <c r="F126" s="440">
        <v>0</v>
      </c>
      <c r="G126" s="113">
        <v>1.7832000000000001E-2</v>
      </c>
      <c r="H126" s="440">
        <v>0.1</v>
      </c>
      <c r="I126" s="113">
        <v>2</v>
      </c>
      <c r="J126" s="440">
        <v>23</v>
      </c>
      <c r="K126" s="269">
        <v>1</v>
      </c>
      <c r="L126" s="113">
        <v>1.825E-3</v>
      </c>
      <c r="M126" s="269">
        <v>10.234410049349483</v>
      </c>
      <c r="N126" s="113">
        <v>0.24251900000000001</v>
      </c>
      <c r="O126" s="43"/>
    </row>
    <row r="127" spans="1:16" ht="11.25" customHeight="1">
      <c r="A127" s="14"/>
      <c r="B127" s="271"/>
      <c r="C127" s="271" t="s">
        <v>1080</v>
      </c>
      <c r="D127" s="113">
        <v>1368.656937</v>
      </c>
      <c r="E127" s="113">
        <v>671.90766799999994</v>
      </c>
      <c r="F127" s="440">
        <v>36.700000000000003</v>
      </c>
      <c r="G127" s="113">
        <v>1615.190002</v>
      </c>
      <c r="H127" s="440">
        <v>0.2</v>
      </c>
      <c r="I127" s="113">
        <v>537</v>
      </c>
      <c r="J127" s="440">
        <v>27.900000000000002</v>
      </c>
      <c r="K127" s="805">
        <v>2.2690000000000001</v>
      </c>
      <c r="L127" s="113">
        <v>334.82183199999997</v>
      </c>
      <c r="M127" s="805">
        <v>20.72956318361361</v>
      </c>
      <c r="N127" s="113">
        <v>3.9999999999999998E-6</v>
      </c>
      <c r="O127" s="43"/>
    </row>
    <row r="128" spans="1:16" ht="11.25" customHeight="1">
      <c r="A128" s="14"/>
      <c r="B128" s="271"/>
      <c r="C128" s="271" t="s">
        <v>1081</v>
      </c>
      <c r="D128" s="113">
        <v>40843.482779999998</v>
      </c>
      <c r="E128" s="113">
        <v>9095.7831779999997</v>
      </c>
      <c r="F128" s="440">
        <v>45.2</v>
      </c>
      <c r="G128" s="113">
        <v>44959.064350000001</v>
      </c>
      <c r="H128" s="440">
        <v>0.4</v>
      </c>
      <c r="I128" s="113">
        <v>7109</v>
      </c>
      <c r="J128" s="440">
        <v>24.7</v>
      </c>
      <c r="K128" s="805">
        <v>2.4860000000000002</v>
      </c>
      <c r="L128" s="113">
        <v>12109.66273</v>
      </c>
      <c r="M128" s="805">
        <v>26.934863759014149</v>
      </c>
      <c r="N128" s="113">
        <v>0.818083</v>
      </c>
      <c r="O128" s="43"/>
    </row>
    <row r="129" spans="1:15" ht="11.25" customHeight="1">
      <c r="A129" s="14"/>
      <c r="B129" s="271"/>
      <c r="C129" s="271" t="s">
        <v>1082</v>
      </c>
      <c r="D129" s="113">
        <v>36986.773179999997</v>
      </c>
      <c r="E129" s="113">
        <v>11091.451570000001</v>
      </c>
      <c r="F129" s="440">
        <v>43.5</v>
      </c>
      <c r="G129" s="113">
        <v>41815.690159999998</v>
      </c>
      <c r="H129" s="440">
        <v>0.6</v>
      </c>
      <c r="I129" s="113">
        <v>7680</v>
      </c>
      <c r="J129" s="440">
        <v>27.500000000000004</v>
      </c>
      <c r="K129" s="805">
        <v>2.0950000000000002</v>
      </c>
      <c r="L129" s="113">
        <v>14757.19375</v>
      </c>
      <c r="M129" s="805">
        <v>35.29104432698427</v>
      </c>
      <c r="N129" s="113">
        <v>43.398789999999998</v>
      </c>
      <c r="O129" s="43"/>
    </row>
    <row r="130" spans="1:15" ht="11.25" customHeight="1">
      <c r="A130" s="14"/>
      <c r="B130" s="271"/>
      <c r="C130" s="271" t="s">
        <v>1083</v>
      </c>
      <c r="D130" s="113">
        <v>60314.490310999994</v>
      </c>
      <c r="E130" s="113">
        <v>17384.418043999998</v>
      </c>
      <c r="F130" s="440">
        <v>44.800000000000004</v>
      </c>
      <c r="G130" s="113">
        <v>68099.627379999991</v>
      </c>
      <c r="H130" s="440">
        <v>1.3</v>
      </c>
      <c r="I130" s="113">
        <v>15276</v>
      </c>
      <c r="J130" s="440">
        <v>26.900000000000002</v>
      </c>
      <c r="K130" s="805">
        <v>2.1539999999999999</v>
      </c>
      <c r="L130" s="113">
        <v>31521.854296000001</v>
      </c>
      <c r="M130" s="805">
        <v>46.287851356522367</v>
      </c>
      <c r="N130" s="113">
        <v>70.851719000000003</v>
      </c>
      <c r="O130" s="43"/>
    </row>
    <row r="131" spans="1:15" ht="11.25" customHeight="1">
      <c r="A131" s="14"/>
      <c r="B131" s="271"/>
      <c r="C131" s="618" t="s">
        <v>1084</v>
      </c>
      <c r="D131" s="113">
        <v>54586.70192</v>
      </c>
      <c r="E131" s="113">
        <v>16656.623349999998</v>
      </c>
      <c r="F131" s="440">
        <v>44.7</v>
      </c>
      <c r="G131" s="113">
        <v>62034.698950000005</v>
      </c>
      <c r="H131" s="440">
        <v>1.2</v>
      </c>
      <c r="I131" s="113">
        <v>13522</v>
      </c>
      <c r="J131" s="440">
        <v>27</v>
      </c>
      <c r="K131" s="805">
        <v>2.181</v>
      </c>
      <c r="L131" s="113">
        <v>27966.208449999998</v>
      </c>
      <c r="M131" s="805">
        <v>45.081557456320972</v>
      </c>
      <c r="N131" s="113">
        <v>241.84785500000001</v>
      </c>
      <c r="O131" s="43"/>
    </row>
    <row r="132" spans="1:15" ht="11.25" customHeight="1">
      <c r="A132" s="14"/>
      <c r="B132" s="271"/>
      <c r="C132" s="618" t="s">
        <v>1085</v>
      </c>
      <c r="D132" s="113">
        <v>5727.788391</v>
      </c>
      <c r="E132" s="113">
        <v>727.79469400000005</v>
      </c>
      <c r="F132" s="440">
        <v>46.300000000000004</v>
      </c>
      <c r="G132" s="113">
        <v>6064.9284299999999</v>
      </c>
      <c r="H132" s="440">
        <v>2.5</v>
      </c>
      <c r="I132" s="113">
        <v>1754</v>
      </c>
      <c r="J132" s="440">
        <v>25.6</v>
      </c>
      <c r="K132" s="805">
        <v>1.88</v>
      </c>
      <c r="L132" s="113">
        <v>3555.6458459999999</v>
      </c>
      <c r="M132" s="805">
        <v>58.626344680542253</v>
      </c>
      <c r="N132" s="113">
        <v>203.73177299999998</v>
      </c>
      <c r="O132" s="43"/>
    </row>
    <row r="133" spans="1:15" ht="11.25" customHeight="1">
      <c r="A133" s="14"/>
      <c r="B133" s="271"/>
      <c r="C133" s="271" t="s">
        <v>1086</v>
      </c>
      <c r="D133" s="113">
        <v>19576.925886999998</v>
      </c>
      <c r="E133" s="113">
        <v>4870.8107810000001</v>
      </c>
      <c r="F133" s="440">
        <v>49.8</v>
      </c>
      <c r="G133" s="113">
        <v>22003.561138999998</v>
      </c>
      <c r="H133" s="440">
        <v>3.5999999999999996</v>
      </c>
      <c r="I133" s="113">
        <v>8212</v>
      </c>
      <c r="J133" s="440">
        <v>26.700000000000003</v>
      </c>
      <c r="K133" s="805">
        <v>2.4780000000000002</v>
      </c>
      <c r="L133" s="113">
        <v>12456.368377000001</v>
      </c>
      <c r="M133" s="805">
        <v>56.61069268883859</v>
      </c>
      <c r="N133" s="113">
        <v>38.116081999999999</v>
      </c>
      <c r="O133" s="43"/>
    </row>
    <row r="134" spans="1:15" ht="11.25" customHeight="1">
      <c r="A134" s="14"/>
      <c r="B134" s="271"/>
      <c r="C134" s="618" t="s">
        <v>1087</v>
      </c>
      <c r="D134" s="113">
        <v>16870.906480000001</v>
      </c>
      <c r="E134" s="113">
        <v>4269.7655020000002</v>
      </c>
      <c r="F134" s="440">
        <v>50.3</v>
      </c>
      <c r="G134" s="113">
        <v>19019.332569999999</v>
      </c>
      <c r="H134" s="440">
        <v>3.2</v>
      </c>
      <c r="I134" s="113">
        <v>6162</v>
      </c>
      <c r="J134" s="440">
        <v>26.5</v>
      </c>
      <c r="K134" s="805">
        <v>2.4860000000000002</v>
      </c>
      <c r="L134" s="113">
        <v>10423.146210000001</v>
      </c>
      <c r="M134" s="805">
        <v>54.802902108357223</v>
      </c>
      <c r="N134" s="113">
        <v>214.45403099999999</v>
      </c>
      <c r="O134" s="43"/>
    </row>
    <row r="135" spans="1:15" ht="11.25" customHeight="1">
      <c r="A135" s="14"/>
      <c r="B135" s="271"/>
      <c r="C135" s="618" t="s">
        <v>1088</v>
      </c>
      <c r="D135" s="113">
        <v>2706.0194070000002</v>
      </c>
      <c r="E135" s="113">
        <v>601.04527899999994</v>
      </c>
      <c r="F135" s="440">
        <v>46.300000000000004</v>
      </c>
      <c r="G135" s="113">
        <v>2984.2285690000003</v>
      </c>
      <c r="H135" s="440">
        <v>6.2</v>
      </c>
      <c r="I135" s="113">
        <v>2050</v>
      </c>
      <c r="J135" s="440">
        <v>28.199999999999996</v>
      </c>
      <c r="K135" s="805">
        <v>2.4279999999999999</v>
      </c>
      <c r="L135" s="113">
        <v>2033.2221669999999</v>
      </c>
      <c r="M135" s="805">
        <v>68.132253277144997</v>
      </c>
      <c r="N135" s="113">
        <v>162.23000099999999</v>
      </c>
      <c r="O135" s="43"/>
    </row>
    <row r="136" spans="1:15" ht="11.25" customHeight="1">
      <c r="A136" s="14"/>
      <c r="B136" s="271"/>
      <c r="C136" s="271" t="s">
        <v>1089</v>
      </c>
      <c r="D136" s="113">
        <v>2847.8653050000003</v>
      </c>
      <c r="E136" s="113">
        <v>389.94298200000003</v>
      </c>
      <c r="F136" s="440">
        <v>42.4</v>
      </c>
      <c r="G136" s="113">
        <v>3013.2325820000001</v>
      </c>
      <c r="H136" s="440">
        <v>13</v>
      </c>
      <c r="I136" s="113">
        <v>1900</v>
      </c>
      <c r="J136" s="440">
        <v>28.7</v>
      </c>
      <c r="K136" s="805">
        <v>2.0299999999999998</v>
      </c>
      <c r="L136" s="113">
        <v>3071.3427379999998</v>
      </c>
      <c r="M136" s="805">
        <v>101.92849886023167</v>
      </c>
      <c r="N136" s="113">
        <v>52.224029999999999</v>
      </c>
      <c r="O136" s="43"/>
    </row>
    <row r="137" spans="1:15" ht="11.25" customHeight="1">
      <c r="A137" s="14"/>
      <c r="B137" s="271"/>
      <c r="C137" s="618" t="s">
        <v>1090</v>
      </c>
      <c r="D137" s="113">
        <v>2847.8653050000003</v>
      </c>
      <c r="E137" s="113">
        <v>389.94298200000003</v>
      </c>
      <c r="F137" s="440">
        <v>42.4</v>
      </c>
      <c r="G137" s="113">
        <v>3013.2325820000001</v>
      </c>
      <c r="H137" s="440">
        <v>13</v>
      </c>
      <c r="I137" s="113">
        <v>1900</v>
      </c>
      <c r="J137" s="440">
        <v>28.7</v>
      </c>
      <c r="K137" s="805">
        <v>2.0299999999999998</v>
      </c>
      <c r="L137" s="113">
        <v>3071.3427379999998</v>
      </c>
      <c r="M137" s="805">
        <v>101.92849886023167</v>
      </c>
      <c r="N137" s="113">
        <v>117.34384799999999</v>
      </c>
      <c r="O137" s="43"/>
    </row>
    <row r="138" spans="1:15" ht="11.25" customHeight="1">
      <c r="A138" s="14"/>
      <c r="B138" s="271"/>
      <c r="C138" s="618" t="s">
        <v>1091</v>
      </c>
      <c r="D138" s="113"/>
      <c r="E138" s="113"/>
      <c r="F138" s="440">
        <v>0</v>
      </c>
      <c r="G138" s="113">
        <v>0</v>
      </c>
      <c r="H138" s="440"/>
      <c r="I138" s="113"/>
      <c r="J138" s="440">
        <v>0</v>
      </c>
      <c r="K138" s="805"/>
      <c r="L138" s="113">
        <v>0</v>
      </c>
      <c r="M138" s="805"/>
      <c r="N138" s="113">
        <v>117.34384799999999</v>
      </c>
      <c r="O138" s="43"/>
    </row>
    <row r="139" spans="1:15" ht="11.25" customHeight="1">
      <c r="A139" s="14"/>
      <c r="B139" s="271"/>
      <c r="C139" s="618" t="s">
        <v>1092</v>
      </c>
      <c r="D139" s="113"/>
      <c r="E139" s="113"/>
      <c r="F139" s="440">
        <v>0</v>
      </c>
      <c r="G139" s="113">
        <v>0</v>
      </c>
      <c r="H139" s="440"/>
      <c r="I139" s="113"/>
      <c r="J139" s="440">
        <v>0</v>
      </c>
      <c r="K139" s="805"/>
      <c r="L139" s="113">
        <v>0</v>
      </c>
      <c r="M139" s="805"/>
      <c r="N139" s="113">
        <v>0</v>
      </c>
      <c r="O139" s="43"/>
    </row>
    <row r="140" spans="1:15" ht="11.25" customHeight="1">
      <c r="A140" s="14"/>
      <c r="B140" s="271"/>
      <c r="C140" s="271" t="s">
        <v>1093</v>
      </c>
      <c r="D140" s="113">
        <v>3876.6847469999998</v>
      </c>
      <c r="E140" s="113">
        <v>362.71057000000002</v>
      </c>
      <c r="F140" s="440">
        <v>57.8</v>
      </c>
      <c r="G140" s="113">
        <v>4086.3337670000001</v>
      </c>
      <c r="H140" s="440">
        <v>100</v>
      </c>
      <c r="I140" s="113">
        <v>1779</v>
      </c>
      <c r="J140" s="440">
        <v>37.4</v>
      </c>
      <c r="K140" s="805">
        <v>2.1800000000000002</v>
      </c>
      <c r="L140" s="113">
        <v>8248.1666810000006</v>
      </c>
      <c r="M140" s="805">
        <v>201.84760108461305</v>
      </c>
      <c r="N140" s="113">
        <v>1135.692133</v>
      </c>
      <c r="O140" s="553">
        <v>-1135.692133</v>
      </c>
    </row>
    <row r="141" spans="1:15" ht="11.25" customHeight="1">
      <c r="A141" s="14"/>
      <c r="B141" s="1207" t="s">
        <v>1094</v>
      </c>
      <c r="C141" s="1207"/>
      <c r="D141" s="889">
        <f>D124+D127+D128+D129+D130+D133+D136+D140</f>
        <v>168065.24466699999</v>
      </c>
      <c r="E141" s="889">
        <f>E124+E127+E128+E129+E130+E133+E136+E140</f>
        <v>44972.823668999998</v>
      </c>
      <c r="F141" s="1208">
        <v>44.76</v>
      </c>
      <c r="G141" s="889">
        <f>G124+G127+G128+G129+G130+G133+G136+G140</f>
        <v>188194.32486099997</v>
      </c>
      <c r="H141" s="1208">
        <v>3.53</v>
      </c>
      <c r="I141" s="889">
        <f>I124+I127+I128+I129+I130+I133+I136+I140</f>
        <v>42606</v>
      </c>
      <c r="J141" s="1208">
        <v>26.71</v>
      </c>
      <c r="K141" s="1209">
        <v>2.2517</v>
      </c>
      <c r="L141" s="889">
        <f>L124+L127+L128+L129+L130+L133+L136+L140</f>
        <v>82642.828875000021</v>
      </c>
      <c r="M141" s="1209">
        <f t="shared" ref="M141" si="0">L141/G141*100</f>
        <v>43.913560590118692</v>
      </c>
      <c r="N141" s="889">
        <v>1824.6489999999999</v>
      </c>
      <c r="O141" s="889">
        <v>-1135.692133</v>
      </c>
    </row>
    <row r="142" spans="1:15" ht="15" customHeight="1">
      <c r="A142" s="14"/>
      <c r="B142" s="1360" t="s">
        <v>1095</v>
      </c>
      <c r="C142" s="271"/>
      <c r="D142" s="43"/>
      <c r="H142" s="310"/>
      <c r="I142" s="791"/>
      <c r="J142" s="311"/>
      <c r="K142" s="83"/>
      <c r="L142" s="4"/>
      <c r="M142" s="79"/>
      <c r="O142" s="3"/>
    </row>
    <row r="143" spans="1:15" ht="11.25" customHeight="1">
      <c r="A143" s="14"/>
      <c r="B143" s="271"/>
      <c r="C143" s="271" t="s">
        <v>1077</v>
      </c>
      <c r="D143" s="113">
        <v>28288.325989000001</v>
      </c>
      <c r="E143" s="113">
        <v>63735.33625</v>
      </c>
      <c r="F143" s="440">
        <v>44.5</v>
      </c>
      <c r="G143" s="113">
        <v>56653.685290000001</v>
      </c>
      <c r="H143" s="440">
        <v>0.1</v>
      </c>
      <c r="I143" s="113">
        <v>1939</v>
      </c>
      <c r="J143" s="440">
        <v>32.4</v>
      </c>
      <c r="K143" s="440">
        <v>2.4980000000000002</v>
      </c>
      <c r="L143" s="113">
        <v>7552.6517299999996</v>
      </c>
      <c r="M143" s="440">
        <f>L143/G143*100</f>
        <v>13.331262902562008</v>
      </c>
      <c r="N143" s="113">
        <v>10.38977</v>
      </c>
      <c r="O143" s="113"/>
    </row>
    <row r="144" spans="1:15" ht="11.25" customHeight="1">
      <c r="A144" s="14"/>
      <c r="B144" s="271"/>
      <c r="C144" s="618" t="s">
        <v>1078</v>
      </c>
      <c r="D144" s="113">
        <v>22466.675930000001</v>
      </c>
      <c r="E144" s="113">
        <v>49477.303359999998</v>
      </c>
      <c r="F144" s="440">
        <v>48.6</v>
      </c>
      <c r="G144" s="113">
        <v>46499.985350000003</v>
      </c>
      <c r="H144" s="440">
        <v>0.1</v>
      </c>
      <c r="I144" s="113">
        <v>238</v>
      </c>
      <c r="J144" s="440">
        <v>33.1</v>
      </c>
      <c r="K144" s="440">
        <v>2.5529999999999999</v>
      </c>
      <c r="L144" s="113">
        <v>5779.231057</v>
      </c>
      <c r="M144" s="440">
        <f t="shared" ref="M144:M157" si="1">L144/G144*100</f>
        <v>12.428457801653908</v>
      </c>
      <c r="N144" s="113">
        <v>6.5562430000000003</v>
      </c>
      <c r="O144" s="113"/>
    </row>
    <row r="145" spans="1:15" ht="11.25" customHeight="1">
      <c r="A145" s="14"/>
      <c r="B145" s="271"/>
      <c r="C145" s="618" t="s">
        <v>1079</v>
      </c>
      <c r="D145" s="113">
        <v>5821.6500590000005</v>
      </c>
      <c r="E145" s="113">
        <v>14258.03289</v>
      </c>
      <c r="F145" s="440">
        <v>30.4</v>
      </c>
      <c r="G145" s="113">
        <v>10153.69994</v>
      </c>
      <c r="H145" s="440">
        <v>0.1</v>
      </c>
      <c r="I145" s="113">
        <v>1701</v>
      </c>
      <c r="J145" s="440">
        <v>29.2</v>
      </c>
      <c r="K145" s="440">
        <v>2.2480000000000002</v>
      </c>
      <c r="L145" s="113">
        <v>1773.4206730000001</v>
      </c>
      <c r="M145" s="440">
        <f t="shared" si="1"/>
        <v>17.465758132301083</v>
      </c>
      <c r="N145" s="113">
        <v>3.8335270000000001</v>
      </c>
      <c r="O145" s="113"/>
    </row>
    <row r="146" spans="1:15" ht="11.25" customHeight="1">
      <c r="A146" s="14"/>
      <c r="B146" s="271"/>
      <c r="C146" s="271" t="s">
        <v>1080</v>
      </c>
      <c r="D146" s="113">
        <v>69816.088300000003</v>
      </c>
      <c r="E146" s="113">
        <v>77495.652780000004</v>
      </c>
      <c r="F146" s="440">
        <v>54</v>
      </c>
      <c r="G146" s="113">
        <v>111696.8619</v>
      </c>
      <c r="H146" s="440">
        <v>0.3</v>
      </c>
      <c r="I146" s="113">
        <v>716</v>
      </c>
      <c r="J146" s="440">
        <v>31.6</v>
      </c>
      <c r="K146" s="440">
        <v>2.7749999999999999</v>
      </c>
      <c r="L146" s="113">
        <v>25765.182349999999</v>
      </c>
      <c r="M146" s="440">
        <f t="shared" si="1"/>
        <v>23.067060176737154</v>
      </c>
      <c r="N146" s="113">
        <v>49.090349000000003</v>
      </c>
      <c r="O146" s="113"/>
    </row>
    <row r="147" spans="1:15" ht="11.25" customHeight="1">
      <c r="A147" s="14"/>
      <c r="B147" s="271"/>
      <c r="C147" s="271" t="s">
        <v>1081</v>
      </c>
      <c r="D147" s="113">
        <v>76134.667589999997</v>
      </c>
      <c r="E147" s="113">
        <v>78068.32901999999</v>
      </c>
      <c r="F147" s="440">
        <v>47.3</v>
      </c>
      <c r="G147" s="113">
        <v>113075.1939</v>
      </c>
      <c r="H147" s="440">
        <v>0.4</v>
      </c>
      <c r="I147" s="113">
        <v>2354</v>
      </c>
      <c r="J147" s="440">
        <v>25.4</v>
      </c>
      <c r="K147" s="440">
        <v>2.4820000000000002</v>
      </c>
      <c r="L147" s="113">
        <v>36439.616320000001</v>
      </c>
      <c r="M147" s="440">
        <f t="shared" si="1"/>
        <v>32.226003832658471</v>
      </c>
      <c r="N147" s="113">
        <v>98.469268</v>
      </c>
      <c r="O147" s="113"/>
    </row>
    <row r="148" spans="1:15" ht="11.25" customHeight="1">
      <c r="A148" s="14"/>
      <c r="B148" s="271"/>
      <c r="C148" s="271" t="s">
        <v>1082</v>
      </c>
      <c r="D148" s="113">
        <v>78723.463569999993</v>
      </c>
      <c r="E148" s="113">
        <v>44974.28976</v>
      </c>
      <c r="F148" s="440">
        <v>48.1</v>
      </c>
      <c r="G148" s="113">
        <v>100360.6023</v>
      </c>
      <c r="H148" s="440">
        <v>0.6</v>
      </c>
      <c r="I148" s="113">
        <v>1560</v>
      </c>
      <c r="J148" s="440">
        <v>25.900000000000002</v>
      </c>
      <c r="K148" s="440">
        <v>2.2469999999999999</v>
      </c>
      <c r="L148" s="113">
        <v>40164.308250000002</v>
      </c>
      <c r="M148" s="440">
        <f t="shared" si="1"/>
        <v>40.019995226752442</v>
      </c>
      <c r="N148" s="113">
        <v>154.46977899999999</v>
      </c>
      <c r="O148" s="113"/>
    </row>
    <row r="149" spans="1:15" ht="11.25" customHeight="1">
      <c r="A149" s="14"/>
      <c r="B149" s="271"/>
      <c r="C149" s="271" t="s">
        <v>1083</v>
      </c>
      <c r="D149" s="113">
        <v>148883.2212</v>
      </c>
      <c r="E149" s="113">
        <v>57697.043490999997</v>
      </c>
      <c r="F149" s="440">
        <v>49.5</v>
      </c>
      <c r="G149" s="113">
        <v>177447.52158</v>
      </c>
      <c r="H149" s="440">
        <v>1.3</v>
      </c>
      <c r="I149" s="113">
        <v>4100</v>
      </c>
      <c r="J149" s="440">
        <v>25</v>
      </c>
      <c r="K149" s="440">
        <v>2.262</v>
      </c>
      <c r="L149" s="113">
        <v>89143.435916000002</v>
      </c>
      <c r="M149" s="440">
        <f t="shared" si="1"/>
        <v>50.23650661461101</v>
      </c>
      <c r="N149" s="113">
        <v>540.28723600000001</v>
      </c>
      <c r="O149" s="113"/>
    </row>
    <row r="150" spans="1:15" ht="11.25" customHeight="1">
      <c r="A150" s="14"/>
      <c r="B150" s="271"/>
      <c r="C150" s="618" t="s">
        <v>1084</v>
      </c>
      <c r="D150" s="113">
        <v>136924.85399999999</v>
      </c>
      <c r="E150" s="113">
        <v>54128.83281</v>
      </c>
      <c r="F150" s="440">
        <v>49.4</v>
      </c>
      <c r="G150" s="113">
        <v>163638.2218</v>
      </c>
      <c r="H150" s="440">
        <v>1.3</v>
      </c>
      <c r="I150" s="113">
        <v>3951</v>
      </c>
      <c r="J150" s="440">
        <v>25</v>
      </c>
      <c r="K150" s="440">
        <v>2.2370000000000001</v>
      </c>
      <c r="L150" s="113">
        <v>80598.650389999995</v>
      </c>
      <c r="M150" s="440">
        <f t="shared" si="1"/>
        <v>49.254171490880864</v>
      </c>
      <c r="N150" s="113">
        <v>470.49869899999999</v>
      </c>
      <c r="O150" s="113"/>
    </row>
    <row r="151" spans="1:15" ht="11.25" customHeight="1">
      <c r="A151" s="14"/>
      <c r="B151" s="271"/>
      <c r="C151" s="618" t="s">
        <v>1085</v>
      </c>
      <c r="D151" s="113">
        <v>11958.367199999999</v>
      </c>
      <c r="E151" s="113">
        <v>3568.210681</v>
      </c>
      <c r="F151" s="440">
        <v>51.9</v>
      </c>
      <c r="G151" s="113">
        <v>13809.299779999999</v>
      </c>
      <c r="H151" s="440">
        <v>2.2999999999999998</v>
      </c>
      <c r="I151" s="113">
        <v>149</v>
      </c>
      <c r="J151" s="440">
        <v>24.3</v>
      </c>
      <c r="K151" s="440">
        <v>2.556</v>
      </c>
      <c r="L151" s="113">
        <v>8544.7855259999997</v>
      </c>
      <c r="M151" s="440">
        <f t="shared" si="1"/>
        <v>61.877036939812172</v>
      </c>
      <c r="N151" s="113">
        <v>69.788537000000005</v>
      </c>
      <c r="O151" s="113"/>
    </row>
    <row r="152" spans="1:15" ht="11.25" customHeight="1">
      <c r="A152" s="14"/>
      <c r="B152" s="271"/>
      <c r="C152" s="271" t="s">
        <v>1086</v>
      </c>
      <c r="D152" s="113">
        <v>63609.450579999997</v>
      </c>
      <c r="E152" s="113">
        <v>26512.046282000003</v>
      </c>
      <c r="F152" s="440">
        <v>54</v>
      </c>
      <c r="G152" s="113">
        <v>77931.702340000003</v>
      </c>
      <c r="H152" s="440">
        <v>4.3</v>
      </c>
      <c r="I152" s="113">
        <v>3660</v>
      </c>
      <c r="J152" s="440">
        <v>24.6</v>
      </c>
      <c r="K152" s="440">
        <v>2.1960000000000002</v>
      </c>
      <c r="L152" s="113">
        <v>54829.639990000003</v>
      </c>
      <c r="M152" s="440">
        <f t="shared" si="1"/>
        <v>70.356014745821355</v>
      </c>
      <c r="N152" s="113">
        <v>743.26827700000001</v>
      </c>
      <c r="O152" s="113"/>
    </row>
    <row r="153" spans="1:15" ht="11.25" customHeight="1">
      <c r="A153" s="14"/>
      <c r="B153" s="271"/>
      <c r="C153" s="618" t="s">
        <v>1087</v>
      </c>
      <c r="D153" s="113">
        <v>48885.817299999995</v>
      </c>
      <c r="E153" s="113">
        <v>18726.518929999998</v>
      </c>
      <c r="F153" s="440">
        <v>57.999999999999993</v>
      </c>
      <c r="G153" s="113">
        <v>59754.345220000003</v>
      </c>
      <c r="H153" s="440">
        <v>3.5000000000000004</v>
      </c>
      <c r="I153" s="113">
        <v>2694</v>
      </c>
      <c r="J153" s="440">
        <v>25.3</v>
      </c>
      <c r="K153" s="440">
        <v>2.2429999999999999</v>
      </c>
      <c r="L153" s="113">
        <v>40119.404309999998</v>
      </c>
      <c r="M153" s="440">
        <f t="shared" si="1"/>
        <v>67.140563857391044</v>
      </c>
      <c r="N153" s="113">
        <v>470.97543000000002</v>
      </c>
      <c r="O153" s="113"/>
    </row>
    <row r="154" spans="1:15" ht="11.25" customHeight="1">
      <c r="A154" s="14"/>
      <c r="B154" s="271"/>
      <c r="C154" s="618" t="s">
        <v>1088</v>
      </c>
      <c r="D154" s="113">
        <v>14723.63328</v>
      </c>
      <c r="E154" s="113">
        <v>7785.5273520000001</v>
      </c>
      <c r="F154" s="440">
        <v>44.4</v>
      </c>
      <c r="G154" s="113">
        <v>18177.357120000001</v>
      </c>
      <c r="H154" s="440">
        <v>7.0000000000000009</v>
      </c>
      <c r="I154" s="113">
        <v>966</v>
      </c>
      <c r="J154" s="440">
        <v>22.1</v>
      </c>
      <c r="K154" s="440">
        <v>2.0409999999999999</v>
      </c>
      <c r="L154" s="113">
        <v>14710.23568</v>
      </c>
      <c r="M154" s="440">
        <f t="shared" si="1"/>
        <v>80.926152151209976</v>
      </c>
      <c r="N154" s="113">
        <v>272.29284699999999</v>
      </c>
      <c r="O154" s="113"/>
    </row>
    <row r="155" spans="1:15" ht="11.25" customHeight="1">
      <c r="A155" s="14"/>
      <c r="B155" s="271"/>
      <c r="C155" s="271" t="s">
        <v>1089</v>
      </c>
      <c r="D155" s="113">
        <v>7836.0993329999992</v>
      </c>
      <c r="E155" s="113">
        <v>8650.0721679999988</v>
      </c>
      <c r="F155" s="440">
        <v>72.5</v>
      </c>
      <c r="G155" s="113">
        <v>14107.151974</v>
      </c>
      <c r="H155" s="440">
        <v>14.299999999999999</v>
      </c>
      <c r="I155" s="113">
        <v>1012</v>
      </c>
      <c r="J155" s="440">
        <v>19.900000000000002</v>
      </c>
      <c r="K155" s="440">
        <v>2.5350000000000001</v>
      </c>
      <c r="L155" s="113">
        <v>12239.398974</v>
      </c>
      <c r="M155" s="440">
        <f t="shared" si="1"/>
        <v>86.760240455037717</v>
      </c>
      <c r="N155" s="113">
        <v>399.26909899999998</v>
      </c>
      <c r="O155" s="113"/>
    </row>
    <row r="156" spans="1:15" ht="11.25" customHeight="1">
      <c r="A156" s="14"/>
      <c r="B156" s="271"/>
      <c r="C156" s="618" t="s">
        <v>1090</v>
      </c>
      <c r="D156" s="113">
        <v>6476.6837210000003</v>
      </c>
      <c r="E156" s="113">
        <v>6880.8838150000001</v>
      </c>
      <c r="F156" s="440">
        <v>81</v>
      </c>
      <c r="G156" s="113">
        <v>12049.691919999999</v>
      </c>
      <c r="H156" s="440">
        <v>12.7</v>
      </c>
      <c r="I156" s="113">
        <v>989</v>
      </c>
      <c r="J156" s="440">
        <v>19.400000000000002</v>
      </c>
      <c r="K156" s="440">
        <v>2.61</v>
      </c>
      <c r="L156" s="113">
        <v>10165.14525</v>
      </c>
      <c r="M156" s="440">
        <f t="shared" si="1"/>
        <v>84.360208688223466</v>
      </c>
      <c r="N156" s="113">
        <v>293.16168199999998</v>
      </c>
      <c r="O156" s="113"/>
    </row>
    <row r="157" spans="1:15" ht="11.25" customHeight="1">
      <c r="A157" s="14"/>
      <c r="B157" s="271"/>
      <c r="C157" s="618" t="s">
        <v>1091</v>
      </c>
      <c r="D157" s="113">
        <v>1359.415612</v>
      </c>
      <c r="E157" s="113">
        <v>1769.1883529999998</v>
      </c>
      <c r="F157" s="440">
        <v>39.5</v>
      </c>
      <c r="G157" s="113">
        <v>2057.4600540000001</v>
      </c>
      <c r="H157" s="440">
        <v>23.7</v>
      </c>
      <c r="I157" s="113">
        <v>23</v>
      </c>
      <c r="J157" s="440">
        <v>22.5</v>
      </c>
      <c r="K157" s="440">
        <v>2.0950000000000002</v>
      </c>
      <c r="L157" s="113">
        <v>2074.2537240000001</v>
      </c>
      <c r="M157" s="440">
        <f t="shared" si="1"/>
        <v>100.81623310097081</v>
      </c>
      <c r="N157" s="113">
        <v>106.107417</v>
      </c>
      <c r="O157" s="113"/>
    </row>
    <row r="158" spans="1:15" ht="11.25" customHeight="1">
      <c r="A158" s="14"/>
      <c r="B158" s="271"/>
      <c r="C158" s="618" t="s">
        <v>1092</v>
      </c>
      <c r="D158" s="113"/>
      <c r="E158" s="113"/>
      <c r="F158" s="440"/>
      <c r="G158" s="113"/>
      <c r="H158" s="440"/>
      <c r="I158" s="113"/>
      <c r="J158" s="440"/>
      <c r="K158" s="440"/>
      <c r="L158" s="113"/>
      <c r="M158" s="440"/>
      <c r="N158" s="113"/>
      <c r="O158" s="113"/>
    </row>
    <row r="159" spans="1:15" ht="11.25" customHeight="1">
      <c r="A159" s="14"/>
      <c r="B159" s="271"/>
      <c r="C159" s="271" t="s">
        <v>1093</v>
      </c>
      <c r="D159" s="113">
        <v>16516.61044</v>
      </c>
      <c r="E159" s="113">
        <v>3886.6872080000003</v>
      </c>
      <c r="F159" s="440">
        <v>61.8</v>
      </c>
      <c r="G159" s="113">
        <v>18918.170569999998</v>
      </c>
      <c r="H159" s="440">
        <v>100</v>
      </c>
      <c r="I159" s="113">
        <v>1034</v>
      </c>
      <c r="J159" s="440">
        <v>32.299999999999997</v>
      </c>
      <c r="K159" s="440">
        <v>1.9379999999999999</v>
      </c>
      <c r="L159" s="113">
        <v>32595.284670000001</v>
      </c>
      <c r="M159" s="440">
        <f t="shared" ref="M159:M160" si="2">L159/G159*100</f>
        <v>172.29617710334452</v>
      </c>
      <c r="N159" s="113">
        <v>4725.6315249999998</v>
      </c>
      <c r="O159" s="113">
        <v>-4725.6315249999998</v>
      </c>
    </row>
    <row r="160" spans="1:15" ht="11.25" customHeight="1">
      <c r="A160" s="14"/>
      <c r="B160" s="1207" t="s">
        <v>1096</v>
      </c>
      <c r="C160" s="1207"/>
      <c r="D160" s="889">
        <f>D143+D146+D147+D148+D149+D152+D155+D159</f>
        <v>489807.92700200004</v>
      </c>
      <c r="E160" s="889">
        <f>E143+E146+E147+E148+E149+E152+E155+E159</f>
        <v>361019.45695900003</v>
      </c>
      <c r="F160" s="1208">
        <v>49.96</v>
      </c>
      <c r="G160" s="889">
        <f>G143+G146+G147+G148+G149+G152+G155+G159</f>
        <v>670190.88985399995</v>
      </c>
      <c r="H160" s="1208">
        <v>4.1900000000000004</v>
      </c>
      <c r="I160" s="889">
        <f>I143+I146+I147+I148+I149+I152+I155+I159</f>
        <v>16375</v>
      </c>
      <c r="J160" s="1208">
        <v>26.96</v>
      </c>
      <c r="K160" s="1208">
        <v>2.3913000000000002</v>
      </c>
      <c r="L160" s="889">
        <f>L143+L146+L147+L148+L149+L152+L155+L159</f>
        <v>298729.51820000005</v>
      </c>
      <c r="M160" s="1208">
        <f t="shared" si="2"/>
        <v>44.573795723346493</v>
      </c>
      <c r="N160" s="889">
        <f>N143+N146+N147+N148+N149+N152+N155+N159</f>
        <v>6720.8753029999998</v>
      </c>
      <c r="O160" s="889">
        <f t="shared" ref="O160" si="3">O143+O146+O147+O148+O149+O152+O155+O159</f>
        <v>-4725.6315249999998</v>
      </c>
    </row>
    <row r="161" spans="1:15" ht="15" customHeight="1">
      <c r="A161" s="14"/>
      <c r="B161" s="1360" t="s">
        <v>1097</v>
      </c>
      <c r="C161" s="271"/>
      <c r="H161" s="310"/>
      <c r="J161" s="311"/>
      <c r="K161" s="312"/>
      <c r="L161" s="4"/>
      <c r="M161" s="79"/>
      <c r="O161" s="3"/>
    </row>
    <row r="162" spans="1:15" ht="11.25" customHeight="1">
      <c r="A162" s="14"/>
      <c r="B162" s="271"/>
      <c r="C162" s="271" t="s">
        <v>1077</v>
      </c>
      <c r="D162" s="113">
        <v>380.57795299999998</v>
      </c>
      <c r="E162" s="113"/>
      <c r="F162" s="440"/>
      <c r="G162" s="113">
        <v>380.57795299999998</v>
      </c>
      <c r="H162" s="440">
        <v>0.1</v>
      </c>
      <c r="I162" s="113">
        <v>3</v>
      </c>
      <c r="J162" s="440">
        <v>37.4</v>
      </c>
      <c r="K162" s="440">
        <v>4.5259999999999998</v>
      </c>
      <c r="L162" s="113">
        <v>131.92784700000001</v>
      </c>
      <c r="M162" s="440">
        <v>34.665131272068201</v>
      </c>
      <c r="N162" s="113">
        <v>0.14421500000000001</v>
      </c>
      <c r="O162" s="113"/>
    </row>
    <row r="163" spans="1:15" ht="11.25" customHeight="1">
      <c r="A163" s="14"/>
      <c r="B163" s="271"/>
      <c r="C163" s="618" t="s">
        <v>1078</v>
      </c>
      <c r="D163" s="113">
        <v>183.99607900000001</v>
      </c>
      <c r="E163" s="113"/>
      <c r="F163" s="440"/>
      <c r="G163" s="113">
        <v>183.99607900000001</v>
      </c>
      <c r="H163" s="440">
        <v>0.1</v>
      </c>
      <c r="I163" s="113">
        <v>2</v>
      </c>
      <c r="J163" s="440">
        <v>23</v>
      </c>
      <c r="K163" s="440">
        <v>3.0489999999999999</v>
      </c>
      <c r="L163" s="113">
        <v>25.170752</v>
      </c>
      <c r="M163" s="440">
        <v>13.680048040589</v>
      </c>
      <c r="N163" s="113">
        <v>2.5406999999999999E-2</v>
      </c>
      <c r="O163" s="113"/>
    </row>
    <row r="164" spans="1:15" ht="11.25" customHeight="1">
      <c r="A164" s="14"/>
      <c r="B164" s="271"/>
      <c r="C164" s="618" t="s">
        <v>1079</v>
      </c>
      <c r="D164" s="113">
        <v>196.581874</v>
      </c>
      <c r="E164" s="113"/>
      <c r="F164" s="440"/>
      <c r="G164" s="113">
        <v>196.581874</v>
      </c>
      <c r="H164" s="440">
        <v>0.1</v>
      </c>
      <c r="I164" s="113">
        <v>1</v>
      </c>
      <c r="J164" s="440">
        <v>46.5</v>
      </c>
      <c r="K164" s="440">
        <v>5.9089999999999998</v>
      </c>
      <c r="L164" s="113">
        <v>106.75709500000001</v>
      </c>
      <c r="M164" s="440">
        <v>54.306682924387992</v>
      </c>
      <c r="N164" s="113">
        <v>0.118808</v>
      </c>
      <c r="O164" s="113"/>
    </row>
    <row r="165" spans="1:15" ht="11.25" customHeight="1">
      <c r="A165" s="14"/>
      <c r="B165" s="271"/>
      <c r="C165" s="271" t="s">
        <v>1080</v>
      </c>
      <c r="D165" s="113">
        <v>219.46052299999999</v>
      </c>
      <c r="E165" s="113">
        <v>0.96500199999999992</v>
      </c>
      <c r="F165" s="440">
        <v>20</v>
      </c>
      <c r="G165" s="113">
        <v>219.653525</v>
      </c>
      <c r="H165" s="440">
        <v>0.2</v>
      </c>
      <c r="I165" s="113">
        <v>5</v>
      </c>
      <c r="J165" s="440">
        <v>37.700000000000003</v>
      </c>
      <c r="K165" s="440">
        <v>5.165</v>
      </c>
      <c r="L165" s="113">
        <v>108.39454499999999</v>
      </c>
      <c r="M165" s="440">
        <v>49.347965164683799</v>
      </c>
      <c r="N165" s="113">
        <v>0.17596200000000001</v>
      </c>
      <c r="O165" s="113"/>
    </row>
    <row r="166" spans="1:15" ht="11.25" customHeight="1">
      <c r="A166" s="14"/>
      <c r="B166" s="271"/>
      <c r="C166" s="271" t="s">
        <v>1081</v>
      </c>
      <c r="D166" s="113">
        <v>967.78082799999993</v>
      </c>
      <c r="E166" s="113">
        <v>224.22172800000001</v>
      </c>
      <c r="F166" s="440">
        <v>60.5</v>
      </c>
      <c r="G166" s="113">
        <v>1103.476506</v>
      </c>
      <c r="H166" s="440">
        <v>0.4</v>
      </c>
      <c r="I166" s="113">
        <v>24</v>
      </c>
      <c r="J166" s="440">
        <v>34</v>
      </c>
      <c r="K166" s="440">
        <v>1.4610000000000001</v>
      </c>
      <c r="L166" s="113">
        <v>352.45125200000001</v>
      </c>
      <c r="M166" s="440">
        <v>31.940077571529201</v>
      </c>
      <c r="N166" s="113">
        <v>1.4165270000000001</v>
      </c>
      <c r="O166" s="113"/>
    </row>
    <row r="167" spans="1:15" ht="11.25" customHeight="1">
      <c r="A167" s="14"/>
      <c r="B167" s="271"/>
      <c r="C167" s="271" t="s">
        <v>1082</v>
      </c>
      <c r="D167" s="113">
        <v>5721.1281179999996</v>
      </c>
      <c r="E167" s="113">
        <v>216.53655699999999</v>
      </c>
      <c r="F167" s="440">
        <v>58.199999999999996</v>
      </c>
      <c r="G167" s="113">
        <v>5847.1283009999997</v>
      </c>
      <c r="H167" s="440">
        <v>0.6</v>
      </c>
      <c r="I167" s="113">
        <v>29</v>
      </c>
      <c r="J167" s="440">
        <v>27</v>
      </c>
      <c r="K167" s="440">
        <v>1.355</v>
      </c>
      <c r="L167" s="113">
        <v>2284.1623439999998</v>
      </c>
      <c r="M167" s="440">
        <v>39.064686567752496</v>
      </c>
      <c r="N167" s="113">
        <v>10.104462</v>
      </c>
      <c r="O167" s="113"/>
    </row>
    <row r="168" spans="1:15" ht="11.25" customHeight="1">
      <c r="A168" s="14"/>
      <c r="B168" s="271"/>
      <c r="C168" s="271" t="s">
        <v>1083</v>
      </c>
      <c r="D168" s="113">
        <v>3543.0484350000002</v>
      </c>
      <c r="E168" s="113">
        <v>1237.1826100000001</v>
      </c>
      <c r="F168" s="440">
        <v>105.60000000000001</v>
      </c>
      <c r="G168" s="113">
        <v>4201.9293429999998</v>
      </c>
      <c r="H168" s="440">
        <v>1.2</v>
      </c>
      <c r="I168" s="113">
        <v>74</v>
      </c>
      <c r="J168" s="440">
        <v>25.6</v>
      </c>
      <c r="K168" s="440">
        <v>3.4089999999999998</v>
      </c>
      <c r="L168" s="113">
        <v>2648.0237659999998</v>
      </c>
      <c r="M168" s="440">
        <v>63.0192359234061</v>
      </c>
      <c r="N168" s="113">
        <v>13.287576</v>
      </c>
      <c r="O168" s="113"/>
    </row>
    <row r="169" spans="1:15" ht="11.25" customHeight="1">
      <c r="A169" s="14"/>
      <c r="B169" s="271"/>
      <c r="C169" s="618" t="s">
        <v>1084</v>
      </c>
      <c r="D169" s="113">
        <v>3416.9181660000004</v>
      </c>
      <c r="E169" s="113">
        <v>1204.3133500000001</v>
      </c>
      <c r="F169" s="440">
        <v>53.300000000000004</v>
      </c>
      <c r="G169" s="113">
        <v>4058.6006400000001</v>
      </c>
      <c r="H169" s="440">
        <v>1.2</v>
      </c>
      <c r="I169" s="113">
        <v>58</v>
      </c>
      <c r="J169" s="440">
        <v>25.7</v>
      </c>
      <c r="K169" s="440">
        <v>3.456</v>
      </c>
      <c r="L169" s="113">
        <v>2589.145876</v>
      </c>
      <c r="M169" s="440">
        <v>63.794053804712405</v>
      </c>
      <c r="N169" s="113">
        <v>12.502288999999999</v>
      </c>
      <c r="O169" s="113"/>
    </row>
    <row r="170" spans="1:15" ht="11.25" customHeight="1">
      <c r="A170" s="14"/>
      <c r="B170" s="271"/>
      <c r="C170" s="618" t="s">
        <v>1085</v>
      </c>
      <c r="D170" s="113">
        <v>126.130269</v>
      </c>
      <c r="E170" s="113">
        <v>32.869260000000004</v>
      </c>
      <c r="F170" s="440">
        <v>52.300000000000004</v>
      </c>
      <c r="G170" s="113">
        <v>143.32870299999999</v>
      </c>
      <c r="H170" s="440">
        <v>2.4</v>
      </c>
      <c r="I170" s="113">
        <v>16</v>
      </c>
      <c r="J170" s="440">
        <v>23.599999999999998</v>
      </c>
      <c r="K170" s="440">
        <v>2.08</v>
      </c>
      <c r="L170" s="113">
        <v>58.877890000000001</v>
      </c>
      <c r="M170" s="440">
        <v>41.0789247147517</v>
      </c>
      <c r="N170" s="113">
        <v>0.78528699999999996</v>
      </c>
      <c r="O170" s="113"/>
    </row>
    <row r="171" spans="1:15" ht="11.25" customHeight="1">
      <c r="A171" s="14"/>
      <c r="B171" s="271"/>
      <c r="C171" s="271" t="s">
        <v>1086</v>
      </c>
      <c r="D171" s="113">
        <v>57.165264999999998</v>
      </c>
      <c r="E171" s="113">
        <v>29.649637999999999</v>
      </c>
      <c r="F171" s="440">
        <v>56.699999999999996</v>
      </c>
      <c r="G171" s="113">
        <v>67.126688999999999</v>
      </c>
      <c r="H171" s="440">
        <v>3.6</v>
      </c>
      <c r="I171" s="113">
        <v>10</v>
      </c>
      <c r="J171" s="440">
        <v>20.2</v>
      </c>
      <c r="K171" s="440">
        <v>1.3160000000000001</v>
      </c>
      <c r="L171" s="113">
        <v>28.474065</v>
      </c>
      <c r="M171" s="440">
        <v>42.418396354987799</v>
      </c>
      <c r="N171" s="113">
        <v>0.50853800000000005</v>
      </c>
      <c r="O171" s="113"/>
    </row>
    <row r="172" spans="1:15" ht="11.25" customHeight="1">
      <c r="A172" s="14"/>
      <c r="B172" s="271"/>
      <c r="C172" s="618" t="s">
        <v>1087</v>
      </c>
      <c r="D172" s="113">
        <v>56.183320000000002</v>
      </c>
      <c r="E172" s="113">
        <v>27.349637999999999</v>
      </c>
      <c r="F172" s="440">
        <v>34.599999999999994</v>
      </c>
      <c r="G172" s="113">
        <v>65.635948999999997</v>
      </c>
      <c r="H172" s="440">
        <v>3.5000000000000004</v>
      </c>
      <c r="I172" s="113">
        <v>8</v>
      </c>
      <c r="J172" s="440">
        <v>20</v>
      </c>
      <c r="K172" s="440">
        <v>1.264</v>
      </c>
      <c r="L172" s="113">
        <v>27.486415999999998</v>
      </c>
      <c r="M172" s="440">
        <v>41.877075625127304</v>
      </c>
      <c r="N172" s="113">
        <v>0.47968499999999997</v>
      </c>
      <c r="O172" s="113"/>
    </row>
    <row r="173" spans="1:15" ht="11.25" customHeight="1">
      <c r="A173" s="14"/>
      <c r="B173" s="271"/>
      <c r="C173" s="618" t="s">
        <v>1088</v>
      </c>
      <c r="D173" s="113">
        <v>0.98194500000000007</v>
      </c>
      <c r="E173" s="113">
        <v>2.2999999999999998</v>
      </c>
      <c r="F173" s="440">
        <v>22.1</v>
      </c>
      <c r="G173" s="113">
        <v>1.49074</v>
      </c>
      <c r="H173" s="440">
        <v>7.3</v>
      </c>
      <c r="I173" s="113">
        <v>2</v>
      </c>
      <c r="J173" s="440">
        <v>26.400000000000002</v>
      </c>
      <c r="K173" s="440">
        <v>3.6349999999999998</v>
      </c>
      <c r="L173" s="113">
        <v>0.987649</v>
      </c>
      <c r="M173" s="440">
        <v>66.252263976280204</v>
      </c>
      <c r="N173" s="113">
        <v>2.8853E-2</v>
      </c>
      <c r="O173" s="113"/>
    </row>
    <row r="174" spans="1:15" ht="11.25" customHeight="1">
      <c r="A174" s="14"/>
      <c r="B174" s="271"/>
      <c r="C174" s="271" t="s">
        <v>1089</v>
      </c>
      <c r="D174" s="113">
        <v>4.9299999999999995E-4</v>
      </c>
      <c r="E174" s="113">
        <v>0.80100000000000005</v>
      </c>
      <c r="F174" s="440">
        <v>50</v>
      </c>
      <c r="G174" s="113">
        <v>0.40099299999999999</v>
      </c>
      <c r="H174" s="440">
        <v>13.8</v>
      </c>
      <c r="I174" s="113">
        <v>2</v>
      </c>
      <c r="J174" s="440">
        <v>24.6</v>
      </c>
      <c r="K174" s="440">
        <v>1.698</v>
      </c>
      <c r="L174" s="113">
        <v>0.28293000000000001</v>
      </c>
      <c r="M174" s="440">
        <v>70.557341399974604</v>
      </c>
      <c r="N174" s="113">
        <v>1.3635E-2</v>
      </c>
      <c r="O174" s="113"/>
    </row>
    <row r="175" spans="1:15" ht="11.25" customHeight="1">
      <c r="A175" s="14"/>
      <c r="B175" s="271"/>
      <c r="C175" s="618" t="s">
        <v>1090</v>
      </c>
      <c r="D175" s="113">
        <v>4.9299999999999995E-4</v>
      </c>
      <c r="E175" s="113">
        <v>0.80100000000000005</v>
      </c>
      <c r="F175" s="440">
        <v>50</v>
      </c>
      <c r="G175" s="113">
        <v>0.40099299999999999</v>
      </c>
      <c r="H175" s="440">
        <v>13.8</v>
      </c>
      <c r="I175" s="113">
        <v>2</v>
      </c>
      <c r="J175" s="440">
        <v>24.6</v>
      </c>
      <c r="K175" s="440">
        <v>1.698</v>
      </c>
      <c r="L175" s="113">
        <v>0.28293000000000001</v>
      </c>
      <c r="M175" s="440">
        <v>70.557341399974604</v>
      </c>
      <c r="N175" s="113">
        <v>1.3635E-2</v>
      </c>
      <c r="O175" s="113"/>
    </row>
    <row r="176" spans="1:15" ht="11.25" customHeight="1">
      <c r="A176" s="14"/>
      <c r="B176" s="271"/>
      <c r="C176" s="618" t="s">
        <v>1091</v>
      </c>
      <c r="D176" s="113"/>
      <c r="E176" s="113"/>
      <c r="F176" s="440"/>
      <c r="G176" s="113"/>
      <c r="H176" s="440"/>
      <c r="I176" s="113"/>
      <c r="J176" s="440"/>
      <c r="K176" s="440"/>
      <c r="L176" s="113"/>
      <c r="M176" s="440">
        <v>0</v>
      </c>
      <c r="N176" s="113"/>
      <c r="O176" s="113"/>
    </row>
    <row r="177" spans="1:15" ht="11.25" customHeight="1">
      <c r="A177" s="14"/>
      <c r="B177" s="271"/>
      <c r="C177" s="618" t="s">
        <v>1092</v>
      </c>
      <c r="D177" s="113"/>
      <c r="E177" s="113"/>
      <c r="F177" s="440"/>
      <c r="G177" s="113"/>
      <c r="H177" s="440"/>
      <c r="I177" s="113"/>
      <c r="J177" s="440"/>
      <c r="K177" s="440"/>
      <c r="L177" s="113"/>
      <c r="M177" s="440">
        <v>0</v>
      </c>
      <c r="N177" s="113"/>
      <c r="O177" s="113"/>
    </row>
    <row r="178" spans="1:15" ht="11.25" customHeight="1">
      <c r="A178" s="14"/>
      <c r="B178" s="271"/>
      <c r="C178" s="271" t="s">
        <v>1093</v>
      </c>
      <c r="D178" s="113">
        <v>1253.045437</v>
      </c>
      <c r="E178" s="113">
        <v>0.76550400000000007</v>
      </c>
      <c r="F178" s="440">
        <v>82.199999999999989</v>
      </c>
      <c r="G178" s="113">
        <v>1253.6746909999999</v>
      </c>
      <c r="H178" s="440">
        <v>100</v>
      </c>
      <c r="I178" s="113">
        <v>9</v>
      </c>
      <c r="J178" s="440">
        <v>48.9</v>
      </c>
      <c r="K178" s="440">
        <v>4.7949999999999999</v>
      </c>
      <c r="L178" s="113">
        <v>1347.2196670000001</v>
      </c>
      <c r="M178" s="440">
        <v>107.461662636372</v>
      </c>
      <c r="N178" s="113">
        <v>593.35848299999998</v>
      </c>
      <c r="O178" s="113">
        <v>-594.59772599999997</v>
      </c>
    </row>
    <row r="179" spans="1:15" ht="11.25" customHeight="1">
      <c r="A179" s="14"/>
      <c r="B179" s="1207" t="s">
        <v>1098</v>
      </c>
      <c r="C179" s="1207"/>
      <c r="D179" s="889">
        <f>D162+D165+D166+D167+D168+D171+D174+D178</f>
        <v>12142.207052</v>
      </c>
      <c r="E179" s="889">
        <f>E162+E165+E166+E167+E168+E171+E174+E178</f>
        <v>1710.1220390000001</v>
      </c>
      <c r="F179" s="1208">
        <v>54.49</v>
      </c>
      <c r="G179" s="889">
        <f>G162+G165+G166+G167+G168+G171+G174+G178</f>
        <v>13073.968000999999</v>
      </c>
      <c r="H179" s="1208">
        <v>10.37</v>
      </c>
      <c r="I179" s="889">
        <f>I162+I165+I166+I167+I168+I171+I174+I178</f>
        <v>156</v>
      </c>
      <c r="J179" s="1208">
        <v>30.31</v>
      </c>
      <c r="K179" s="1208">
        <v>2.5104000000000002</v>
      </c>
      <c r="L179" s="889">
        <f>L162+L165+L166+L167+L168+L171+L174+L178</f>
        <v>6900.9364160000005</v>
      </c>
      <c r="M179" s="1208">
        <v>52.783794602160285</v>
      </c>
      <c r="N179" s="889">
        <f>N162+N165+N166+N167+N168+N171+N174+N178</f>
        <v>619.00939800000003</v>
      </c>
      <c r="O179" s="889">
        <f t="shared" ref="O179" si="4">O162+O165+O166+O167+O168+O171+O174+O178</f>
        <v>-594.59772599999997</v>
      </c>
    </row>
    <row r="180" spans="1:15" ht="15" customHeight="1">
      <c r="A180" s="14"/>
      <c r="B180" s="1360" t="s">
        <v>1099</v>
      </c>
      <c r="C180" s="271"/>
      <c r="H180" s="310"/>
      <c r="J180" s="311"/>
      <c r="K180" s="312"/>
      <c r="L180" s="4"/>
      <c r="M180" s="79"/>
      <c r="O180" s="3"/>
    </row>
    <row r="181" spans="1:15" ht="11.25" customHeight="1">
      <c r="A181" s="14"/>
      <c r="B181" s="271"/>
      <c r="C181" s="271" t="s">
        <v>1077</v>
      </c>
      <c r="D181" s="113"/>
      <c r="E181" s="113"/>
      <c r="F181" s="440"/>
      <c r="G181" s="113"/>
      <c r="H181" s="440"/>
      <c r="I181" s="113"/>
      <c r="J181" s="440"/>
      <c r="K181" s="440"/>
      <c r="L181" s="113"/>
      <c r="M181" s="440"/>
      <c r="N181" s="113"/>
      <c r="O181" s="113"/>
    </row>
    <row r="182" spans="1:15" ht="11.25" customHeight="1">
      <c r="A182" s="14"/>
      <c r="B182" s="271"/>
      <c r="C182" s="618" t="s">
        <v>1078</v>
      </c>
      <c r="D182" s="113"/>
      <c r="E182" s="113"/>
      <c r="F182" s="440"/>
      <c r="G182" s="113"/>
      <c r="H182" s="440"/>
      <c r="I182" s="113"/>
      <c r="J182" s="440"/>
      <c r="K182" s="440"/>
      <c r="L182" s="113"/>
      <c r="M182" s="440"/>
      <c r="N182" s="113"/>
      <c r="O182" s="113"/>
    </row>
    <row r="183" spans="1:15" ht="11.25" customHeight="1">
      <c r="A183" s="14"/>
      <c r="B183" s="271"/>
      <c r="C183" s="618" t="s">
        <v>1079</v>
      </c>
      <c r="D183" s="113"/>
      <c r="E183" s="113"/>
      <c r="F183" s="440"/>
      <c r="G183" s="113"/>
      <c r="H183" s="440"/>
      <c r="I183" s="113"/>
      <c r="J183" s="440"/>
      <c r="K183" s="440"/>
      <c r="L183" s="113"/>
      <c r="M183" s="440"/>
      <c r="N183" s="113"/>
      <c r="O183" s="113"/>
    </row>
    <row r="184" spans="1:15" ht="11.25" customHeight="1">
      <c r="A184" s="14"/>
      <c r="B184" s="271"/>
      <c r="C184" s="271" t="s">
        <v>1080</v>
      </c>
      <c r="D184" s="113">
        <v>88889.912590000007</v>
      </c>
      <c r="E184" s="113">
        <v>13613.146489999999</v>
      </c>
      <c r="F184" s="440">
        <v>100</v>
      </c>
      <c r="G184" s="113">
        <v>102503.0591</v>
      </c>
      <c r="H184" s="440">
        <v>0.19999999999999998</v>
      </c>
      <c r="I184" s="113">
        <v>34409</v>
      </c>
      <c r="J184" s="440">
        <v>18.899999999999999</v>
      </c>
      <c r="K184" s="440">
        <v>4.8029999999999999</v>
      </c>
      <c r="L184" s="113">
        <v>8380.7370310000006</v>
      </c>
      <c r="M184" s="440">
        <v>8.1760847964780403</v>
      </c>
      <c r="N184" s="113">
        <v>39.653944000000003</v>
      </c>
      <c r="O184" s="113"/>
    </row>
    <row r="185" spans="1:15" ht="11.25" customHeight="1">
      <c r="A185" s="14"/>
      <c r="B185" s="271"/>
      <c r="C185" s="271" t="s">
        <v>1081</v>
      </c>
      <c r="D185" s="113">
        <v>274557.94829999999</v>
      </c>
      <c r="E185" s="113">
        <v>44250.203909999997</v>
      </c>
      <c r="F185" s="440">
        <v>100</v>
      </c>
      <c r="G185" s="113">
        <v>318808.15220000001</v>
      </c>
      <c r="H185" s="440">
        <v>0.3</v>
      </c>
      <c r="I185" s="113">
        <v>157828</v>
      </c>
      <c r="J185" s="440">
        <v>19.900000000000002</v>
      </c>
      <c r="K185" s="440">
        <v>4.851</v>
      </c>
      <c r="L185" s="113">
        <v>37055.056380000002</v>
      </c>
      <c r="M185" s="440">
        <v>11.622995247861168</v>
      </c>
      <c r="N185" s="113">
        <v>196.019126</v>
      </c>
      <c r="O185" s="113"/>
    </row>
    <row r="186" spans="1:15" ht="11.25" customHeight="1">
      <c r="A186" s="14"/>
      <c r="B186" s="271"/>
      <c r="C186" s="271" t="s">
        <v>1082</v>
      </c>
      <c r="D186" s="113">
        <v>192818.43549999999</v>
      </c>
      <c r="E186" s="113">
        <v>27606.43089</v>
      </c>
      <c r="F186" s="440">
        <v>100</v>
      </c>
      <c r="G186" s="113">
        <v>220424.8664</v>
      </c>
      <c r="H186" s="440">
        <v>0.6</v>
      </c>
      <c r="I186" s="113">
        <v>107129</v>
      </c>
      <c r="J186" s="440">
        <v>20</v>
      </c>
      <c r="K186" s="440">
        <v>4.8680000000000003</v>
      </c>
      <c r="L186" s="113">
        <v>42420.040240000002</v>
      </c>
      <c r="M186" s="440">
        <v>19.244670954238583</v>
      </c>
      <c r="N186" s="113">
        <v>274.401903</v>
      </c>
      <c r="O186" s="113"/>
    </row>
    <row r="187" spans="1:15" ht="11.25" customHeight="1">
      <c r="A187" s="14"/>
      <c r="B187" s="271"/>
      <c r="C187" s="271" t="s">
        <v>1083</v>
      </c>
      <c r="D187" s="113">
        <v>183443.883176</v>
      </c>
      <c r="E187" s="113">
        <v>18482.800169999999</v>
      </c>
      <c r="F187" s="440">
        <v>100</v>
      </c>
      <c r="G187" s="113">
        <v>201926.683376</v>
      </c>
      <c r="H187" s="440">
        <v>1.2999999999999998</v>
      </c>
      <c r="I187" s="113">
        <v>89703</v>
      </c>
      <c r="J187" s="440">
        <v>20.399999999999999</v>
      </c>
      <c r="K187" s="440">
        <v>4.8780000000000001</v>
      </c>
      <c r="L187" s="113">
        <v>65294.318829999997</v>
      </c>
      <c r="M187" s="440">
        <v>32.335656555314152</v>
      </c>
      <c r="N187" s="113">
        <v>547.73327099999995</v>
      </c>
      <c r="O187" s="113"/>
    </row>
    <row r="188" spans="1:15" ht="11.25" customHeight="1">
      <c r="A188" s="14"/>
      <c r="B188" s="271"/>
      <c r="C188" s="618" t="s">
        <v>1084</v>
      </c>
      <c r="D188" s="113">
        <v>183410.66469999999</v>
      </c>
      <c r="E188" s="113">
        <v>18482.800169999999</v>
      </c>
      <c r="F188" s="440">
        <v>100</v>
      </c>
      <c r="G188" s="113">
        <v>201893.46489999999</v>
      </c>
      <c r="H188" s="440">
        <v>1.2999999999999998</v>
      </c>
      <c r="I188" s="113">
        <v>89694</v>
      </c>
      <c r="J188" s="440">
        <v>20.399999999999999</v>
      </c>
      <c r="K188" s="440">
        <v>4.8780000000000001</v>
      </c>
      <c r="L188" s="113">
        <v>65278.061040000001</v>
      </c>
      <c r="M188" s="440">
        <v>32.332924234240537</v>
      </c>
      <c r="N188" s="113">
        <v>547.57653400000004</v>
      </c>
      <c r="O188" s="113"/>
    </row>
    <row r="189" spans="1:15" ht="11.25" customHeight="1">
      <c r="A189" s="14"/>
      <c r="B189" s="271"/>
      <c r="C189" s="618" t="s">
        <v>1085</v>
      </c>
      <c r="D189" s="113">
        <v>33.218476000000003</v>
      </c>
      <c r="E189" s="113"/>
      <c r="F189" s="440"/>
      <c r="G189" s="113">
        <v>33.218476000000003</v>
      </c>
      <c r="H189" s="440">
        <v>2</v>
      </c>
      <c r="I189" s="113">
        <v>9</v>
      </c>
      <c r="J189" s="440">
        <v>23.799999999999997</v>
      </c>
      <c r="K189" s="440">
        <v>4.9580000000000002</v>
      </c>
      <c r="L189" s="113">
        <v>16.25779</v>
      </c>
      <c r="M189" s="440">
        <v>48.942010464297034</v>
      </c>
      <c r="N189" s="113">
        <v>0.15673699999999999</v>
      </c>
      <c r="O189" s="113"/>
    </row>
    <row r="190" spans="1:15" ht="11.25" customHeight="1">
      <c r="A190" s="14"/>
      <c r="B190" s="271"/>
      <c r="C190" s="271" t="s">
        <v>1086</v>
      </c>
      <c r="D190" s="113">
        <v>55473.401680000003</v>
      </c>
      <c r="E190" s="113">
        <v>4196.849913</v>
      </c>
      <c r="F190" s="440">
        <v>100</v>
      </c>
      <c r="G190" s="113">
        <v>59670.251593000001</v>
      </c>
      <c r="H190" s="440">
        <v>3.3000000000000003</v>
      </c>
      <c r="I190" s="113">
        <v>26055</v>
      </c>
      <c r="J190" s="440">
        <v>21</v>
      </c>
      <c r="K190" s="440">
        <v>4.8890000000000002</v>
      </c>
      <c r="L190" s="113">
        <v>34014.718977999997</v>
      </c>
      <c r="M190" s="440">
        <v>57.004483926108186</v>
      </c>
      <c r="N190" s="113">
        <v>408.78153099999997</v>
      </c>
      <c r="O190" s="113"/>
    </row>
    <row r="191" spans="1:15" ht="11.25" customHeight="1">
      <c r="A191" s="14"/>
      <c r="B191" s="271"/>
      <c r="C191" s="618" t="s">
        <v>1087</v>
      </c>
      <c r="D191" s="113">
        <v>50342.278740000002</v>
      </c>
      <c r="E191" s="113">
        <v>3979.9210600000001</v>
      </c>
      <c r="F191" s="440">
        <v>100</v>
      </c>
      <c r="G191" s="113">
        <v>54322.199800000002</v>
      </c>
      <c r="H191" s="440">
        <v>2.9</v>
      </c>
      <c r="I191" s="113">
        <v>23763</v>
      </c>
      <c r="J191" s="440">
        <v>20.9</v>
      </c>
      <c r="K191" s="440">
        <v>4.8879999999999999</v>
      </c>
      <c r="L191" s="113">
        <v>29414.30286</v>
      </c>
      <c r="M191" s="440">
        <v>54.147849255545054</v>
      </c>
      <c r="N191" s="113">
        <v>334.568241</v>
      </c>
      <c r="O191" s="113"/>
    </row>
    <row r="192" spans="1:15" ht="11.25" customHeight="1">
      <c r="A192" s="14"/>
      <c r="B192" s="271"/>
      <c r="C192" s="618" t="s">
        <v>1088</v>
      </c>
      <c r="D192" s="113">
        <v>5131.1229400000002</v>
      </c>
      <c r="E192" s="113">
        <v>216.928853</v>
      </c>
      <c r="F192" s="440">
        <v>100</v>
      </c>
      <c r="G192" s="113">
        <v>5348.0517929999996</v>
      </c>
      <c r="H192" s="440">
        <v>6.3</v>
      </c>
      <c r="I192" s="113">
        <v>2292</v>
      </c>
      <c r="J192" s="440">
        <v>22</v>
      </c>
      <c r="K192" s="440">
        <v>4.899</v>
      </c>
      <c r="L192" s="113">
        <v>4600.4161180000001</v>
      </c>
      <c r="M192" s="440">
        <v>86.020410722675294</v>
      </c>
      <c r="N192" s="113">
        <v>74.213290000000001</v>
      </c>
      <c r="O192" s="113"/>
    </row>
    <row r="193" spans="1:15" ht="11.25" customHeight="1">
      <c r="A193" s="14"/>
      <c r="B193" s="271"/>
      <c r="C193" s="271" t="s">
        <v>1089</v>
      </c>
      <c r="D193" s="113">
        <v>2926.3446009999998</v>
      </c>
      <c r="E193" s="113">
        <v>64.588307999999998</v>
      </c>
      <c r="F193" s="440">
        <v>100</v>
      </c>
      <c r="G193" s="113">
        <v>2990.9329090000001</v>
      </c>
      <c r="H193" s="440">
        <v>12.7</v>
      </c>
      <c r="I193" s="113">
        <v>1333</v>
      </c>
      <c r="J193" s="440">
        <v>22.8</v>
      </c>
      <c r="K193" s="440">
        <v>4.9210000000000003</v>
      </c>
      <c r="L193" s="113">
        <v>3502.2120199999999</v>
      </c>
      <c r="M193" s="440">
        <v>117.09430223130424</v>
      </c>
      <c r="N193" s="113">
        <v>87.285174999999995</v>
      </c>
      <c r="O193" s="113"/>
    </row>
    <row r="194" spans="1:15" ht="11.25" customHeight="1">
      <c r="A194" s="14"/>
      <c r="B194" s="271"/>
      <c r="C194" s="618" t="s">
        <v>1090</v>
      </c>
      <c r="D194" s="113">
        <v>2926.3446009999998</v>
      </c>
      <c r="E194" s="113">
        <v>64.588307999999998</v>
      </c>
      <c r="F194" s="440">
        <v>100</v>
      </c>
      <c r="G194" s="113">
        <v>2990.9329090000001</v>
      </c>
      <c r="H194" s="440">
        <v>12.7</v>
      </c>
      <c r="I194" s="113">
        <v>1333</v>
      </c>
      <c r="J194" s="440">
        <v>22.8</v>
      </c>
      <c r="K194" s="440">
        <v>4.9210000000000003</v>
      </c>
      <c r="L194" s="113">
        <v>3502.2120199999999</v>
      </c>
      <c r="M194" s="440">
        <v>117.09430223130424</v>
      </c>
      <c r="N194" s="113">
        <v>87.285174999999995</v>
      </c>
      <c r="O194" s="113"/>
    </row>
    <row r="195" spans="1:15" ht="11.25" customHeight="1">
      <c r="A195" s="14"/>
      <c r="B195" s="271"/>
      <c r="C195" s="618" t="s">
        <v>1091</v>
      </c>
      <c r="D195" s="113"/>
      <c r="E195" s="113"/>
      <c r="F195" s="440"/>
      <c r="G195" s="113"/>
      <c r="H195" s="440"/>
      <c r="I195" s="113"/>
      <c r="J195" s="440"/>
      <c r="K195" s="440"/>
      <c r="L195" s="113"/>
      <c r="M195" s="440"/>
      <c r="N195" s="113"/>
      <c r="O195" s="113"/>
    </row>
    <row r="196" spans="1:15" ht="11.25" customHeight="1">
      <c r="A196" s="14"/>
      <c r="B196" s="271"/>
      <c r="C196" s="618" t="s">
        <v>1092</v>
      </c>
      <c r="D196" s="113"/>
      <c r="E196" s="113"/>
      <c r="F196" s="440"/>
      <c r="G196" s="113"/>
      <c r="H196" s="440"/>
      <c r="I196" s="113"/>
      <c r="J196" s="440"/>
      <c r="K196" s="440"/>
      <c r="L196" s="113"/>
      <c r="M196" s="440"/>
      <c r="N196" s="113"/>
      <c r="O196" s="113"/>
    </row>
    <row r="197" spans="1:15" ht="11.25" customHeight="1">
      <c r="A197" s="14"/>
      <c r="B197" s="271"/>
      <c r="C197" s="271" t="s">
        <v>1093</v>
      </c>
      <c r="D197" s="113">
        <v>1765.1083739999999</v>
      </c>
      <c r="E197" s="113">
        <v>18.678053999999999</v>
      </c>
      <c r="F197" s="440">
        <v>100</v>
      </c>
      <c r="G197" s="113">
        <v>1783.7864279999999</v>
      </c>
      <c r="H197" s="440">
        <v>100</v>
      </c>
      <c r="I197" s="113">
        <v>1172</v>
      </c>
      <c r="J197" s="440">
        <v>23.7</v>
      </c>
      <c r="K197" s="440">
        <v>4.7880000000000003</v>
      </c>
      <c r="L197" s="113">
        <v>4569.6913180000001</v>
      </c>
      <c r="M197" s="440">
        <v>256.17928504611319</v>
      </c>
      <c r="N197" s="113">
        <v>67.689352999999997</v>
      </c>
      <c r="O197" s="113">
        <f>-N197</f>
        <v>-67.689352999999997</v>
      </c>
    </row>
    <row r="198" spans="1:15" ht="11.25" customHeight="1">
      <c r="A198" s="14"/>
      <c r="B198" s="1207" t="s">
        <v>1100</v>
      </c>
      <c r="C198" s="1207"/>
      <c r="D198" s="889">
        <f t="shared" ref="D198:E198" si="5">D181+D184+D185+D186+D187+D190+D193+D197</f>
        <v>799875.03422099992</v>
      </c>
      <c r="E198" s="889">
        <f t="shared" si="5"/>
        <v>108232.69773500001</v>
      </c>
      <c r="F198" s="1208">
        <f>(G198-D198)/E198*100</f>
        <v>100.00000004619682</v>
      </c>
      <c r="G198" s="889">
        <f t="shared" ref="G198" si="6">G181+G184+G185+G186+G187+G190+G193+G197</f>
        <v>908107.73200600001</v>
      </c>
      <c r="H198" s="1208">
        <v>1.03</v>
      </c>
      <c r="I198" s="889">
        <f t="shared" ref="I198" si="7">I181+I184+I185+I186+I187+I190+I193+I197</f>
        <v>417629</v>
      </c>
      <c r="J198" s="1208">
        <v>20</v>
      </c>
      <c r="K198" s="1208">
        <v>4.8582000000000001</v>
      </c>
      <c r="L198" s="889">
        <f t="shared" ref="L198" si="8">L181+L184+L185+L186+L187+L190+L193+L197</f>
        <v>195236.77479699999</v>
      </c>
      <c r="M198" s="1208">
        <v>21.49929660501008</v>
      </c>
      <c r="N198" s="889">
        <f t="shared" ref="N198:O198" si="9">N181+N184+N185+N186+N187+N190+N193+N197</f>
        <v>1621.5643029999999</v>
      </c>
      <c r="O198" s="889">
        <f t="shared" si="9"/>
        <v>-67.689352999999997</v>
      </c>
    </row>
    <row r="199" spans="1:15" ht="15" customHeight="1">
      <c r="A199" s="14"/>
      <c r="B199" s="1360" t="s">
        <v>1101</v>
      </c>
      <c r="C199" s="271"/>
      <c r="D199" s="43"/>
      <c r="E199" s="43"/>
      <c r="F199" s="43"/>
      <c r="G199" s="43"/>
      <c r="H199" s="310"/>
      <c r="I199" s="79"/>
      <c r="J199" s="311"/>
      <c r="K199" s="312"/>
      <c r="L199" s="804"/>
      <c r="M199" s="79"/>
      <c r="N199" s="43"/>
      <c r="O199" s="80"/>
    </row>
    <row r="200" spans="1:15" ht="11.25" customHeight="1">
      <c r="A200" s="14"/>
      <c r="B200" s="271"/>
      <c r="C200" s="271" t="s">
        <v>1077</v>
      </c>
      <c r="D200" s="113">
        <v>0.238867</v>
      </c>
      <c r="E200" s="113"/>
      <c r="F200" s="440">
        <v>62.6</v>
      </c>
      <c r="G200" s="113">
        <v>0.238867</v>
      </c>
      <c r="H200" s="440">
        <v>0.1</v>
      </c>
      <c r="I200" s="113">
        <v>2</v>
      </c>
      <c r="J200" s="440">
        <v>21.6</v>
      </c>
      <c r="K200" s="440">
        <v>2.6869999999999998</v>
      </c>
      <c r="L200" s="113">
        <v>1.7867000000000001E-2</v>
      </c>
      <c r="M200" s="440">
        <f>L200/G200*100</f>
        <v>7.479894669418548</v>
      </c>
      <c r="N200" s="113">
        <v>7.6000000000000004E-5</v>
      </c>
      <c r="O200" s="113"/>
    </row>
    <row r="201" spans="1:15" ht="11.25" customHeight="1">
      <c r="A201" s="14"/>
      <c r="B201" s="271"/>
      <c r="C201" s="618" t="s">
        <v>1078</v>
      </c>
      <c r="D201" s="113"/>
      <c r="E201" s="113"/>
      <c r="F201" s="440">
        <v>62.6</v>
      </c>
      <c r="G201" s="113"/>
      <c r="H201" s="440">
        <v>0.1</v>
      </c>
      <c r="I201" s="113"/>
      <c r="J201" s="440">
        <v>32.5</v>
      </c>
      <c r="K201" s="440">
        <v>2.04</v>
      </c>
      <c r="L201" s="113"/>
      <c r="M201" s="440"/>
      <c r="N201" s="113"/>
      <c r="O201" s="113"/>
    </row>
    <row r="202" spans="1:15" ht="11.25" customHeight="1">
      <c r="A202" s="14"/>
      <c r="B202" s="271"/>
      <c r="C202" s="618" t="s">
        <v>1079</v>
      </c>
      <c r="D202" s="113">
        <v>0.238867</v>
      </c>
      <c r="E202" s="113"/>
      <c r="F202" s="440"/>
      <c r="G202" s="113">
        <v>0.238867</v>
      </c>
      <c r="H202" s="440">
        <v>0.1</v>
      </c>
      <c r="I202" s="113">
        <v>2</v>
      </c>
      <c r="J202" s="440">
        <v>21.6</v>
      </c>
      <c r="K202" s="440">
        <v>2.6869999999999998</v>
      </c>
      <c r="L202" s="113">
        <v>1.7867000000000001E-2</v>
      </c>
      <c r="M202" s="440">
        <f t="shared" ref="M202:M212" si="10">L202/G202*100</f>
        <v>7.479894669418548</v>
      </c>
      <c r="N202" s="113">
        <v>7.6000000000000004E-5</v>
      </c>
      <c r="O202" s="113"/>
    </row>
    <row r="203" spans="1:15" ht="11.25" customHeight="1">
      <c r="A203" s="14"/>
      <c r="B203" s="271"/>
      <c r="C203" s="271" t="s">
        <v>1080</v>
      </c>
      <c r="D203" s="113">
        <v>10514.939640000001</v>
      </c>
      <c r="E203" s="113">
        <v>39500.655449999998</v>
      </c>
      <c r="F203" s="440">
        <v>64.099999999999994</v>
      </c>
      <c r="G203" s="113">
        <v>35853.019919999999</v>
      </c>
      <c r="H203" s="440">
        <v>0.2</v>
      </c>
      <c r="I203" s="113">
        <v>990386</v>
      </c>
      <c r="J203" s="440">
        <v>34.200000000000003</v>
      </c>
      <c r="K203" s="440">
        <v>1.282</v>
      </c>
      <c r="L203" s="113">
        <v>4784.7705459999997</v>
      </c>
      <c r="M203" s="440">
        <f t="shared" si="10"/>
        <v>13.345516100669938</v>
      </c>
      <c r="N203" s="113">
        <v>21.371357</v>
      </c>
      <c r="O203" s="113"/>
    </row>
    <row r="204" spans="1:15" ht="11.25" customHeight="1">
      <c r="A204" s="14"/>
      <c r="B204" s="271"/>
      <c r="C204" s="271" t="s">
        <v>1081</v>
      </c>
      <c r="D204" s="113">
        <v>6861.7703529999999</v>
      </c>
      <c r="E204" s="113">
        <v>1768.622392</v>
      </c>
      <c r="F204" s="440">
        <v>59.4</v>
      </c>
      <c r="G204" s="113">
        <v>7911.8062190000001</v>
      </c>
      <c r="H204" s="440">
        <v>0.4</v>
      </c>
      <c r="I204" s="113">
        <v>77710</v>
      </c>
      <c r="J204" s="440">
        <v>31.900000000000002</v>
      </c>
      <c r="K204" s="440">
        <v>2.456</v>
      </c>
      <c r="L204" s="113">
        <v>1603.586229</v>
      </c>
      <c r="M204" s="440">
        <f t="shared" si="10"/>
        <v>20.268269780786955</v>
      </c>
      <c r="N204" s="113">
        <v>9.3278730000000003</v>
      </c>
      <c r="O204" s="113"/>
    </row>
    <row r="205" spans="1:15" ht="11.25" customHeight="1">
      <c r="A205" s="14"/>
      <c r="B205" s="271"/>
      <c r="C205" s="271" t="s">
        <v>1082</v>
      </c>
      <c r="D205" s="113">
        <v>4134.4510190000001</v>
      </c>
      <c r="E205" s="113">
        <v>648.13720000000001</v>
      </c>
      <c r="F205" s="440">
        <v>55.400000000000006</v>
      </c>
      <c r="G205" s="113">
        <v>4493.3045069999998</v>
      </c>
      <c r="H205" s="440">
        <v>0.6</v>
      </c>
      <c r="I205" s="113">
        <v>31198</v>
      </c>
      <c r="J205" s="440">
        <v>30.2</v>
      </c>
      <c r="K205" s="440">
        <v>2.722</v>
      </c>
      <c r="L205" s="113">
        <v>1163.28603</v>
      </c>
      <c r="M205" s="440">
        <f t="shared" si="10"/>
        <v>25.889321059539753</v>
      </c>
      <c r="N205" s="113">
        <v>8.4363329999999994</v>
      </c>
      <c r="O205" s="113"/>
    </row>
    <row r="206" spans="1:15" ht="11.25" customHeight="1">
      <c r="A206" s="14"/>
      <c r="B206" s="271"/>
      <c r="C206" s="271" t="s">
        <v>1083</v>
      </c>
      <c r="D206" s="113">
        <v>13209.520354</v>
      </c>
      <c r="E206" s="113">
        <v>1435.1107380000001</v>
      </c>
      <c r="F206" s="440">
        <v>64</v>
      </c>
      <c r="G206" s="113">
        <v>13786.123621000001</v>
      </c>
      <c r="H206" s="440">
        <v>1.6</v>
      </c>
      <c r="I206" s="113">
        <v>73326</v>
      </c>
      <c r="J206" s="440">
        <v>28.999999999999996</v>
      </c>
      <c r="K206" s="440">
        <v>3.0539999999999998</v>
      </c>
      <c r="L206" s="113">
        <v>4898.0411640000002</v>
      </c>
      <c r="M206" s="440">
        <f t="shared" si="10"/>
        <v>35.528777331859672</v>
      </c>
      <c r="N206" s="113">
        <v>62.21331</v>
      </c>
      <c r="O206" s="113"/>
    </row>
    <row r="207" spans="1:15" ht="11.25" customHeight="1">
      <c r="A207" s="14"/>
      <c r="B207" s="271"/>
      <c r="C207" s="618" t="s">
        <v>1084</v>
      </c>
      <c r="D207" s="113">
        <v>9836.4386200000008</v>
      </c>
      <c r="E207" s="113">
        <v>1209.547055</v>
      </c>
      <c r="F207" s="440">
        <v>43.9</v>
      </c>
      <c r="G207" s="113">
        <v>10367.63509</v>
      </c>
      <c r="H207" s="440">
        <v>1.3</v>
      </c>
      <c r="I207" s="113">
        <v>60232</v>
      </c>
      <c r="J207" s="440">
        <v>29.099999999999998</v>
      </c>
      <c r="K207" s="440">
        <v>2.9820000000000002</v>
      </c>
      <c r="L207" s="113">
        <v>3503.1606120000001</v>
      </c>
      <c r="M207" s="440">
        <f t="shared" si="10"/>
        <v>33.789389591643129</v>
      </c>
      <c r="N207" s="113">
        <v>38.053193</v>
      </c>
      <c r="O207" s="113"/>
    </row>
    <row r="208" spans="1:15" ht="11.25" customHeight="1">
      <c r="A208" s="14"/>
      <c r="B208" s="271"/>
      <c r="C208" s="618" t="s">
        <v>1085</v>
      </c>
      <c r="D208" s="113">
        <v>3373.0817339999999</v>
      </c>
      <c r="E208" s="113">
        <v>225.563683</v>
      </c>
      <c r="F208" s="440">
        <v>20.100000000000001</v>
      </c>
      <c r="G208" s="113">
        <v>3418.488531</v>
      </c>
      <c r="H208" s="440">
        <v>2.5</v>
      </c>
      <c r="I208" s="113">
        <v>13094</v>
      </c>
      <c r="J208" s="440">
        <v>28.599999999999998</v>
      </c>
      <c r="K208" s="440">
        <v>3.27</v>
      </c>
      <c r="L208" s="113">
        <v>1394.8805520000001</v>
      </c>
      <c r="M208" s="440">
        <f t="shared" si="10"/>
        <v>40.804014386789824</v>
      </c>
      <c r="N208" s="113">
        <v>24.160117</v>
      </c>
      <c r="O208" s="113"/>
    </row>
    <row r="209" spans="1:15" ht="11.25" customHeight="1">
      <c r="A209" s="14"/>
      <c r="B209" s="271"/>
      <c r="C209" s="271" t="s">
        <v>1086</v>
      </c>
      <c r="D209" s="113">
        <v>6982.221638</v>
      </c>
      <c r="E209" s="113">
        <v>1448.2013509999999</v>
      </c>
      <c r="F209" s="440">
        <v>95</v>
      </c>
      <c r="G209" s="113">
        <v>7722.1668900000004</v>
      </c>
      <c r="H209" s="440">
        <v>4.5</v>
      </c>
      <c r="I209" s="113">
        <v>69963</v>
      </c>
      <c r="J209" s="440">
        <v>33.1</v>
      </c>
      <c r="K209" s="440">
        <v>2.923</v>
      </c>
      <c r="L209" s="113">
        <v>3942.0020549999999</v>
      </c>
      <c r="M209" s="440">
        <f t="shared" si="10"/>
        <v>51.04787440044565</v>
      </c>
      <c r="N209" s="113">
        <v>115.914751</v>
      </c>
      <c r="O209" s="113"/>
    </row>
    <row r="210" spans="1:15" ht="11.25" customHeight="1">
      <c r="A210" s="14"/>
      <c r="B210" s="271"/>
      <c r="C210" s="618" t="s">
        <v>1087</v>
      </c>
      <c r="D210" s="113">
        <v>4469.4908640000003</v>
      </c>
      <c r="E210" s="113">
        <v>1140.438435</v>
      </c>
      <c r="F210" s="440">
        <v>53.800000000000004</v>
      </c>
      <c r="G210" s="113">
        <v>5082.5316419999999</v>
      </c>
      <c r="H210" s="440">
        <v>3.6999999999999997</v>
      </c>
      <c r="I210" s="113">
        <v>49495</v>
      </c>
      <c r="J210" s="440">
        <v>32.9</v>
      </c>
      <c r="K210" s="440">
        <v>2.84</v>
      </c>
      <c r="L210" s="113">
        <v>2522.5037819999998</v>
      </c>
      <c r="M210" s="440">
        <f t="shared" si="10"/>
        <v>49.630852490027642</v>
      </c>
      <c r="N210" s="113">
        <v>60.546970000000002</v>
      </c>
      <c r="O210" s="113"/>
    </row>
    <row r="211" spans="1:15" ht="11.25" customHeight="1">
      <c r="A211" s="14"/>
      <c r="B211" s="271"/>
      <c r="C211" s="618" t="s">
        <v>1088</v>
      </c>
      <c r="D211" s="113">
        <v>2512.7307740000001</v>
      </c>
      <c r="E211" s="113">
        <v>307.76291600000002</v>
      </c>
      <c r="F211" s="440">
        <v>41.199999999999996</v>
      </c>
      <c r="G211" s="113">
        <v>2639.635248</v>
      </c>
      <c r="H211" s="440">
        <v>6.2</v>
      </c>
      <c r="I211" s="113">
        <v>20468</v>
      </c>
      <c r="J211" s="440">
        <v>33.5</v>
      </c>
      <c r="K211" s="440">
        <v>3.0840000000000001</v>
      </c>
      <c r="L211" s="113">
        <v>1419.4982729999999</v>
      </c>
      <c r="M211" s="440">
        <f t="shared" si="10"/>
        <v>53.776303906970703</v>
      </c>
      <c r="N211" s="113">
        <v>55.367781000000001</v>
      </c>
      <c r="O211" s="113"/>
    </row>
    <row r="212" spans="1:15" ht="11.25" customHeight="1">
      <c r="A212" s="14"/>
      <c r="B212" s="271"/>
      <c r="C212" s="271" t="s">
        <v>1089</v>
      </c>
      <c r="D212" s="113">
        <v>2284.5085309999999</v>
      </c>
      <c r="E212" s="113">
        <v>253.39669699999999</v>
      </c>
      <c r="F212" s="440">
        <v>50.5</v>
      </c>
      <c r="G212" s="113">
        <v>2412.435774</v>
      </c>
      <c r="H212" s="440">
        <v>14.7</v>
      </c>
      <c r="I212" s="113">
        <v>18304</v>
      </c>
      <c r="J212" s="440">
        <v>34.9</v>
      </c>
      <c r="K212" s="440">
        <v>2.8450000000000002</v>
      </c>
      <c r="L212" s="113">
        <v>1735.7630260000001</v>
      </c>
      <c r="M212" s="440">
        <f t="shared" si="10"/>
        <v>71.950641948986444</v>
      </c>
      <c r="N212" s="113">
        <v>126.28737700000001</v>
      </c>
      <c r="O212" s="113"/>
    </row>
    <row r="213" spans="1:15" ht="11.25" customHeight="1">
      <c r="A213" s="14"/>
      <c r="B213" s="271"/>
      <c r="C213" s="618" t="s">
        <v>1090</v>
      </c>
      <c r="D213" s="113">
        <v>2284.5085309999999</v>
      </c>
      <c r="E213" s="113">
        <v>253.39669699999999</v>
      </c>
      <c r="F213" s="440">
        <v>50.5</v>
      </c>
      <c r="G213" s="113">
        <v>2412.435774</v>
      </c>
      <c r="H213" s="440">
        <v>14.7</v>
      </c>
      <c r="I213" s="113">
        <v>18304</v>
      </c>
      <c r="J213" s="440">
        <v>34.9</v>
      </c>
      <c r="K213" s="440">
        <v>2.8450000000000002</v>
      </c>
      <c r="L213" s="113">
        <v>1735.7630260000001</v>
      </c>
      <c r="M213" s="440">
        <f>L213/G213*100</f>
        <v>71.950641948986444</v>
      </c>
      <c r="N213" s="113">
        <v>126.28737700000001</v>
      </c>
      <c r="O213" s="113"/>
    </row>
    <row r="214" spans="1:15" ht="11.25" customHeight="1">
      <c r="A214" s="14"/>
      <c r="B214" s="271"/>
      <c r="C214" s="618" t="s">
        <v>1091</v>
      </c>
      <c r="D214" s="113"/>
      <c r="E214" s="113"/>
      <c r="F214" s="440"/>
      <c r="G214" s="113"/>
      <c r="H214" s="440"/>
      <c r="I214" s="113"/>
      <c r="J214" s="440"/>
      <c r="K214" s="440"/>
      <c r="L214" s="113"/>
      <c r="M214" s="440"/>
      <c r="N214" s="113"/>
      <c r="O214" s="113"/>
    </row>
    <row r="215" spans="1:15" ht="11.25" customHeight="1">
      <c r="A215" s="14"/>
      <c r="B215" s="271"/>
      <c r="C215" s="618" t="s">
        <v>1092</v>
      </c>
      <c r="D215" s="113"/>
      <c r="E215" s="113"/>
      <c r="F215" s="440"/>
      <c r="G215" s="113"/>
      <c r="H215" s="440"/>
      <c r="I215" s="113"/>
      <c r="J215" s="440"/>
      <c r="K215" s="440"/>
      <c r="L215" s="113"/>
      <c r="M215" s="440"/>
      <c r="N215" s="113"/>
      <c r="O215" s="113"/>
    </row>
    <row r="216" spans="1:15" ht="11.25" customHeight="1">
      <c r="A216" s="14"/>
      <c r="B216" s="271"/>
      <c r="C216" s="271" t="s">
        <v>1093</v>
      </c>
      <c r="D216" s="113">
        <v>1294.6280059999999</v>
      </c>
      <c r="E216" s="113">
        <v>203.660811</v>
      </c>
      <c r="F216" s="440">
        <v>78.2</v>
      </c>
      <c r="G216" s="113">
        <v>1453.880547</v>
      </c>
      <c r="H216" s="440">
        <v>100</v>
      </c>
      <c r="I216" s="113">
        <v>15044</v>
      </c>
      <c r="J216" s="440">
        <v>38</v>
      </c>
      <c r="K216" s="440">
        <v>1.9870000000000001</v>
      </c>
      <c r="L216" s="113">
        <v>5037.1797420000003</v>
      </c>
      <c r="M216" s="440">
        <f t="shared" ref="M216:M218" si="11">L216/G216*100</f>
        <v>346.46448447184571</v>
      </c>
      <c r="N216" s="113">
        <v>156.36112199999999</v>
      </c>
      <c r="O216" s="113">
        <v>-156.36112199999999</v>
      </c>
    </row>
    <row r="217" spans="1:15" ht="11.25" customHeight="1">
      <c r="A217" s="14"/>
      <c r="B217" s="1207" t="s">
        <v>1102</v>
      </c>
      <c r="C217" s="1207"/>
      <c r="D217" s="889">
        <f t="shared" ref="D217:E217" si="12">D200+D203+D204+D205+D206+D209+D212+D216</f>
        <v>45282.278407999998</v>
      </c>
      <c r="E217" s="889">
        <f t="shared" si="12"/>
        <v>45257.784638999998</v>
      </c>
      <c r="F217" s="1208">
        <v>62.64</v>
      </c>
      <c r="G217" s="889">
        <f t="shared" ref="G217" si="13">G200+G203+G204+G205+G206+G209+G212+G216</f>
        <v>73632.976344999988</v>
      </c>
      <c r="H217" s="1208">
        <v>3.39</v>
      </c>
      <c r="I217" s="889">
        <f>I200+I203+I204+I205+I206+I209+I212+I216</f>
        <v>1275933</v>
      </c>
      <c r="J217" s="1208">
        <v>32.700000000000003</v>
      </c>
      <c r="K217" s="1208">
        <v>2.0649000000000002</v>
      </c>
      <c r="L217" s="889">
        <f t="shared" ref="L217" si="14">L200+L203+L204+L205+L206+L209+L212+L216</f>
        <v>23164.646659000002</v>
      </c>
      <c r="M217" s="1208">
        <f t="shared" si="11"/>
        <v>31.459609279495037</v>
      </c>
      <c r="N217" s="889">
        <f t="shared" ref="N217:O217" si="15">N200+N203+N204+N205+N206+N209+N212+N216</f>
        <v>499.91219899999999</v>
      </c>
      <c r="O217" s="889">
        <f t="shared" si="15"/>
        <v>-156.36112199999999</v>
      </c>
    </row>
    <row r="218" spans="1:15" ht="11.25" customHeight="1">
      <c r="A218" s="14"/>
      <c r="B218" s="1207" t="s">
        <v>1103</v>
      </c>
      <c r="C218" s="1207"/>
      <c r="D218" s="889">
        <f>D141+D160+D179+D198+D217</f>
        <v>1515172.69135</v>
      </c>
      <c r="E218" s="889">
        <f>E141+E160+E179+E198+E217</f>
        <v>561192.88504099997</v>
      </c>
      <c r="F218" s="1208">
        <v>60.23</v>
      </c>
      <c r="G218" s="889">
        <f>G141+G160+G179+G198+G217</f>
        <v>1853199.8910669999</v>
      </c>
      <c r="H218" s="1208">
        <v>2.59</v>
      </c>
      <c r="I218" s="889">
        <f>I141+I160+I179+I198+I217</f>
        <v>1752699</v>
      </c>
      <c r="J218" s="1208">
        <v>23.78</v>
      </c>
      <c r="K218" s="1208">
        <v>3.5737999999999999</v>
      </c>
      <c r="L218" s="889">
        <f>L141+L160+L179+L198+L217</f>
        <v>606674.70494700002</v>
      </c>
      <c r="M218" s="1208">
        <f t="shared" si="11"/>
        <v>32.736603745303512</v>
      </c>
      <c r="N218" s="889">
        <f>N141+N160+N179+N198+N217</f>
        <v>11286.010203</v>
      </c>
      <c r="O218" s="889">
        <f>O141+O160+O179+O198+O217</f>
        <v>-6679.9718589999993</v>
      </c>
    </row>
    <row r="219" spans="1:15" ht="11.25" customHeight="1"/>
    <row r="220" spans="1:15" ht="11.25" customHeight="1">
      <c r="G220" s="818"/>
    </row>
    <row r="221" spans="1:15" ht="11.25" customHeight="1"/>
    <row r="222" spans="1:15" ht="11.25" customHeight="1"/>
    <row r="223" spans="1:15" ht="11.25" customHeight="1"/>
    <row r="224" spans="1:15"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sheetData>
  <mergeCells count="4">
    <mergeCell ref="B3:H3"/>
    <mergeCell ref="B8:O8"/>
    <mergeCell ref="B7:O7"/>
    <mergeCell ref="B10:C10"/>
  </mergeCells>
  <hyperlinks>
    <hyperlink ref="B3" location="Contents!A1" display="Back to index page" xr:uid="{00000000-0004-0000-1900-000000000000}"/>
    <hyperlink ref="B3:H3" location="CONTENTS!A1" display="Back to contents page" xr:uid="{00000000-0004-0000-1900-000001000000}"/>
  </hyperlinks>
  <pageMargins left="0.23622047244094491" right="0.23622047244094491" top="0.74803149606299213" bottom="0.74803149606299213" header="0.31496062992125984" footer="0.31496062992125984"/>
  <pageSetup paperSize="9" scale="62" orientation="landscape" r:id="rId1"/>
  <colBreaks count="1" manualBreakCount="1">
    <brk id="16" max="1048575" man="1"/>
  </colBreaks>
  <customProperties>
    <customPr name="EpmWorksheetKeyString_GU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F3748-0BCE-4C28-9842-7C97B66A9C9B}">
  <sheetPr codeName="Sheet1"/>
  <dimension ref="A1:T113"/>
  <sheetViews>
    <sheetView showGridLines="0" showRowColHeaders="0" zoomScale="123" zoomScaleNormal="123" zoomScaleSheetLayoutView="70" workbookViewId="0"/>
  </sheetViews>
  <sheetFormatPr baseColWidth="10" defaultColWidth="9.140625" defaultRowHeight="15"/>
  <cols>
    <col min="1" max="1" width="2.85546875" customWidth="1"/>
    <col min="2" max="2" width="6.42578125" customWidth="1"/>
    <col min="3" max="3" width="9.7109375" customWidth="1"/>
    <col min="4" max="4" width="65.140625" customWidth="1"/>
    <col min="5" max="5" width="9.7109375" style="429" customWidth="1"/>
    <col min="6" max="6" width="42.85546875" style="429" customWidth="1"/>
    <col min="7" max="7" width="10.28515625" style="602" customWidth="1"/>
    <col min="8" max="8" width="19.42578125" customWidth="1"/>
  </cols>
  <sheetData>
    <row r="1" spans="1:7">
      <c r="B1" s="293"/>
      <c r="C1" s="293"/>
      <c r="D1" s="427"/>
      <c r="E1" s="428"/>
      <c r="F1" s="428"/>
      <c r="G1" s="1700"/>
    </row>
    <row r="2" spans="1:7" ht="20.25">
      <c r="B2" s="1712" t="s">
        <v>26</v>
      </c>
      <c r="C2" s="294"/>
      <c r="G2" s="1701"/>
    </row>
    <row r="3" spans="1:7">
      <c r="B3" s="1155" t="s">
        <v>27</v>
      </c>
      <c r="C3" s="1156"/>
      <c r="D3" s="1155"/>
      <c r="E3" s="1157"/>
      <c r="F3" s="1720" t="s">
        <v>2198</v>
      </c>
      <c r="G3" s="1720"/>
    </row>
    <row r="4" spans="1:7" s="430" customFormat="1" ht="12">
      <c r="B4" s="279" t="s">
        <v>29</v>
      </c>
      <c r="C4" s="278"/>
      <c r="D4" s="276"/>
      <c r="E4" s="277" t="s">
        <v>30</v>
      </c>
      <c r="F4" s="277" t="s">
        <v>31</v>
      </c>
      <c r="G4" s="1702" t="s">
        <v>32</v>
      </c>
    </row>
    <row r="5" spans="1:7" s="430" customFormat="1" ht="12">
      <c r="B5" s="375"/>
      <c r="C5" s="376"/>
      <c r="D5" s="377"/>
      <c r="E5" s="378"/>
      <c r="F5" s="378"/>
      <c r="G5" s="1703"/>
    </row>
    <row r="6" spans="1:7" ht="13.5" customHeight="1">
      <c r="B6" s="1719" t="s">
        <v>33</v>
      </c>
      <c r="C6" s="1719"/>
      <c r="D6" s="1719"/>
      <c r="E6" s="1719"/>
      <c r="F6" s="1719"/>
      <c r="G6" s="1719"/>
    </row>
    <row r="7" spans="1:7" ht="12" customHeight="1">
      <c r="A7" t="s">
        <v>34</v>
      </c>
      <c r="B7" s="1575"/>
      <c r="C7" s="813" t="s">
        <v>35</v>
      </c>
      <c r="D7" s="74" t="s">
        <v>36</v>
      </c>
      <c r="E7" s="379" t="s">
        <v>37</v>
      </c>
      <c r="F7" s="74" t="s">
        <v>38</v>
      </c>
      <c r="G7" s="1704" t="s">
        <v>42</v>
      </c>
    </row>
    <row r="8" spans="1:7" ht="12" customHeight="1">
      <c r="B8" s="1575"/>
      <c r="C8" s="813" t="s">
        <v>39</v>
      </c>
      <c r="D8" s="74" t="s">
        <v>40</v>
      </c>
      <c r="E8" s="379" t="s">
        <v>37</v>
      </c>
      <c r="F8" s="74" t="s">
        <v>41</v>
      </c>
      <c r="G8" s="1704" t="s">
        <v>42</v>
      </c>
    </row>
    <row r="9" spans="1:7" s="429" customFormat="1" ht="12" customHeight="1">
      <c r="B9" s="1575"/>
      <c r="C9" s="813" t="s">
        <v>43</v>
      </c>
      <c r="D9" s="74" t="s">
        <v>44</v>
      </c>
      <c r="E9" s="74"/>
      <c r="F9" s="74" t="s">
        <v>45</v>
      </c>
      <c r="G9" s="1708" t="s">
        <v>46</v>
      </c>
    </row>
    <row r="10" spans="1:7" s="429" customFormat="1" ht="12" customHeight="1">
      <c r="B10" s="1575"/>
      <c r="C10" s="813" t="s">
        <v>47</v>
      </c>
      <c r="D10" s="74" t="s">
        <v>2169</v>
      </c>
      <c r="E10" s="74"/>
      <c r="F10" s="74" t="s">
        <v>45</v>
      </c>
      <c r="G10" s="1709" t="s">
        <v>46</v>
      </c>
    </row>
    <row r="11" spans="1:7" ht="13.5" customHeight="1">
      <c r="B11" s="1719" t="s">
        <v>48</v>
      </c>
      <c r="C11" s="1719"/>
      <c r="D11" s="1719"/>
      <c r="E11" s="1719"/>
      <c r="F11" s="1719"/>
      <c r="G11" s="1719"/>
    </row>
    <row r="12" spans="1:7" s="74" customFormat="1" ht="12" customHeight="1">
      <c r="B12" s="1576"/>
      <c r="C12" s="813" t="s">
        <v>49</v>
      </c>
      <c r="D12" s="74" t="s">
        <v>2170</v>
      </c>
      <c r="E12" s="379" t="s">
        <v>50</v>
      </c>
      <c r="F12" s="74" t="s">
        <v>51</v>
      </c>
      <c r="G12" s="1709" t="s">
        <v>46</v>
      </c>
    </row>
    <row r="13" spans="1:7" s="74" customFormat="1" ht="12" customHeight="1">
      <c r="B13" s="1576"/>
      <c r="C13" s="813" t="s">
        <v>52</v>
      </c>
      <c r="D13" s="74" t="s">
        <v>53</v>
      </c>
      <c r="E13" s="379" t="s">
        <v>50</v>
      </c>
      <c r="F13" s="74" t="s">
        <v>54</v>
      </c>
      <c r="G13" s="1709" t="s">
        <v>46</v>
      </c>
    </row>
    <row r="14" spans="1:7" ht="12" customHeight="1">
      <c r="B14" s="1575"/>
      <c r="C14" s="813" t="s">
        <v>55</v>
      </c>
      <c r="D14" s="74" t="s">
        <v>56</v>
      </c>
      <c r="E14" s="379" t="s">
        <v>50</v>
      </c>
      <c r="F14" s="379" t="s">
        <v>57</v>
      </c>
      <c r="G14" s="1704" t="s">
        <v>58</v>
      </c>
    </row>
    <row r="15" spans="1:7" ht="12" customHeight="1">
      <c r="B15" s="1575"/>
      <c r="C15" s="813" t="s">
        <v>59</v>
      </c>
      <c r="D15" s="74" t="s">
        <v>60</v>
      </c>
      <c r="E15" s="379" t="s">
        <v>50</v>
      </c>
      <c r="F15" s="379" t="s">
        <v>61</v>
      </c>
      <c r="G15" s="1704" t="s">
        <v>58</v>
      </c>
    </row>
    <row r="16" spans="1:7" s="429" customFormat="1" ht="12" customHeight="1">
      <c r="B16" s="1576"/>
      <c r="C16" s="813" t="s">
        <v>62</v>
      </c>
      <c r="D16" s="74" t="s">
        <v>63</v>
      </c>
      <c r="E16" s="74"/>
      <c r="F16" s="74" t="s">
        <v>64</v>
      </c>
      <c r="G16" s="1709" t="s">
        <v>46</v>
      </c>
    </row>
    <row r="17" spans="2:20" s="429" customFormat="1" ht="12" customHeight="1">
      <c r="B17" s="1576"/>
      <c r="C17" s="813" t="s">
        <v>47</v>
      </c>
      <c r="D17" s="74" t="s">
        <v>2171</v>
      </c>
      <c r="E17" s="74"/>
      <c r="F17" s="74" t="s">
        <v>64</v>
      </c>
      <c r="G17" s="1709" t="s">
        <v>46</v>
      </c>
    </row>
    <row r="18" spans="2:20" s="429" customFormat="1" ht="12" customHeight="1">
      <c r="B18" s="1576"/>
      <c r="C18" s="813" t="s">
        <v>65</v>
      </c>
      <c r="D18" s="74" t="s">
        <v>66</v>
      </c>
      <c r="E18" s="74"/>
      <c r="F18" s="74" t="s">
        <v>64</v>
      </c>
      <c r="G18" s="1709" t="s">
        <v>46</v>
      </c>
    </row>
    <row r="19" spans="2:20" s="76" customFormat="1" ht="13.5" customHeight="1">
      <c r="B19" s="1719" t="s">
        <v>67</v>
      </c>
      <c r="C19" s="1719"/>
      <c r="D19" s="1719"/>
      <c r="E19" s="1719"/>
      <c r="F19" s="1719"/>
      <c r="G19" s="1719"/>
    </row>
    <row r="20" spans="2:20" s="74" customFormat="1" ht="20.100000000000001" customHeight="1">
      <c r="B20" s="1576"/>
      <c r="C20" s="1577" t="s">
        <v>68</v>
      </c>
      <c r="D20" s="431" t="s">
        <v>69</v>
      </c>
      <c r="E20" s="1140" t="s">
        <v>70</v>
      </c>
      <c r="F20" s="1140" t="s">
        <v>71</v>
      </c>
      <c r="G20" s="1705" t="s">
        <v>58</v>
      </c>
      <c r="H20"/>
    </row>
    <row r="21" spans="2:20" s="74" customFormat="1" ht="12" customHeight="1">
      <c r="B21" s="1576"/>
      <c r="C21" s="813" t="s">
        <v>72</v>
      </c>
      <c r="D21" s="74" t="s">
        <v>73</v>
      </c>
      <c r="E21" s="74" t="s">
        <v>70</v>
      </c>
      <c r="F21" s="74" t="s">
        <v>74</v>
      </c>
      <c r="G21" s="1704" t="s">
        <v>58</v>
      </c>
      <c r="H21"/>
    </row>
    <row r="22" spans="2:20" s="74" customFormat="1" ht="12" customHeight="1">
      <c r="B22" s="1576"/>
      <c r="C22" s="813" t="s">
        <v>75</v>
      </c>
      <c r="D22" s="74" t="s">
        <v>76</v>
      </c>
      <c r="E22" s="74" t="s">
        <v>70</v>
      </c>
      <c r="F22" s="74" t="s">
        <v>77</v>
      </c>
      <c r="G22" s="1704" t="s">
        <v>58</v>
      </c>
      <c r="H22"/>
    </row>
    <row r="23" spans="2:20" s="74" customFormat="1" ht="12" customHeight="1">
      <c r="B23" s="1576"/>
      <c r="C23" s="813" t="s">
        <v>78</v>
      </c>
      <c r="D23" s="74" t="s">
        <v>79</v>
      </c>
      <c r="E23" s="379" t="s">
        <v>70</v>
      </c>
      <c r="F23" s="74" t="s">
        <v>80</v>
      </c>
      <c r="G23" s="1704" t="s">
        <v>58</v>
      </c>
      <c r="H23"/>
    </row>
    <row r="24" spans="2:20" s="76" customFormat="1" ht="13.5" customHeight="1">
      <c r="B24" s="1719" t="s">
        <v>81</v>
      </c>
      <c r="C24" s="1719"/>
      <c r="D24" s="1719"/>
      <c r="E24" s="1719"/>
      <c r="F24" s="1719"/>
      <c r="G24" s="1719"/>
      <c r="T24" s="74"/>
    </row>
    <row r="25" spans="2:20" s="74" customFormat="1" ht="12" customHeight="1">
      <c r="B25" s="1576"/>
      <c r="C25" s="813" t="s">
        <v>82</v>
      </c>
      <c r="D25" s="74" t="s">
        <v>2172</v>
      </c>
      <c r="E25" s="74" t="s">
        <v>83</v>
      </c>
      <c r="F25" s="74" t="s">
        <v>84</v>
      </c>
      <c r="G25" s="1704" t="s">
        <v>42</v>
      </c>
    </row>
    <row r="26" spans="2:20" s="74" customFormat="1" ht="12" customHeight="1">
      <c r="B26" s="1576"/>
      <c r="C26" s="813" t="s">
        <v>85</v>
      </c>
      <c r="D26" s="74" t="s">
        <v>86</v>
      </c>
      <c r="E26" s="74" t="s">
        <v>83</v>
      </c>
      <c r="F26" s="74" t="s">
        <v>87</v>
      </c>
      <c r="G26" s="1704" t="s">
        <v>58</v>
      </c>
      <c r="H26"/>
    </row>
    <row r="27" spans="2:20" s="74" customFormat="1" ht="12" customHeight="1">
      <c r="B27" s="1576"/>
      <c r="C27" s="813" t="s">
        <v>88</v>
      </c>
      <c r="D27" s="74" t="s">
        <v>2173</v>
      </c>
      <c r="E27" s="379" t="s">
        <v>83</v>
      </c>
      <c r="F27" s="74" t="s">
        <v>89</v>
      </c>
      <c r="G27" s="1704" t="s">
        <v>42</v>
      </c>
    </row>
    <row r="28" spans="2:20" s="74" customFormat="1" ht="12" customHeight="1">
      <c r="B28" s="1576"/>
      <c r="C28" s="813" t="s">
        <v>90</v>
      </c>
      <c r="D28" s="74" t="s">
        <v>2174</v>
      </c>
      <c r="E28" s="74" t="s">
        <v>83</v>
      </c>
      <c r="F28" s="74" t="s">
        <v>91</v>
      </c>
      <c r="G28" s="1704" t="s">
        <v>42</v>
      </c>
    </row>
    <row r="29" spans="2:20" s="74" customFormat="1" ht="12" customHeight="1">
      <c r="B29" s="1576"/>
      <c r="C29" s="813" t="s">
        <v>92</v>
      </c>
      <c r="D29" s="74" t="s">
        <v>2175</v>
      </c>
      <c r="E29" s="74" t="s">
        <v>83</v>
      </c>
      <c r="F29" s="74" t="s">
        <v>84</v>
      </c>
      <c r="G29" s="1704" t="s">
        <v>42</v>
      </c>
    </row>
    <row r="30" spans="2:20" s="74" customFormat="1" ht="12" customHeight="1">
      <c r="B30" s="1576"/>
      <c r="C30" s="813" t="s">
        <v>93</v>
      </c>
      <c r="D30" s="74" t="s">
        <v>2176</v>
      </c>
      <c r="E30" s="74" t="s">
        <v>83</v>
      </c>
      <c r="F30" s="74" t="s">
        <v>94</v>
      </c>
      <c r="G30" s="1704" t="s">
        <v>42</v>
      </c>
    </row>
    <row r="31" spans="2:20" s="74" customFormat="1" ht="12" customHeight="1">
      <c r="B31" s="1576"/>
      <c r="C31" s="813" t="s">
        <v>95</v>
      </c>
      <c r="D31" s="74" t="s">
        <v>96</v>
      </c>
      <c r="E31" s="74" t="s">
        <v>83</v>
      </c>
      <c r="F31" s="431" t="s">
        <v>97</v>
      </c>
      <c r="G31" s="1704" t="s">
        <v>42</v>
      </c>
    </row>
    <row r="32" spans="2:20" s="76" customFormat="1" ht="13.5" customHeight="1">
      <c r="B32" s="1719" t="s">
        <v>98</v>
      </c>
      <c r="C32" s="1719"/>
      <c r="D32" s="1719"/>
      <c r="E32" s="1719"/>
      <c r="F32" s="1719"/>
      <c r="G32" s="1719"/>
    </row>
    <row r="33" spans="2:7" s="74" customFormat="1" ht="12" customHeight="1">
      <c r="B33" s="1576"/>
      <c r="C33" s="813" t="s">
        <v>99</v>
      </c>
      <c r="D33" s="74" t="s">
        <v>100</v>
      </c>
      <c r="E33" s="74" t="s">
        <v>101</v>
      </c>
      <c r="F33" s="74" t="s">
        <v>102</v>
      </c>
      <c r="G33" s="1704" t="s">
        <v>42</v>
      </c>
    </row>
    <row r="34" spans="2:7" s="76" customFormat="1" ht="13.5" customHeight="1">
      <c r="B34" s="1719" t="s">
        <v>103</v>
      </c>
      <c r="C34" s="1719"/>
      <c r="D34" s="1719"/>
      <c r="E34" s="1719"/>
      <c r="F34" s="1719"/>
      <c r="G34" s="1719"/>
    </row>
    <row r="35" spans="2:7" s="74" customFormat="1" ht="12" customHeight="1">
      <c r="B35" s="1576"/>
      <c r="C35" s="813" t="s">
        <v>104</v>
      </c>
      <c r="D35" s="74" t="s">
        <v>105</v>
      </c>
      <c r="E35" s="74" t="s">
        <v>106</v>
      </c>
      <c r="F35" s="74" t="s">
        <v>107</v>
      </c>
      <c r="G35" s="1704" t="s">
        <v>42</v>
      </c>
    </row>
    <row r="36" spans="2:7" s="74" customFormat="1" ht="12" customHeight="1">
      <c r="B36" s="1576"/>
      <c r="C36" s="813" t="s">
        <v>108</v>
      </c>
      <c r="D36" s="74" t="s">
        <v>103</v>
      </c>
      <c r="E36" s="74" t="s">
        <v>106</v>
      </c>
      <c r="F36" s="74" t="s">
        <v>109</v>
      </c>
      <c r="G36" s="1704" t="s">
        <v>42</v>
      </c>
    </row>
    <row r="37" spans="2:7" s="76" customFormat="1" ht="13.5" customHeight="1">
      <c r="B37" s="1719" t="s">
        <v>110</v>
      </c>
      <c r="C37" s="1719"/>
      <c r="D37" s="1719"/>
      <c r="E37" s="1719"/>
      <c r="F37" s="1719"/>
      <c r="G37" s="1719"/>
    </row>
    <row r="38" spans="2:7" s="74" customFormat="1" ht="12" customHeight="1">
      <c r="B38" s="1576"/>
      <c r="C38" s="813" t="s">
        <v>111</v>
      </c>
      <c r="D38" s="74" t="s">
        <v>112</v>
      </c>
      <c r="E38" s="74" t="s">
        <v>113</v>
      </c>
      <c r="F38" s="74" t="s">
        <v>114</v>
      </c>
      <c r="G38" s="1704" t="s">
        <v>42</v>
      </c>
    </row>
    <row r="39" spans="2:7" s="74" customFormat="1" ht="12" customHeight="1">
      <c r="B39" s="1576"/>
      <c r="C39" s="813" t="s">
        <v>115</v>
      </c>
      <c r="D39" s="74" t="s">
        <v>116</v>
      </c>
      <c r="E39" s="74" t="s">
        <v>113</v>
      </c>
      <c r="F39" s="74" t="s">
        <v>117</v>
      </c>
      <c r="G39" s="1704" t="s">
        <v>58</v>
      </c>
    </row>
    <row r="40" spans="2:7" s="74" customFormat="1" ht="12" customHeight="1">
      <c r="B40" s="1576"/>
      <c r="C40" s="813" t="s">
        <v>118</v>
      </c>
      <c r="D40" s="74" t="s">
        <v>119</v>
      </c>
      <c r="E40" s="74" t="s">
        <v>113</v>
      </c>
      <c r="F40" s="74" t="s">
        <v>120</v>
      </c>
      <c r="G40" s="1704" t="s">
        <v>42</v>
      </c>
    </row>
    <row r="41" spans="2:7" s="74" customFormat="1" ht="12" customHeight="1">
      <c r="B41" s="1576"/>
      <c r="C41" s="813" t="s">
        <v>121</v>
      </c>
      <c r="D41" s="74" t="s">
        <v>122</v>
      </c>
      <c r="E41" s="74" t="s">
        <v>113</v>
      </c>
      <c r="F41" s="74" t="s">
        <v>123</v>
      </c>
      <c r="G41" s="1709" t="s">
        <v>46</v>
      </c>
    </row>
    <row r="42" spans="2:7" s="74" customFormat="1" ht="12" customHeight="1">
      <c r="B42" s="1576"/>
      <c r="C42" s="813" t="s">
        <v>124</v>
      </c>
      <c r="D42" s="74" t="s">
        <v>125</v>
      </c>
      <c r="E42" s="74" t="s">
        <v>113</v>
      </c>
      <c r="F42" s="74" t="s">
        <v>126</v>
      </c>
      <c r="G42" s="1704" t="s">
        <v>58</v>
      </c>
    </row>
    <row r="43" spans="2:7" s="76" customFormat="1" ht="13.5" customHeight="1">
      <c r="B43" s="1719" t="s">
        <v>127</v>
      </c>
      <c r="C43" s="1719"/>
      <c r="D43" s="1719"/>
      <c r="E43" s="1719"/>
      <c r="F43" s="1719"/>
      <c r="G43" s="1719"/>
    </row>
    <row r="44" spans="2:7" s="74" customFormat="1" ht="12" customHeight="1">
      <c r="B44" s="1576"/>
      <c r="C44" s="813" t="s">
        <v>128</v>
      </c>
      <c r="D44" s="74" t="s">
        <v>129</v>
      </c>
      <c r="E44" s="74" t="s">
        <v>130</v>
      </c>
      <c r="F44" s="74" t="s">
        <v>131</v>
      </c>
      <c r="G44" s="1704" t="s">
        <v>42</v>
      </c>
    </row>
    <row r="45" spans="2:7" s="76" customFormat="1" ht="13.5" customHeight="1">
      <c r="B45" s="1719" t="s">
        <v>132</v>
      </c>
      <c r="C45" s="1719"/>
      <c r="D45" s="1719"/>
      <c r="E45" s="1719"/>
      <c r="F45" s="1719"/>
      <c r="G45" s="1719"/>
    </row>
    <row r="46" spans="2:7" s="74" customFormat="1" ht="12" customHeight="1">
      <c r="B46" s="1576"/>
      <c r="C46" s="813" t="s">
        <v>133</v>
      </c>
      <c r="D46" s="74" t="s">
        <v>134</v>
      </c>
      <c r="E46" s="74" t="s">
        <v>135</v>
      </c>
      <c r="F46" s="74" t="s">
        <v>136</v>
      </c>
      <c r="G46" s="1704" t="s">
        <v>42</v>
      </c>
    </row>
    <row r="47" spans="2:7" s="74" customFormat="1" ht="12" customHeight="1">
      <c r="B47" s="1576"/>
      <c r="C47" s="813" t="s">
        <v>137</v>
      </c>
      <c r="D47" s="74" t="s">
        <v>2177</v>
      </c>
      <c r="E47" s="74" t="s">
        <v>135</v>
      </c>
      <c r="F47" s="74" t="s">
        <v>138</v>
      </c>
      <c r="G47" s="1704" t="s">
        <v>42</v>
      </c>
    </row>
    <row r="48" spans="2:7" s="74" customFormat="1" ht="12" customHeight="1">
      <c r="B48" s="1576"/>
      <c r="C48" s="813" t="s">
        <v>139</v>
      </c>
      <c r="D48" s="74" t="s">
        <v>140</v>
      </c>
      <c r="E48" s="74" t="s">
        <v>135</v>
      </c>
      <c r="F48" s="74" t="s">
        <v>141</v>
      </c>
      <c r="G48" s="1704" t="s">
        <v>42</v>
      </c>
    </row>
    <row r="49" spans="1:10" s="74" customFormat="1" ht="12" customHeight="1">
      <c r="B49" s="1576"/>
      <c r="C49" s="813" t="s">
        <v>142</v>
      </c>
      <c r="D49" s="74" t="s">
        <v>143</v>
      </c>
      <c r="E49" s="74" t="s">
        <v>135</v>
      </c>
      <c r="F49" s="74" t="s">
        <v>144</v>
      </c>
      <c r="G49" s="1704" t="s">
        <v>42</v>
      </c>
    </row>
    <row r="50" spans="1:10" s="74" customFormat="1" ht="12" customHeight="1">
      <c r="B50" s="1576"/>
      <c r="C50" s="813" t="s">
        <v>145</v>
      </c>
      <c r="D50" s="74" t="s">
        <v>146</v>
      </c>
      <c r="E50" s="74" t="s">
        <v>135</v>
      </c>
      <c r="F50" s="74" t="s">
        <v>147</v>
      </c>
      <c r="G50" s="1704" t="s">
        <v>42</v>
      </c>
    </row>
    <row r="51" spans="1:10" s="74" customFormat="1" ht="12" customHeight="1">
      <c r="B51" s="1576"/>
      <c r="C51" s="813" t="s">
        <v>148</v>
      </c>
      <c r="D51" s="74" t="s">
        <v>149</v>
      </c>
      <c r="E51" s="74" t="s">
        <v>150</v>
      </c>
      <c r="F51" s="74" t="s">
        <v>123</v>
      </c>
      <c r="G51" s="1709" t="s">
        <v>46</v>
      </c>
    </row>
    <row r="52" spans="1:10" s="74" customFormat="1" ht="13.5" customHeight="1">
      <c r="B52" s="1576"/>
      <c r="C52" s="813" t="s">
        <v>151</v>
      </c>
      <c r="D52" s="74" t="s">
        <v>152</v>
      </c>
      <c r="E52" s="74" t="s">
        <v>135</v>
      </c>
      <c r="F52" s="1710" t="s">
        <v>153</v>
      </c>
      <c r="G52" s="1704" t="s">
        <v>42</v>
      </c>
    </row>
    <row r="53" spans="1:10" s="76" customFormat="1" ht="13.5" customHeight="1">
      <c r="B53" s="1719" t="s">
        <v>154</v>
      </c>
      <c r="C53" s="1719"/>
      <c r="D53" s="1719"/>
      <c r="E53" s="1719"/>
      <c r="F53" s="1719"/>
      <c r="G53" s="1719"/>
    </row>
    <row r="54" spans="1:10" s="74" customFormat="1" ht="12" customHeight="1">
      <c r="B54" s="1576"/>
      <c r="C54" s="813" t="s">
        <v>155</v>
      </c>
      <c r="D54" s="74" t="s">
        <v>156</v>
      </c>
      <c r="E54" s="74" t="s">
        <v>157</v>
      </c>
      <c r="F54" s="74" t="s">
        <v>158</v>
      </c>
      <c r="G54" s="1704" t="s">
        <v>42</v>
      </c>
    </row>
    <row r="55" spans="1:10" s="76" customFormat="1" ht="13.5" customHeight="1">
      <c r="B55" s="1719" t="s">
        <v>159</v>
      </c>
      <c r="C55" s="1719"/>
      <c r="D55" s="1719"/>
      <c r="E55" s="1719"/>
      <c r="F55" s="1719"/>
      <c r="G55" s="1719"/>
    </row>
    <row r="56" spans="1:10" s="74" customFormat="1" ht="12" customHeight="1">
      <c r="B56" s="1576"/>
      <c r="C56" s="813" t="s">
        <v>160</v>
      </c>
      <c r="D56" s="74" t="s">
        <v>161</v>
      </c>
      <c r="E56" s="379" t="s">
        <v>162</v>
      </c>
      <c r="F56" s="74" t="s">
        <v>163</v>
      </c>
      <c r="G56" s="1704" t="s">
        <v>42</v>
      </c>
    </row>
    <row r="57" spans="1:10" s="74" customFormat="1" ht="12" customHeight="1">
      <c r="B57" s="1576"/>
      <c r="C57" s="813" t="s">
        <v>164</v>
      </c>
      <c r="D57" s="74" t="s">
        <v>165</v>
      </c>
      <c r="E57" s="379" t="s">
        <v>162</v>
      </c>
      <c r="F57" s="74" t="s">
        <v>166</v>
      </c>
      <c r="G57" s="1704" t="s">
        <v>42</v>
      </c>
    </row>
    <row r="58" spans="1:10" s="705" customFormat="1" ht="13.5" customHeight="1">
      <c r="A58" s="76"/>
      <c r="B58" s="1719" t="s">
        <v>167</v>
      </c>
      <c r="C58" s="1719"/>
      <c r="D58" s="1719"/>
      <c r="E58" s="1719"/>
      <c r="F58" s="1719"/>
      <c r="G58" s="1719"/>
      <c r="H58" s="76"/>
      <c r="I58" s="76"/>
      <c r="J58" s="76"/>
    </row>
    <row r="59" spans="1:10" s="76" customFormat="1" ht="12.75">
      <c r="A59" s="74"/>
      <c r="B59" s="1576"/>
      <c r="C59" s="813" t="s">
        <v>168</v>
      </c>
      <c r="D59" s="74" t="s">
        <v>169</v>
      </c>
      <c r="E59" s="1578" t="s">
        <v>170</v>
      </c>
      <c r="F59" s="1578" t="s">
        <v>171</v>
      </c>
      <c r="G59" s="1704" t="s">
        <v>42</v>
      </c>
    </row>
    <row r="60" spans="1:10" s="74" customFormat="1" ht="18">
      <c r="B60" s="1576"/>
      <c r="C60" s="1139" t="s">
        <v>172</v>
      </c>
      <c r="D60" s="1140" t="s">
        <v>173</v>
      </c>
      <c r="E60" s="1579" t="s">
        <v>170</v>
      </c>
      <c r="F60" s="1580" t="s">
        <v>2114</v>
      </c>
      <c r="G60" s="1705" t="s">
        <v>42</v>
      </c>
    </row>
    <row r="61" spans="1:10" s="74" customFormat="1" ht="12" customHeight="1">
      <c r="B61" s="1576"/>
      <c r="C61" s="813" t="s">
        <v>174</v>
      </c>
      <c r="D61" s="74" t="s">
        <v>175</v>
      </c>
      <c r="E61" s="1578" t="s">
        <v>170</v>
      </c>
      <c r="F61" s="1578" t="s">
        <v>171</v>
      </c>
      <c r="G61" s="1704" t="s">
        <v>42</v>
      </c>
    </row>
    <row r="62" spans="1:10" s="705" customFormat="1" ht="13.5" customHeight="1">
      <c r="A62" s="76"/>
      <c r="B62" s="1719" t="s">
        <v>176</v>
      </c>
      <c r="C62" s="1719"/>
      <c r="D62" s="1719"/>
      <c r="E62" s="1719"/>
      <c r="F62" s="1719"/>
      <c r="G62" s="1719"/>
      <c r="H62" s="76"/>
      <c r="I62" s="76"/>
      <c r="J62" s="76"/>
    </row>
    <row r="63" spans="1:10" s="76" customFormat="1" ht="12" customHeight="1">
      <c r="A63" s="74"/>
      <c r="B63" s="1576"/>
      <c r="C63" s="74" t="s">
        <v>177</v>
      </c>
      <c r="D63" s="74" t="s">
        <v>178</v>
      </c>
      <c r="E63" s="379" t="s">
        <v>179</v>
      </c>
      <c r="F63" s="1711" t="s">
        <v>182</v>
      </c>
      <c r="G63" s="1709" t="s">
        <v>46</v>
      </c>
    </row>
    <row r="64" spans="1:10" s="74" customFormat="1" ht="12" customHeight="1">
      <c r="B64" s="1576"/>
      <c r="C64" s="74" t="s">
        <v>180</v>
      </c>
      <c r="D64" s="74" t="s">
        <v>181</v>
      </c>
      <c r="E64" s="379" t="s">
        <v>179</v>
      </c>
      <c r="F64" s="379" t="s">
        <v>184</v>
      </c>
      <c r="G64" s="1704" t="s">
        <v>42</v>
      </c>
    </row>
    <row r="65" spans="1:10" s="705" customFormat="1" ht="13.5" customHeight="1">
      <c r="A65" s="76"/>
      <c r="B65" s="1719" t="s">
        <v>183</v>
      </c>
      <c r="C65" s="1719"/>
      <c r="D65" s="1719"/>
      <c r="E65" s="1719"/>
      <c r="F65" s="1719"/>
      <c r="G65" s="1719"/>
      <c r="H65" s="76"/>
      <c r="I65" s="76"/>
      <c r="J65" s="76"/>
    </row>
    <row r="66" spans="1:10" s="74" customFormat="1" ht="12" customHeight="1">
      <c r="B66" s="1576"/>
      <c r="C66" s="74" t="s">
        <v>185</v>
      </c>
      <c r="D66" s="74" t="s">
        <v>186</v>
      </c>
      <c r="E66" s="379" t="s">
        <v>70</v>
      </c>
      <c r="F66" s="74" t="s">
        <v>1813</v>
      </c>
      <c r="G66" s="1709" t="s">
        <v>46</v>
      </c>
    </row>
    <row r="67" spans="1:10" s="74" customFormat="1" ht="12" customHeight="1">
      <c r="B67" s="1576"/>
      <c r="C67" s="74" t="s">
        <v>187</v>
      </c>
      <c r="D67" s="74" t="s">
        <v>188</v>
      </c>
      <c r="E67" s="379" t="s">
        <v>70</v>
      </c>
      <c r="F67" s="74" t="s">
        <v>1813</v>
      </c>
      <c r="G67" s="1704" t="s">
        <v>42</v>
      </c>
    </row>
    <row r="68" spans="1:10" s="74" customFormat="1" ht="12" customHeight="1">
      <c r="B68" s="1576"/>
      <c r="C68" s="74" t="s">
        <v>1902</v>
      </c>
      <c r="D68" s="74" t="s">
        <v>189</v>
      </c>
      <c r="E68" s="379" t="s">
        <v>70</v>
      </c>
      <c r="G68" s="1704" t="s">
        <v>42</v>
      </c>
    </row>
    <row r="69" spans="1:10" s="705" customFormat="1" ht="13.5" customHeight="1">
      <c r="A69" s="76"/>
      <c r="B69" s="1719" t="s">
        <v>190</v>
      </c>
      <c r="C69" s="1719"/>
      <c r="D69" s="1719"/>
      <c r="E69" s="1719"/>
      <c r="F69" s="1719"/>
      <c r="G69" s="1719"/>
      <c r="H69" s="76"/>
      <c r="I69" s="76"/>
      <c r="J69" s="76"/>
    </row>
    <row r="70" spans="1:10" s="74" customFormat="1" ht="12" customHeight="1">
      <c r="B70" s="1576"/>
      <c r="C70" s="813" t="s">
        <v>191</v>
      </c>
      <c r="D70" s="74" t="s">
        <v>190</v>
      </c>
      <c r="E70" s="379" t="s">
        <v>192</v>
      </c>
      <c r="F70" s="74" t="s">
        <v>193</v>
      </c>
      <c r="G70" s="1704" t="s">
        <v>58</v>
      </c>
      <c r="H70"/>
    </row>
    <row r="71" spans="1:10" s="74" customFormat="1" ht="12" customHeight="1">
      <c r="B71" s="1576"/>
      <c r="C71" s="813" t="s">
        <v>194</v>
      </c>
      <c r="D71" s="74" t="s">
        <v>195</v>
      </c>
      <c r="E71" s="379" t="s">
        <v>192</v>
      </c>
      <c r="F71" s="74" t="s">
        <v>193</v>
      </c>
      <c r="G71" s="1704" t="s">
        <v>58</v>
      </c>
      <c r="H71"/>
    </row>
    <row r="72" spans="1:10" s="74" customFormat="1" ht="12" customHeight="1">
      <c r="B72" s="1576"/>
      <c r="C72" s="813" t="s">
        <v>196</v>
      </c>
      <c r="D72" s="74" t="s">
        <v>197</v>
      </c>
      <c r="E72" s="379" t="s">
        <v>192</v>
      </c>
      <c r="F72" s="74" t="s">
        <v>193</v>
      </c>
      <c r="G72" s="1704" t="s">
        <v>58</v>
      </c>
      <c r="H72"/>
    </row>
    <row r="73" spans="1:10" s="705" customFormat="1" ht="13.5" customHeight="1">
      <c r="A73" s="76"/>
      <c r="B73" s="1719" t="s">
        <v>198</v>
      </c>
      <c r="C73" s="1719"/>
      <c r="D73" s="1719"/>
      <c r="E73" s="1719"/>
      <c r="F73" s="1719"/>
      <c r="G73" s="1719"/>
      <c r="H73" s="76"/>
      <c r="I73" s="76"/>
      <c r="J73" s="76"/>
    </row>
    <row r="74" spans="1:10" s="74" customFormat="1" ht="12" customHeight="1">
      <c r="B74" s="1576"/>
      <c r="C74" s="813" t="s">
        <v>199</v>
      </c>
      <c r="D74" s="74" t="s">
        <v>200</v>
      </c>
      <c r="E74" s="74" t="s">
        <v>201</v>
      </c>
      <c r="F74" s="74" t="s">
        <v>202</v>
      </c>
      <c r="G74" s="1704" t="s">
        <v>58</v>
      </c>
      <c r="H74"/>
    </row>
    <row r="75" spans="1:10" s="705" customFormat="1" ht="13.5" customHeight="1">
      <c r="A75" s="76"/>
      <c r="B75" s="1719" t="s">
        <v>203</v>
      </c>
      <c r="C75" s="1719"/>
      <c r="D75" s="1719"/>
      <c r="E75" s="1719"/>
      <c r="F75" s="1719"/>
      <c r="G75" s="1719"/>
      <c r="H75" s="76"/>
      <c r="I75" s="76"/>
      <c r="J75" s="76"/>
    </row>
    <row r="76" spans="1:10" s="74" customFormat="1" ht="12" customHeight="1">
      <c r="B76" s="426"/>
      <c r="C76" s="813" t="s">
        <v>1898</v>
      </c>
      <c r="D76" s="74" t="s">
        <v>203</v>
      </c>
      <c r="E76" s="379" t="s">
        <v>206</v>
      </c>
      <c r="F76" s="74" t="s">
        <v>1899</v>
      </c>
      <c r="G76" s="1704" t="s">
        <v>58</v>
      </c>
      <c r="H76" s="76"/>
    </row>
    <row r="77" spans="1:10" s="74" customFormat="1" ht="12" customHeight="1">
      <c r="B77" s="426"/>
      <c r="C77" s="813" t="s">
        <v>204</v>
      </c>
      <c r="D77" s="74" t="s">
        <v>205</v>
      </c>
      <c r="E77" s="379" t="s">
        <v>206</v>
      </c>
      <c r="F77" s="74" t="s">
        <v>207</v>
      </c>
      <c r="G77" s="1704" t="s">
        <v>58</v>
      </c>
      <c r="H77" s="76"/>
    </row>
    <row r="78" spans="1:10" s="74" customFormat="1" ht="20.100000000000001" customHeight="1">
      <c r="B78" s="426"/>
      <c r="C78" s="1139" t="s">
        <v>208</v>
      </c>
      <c r="D78" s="431" t="s">
        <v>2178</v>
      </c>
      <c r="E78" s="1581" t="s">
        <v>206</v>
      </c>
      <c r="F78" s="1140" t="s">
        <v>209</v>
      </c>
      <c r="G78" s="1705" t="s">
        <v>58</v>
      </c>
      <c r="H78" s="76"/>
    </row>
    <row r="79" spans="1:10" s="74" customFormat="1" ht="12" customHeight="1">
      <c r="B79" s="426"/>
      <c r="C79" s="813" t="s">
        <v>210</v>
      </c>
      <c r="D79" s="74" t="s">
        <v>211</v>
      </c>
      <c r="E79" s="379" t="s">
        <v>206</v>
      </c>
      <c r="F79" s="74" t="s">
        <v>212</v>
      </c>
      <c r="G79" s="1704" t="s">
        <v>58</v>
      </c>
      <c r="H79" s="76"/>
    </row>
    <row r="80" spans="1:10" s="74" customFormat="1" ht="12" customHeight="1">
      <c r="B80" s="426"/>
      <c r="C80" s="813" t="s">
        <v>213</v>
      </c>
      <c r="D80" s="74" t="s">
        <v>214</v>
      </c>
      <c r="E80" s="379" t="s">
        <v>206</v>
      </c>
      <c r="F80" s="74" t="s">
        <v>215</v>
      </c>
      <c r="G80" s="1704" t="s">
        <v>58</v>
      </c>
      <c r="H80" s="76"/>
    </row>
    <row r="81" spans="1:10" s="74" customFormat="1" ht="20.100000000000001" customHeight="1">
      <c r="B81" s="426"/>
      <c r="C81" s="1139" t="s">
        <v>216</v>
      </c>
      <c r="D81" s="431" t="s">
        <v>2179</v>
      </c>
      <c r="E81" s="1581" t="s">
        <v>206</v>
      </c>
      <c r="F81" s="1140" t="s">
        <v>217</v>
      </c>
      <c r="G81" s="1705" t="s">
        <v>58</v>
      </c>
      <c r="H81" s="76"/>
    </row>
    <row r="82" spans="1:10" s="705" customFormat="1" ht="13.5" customHeight="1">
      <c r="A82" s="76"/>
      <c r="B82" s="1719" t="s">
        <v>218</v>
      </c>
      <c r="C82" s="1719"/>
      <c r="D82" s="1719"/>
      <c r="E82" s="1719"/>
      <c r="F82" s="1719"/>
      <c r="G82" s="1719"/>
      <c r="H82" s="76"/>
      <c r="I82" s="76"/>
      <c r="J82" s="76"/>
    </row>
    <row r="83" spans="1:10" s="74" customFormat="1" ht="12" customHeight="1">
      <c r="A83" s="426"/>
      <c r="B83" s="426"/>
      <c r="C83" s="813" t="s">
        <v>219</v>
      </c>
      <c r="D83" s="74" t="s">
        <v>220</v>
      </c>
      <c r="E83" s="379" t="s">
        <v>221</v>
      </c>
      <c r="F83" s="74" t="s">
        <v>222</v>
      </c>
      <c r="G83" s="1704" t="s">
        <v>42</v>
      </c>
    </row>
    <row r="84" spans="1:10" s="705" customFormat="1" ht="13.5" customHeight="1">
      <c r="A84" s="76"/>
      <c r="B84" s="1719" t="s">
        <v>223</v>
      </c>
      <c r="C84" s="1719"/>
      <c r="D84" s="1719"/>
      <c r="E84" s="1719"/>
      <c r="F84" s="1719"/>
      <c r="G84" s="1719"/>
      <c r="H84" s="76"/>
      <c r="I84" s="76"/>
      <c r="J84" s="76"/>
    </row>
    <row r="85" spans="1:10" s="74" customFormat="1" ht="12" customHeight="1">
      <c r="B85" s="1576"/>
      <c r="C85" s="74" t="s">
        <v>224</v>
      </c>
      <c r="D85" s="74" t="s">
        <v>2180</v>
      </c>
      <c r="E85" s="74" t="s">
        <v>37</v>
      </c>
      <c r="F85" s="74" t="s">
        <v>225</v>
      </c>
      <c r="G85" s="1709" t="s">
        <v>46</v>
      </c>
    </row>
    <row r="86" spans="1:10" s="74" customFormat="1" ht="12" customHeight="1">
      <c r="A86" s="426"/>
      <c r="B86" s="426"/>
      <c r="C86" s="813" t="s">
        <v>226</v>
      </c>
      <c r="D86" s="74" t="s">
        <v>227</v>
      </c>
      <c r="E86" s="379"/>
      <c r="G86" s="1709" t="s">
        <v>46</v>
      </c>
    </row>
    <row r="87" spans="1:10" s="74" customFormat="1" ht="12" customHeight="1">
      <c r="A87" s="426"/>
      <c r="B87" s="426"/>
      <c r="C87" s="813"/>
      <c r="E87" s="379"/>
      <c r="G87" s="1704"/>
    </row>
    <row r="88" spans="1:10" s="74" customFormat="1" ht="13.5" customHeight="1">
      <c r="A88" s="426"/>
      <c r="B88" s="1719" t="s">
        <v>2166</v>
      </c>
      <c r="C88" s="1719"/>
      <c r="D88" s="1719"/>
      <c r="E88" s="1719"/>
      <c r="F88" s="1719"/>
      <c r="G88" s="1719"/>
    </row>
    <row r="89" spans="1:10" s="74" customFormat="1" ht="12" customHeight="1">
      <c r="A89" s="426"/>
      <c r="B89" s="426"/>
      <c r="C89" s="813"/>
      <c r="D89" s="74" t="s">
        <v>2167</v>
      </c>
      <c r="E89" s="379"/>
      <c r="F89" s="74" t="s">
        <v>1816</v>
      </c>
      <c r="G89" s="1709" t="s">
        <v>46</v>
      </c>
    </row>
    <row r="90" spans="1:10" s="74" customFormat="1" ht="12" customHeight="1">
      <c r="A90" s="426"/>
      <c r="B90" s="426"/>
      <c r="C90" s="813"/>
      <c r="D90" s="74" t="s">
        <v>2168</v>
      </c>
      <c r="E90" s="379"/>
      <c r="F90" s="74" t="s">
        <v>1816</v>
      </c>
      <c r="G90" s="1704" t="s">
        <v>42</v>
      </c>
    </row>
    <row r="91" spans="1:10" s="74" customFormat="1" ht="12" customHeight="1">
      <c r="A91" s="426"/>
      <c r="B91" s="426"/>
      <c r="C91" s="813"/>
      <c r="E91" s="379"/>
      <c r="G91" s="1704"/>
    </row>
    <row r="92" spans="1:10" s="74" customFormat="1" ht="12" customHeight="1">
      <c r="A92" s="75"/>
      <c r="B92" s="75"/>
      <c r="C92" s="75"/>
      <c r="D92" s="432"/>
      <c r="E92" s="431"/>
      <c r="F92" s="431"/>
      <c r="G92" s="257"/>
    </row>
    <row r="93" spans="1:10" s="705" customFormat="1" ht="13.5" customHeight="1">
      <c r="A93" s="76"/>
      <c r="B93" s="1719" t="s">
        <v>2197</v>
      </c>
      <c r="C93" s="1719"/>
      <c r="D93" s="1719"/>
      <c r="E93" s="1719"/>
      <c r="F93" s="1719"/>
      <c r="G93" s="1719"/>
      <c r="H93" s="76"/>
      <c r="I93" s="76"/>
      <c r="J93" s="76"/>
    </row>
    <row r="94" spans="1:10">
      <c r="B94" s="75"/>
      <c r="C94" s="437" t="s">
        <v>228</v>
      </c>
      <c r="D94" s="74" t="s">
        <v>229</v>
      </c>
      <c r="E94" s="74" t="s">
        <v>83</v>
      </c>
      <c r="F94" s="74" t="s">
        <v>230</v>
      </c>
      <c r="G94" s="1704" t="s">
        <v>42</v>
      </c>
    </row>
    <row r="95" spans="1:10">
      <c r="B95" s="75"/>
      <c r="C95" s="437" t="s">
        <v>231</v>
      </c>
      <c r="D95" s="74" t="s">
        <v>232</v>
      </c>
      <c r="E95" s="74" t="s">
        <v>83</v>
      </c>
      <c r="F95" s="74" t="s">
        <v>230</v>
      </c>
      <c r="G95" s="1704" t="s">
        <v>42</v>
      </c>
    </row>
    <row r="96" spans="1:10" s="75" customFormat="1">
      <c r="B96" s="437"/>
      <c r="C96" s="437" t="s">
        <v>233</v>
      </c>
      <c r="D96" s="74" t="s">
        <v>234</v>
      </c>
      <c r="E96" s="74" t="s">
        <v>113</v>
      </c>
      <c r="F96" s="74" t="s">
        <v>1814</v>
      </c>
      <c r="G96" s="1704" t="s">
        <v>42</v>
      </c>
      <c r="I96"/>
    </row>
    <row r="97" spans="1:16" s="74" customFormat="1" ht="19.5">
      <c r="B97" s="813"/>
      <c r="C97" s="1139" t="s">
        <v>235</v>
      </c>
      <c r="D97" s="431" t="s">
        <v>236</v>
      </c>
      <c r="E97" s="1140" t="s">
        <v>113</v>
      </c>
      <c r="F97" s="1140" t="s">
        <v>1815</v>
      </c>
      <c r="G97" s="1705" t="s">
        <v>58</v>
      </c>
      <c r="I97"/>
    </row>
    <row r="98" spans="1:16">
      <c r="B98" s="75"/>
      <c r="C98" s="74" t="s">
        <v>237</v>
      </c>
      <c r="D98" s="74" t="s">
        <v>238</v>
      </c>
      <c r="E98" s="74" t="s">
        <v>83</v>
      </c>
      <c r="F98" s="74" t="s">
        <v>230</v>
      </c>
      <c r="G98" s="1704" t="s">
        <v>42</v>
      </c>
    </row>
    <row r="99" spans="1:16">
      <c r="B99" s="75"/>
      <c r="C99" s="74" t="s">
        <v>239</v>
      </c>
      <c r="D99" s="74" t="s">
        <v>240</v>
      </c>
      <c r="E99" s="74" t="s">
        <v>83</v>
      </c>
      <c r="F99" s="74" t="s">
        <v>230</v>
      </c>
      <c r="G99" s="1704" t="s">
        <v>42</v>
      </c>
    </row>
    <row r="100" spans="1:16">
      <c r="B100" s="75"/>
      <c r="C100" s="74" t="s">
        <v>241</v>
      </c>
      <c r="D100" s="74" t="s">
        <v>242</v>
      </c>
      <c r="E100" s="74" t="s">
        <v>83</v>
      </c>
      <c r="F100" s="74" t="s">
        <v>230</v>
      </c>
      <c r="G100" s="1704" t="s">
        <v>42</v>
      </c>
    </row>
    <row r="101" spans="1:16" s="74" customFormat="1" ht="12.75" customHeight="1">
      <c r="A101" s="75"/>
      <c r="C101" s="74" t="s">
        <v>243</v>
      </c>
      <c r="D101" s="74" t="s">
        <v>244</v>
      </c>
      <c r="E101" s="74" t="s">
        <v>157</v>
      </c>
      <c r="F101" s="74" t="s">
        <v>245</v>
      </c>
      <c r="G101" s="1704" t="s">
        <v>42</v>
      </c>
    </row>
    <row r="102" spans="1:16" s="74" customFormat="1" ht="12.75" customHeight="1">
      <c r="C102" s="74" t="s">
        <v>246</v>
      </c>
      <c r="D102" s="74" t="s">
        <v>247</v>
      </c>
      <c r="E102" s="74" t="s">
        <v>157</v>
      </c>
      <c r="F102" s="74" t="s">
        <v>245</v>
      </c>
      <c r="G102" s="1704" t="s">
        <v>46</v>
      </c>
    </row>
    <row r="103" spans="1:16" s="74" customFormat="1" ht="12.75" customHeight="1">
      <c r="C103" s="74" t="s">
        <v>248</v>
      </c>
      <c r="D103" s="74" t="s">
        <v>249</v>
      </c>
      <c r="E103" s="74" t="s">
        <v>157</v>
      </c>
      <c r="F103" s="74" t="s">
        <v>245</v>
      </c>
      <c r="G103" s="1704" t="s">
        <v>42</v>
      </c>
    </row>
    <row r="104" spans="1:16" s="433" customFormat="1" ht="12.75" customHeight="1">
      <c r="A104" s="74"/>
      <c r="B104" s="74"/>
      <c r="C104" s="74" t="s">
        <v>250</v>
      </c>
      <c r="D104" s="74" t="s">
        <v>251</v>
      </c>
      <c r="E104" s="74" t="s">
        <v>157</v>
      </c>
      <c r="F104" s="74" t="s">
        <v>245</v>
      </c>
      <c r="G104" s="1704" t="s">
        <v>42</v>
      </c>
      <c r="H104" s="74"/>
      <c r="I104" s="74"/>
      <c r="J104" s="74"/>
      <c r="K104" s="74"/>
      <c r="L104" s="74"/>
      <c r="M104" s="74"/>
      <c r="N104" s="74"/>
      <c r="O104" s="74"/>
      <c r="P104" s="74"/>
    </row>
    <row r="105" spans="1:16" s="433" customFormat="1" ht="12.75" customHeight="1">
      <c r="A105" s="74"/>
      <c r="B105" s="437"/>
      <c r="C105" s="437" t="s">
        <v>252</v>
      </c>
      <c r="D105" s="74" t="s">
        <v>253</v>
      </c>
      <c r="E105" s="74" t="s">
        <v>150</v>
      </c>
      <c r="F105" s="74" t="s">
        <v>1814</v>
      </c>
      <c r="G105" s="1704" t="s">
        <v>42</v>
      </c>
      <c r="H105" s="74"/>
      <c r="I105" s="74"/>
      <c r="J105" s="74"/>
      <c r="K105" s="74"/>
      <c r="L105" s="74"/>
      <c r="M105" s="74"/>
      <c r="N105" s="74"/>
      <c r="O105" s="74"/>
      <c r="P105" s="74"/>
    </row>
    <row r="106" spans="1:16" s="433" customFormat="1" ht="12.75" customHeight="1">
      <c r="A106" s="74"/>
      <c r="B106" s="75"/>
      <c r="C106" s="74" t="s">
        <v>254</v>
      </c>
      <c r="D106" s="74" t="s">
        <v>255</v>
      </c>
      <c r="E106" s="74" t="s">
        <v>256</v>
      </c>
      <c r="F106" s="74" t="s">
        <v>257</v>
      </c>
      <c r="G106" s="1704" t="s">
        <v>42</v>
      </c>
      <c r="H106" s="74"/>
      <c r="I106" s="74"/>
      <c r="J106" s="74"/>
      <c r="K106" s="74"/>
      <c r="L106" s="74"/>
      <c r="M106" s="74"/>
      <c r="N106" s="74"/>
      <c r="O106" s="74"/>
      <c r="P106" s="74"/>
    </row>
    <row r="107" spans="1:16" s="433" customFormat="1" ht="12.75" customHeight="1">
      <c r="A107" s="74"/>
      <c r="B107" s="75"/>
      <c r="C107" s="74" t="s">
        <v>258</v>
      </c>
      <c r="D107" s="74" t="s">
        <v>259</v>
      </c>
      <c r="E107" s="74" t="s">
        <v>256</v>
      </c>
      <c r="F107" s="74" t="s">
        <v>257</v>
      </c>
      <c r="G107" s="1704" t="s">
        <v>42</v>
      </c>
      <c r="H107" s="74"/>
      <c r="I107" s="74"/>
      <c r="J107" s="74"/>
      <c r="K107" s="74"/>
      <c r="L107" s="74"/>
      <c r="M107" s="74"/>
      <c r="N107" s="74"/>
      <c r="O107" s="74"/>
      <c r="P107" s="74"/>
    </row>
    <row r="108" spans="1:16" s="75" customFormat="1" ht="14.25">
      <c r="A108" s="74"/>
      <c r="C108" s="74" t="s">
        <v>260</v>
      </c>
      <c r="D108" s="74" t="s">
        <v>261</v>
      </c>
      <c r="E108" s="74" t="s">
        <v>256</v>
      </c>
      <c r="F108" s="74" t="s">
        <v>257</v>
      </c>
      <c r="G108" s="1704" t="s">
        <v>42</v>
      </c>
    </row>
    <row r="109" spans="1:16" s="75" customFormat="1" ht="14.25">
      <c r="C109" s="74" t="s">
        <v>262</v>
      </c>
      <c r="D109" s="74" t="s">
        <v>263</v>
      </c>
      <c r="E109" s="74" t="s">
        <v>256</v>
      </c>
      <c r="F109" s="74" t="s">
        <v>257</v>
      </c>
      <c r="G109" s="1704" t="s">
        <v>42</v>
      </c>
    </row>
    <row r="110" spans="1:16" s="75" customFormat="1" ht="14.25">
      <c r="C110" s="74" t="s">
        <v>264</v>
      </c>
      <c r="D110" s="74" t="s">
        <v>265</v>
      </c>
      <c r="E110" s="74" t="s">
        <v>256</v>
      </c>
      <c r="F110" s="74" t="s">
        <v>257</v>
      </c>
      <c r="G110" s="1704" t="s">
        <v>42</v>
      </c>
    </row>
    <row r="111" spans="1:16">
      <c r="B111" s="75"/>
      <c r="C111" s="437" t="s">
        <v>266</v>
      </c>
      <c r="D111" s="74" t="s">
        <v>267</v>
      </c>
      <c r="E111" s="74"/>
      <c r="F111" s="74"/>
      <c r="G111" s="1704" t="s">
        <v>46</v>
      </c>
      <c r="J111" s="75"/>
      <c r="K111" s="75"/>
      <c r="L111" s="75"/>
      <c r="M111" s="75"/>
      <c r="N111" s="75"/>
      <c r="O111" s="75"/>
      <c r="P111" s="75"/>
    </row>
    <row r="112" spans="1:16">
      <c r="E112" s="74"/>
      <c r="F112" s="74"/>
      <c r="G112" s="257"/>
    </row>
    <row r="113" spans="5:7">
      <c r="E113" s="74"/>
      <c r="F113" s="74"/>
      <c r="G113" s="257"/>
    </row>
  </sheetData>
  <mergeCells count="22">
    <mergeCell ref="B6:G6"/>
    <mergeCell ref="B19:G19"/>
    <mergeCell ref="F3:G3"/>
    <mergeCell ref="B11:G11"/>
    <mergeCell ref="B93:G93"/>
    <mergeCell ref="B88:G88"/>
    <mergeCell ref="B84:G84"/>
    <mergeCell ref="B82:G82"/>
    <mergeCell ref="B75:G75"/>
    <mergeCell ref="B73:G73"/>
    <mergeCell ref="B69:G69"/>
    <mergeCell ref="B65:G65"/>
    <mergeCell ref="B62:G62"/>
    <mergeCell ref="B58:G58"/>
    <mergeCell ref="B55:G55"/>
    <mergeCell ref="B53:G53"/>
    <mergeCell ref="B24:G24"/>
    <mergeCell ref="B45:G45"/>
    <mergeCell ref="B43:G43"/>
    <mergeCell ref="B37:G37"/>
    <mergeCell ref="B34:G34"/>
    <mergeCell ref="B32:G32"/>
  </mergeCells>
  <phoneticPr fontId="294" type="noConversion"/>
  <hyperlinks>
    <hyperlink ref="D16" location="'A02'!A1" display="Specification of risk exposure amounts and capital requirements, DNB Group and DNB Bank ASA" xr:uid="{D21545C7-2894-4B0E-AE2C-082D00C62D70}"/>
    <hyperlink ref="D17" location="'A03'!A1" display="Specification of risk exposure amounts and capital requirements, DNB Boligkreditt and Sbanken" xr:uid="{C4BBF716-50E7-4148-BF8D-A829EC181297}"/>
    <hyperlink ref="D18" location="'A04'!A1" display="Specification of risk-weighted assets and capital requirements, associated companies" xr:uid="{DDD72339-98C7-430C-84E7-E7723F821FC6}"/>
    <hyperlink ref="D56" location="'CCyB1 '!A1" display="Geographical distribution of credit exposures relevant for the calculation of the countercyclical buffer" xr:uid="{4C13887A-6280-47E1-94DB-C52C8AB49191}"/>
    <hyperlink ref="D13" location="'KM1'!A1" display="KM1 – Key metrics (at consolidated group level)" xr:uid="{41A87136-7EBC-4B8C-8D5B-28FDD7747E6F}"/>
    <hyperlink ref="D59" location="'LR1'!A1" display="LR1 – Summary comparison of accounting assets vs leverage ratio exposure (January 2014 standard)" xr:uid="{68849D93-20BC-48AA-9C42-3BAE3769E304}"/>
    <hyperlink ref="D60" location="'LR2'!A1" display="LR2 – Leverage ratio common disclosure template (January 2014 standard)" xr:uid="{5F44CAB7-3543-4E06-B79C-61FB1178BA41}"/>
    <hyperlink ref="D63" location="'LIQ1'!A1" display="LIQ1 – Liquidity Coverage Ratio (LCR)" xr:uid="{B3C5F784-3C35-465F-93A7-87F7060ED0FF}"/>
    <hyperlink ref="D54" location="'MR1'!A1" display="EU MR1 – Market risk under the standardised approach" xr:uid="{7902FDA8-A770-4FD8-AB59-9253AA4FF19B}"/>
    <hyperlink ref="D35" location="'CR4'!A1" display="EU CR4 – Standardised approach – Credit risk exposure and CRM effects" xr:uid="{4D469368-3E68-48DC-AC21-637C7F29BB52}"/>
    <hyperlink ref="D36" location="'CR5'!A1" display="EU CR5 – Standardised approach" xr:uid="{5EDFBEAE-CF31-4302-A2F5-CCC3218CC5E0}"/>
    <hyperlink ref="D38" location="'CR6'!A1" display="EU CR6 – IRB approach – Credit risk exposures by exposure class and PD range" xr:uid="{44484BC4-86C8-4556-B912-3F5FD4C1D2C6}"/>
    <hyperlink ref="D46" location="'CCR1'!A1" display="EU CCR1 – Analysis of CCR exposure by approach" xr:uid="{7117FB2F-4938-4AC5-9C5D-3A536E882A23}"/>
    <hyperlink ref="D47" location="'CCR2'!A1" display="EU CCR2 – CVA capital charge" xr:uid="{046B341E-97B2-4F3A-877A-0C36FED782F1}"/>
    <hyperlink ref="D48" location="'CCR3'!A1" display="EU CCR3 – Standardised approach – CCR exposures by regulatory portfolio and risk" xr:uid="{A9030893-1493-4E2E-9390-A4F9E6A165FD}"/>
    <hyperlink ref="D49" location="'CCR4'!A1" display="EU CCR4 – IRB approach – CCR exposures by portfolio and PD scale" xr:uid="{7A2D4944-7B60-45C2-8D76-9E14D60FD28B}"/>
    <hyperlink ref="D33" location="'CR3'!A1" display="CRM Techniques - Overview" xr:uid="{39252FA9-8C5D-4F2B-BC08-1C93A32933B3}"/>
    <hyperlink ref="D52" location="'CCR8'!A1" display="EU CCR8 – Exposures to CCPs" xr:uid="{7F380D34-E335-47C2-AF69-B9FC32D36C43}"/>
    <hyperlink ref="D12" location="'OV1'!A1" display="Overview of RWA's" xr:uid="{F929C896-3E1D-4A11-9F5B-1BC9C04ED25F}"/>
    <hyperlink ref="D31" location="'CR1-A'!A1" display="Credit quality of exposures by exposure class and instrument" xr:uid="{477DC99F-6FD9-4591-8CAA-3661471F6B23}"/>
    <hyperlink ref="D41" location="'CR8'!A1" display="RWA flow statements of credit risk exposures under the IRB approach" xr:uid="{F1539AD9-5FCE-4C29-ABF6-4490C4352453}"/>
    <hyperlink ref="D85" location="CCA!A1" display="Disclosure of main features of regulatory capital instruments as at 3o June 2022" xr:uid="{355F40D1-EAFA-40E8-933B-4ED08CEF9CAE}"/>
    <hyperlink ref="D9" location="'A01'!A1" display="Own funds and capital ratios, DNB Bank ASA, DNB Bank Group, DNB Group" xr:uid="{FF7EC64C-30D7-4EF8-B41E-0D77355C7FAA}"/>
    <hyperlink ref="D10" location="'A03'!A1" display="Own funds and capital ratios, DNB Boligkreditt and Sbanken" xr:uid="{AA055E34-A843-485C-9190-6B91D085DE66}"/>
    <hyperlink ref="D66" location="'KM2'!A1" display="Key metrics  - TLAC requirements (at resolution group level)" xr:uid="{B763F20A-D3B5-451F-B95F-3FA0CD8B6734}"/>
    <hyperlink ref="D7" location="'CC1'!A1" display="Composition of regulatory own funds" xr:uid="{86A303C7-CDCF-465E-9AE5-87E3A9FFDFEF}"/>
    <hyperlink ref="D8" location="'CC2'!A1" display="Reconciliation of regulatory own funds to balance sheet in the audited financial statements" xr:uid="{49769C6A-8606-4FB4-853A-ED53E05838F7}"/>
    <hyperlink ref="D25" location="'CQ1'!A1" display="Credit quality of forborne exposures (T1)" xr:uid="{CD36EE2F-9B09-4876-BAF3-B5F007079B9C}"/>
    <hyperlink ref="D30" location="'CR1'!A1" display="Performing and non-performing exposures and related provisions (t4)" xr:uid="{84799606-6D69-4574-9EEA-6895C5EA71DB}"/>
    <hyperlink ref="D27" location="'CQ4'!A1" display="Quality of non-performing exposures by geography" xr:uid="{58E94AD8-8C07-44AB-ADF5-C8BA4283ABF7}"/>
    <hyperlink ref="D28" location="'CQ5'!A1" display="Credit quality of loans and advances by industry" xr:uid="{A364BAA2-9834-44D1-94B3-A48A07075F29}"/>
    <hyperlink ref="D29" location="'cq7'!A1" display="Collateral obtained by taking possession and execution processes (T9)" xr:uid="{9B6E35F7-6371-451F-B53B-397EF737D5DE}"/>
    <hyperlink ref="D67" location="'tlac1'!A1" display="Composition - MREL and, where applicable, G-SII Requirement for own funds and eligible liabilities " xr:uid="{CAAB8ECC-0161-47CA-B156-9180595C9D48}"/>
    <hyperlink ref="D61" location="'lr3'!A1" display="Split up of on balance sheet exposures (excluding deratives, SFTs and exempted exposures)" xr:uid="{E3CD0BD6-4675-46C5-BF99-D12D0E0DF416}"/>
    <hyperlink ref="C102" location="'CCR5-A'!A1" display="CCR5-A" xr:uid="{1ADE36A0-FF89-4313-8030-BF71D3E35400}"/>
    <hyperlink ref="D40" location="'CR7-A'!A1" display="IRB approach – Disclosure of the extent of the use of CRM techniques" xr:uid="{CEB056D9-83A6-4187-8EAD-BB49FED08F43}"/>
    <hyperlink ref="D50" location="'CCR5'!A1" display="Composition of collateral for CCR exposures" xr:uid="{74888737-F823-4E72-AD30-95BCBB35361D}"/>
    <hyperlink ref="D51" location="'CCR7'!A1" display="REA flow statements of CCR exposures under the IMM" xr:uid="{728E6146-5215-44C7-9555-55F6BF77B494}"/>
    <hyperlink ref="D57" location="CCyB2!A1" display="Amount of institution-specific countercyclical capital buffer" xr:uid="{81B2F74E-4DD3-4E59-983F-C5CC64273D85}"/>
    <hyperlink ref="D64" location="'LIQ2'!A1" display="Net Stable Funding Ratio" xr:uid="{9236E7E3-D5E5-4EA2-9439-D833E242AE37}"/>
    <hyperlink ref="D68" location="TLAC3b!A1" display="Creditor ranking - resolution entity" xr:uid="{E13EB86E-43BF-45C3-B28D-8315822924D6}"/>
    <hyperlink ref="D83" location="IRRBB1!A1" display="Interest rate risks of non-trading book activities" xr:uid="{D0C560A0-A9DA-46FF-A50A-FEE0B4EF03E2}"/>
    <hyperlink ref="D86" location="'CCA Footnotes'!A1" display="Disclosure of main features of regulatory capital instruments  -  footnotes" xr:uid="{CFFD0F5F-C51F-41E4-A1C3-897CA057BEC4}"/>
    <hyperlink ref="D44" location="'CR10'!A1" display="Specialised lending and equity exposures under the simple riskweighted approach" xr:uid="{E57CC519-EDD0-4071-991E-0FCCD9904C8B}"/>
    <hyperlink ref="D14" location="'INS1'!A1" display="Insurance participations" xr:uid="{BF33C80B-64C3-4C4A-95FD-6A5D6E05FB90}"/>
    <hyperlink ref="D15" location="'INS2'!A1" display="Financial conglomerates information on own funds and capital adequacy ratio" xr:uid="{34440F24-9EA7-4756-90D3-A804F65A2373}"/>
    <hyperlink ref="D20" location="'LI1'!A1" display="'LI1'!A1" xr:uid="{AD8B3140-D0C2-459F-988C-C9697B665B76}"/>
    <hyperlink ref="D21" location="'LI2'!A1" display="Main sources of differences between regulatory exposure amounts and carrying values in financial statements" xr:uid="{117FD46B-693C-491F-99AC-41F001C58A87}"/>
    <hyperlink ref="D22" location="'LI3'!A1" display="Outline of the differences in the scopes of consolidation (entity by entity)" xr:uid="{0309E8D6-FDC5-4686-8C9B-55A4A74DCAC1}"/>
    <hyperlink ref="D23" location="'PV1'!A1" display="Prudent valuation adjustments (PVA)" xr:uid="{B65D2CC8-7C5C-4009-AA88-3CCAB87B3051}"/>
    <hyperlink ref="D26" location="'CQ3'!A1" display="Credit quality of performing and non-performing exposures by past due days " xr:uid="{75335F65-E5C1-4770-BF1A-E23F577625A3}"/>
    <hyperlink ref="D39" location="'CR6-A'!A1" display="Scope of the use of IRB and SA approaches" xr:uid="{6164B924-3819-4936-9C9E-60CD644CFE08}"/>
    <hyperlink ref="D42" location="'CR9'!A1" display="IRB approach – Back-testing of PD per exposure class (fixed PD scale)" xr:uid="{EA553560-9D48-407E-9491-F8715C83A23C}"/>
    <hyperlink ref="D70" location="'AE1'!A1" display="Encumbered and unencumbered assets" xr:uid="{F0E8F008-8B15-474E-9140-2F74E4678213}"/>
    <hyperlink ref="D71" location="'AE2'!A1" display="Collateral received and own debt securities issued" xr:uid="{0D105792-33B7-4598-9FB6-14591539C802}"/>
    <hyperlink ref="D72" location="'AE3'!A1" display="Sources of encumbrance" xr:uid="{A36D76E2-63F5-4DCA-A998-B47C89638306}"/>
    <hyperlink ref="D74" location="'OR1'!A1" display="Operational risk own funds requirements and risk-weighted exposure amounts" xr:uid="{7890B37C-356D-41D7-93A0-CEEA8EC61D64}"/>
    <hyperlink ref="D76" location="REMA!A1" display="Remuneration policy" xr:uid="{0DE7165F-F5BF-4641-BC92-B3131B74D181}"/>
    <hyperlink ref="D77" location="'REM1'!A1" display="Remuneration awarded for the financial year " xr:uid="{24C130C5-DC2A-452F-AB38-7B1FAF054B2F}"/>
    <hyperlink ref="D78" location="'REM2'!A1" display="Special payments  to staff whose professional activities have a material impact on institutions’ risk profile (identified staff)" xr:uid="{C4988D09-3ED6-4664-90C6-9A6319F51C8C}"/>
    <hyperlink ref="D79" location="'REM3'!A1" display="Deferred remuneration" xr:uid="{988ECEAD-AC57-43DB-9494-3A10CF41EADF}"/>
    <hyperlink ref="D80" location="'REM4'!A1" display="Remuneration of 1 million EUR or more per year" xr:uid="{1C3008B2-C505-42C6-903E-AC8BBD80F703}"/>
    <hyperlink ref="D81" location="'REM5'!A1" display="Information on remuneration of staff whose professional activities have a material impact on institutions’ risk profile (identified staff)" xr:uid="{9544682A-8F84-4FD9-B086-21D69112C290}"/>
    <hyperlink ref="D89" location="'Boligkreditt Key metrics '!A1" display="'Boligkreditt Key metrics '!A1" xr:uid="{278A2534-6947-4EAE-8209-BC34A2D4DB87}"/>
    <hyperlink ref="D90" location="'Boligkreditt Credit Risk'!A1" display="'Boligkreditt Credit Risk'!A1" xr:uid="{CD93587D-46AF-414D-A9CC-70F8C48B406C}"/>
  </hyperlinks>
  <printOptions horizontalCentered="1" verticalCentered="1"/>
  <pageMargins left="3.937007874015748E-2" right="3.937007874015748E-2" top="3.937007874015748E-2" bottom="3.937007874015748E-2" header="3.937007874015748E-2" footer="3.937007874015748E-2"/>
  <pageSetup paperSize="9" scale="95" fitToHeight="4" orientation="landscape" r:id="rId1"/>
  <rowBreaks count="2" manualBreakCount="2">
    <brk id="36" max="6" man="1"/>
    <brk id="74" max="6" man="1"/>
  </rowBreaks>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9FBB1-CC5B-42AA-9B76-A10E5E472635}">
  <sheetPr codeName="Sheet11">
    <pageSetUpPr autoPageBreaks="0" fitToPage="1"/>
  </sheetPr>
  <dimension ref="A1:R47"/>
  <sheetViews>
    <sheetView showGridLines="0" showRowColHeaders="0" zoomScaleNormal="100" zoomScaleSheetLayoutView="100" workbookViewId="0"/>
  </sheetViews>
  <sheetFormatPr baseColWidth="10" defaultColWidth="9.140625" defaultRowHeight="11.25"/>
  <cols>
    <col min="1" max="1" width="2.7109375" style="4" customWidth="1"/>
    <col min="2" max="2" width="4.85546875" style="4" customWidth="1"/>
    <col min="3" max="3" width="58.42578125" style="4" customWidth="1"/>
    <col min="4" max="4" width="26" style="4" customWidth="1"/>
    <col min="5" max="8" width="23.28515625" style="4" customWidth="1"/>
    <col min="9" max="16384" width="9.140625" style="4"/>
  </cols>
  <sheetData>
    <row r="1" spans="1:18" s="12" customFormat="1" ht="11.25" customHeight="1">
      <c r="A1" s="9"/>
      <c r="B1" s="9"/>
      <c r="C1" s="9"/>
      <c r="D1" s="10"/>
      <c r="E1" s="10"/>
      <c r="F1" s="10"/>
      <c r="G1" s="10"/>
      <c r="H1" s="10"/>
      <c r="I1" s="10"/>
      <c r="J1" s="10"/>
      <c r="K1" s="10"/>
      <c r="L1" s="10"/>
      <c r="M1" s="10"/>
      <c r="N1" s="10"/>
      <c r="O1" s="10"/>
      <c r="R1" s="21"/>
    </row>
    <row r="2" spans="1:18" s="12" customFormat="1" ht="5.25" customHeight="1">
      <c r="A2" s="9"/>
      <c r="B2" s="9"/>
      <c r="C2" s="9"/>
      <c r="D2" s="10"/>
      <c r="E2" s="10"/>
      <c r="F2" s="11"/>
      <c r="G2" s="11"/>
      <c r="H2" s="11"/>
      <c r="R2" s="21"/>
    </row>
    <row r="3" spans="1:18" s="14" customFormat="1" ht="12.75" customHeight="1">
      <c r="A3" s="13"/>
      <c r="B3" s="1726" t="s">
        <v>268</v>
      </c>
      <c r="C3" s="1726"/>
      <c r="D3" s="1726"/>
      <c r="E3" s="1726"/>
      <c r="F3" s="1726"/>
      <c r="G3" s="1726"/>
      <c r="H3" s="1726"/>
    </row>
    <row r="4" spans="1:18" ht="5.25" customHeight="1"/>
    <row r="5" spans="1:18" ht="15.75">
      <c r="B5" s="16" t="s">
        <v>1104</v>
      </c>
      <c r="C5" s="1031"/>
      <c r="D5" s="1031"/>
      <c r="E5" s="119"/>
      <c r="F5" s="119"/>
      <c r="G5" s="119"/>
      <c r="H5" s="119"/>
      <c r="I5" s="119"/>
    </row>
    <row r="6" spans="1:18" ht="12" customHeight="1"/>
    <row r="7" spans="1:18" ht="11.25" customHeight="1">
      <c r="B7" s="1727" t="s">
        <v>2113</v>
      </c>
      <c r="C7" s="1727"/>
      <c r="D7" s="1727"/>
      <c r="E7" s="1727"/>
      <c r="F7" s="1727"/>
      <c r="G7" s="1727"/>
      <c r="H7" s="1727"/>
    </row>
    <row r="8" spans="1:18" ht="11.25" customHeight="1">
      <c r="B8" s="362"/>
      <c r="C8" s="362"/>
      <c r="D8" s="362"/>
      <c r="E8" s="362"/>
      <c r="F8" s="362"/>
    </row>
    <row r="9" spans="1:18" ht="11.25" customHeight="1">
      <c r="B9" s="1787" t="s">
        <v>28</v>
      </c>
      <c r="C9" s="1788"/>
      <c r="D9" s="1343" t="s">
        <v>520</v>
      </c>
      <c r="E9" s="1343" t="s">
        <v>390</v>
      </c>
      <c r="F9" s="1343" t="s">
        <v>391</v>
      </c>
      <c r="G9" s="1344" t="s">
        <v>1105</v>
      </c>
      <c r="H9" s="1344" t="s">
        <v>1106</v>
      </c>
      <c r="J9" s="119"/>
    </row>
    <row r="10" spans="1:18" ht="11.25" customHeight="1">
      <c r="B10" s="1330"/>
      <c r="C10" s="1331"/>
      <c r="D10" s="255" t="s">
        <v>1963</v>
      </c>
      <c r="E10" s="255" t="s">
        <v>1964</v>
      </c>
      <c r="F10" s="255" t="s">
        <v>1960</v>
      </c>
      <c r="G10" s="255" t="s">
        <v>1968</v>
      </c>
      <c r="H10" s="255" t="s">
        <v>1968</v>
      </c>
      <c r="I10" s="211"/>
      <c r="J10" s="119"/>
    </row>
    <row r="11" spans="1:18" ht="11.25" customHeight="1">
      <c r="B11" s="1330"/>
      <c r="C11" s="1331"/>
      <c r="D11" s="255" t="s">
        <v>1962</v>
      </c>
      <c r="E11" s="255" t="s">
        <v>103</v>
      </c>
      <c r="F11" s="255" t="s">
        <v>1959</v>
      </c>
      <c r="G11" s="255" t="s">
        <v>1969</v>
      </c>
      <c r="H11" s="255" t="s">
        <v>1969</v>
      </c>
      <c r="I11" s="211"/>
      <c r="J11" s="119"/>
    </row>
    <row r="12" spans="1:18" ht="11.25" customHeight="1">
      <c r="B12" s="1852" t="s">
        <v>273</v>
      </c>
      <c r="C12" s="1730"/>
      <c r="D12" s="636" t="s">
        <v>1961</v>
      </c>
      <c r="E12" s="636" t="s">
        <v>1965</v>
      </c>
      <c r="F12" s="636" t="s">
        <v>1958</v>
      </c>
      <c r="G12" s="636" t="s">
        <v>1966</v>
      </c>
      <c r="H12" s="636" t="s">
        <v>1967</v>
      </c>
      <c r="I12" s="211"/>
    </row>
    <row r="13" spans="1:18" ht="11.25" customHeight="1">
      <c r="B13" s="255">
        <v>1</v>
      </c>
      <c r="C13" s="1210" t="s">
        <v>1107</v>
      </c>
      <c r="D13" s="1032"/>
      <c r="E13" s="1032">
        <v>568392.313249</v>
      </c>
      <c r="F13" s="1332">
        <v>100</v>
      </c>
      <c r="G13" s="1332"/>
      <c r="H13" s="1332"/>
    </row>
    <row r="14" spans="1:18" ht="11.25" customHeight="1">
      <c r="B14" s="1337" t="s">
        <v>1970</v>
      </c>
      <c r="C14" s="631" t="s">
        <v>1108</v>
      </c>
      <c r="D14" s="1033"/>
      <c r="E14" s="1328">
        <v>45185.471339999996</v>
      </c>
      <c r="F14" s="1333">
        <v>100</v>
      </c>
      <c r="G14" s="1333"/>
      <c r="H14" s="1333"/>
    </row>
    <row r="15" spans="1:18" ht="11.25" customHeight="1">
      <c r="B15" s="1338" t="s">
        <v>1971</v>
      </c>
      <c r="C15" s="631" t="s">
        <v>1109</v>
      </c>
      <c r="D15" s="1033"/>
      <c r="E15" s="1328">
        <v>62225.874058000001</v>
      </c>
      <c r="F15" s="1333">
        <v>100</v>
      </c>
      <c r="G15" s="1333"/>
      <c r="H15" s="1333"/>
    </row>
    <row r="16" spans="1:18" ht="11.25" customHeight="1">
      <c r="B16" s="255">
        <v>2</v>
      </c>
      <c r="C16" s="194" t="s">
        <v>333</v>
      </c>
      <c r="D16" s="1032"/>
      <c r="E16" s="1032">
        <v>131376.019768</v>
      </c>
      <c r="F16" s="1332">
        <v>100</v>
      </c>
      <c r="G16" s="1332"/>
      <c r="H16" s="1332"/>
    </row>
    <row r="17" spans="2:8" ht="11.25" customHeight="1">
      <c r="B17" s="255">
        <v>3</v>
      </c>
      <c r="C17" s="194" t="s">
        <v>334</v>
      </c>
      <c r="D17" s="1032">
        <v>1149338.0930000001</v>
      </c>
      <c r="E17" s="1032">
        <v>1342757.974464</v>
      </c>
      <c r="F17" s="1332">
        <v>14.4</v>
      </c>
      <c r="G17" s="1332"/>
      <c r="H17" s="1332">
        <v>85.6</v>
      </c>
    </row>
    <row r="18" spans="2:8" ht="11.25" customHeight="1">
      <c r="B18" s="1337" t="s">
        <v>1156</v>
      </c>
      <c r="C18" s="631" t="s">
        <v>1110</v>
      </c>
      <c r="D18" s="1033"/>
      <c r="E18" s="1328">
        <v>9839.0225680000003</v>
      </c>
      <c r="F18" s="1333"/>
      <c r="G18" s="1333"/>
      <c r="H18" s="1333"/>
    </row>
    <row r="19" spans="2:8" ht="11.25" customHeight="1">
      <c r="B19" s="1338" t="s">
        <v>1158</v>
      </c>
      <c r="C19" s="631" t="s">
        <v>1111</v>
      </c>
      <c r="D19" s="1033"/>
      <c r="E19" s="1328">
        <v>9839.0225680000003</v>
      </c>
      <c r="F19" s="1333"/>
      <c r="G19" s="1333"/>
      <c r="H19" s="1333"/>
    </row>
    <row r="20" spans="2:8" ht="11.25" customHeight="1">
      <c r="B20" s="255">
        <v>4</v>
      </c>
      <c r="C20" s="194" t="s">
        <v>335</v>
      </c>
      <c r="D20" s="1034">
        <v>1010799.418056</v>
      </c>
      <c r="E20" s="1034">
        <v>1301024.5366839999</v>
      </c>
      <c r="F20" s="1334">
        <v>10.799999999999999</v>
      </c>
      <c r="G20" s="1334">
        <v>11.5</v>
      </c>
      <c r="H20" s="1334">
        <v>77.7</v>
      </c>
    </row>
    <row r="21" spans="2:8" ht="11.25" customHeight="1">
      <c r="B21" s="1338" t="s">
        <v>1162</v>
      </c>
      <c r="C21" s="628" t="s">
        <v>2090</v>
      </c>
      <c r="D21" s="1035"/>
      <c r="E21" s="1329"/>
      <c r="F21" s="1335"/>
      <c r="G21" s="1335"/>
      <c r="H21" s="1335"/>
    </row>
    <row r="22" spans="2:8" ht="11.25" customHeight="1">
      <c r="B22" s="1338" t="s">
        <v>1164</v>
      </c>
      <c r="C22" s="628" t="s">
        <v>2091</v>
      </c>
      <c r="D22" s="1035"/>
      <c r="E22" s="1329">
        <v>1069075.838669</v>
      </c>
      <c r="F22" s="1335">
        <v>1</v>
      </c>
      <c r="G22" s="1335">
        <v>12.6</v>
      </c>
      <c r="H22" s="1335">
        <v>86.399999999999991</v>
      </c>
    </row>
    <row r="23" spans="2:8" ht="11.25" customHeight="1">
      <c r="B23" s="1338" t="s">
        <v>1166</v>
      </c>
      <c r="C23" s="628" t="s">
        <v>1167</v>
      </c>
      <c r="D23" s="1035"/>
      <c r="E23" s="1329"/>
      <c r="F23" s="1335"/>
      <c r="G23" s="1335"/>
      <c r="H23" s="1335"/>
    </row>
    <row r="24" spans="2:8" ht="11.25" customHeight="1">
      <c r="B24" s="1338" t="s">
        <v>1168</v>
      </c>
      <c r="C24" s="628" t="s">
        <v>1169</v>
      </c>
      <c r="D24" s="1035"/>
      <c r="E24" s="1329"/>
      <c r="F24" s="1335"/>
      <c r="G24" s="1335"/>
      <c r="H24" s="1335"/>
    </row>
    <row r="25" spans="2:8" ht="11.25" customHeight="1">
      <c r="B25" s="1338" t="s">
        <v>1170</v>
      </c>
      <c r="C25" s="628" t="s">
        <v>1171</v>
      </c>
      <c r="D25" s="1035"/>
      <c r="E25" s="1329">
        <v>231948.698015</v>
      </c>
      <c r="F25" s="1335">
        <v>62.3</v>
      </c>
      <c r="G25" s="1335"/>
      <c r="H25" s="1335">
        <v>37.699999999999996</v>
      </c>
    </row>
    <row r="26" spans="2:8" ht="11.25" customHeight="1">
      <c r="B26" s="255">
        <v>5</v>
      </c>
      <c r="C26" s="194" t="s">
        <v>376</v>
      </c>
      <c r="D26" s="1034"/>
      <c r="E26" s="1034">
        <v>26568.545366999999</v>
      </c>
      <c r="F26" s="1334">
        <v>100</v>
      </c>
      <c r="G26" s="1334"/>
      <c r="H26" s="1334"/>
    </row>
    <row r="27" spans="2:8" ht="11.25" customHeight="1">
      <c r="B27" s="255">
        <v>6</v>
      </c>
      <c r="C27" s="194" t="s">
        <v>1112</v>
      </c>
      <c r="D27" s="1034"/>
      <c r="E27" s="1034">
        <v>24949.490919</v>
      </c>
      <c r="F27" s="1334">
        <v>100</v>
      </c>
      <c r="G27" s="1334"/>
      <c r="H27" s="1334"/>
    </row>
    <row r="28" spans="2:8" ht="11.25" customHeight="1">
      <c r="B28" s="1339">
        <v>7</v>
      </c>
      <c r="C28" s="1135" t="s">
        <v>1005</v>
      </c>
      <c r="D28" s="1136">
        <v>2160137.5110559999</v>
      </c>
      <c r="E28" s="1136">
        <v>3395068.8804500001</v>
      </c>
      <c r="F28" s="1336">
        <v>31</v>
      </c>
      <c r="G28" s="1336">
        <v>5.3999999999999995</v>
      </c>
      <c r="H28" s="1336">
        <v>63.599999999999987</v>
      </c>
    </row>
    <row r="29" spans="2:8" ht="11.25" customHeight="1"/>
    <row r="30" spans="2:8" ht="11.25" customHeight="1"/>
    <row r="32" spans="2:8">
      <c r="D32" s="1441"/>
      <c r="E32" s="1441"/>
      <c r="F32" s="1137"/>
      <c r="G32" s="1137"/>
      <c r="H32" s="1137"/>
    </row>
    <row r="33" spans="6:8">
      <c r="F33" s="1137"/>
      <c r="G33" s="1137"/>
      <c r="H33" s="1137"/>
    </row>
    <row r="34" spans="6:8">
      <c r="F34" s="1137"/>
      <c r="G34" s="1137"/>
      <c r="H34" s="1137"/>
    </row>
    <row r="35" spans="6:8">
      <c r="F35" s="1137"/>
      <c r="G35" s="1137"/>
      <c r="H35" s="1137"/>
    </row>
    <row r="36" spans="6:8">
      <c r="F36" s="1137"/>
      <c r="G36" s="1137"/>
      <c r="H36" s="1137"/>
    </row>
    <row r="37" spans="6:8">
      <c r="F37" s="1137"/>
      <c r="G37" s="1137"/>
      <c r="H37" s="1137"/>
    </row>
    <row r="38" spans="6:8">
      <c r="F38" s="1137"/>
      <c r="G38" s="1137"/>
      <c r="H38" s="1137"/>
    </row>
    <row r="39" spans="6:8">
      <c r="F39" s="1137"/>
      <c r="G39" s="1137"/>
      <c r="H39" s="1137"/>
    </row>
    <row r="40" spans="6:8">
      <c r="F40" s="1137"/>
      <c r="G40" s="1137"/>
      <c r="H40" s="1137"/>
    </row>
    <row r="41" spans="6:8">
      <c r="F41" s="1137"/>
      <c r="G41" s="1137"/>
      <c r="H41" s="1137"/>
    </row>
    <row r="42" spans="6:8">
      <c r="F42" s="1137"/>
      <c r="G42" s="1137"/>
      <c r="H42" s="1137"/>
    </row>
    <row r="43" spans="6:8">
      <c r="F43" s="1137"/>
      <c r="G43" s="1137"/>
      <c r="H43" s="1137"/>
    </row>
    <row r="44" spans="6:8">
      <c r="F44" s="1137"/>
      <c r="G44" s="1137"/>
      <c r="H44" s="1137"/>
    </row>
    <row r="45" spans="6:8">
      <c r="F45" s="1137"/>
      <c r="G45" s="1137"/>
      <c r="H45" s="1137"/>
    </row>
    <row r="46" spans="6:8">
      <c r="F46" s="1137"/>
      <c r="G46" s="1137"/>
      <c r="H46" s="1137"/>
    </row>
    <row r="47" spans="6:8">
      <c r="F47" s="1137"/>
      <c r="G47" s="1137"/>
      <c r="H47" s="1137"/>
    </row>
  </sheetData>
  <mergeCells count="4">
    <mergeCell ref="B3:H3"/>
    <mergeCell ref="B9:C9"/>
    <mergeCell ref="B7:H7"/>
    <mergeCell ref="B12:C12"/>
  </mergeCells>
  <hyperlinks>
    <hyperlink ref="B3" location="Contents!A1" display="Back to index page" xr:uid="{517014BB-029A-484E-BD5E-5D70F06E86BF}"/>
    <hyperlink ref="B3:H3" location="CONTENTS!A1" display="Back to contents page" xr:uid="{F57E4F14-0D68-40E2-ADF3-A2CCE9D890BF}"/>
  </hyperlinks>
  <pageMargins left="0.7" right="0.7" top="0.75" bottom="0.75" header="0.3" footer="0.3"/>
  <pageSetup paperSize="9" orientation="landscape" r:id="rId1"/>
  <headerFooter>
    <evenHeader>&amp;L&amp;"Times New Roman,Regular"&amp;12&amp;K000000Central Bank of Ireland - RESTRICTED</evenHeader>
    <firstHeader>&amp;L&amp;"Times New Roman,Regular"&amp;12&amp;K000000Central Bank of Ireland - RESTRICTED</firstHeader>
  </headerFooter>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E2575-D4FC-4223-8569-49C76B155B1A}">
  <sheetPr codeName="Sheet15"/>
  <dimension ref="A2:T273"/>
  <sheetViews>
    <sheetView showGridLines="0" showRowColHeaders="0" workbookViewId="0"/>
  </sheetViews>
  <sheetFormatPr baseColWidth="10" defaultColWidth="11.42578125" defaultRowHeight="11.25"/>
  <cols>
    <col min="1" max="1" width="2.7109375" style="4" customWidth="1"/>
    <col min="2" max="2" width="4.85546875" style="4" customWidth="1"/>
    <col min="3" max="3" width="34.85546875" style="4" customWidth="1"/>
    <col min="4" max="17" width="11.28515625" style="4" customWidth="1"/>
    <col min="18" max="16384" width="11.42578125" style="4"/>
  </cols>
  <sheetData>
    <row r="2" spans="1:18" ht="5.25" customHeight="1"/>
    <row r="3" spans="1:18" s="418" customFormat="1" ht="12.75">
      <c r="B3" s="1726" t="s">
        <v>268</v>
      </c>
      <c r="C3" s="1726"/>
      <c r="D3" s="1726"/>
      <c r="E3" s="1726"/>
      <c r="F3" s="1726"/>
      <c r="G3" s="1726"/>
    </row>
    <row r="4" spans="1:18" ht="5.25" customHeight="1">
      <c r="B4" s="14"/>
      <c r="C4" s="14"/>
      <c r="D4" s="19"/>
      <c r="E4" s="19"/>
      <c r="F4" s="22"/>
      <c r="G4" s="22"/>
    </row>
    <row r="5" spans="1:18" s="419" customFormat="1" ht="15.75">
      <c r="B5" s="16" t="s">
        <v>1113</v>
      </c>
      <c r="C5" s="420"/>
      <c r="D5" s="420"/>
      <c r="E5" s="420"/>
      <c r="F5" s="420"/>
      <c r="G5" s="420"/>
      <c r="H5" s="418"/>
      <c r="I5" s="418"/>
      <c r="J5" s="418"/>
      <c r="K5" s="418"/>
      <c r="L5" s="418"/>
    </row>
    <row r="7" spans="1:18" ht="33.75" customHeight="1">
      <c r="B7" s="1745" t="s">
        <v>1114</v>
      </c>
      <c r="C7" s="1745"/>
      <c r="D7" s="1745"/>
      <c r="E7" s="1745"/>
      <c r="F7" s="1745"/>
      <c r="G7" s="1745"/>
      <c r="H7" s="1745"/>
      <c r="I7" s="1745"/>
      <c r="J7" s="1745"/>
      <c r="K7" s="1745"/>
      <c r="L7" s="1745"/>
      <c r="M7" s="1745"/>
      <c r="N7" s="1745"/>
      <c r="O7" s="1745"/>
      <c r="P7" s="1745"/>
      <c r="Q7" s="1745"/>
    </row>
    <row r="8" spans="1:18" ht="11.25" customHeight="1"/>
    <row r="9" spans="1:18" s="32" customFormat="1" ht="11.25" customHeight="1">
      <c r="A9" s="18"/>
      <c r="B9" s="1787" t="s">
        <v>28</v>
      </c>
      <c r="C9" s="1788"/>
      <c r="D9" s="1188" t="s">
        <v>520</v>
      </c>
      <c r="E9" s="1188" t="s">
        <v>390</v>
      </c>
      <c r="F9" s="1188" t="s">
        <v>391</v>
      </c>
      <c r="G9" s="1188" t="s">
        <v>521</v>
      </c>
      <c r="H9" s="1188" t="s">
        <v>522</v>
      </c>
      <c r="I9" s="1188" t="s">
        <v>523</v>
      </c>
      <c r="J9" s="1188" t="s">
        <v>524</v>
      </c>
      <c r="K9" s="1188" t="s">
        <v>525</v>
      </c>
      <c r="L9" s="1188" t="s">
        <v>558</v>
      </c>
      <c r="M9" s="1188" t="s">
        <v>559</v>
      </c>
      <c r="N9" s="1188" t="s">
        <v>560</v>
      </c>
      <c r="O9" s="1188" t="s">
        <v>561</v>
      </c>
      <c r="P9" s="1188" t="s">
        <v>593</v>
      </c>
      <c r="Q9" s="1188" t="s">
        <v>594</v>
      </c>
    </row>
    <row r="10" spans="1:18" s="32" customFormat="1" ht="11.25" customHeight="1">
      <c r="A10" s="18"/>
      <c r="B10" s="620"/>
      <c r="C10" s="620"/>
      <c r="D10" s="153"/>
      <c r="E10" s="1854" t="s">
        <v>1115</v>
      </c>
      <c r="F10" s="1854"/>
      <c r="G10" s="1854"/>
      <c r="H10" s="1854"/>
      <c r="I10" s="1854"/>
      <c r="J10" s="1854"/>
      <c r="K10" s="1854"/>
      <c r="L10" s="1854"/>
      <c r="M10" s="1854"/>
      <c r="N10" s="1854"/>
      <c r="O10" s="1854"/>
      <c r="P10" s="153"/>
      <c r="Q10" s="153"/>
      <c r="R10" s="77"/>
    </row>
    <row r="11" spans="1:18" s="32" customFormat="1" ht="11.25" customHeight="1">
      <c r="A11" s="18"/>
      <c r="B11" s="620"/>
      <c r="C11" s="620"/>
      <c r="D11" s="153"/>
      <c r="E11" s="1854" t="s">
        <v>1116</v>
      </c>
      <c r="F11" s="1854"/>
      <c r="G11" s="1854"/>
      <c r="H11" s="1854"/>
      <c r="I11" s="1854"/>
      <c r="J11" s="1854"/>
      <c r="K11" s="1854"/>
      <c r="L11" s="1854"/>
      <c r="M11" s="1854"/>
      <c r="R11" s="42"/>
    </row>
    <row r="12" spans="1:18" s="32" customFormat="1" ht="11.25" customHeight="1">
      <c r="A12" s="18"/>
      <c r="B12" s="620"/>
      <c r="C12" s="620"/>
      <c r="D12" s="153"/>
      <c r="E12" s="601"/>
      <c r="F12" s="1855" t="s">
        <v>1117</v>
      </c>
      <c r="G12" s="1825"/>
      <c r="H12" s="1825"/>
      <c r="I12" s="1825"/>
      <c r="J12" s="601"/>
      <c r="K12" s="601"/>
      <c r="L12" s="601"/>
      <c r="M12" s="601"/>
      <c r="N12" s="1856" t="s">
        <v>1118</v>
      </c>
      <c r="O12" s="1857"/>
      <c r="P12" s="1858" t="s">
        <v>1119</v>
      </c>
      <c r="Q12" s="1859"/>
      <c r="R12" s="77"/>
    </row>
    <row r="13" spans="1:18" s="32" customFormat="1" ht="11.25" customHeight="1">
      <c r="A13" s="18"/>
      <c r="B13" s="620"/>
      <c r="C13" s="620"/>
      <c r="D13" s="153"/>
      <c r="E13" s="153"/>
      <c r="F13" s="153"/>
      <c r="G13" s="153" t="s">
        <v>1120</v>
      </c>
      <c r="H13" s="153"/>
      <c r="I13" s="153"/>
      <c r="J13" s="38" t="s">
        <v>1120</v>
      </c>
      <c r="K13" s="153"/>
      <c r="L13" s="153"/>
      <c r="M13" s="153" t="s">
        <v>1120</v>
      </c>
      <c r="N13" s="1860" t="s">
        <v>1121</v>
      </c>
      <c r="O13" s="1861"/>
      <c r="P13" s="1861" t="s">
        <v>1122</v>
      </c>
      <c r="Q13" s="1780"/>
      <c r="R13" s="77"/>
    </row>
    <row r="14" spans="1:18" s="32" customFormat="1" ht="11.25" customHeight="1">
      <c r="A14" s="18"/>
      <c r="B14" s="620"/>
      <c r="C14" s="620"/>
      <c r="D14" s="153"/>
      <c r="E14" s="77" t="s">
        <v>1120</v>
      </c>
      <c r="F14" s="153" t="s">
        <v>1120</v>
      </c>
      <c r="G14" s="153" t="s">
        <v>546</v>
      </c>
      <c r="I14" s="153" t="s">
        <v>1120</v>
      </c>
      <c r="J14" s="38" t="s">
        <v>546</v>
      </c>
      <c r="K14" s="153" t="s">
        <v>1120</v>
      </c>
      <c r="L14" s="153" t="s">
        <v>1120</v>
      </c>
      <c r="M14" s="153" t="s">
        <v>546</v>
      </c>
      <c r="O14" s="77" t="s">
        <v>1120</v>
      </c>
      <c r="Q14" s="77" t="s">
        <v>1123</v>
      </c>
      <c r="R14" s="77"/>
    </row>
    <row r="15" spans="1:18" s="32" customFormat="1" ht="11.25" customHeight="1">
      <c r="A15" s="18"/>
      <c r="B15" s="620"/>
      <c r="C15" s="620"/>
      <c r="D15" s="153"/>
      <c r="E15" s="87" t="s">
        <v>546</v>
      </c>
      <c r="F15" s="153" t="s">
        <v>546</v>
      </c>
      <c r="G15" s="153" t="s">
        <v>1124</v>
      </c>
      <c r="H15" s="153" t="s">
        <v>1120</v>
      </c>
      <c r="I15" s="153" t="s">
        <v>546</v>
      </c>
      <c r="J15" s="38" t="s">
        <v>1125</v>
      </c>
      <c r="K15" s="153" t="s">
        <v>546</v>
      </c>
      <c r="L15" s="153" t="s">
        <v>546</v>
      </c>
      <c r="M15" s="153" t="s">
        <v>1124</v>
      </c>
      <c r="N15" s="371" t="s">
        <v>1120</v>
      </c>
      <c r="O15" s="77" t="s">
        <v>546</v>
      </c>
      <c r="P15" s="77" t="s">
        <v>1126</v>
      </c>
      <c r="Q15" s="652" t="s">
        <v>1127</v>
      </c>
      <c r="R15" s="77"/>
    </row>
    <row r="16" spans="1:18" s="32" customFormat="1" ht="11.25" customHeight="1">
      <c r="A16" s="18"/>
      <c r="B16" s="620"/>
      <c r="C16" s="620"/>
      <c r="D16" s="153"/>
      <c r="E16" s="153" t="s">
        <v>1128</v>
      </c>
      <c r="F16" s="153" t="s">
        <v>1124</v>
      </c>
      <c r="G16" s="153" t="s">
        <v>1129</v>
      </c>
      <c r="H16" s="153" t="s">
        <v>546</v>
      </c>
      <c r="I16" s="153" t="s">
        <v>1124</v>
      </c>
      <c r="J16" s="38" t="s">
        <v>1130</v>
      </c>
      <c r="K16" s="153" t="s">
        <v>1124</v>
      </c>
      <c r="L16" s="153" t="s">
        <v>1124</v>
      </c>
      <c r="M16" s="153" t="s">
        <v>1131</v>
      </c>
      <c r="N16" s="371" t="s">
        <v>546</v>
      </c>
      <c r="O16" s="77" t="s">
        <v>1125</v>
      </c>
      <c r="P16" s="77" t="s">
        <v>1127</v>
      </c>
      <c r="Q16" s="652" t="s">
        <v>1132</v>
      </c>
      <c r="R16" s="77"/>
    </row>
    <row r="17" spans="1:20" s="32" customFormat="1" ht="11.25" customHeight="1">
      <c r="A17" s="18"/>
      <c r="B17" s="620"/>
      <c r="C17" s="620"/>
      <c r="E17" s="153" t="s">
        <v>1133</v>
      </c>
      <c r="F17" s="153" t="s">
        <v>1134</v>
      </c>
      <c r="G17" s="153" t="s">
        <v>1135</v>
      </c>
      <c r="H17" s="153" t="s">
        <v>1124</v>
      </c>
      <c r="I17" s="153" t="s">
        <v>1136</v>
      </c>
      <c r="J17" s="38" t="s">
        <v>1137</v>
      </c>
      <c r="K17" s="153" t="s">
        <v>1138</v>
      </c>
      <c r="L17" s="153" t="s">
        <v>1139</v>
      </c>
      <c r="M17" s="153" t="s">
        <v>1140</v>
      </c>
      <c r="N17" s="77" t="s">
        <v>1124</v>
      </c>
      <c r="O17" s="77" t="s">
        <v>1141</v>
      </c>
      <c r="P17" s="77" t="s">
        <v>1142</v>
      </c>
      <c r="Q17" s="652" t="s">
        <v>1143</v>
      </c>
      <c r="R17" s="77"/>
    </row>
    <row r="18" spans="1:20" s="32" customFormat="1" ht="11.25" customHeight="1">
      <c r="A18" s="18"/>
      <c r="B18" s="620"/>
      <c r="C18" s="620"/>
      <c r="D18" s="153" t="s">
        <v>461</v>
      </c>
      <c r="E18" s="153" t="s">
        <v>1144</v>
      </c>
      <c r="F18" s="153" t="s">
        <v>1144</v>
      </c>
      <c r="G18" s="153" t="s">
        <v>1144</v>
      </c>
      <c r="H18" s="153" t="s">
        <v>1145</v>
      </c>
      <c r="I18" s="153" t="s">
        <v>1144</v>
      </c>
      <c r="J18" s="38" t="s">
        <v>1146</v>
      </c>
      <c r="K18" s="153" t="s">
        <v>1147</v>
      </c>
      <c r="L18" s="153" t="s">
        <v>1148</v>
      </c>
      <c r="M18" s="153" t="s">
        <v>1149</v>
      </c>
      <c r="N18" s="77" t="s">
        <v>632</v>
      </c>
      <c r="O18" s="77" t="s">
        <v>633</v>
      </c>
      <c r="P18" s="77" t="s">
        <v>1150</v>
      </c>
      <c r="Q18" s="652" t="s">
        <v>1151</v>
      </c>
      <c r="R18" s="77"/>
    </row>
    <row r="19" spans="1:20" ht="11.25" customHeight="1">
      <c r="B19" s="1840" t="s">
        <v>1152</v>
      </c>
      <c r="C19" s="1853"/>
      <c r="D19" s="622" t="s">
        <v>546</v>
      </c>
      <c r="E19" s="622" t="s">
        <v>1153</v>
      </c>
      <c r="F19" s="622" t="s">
        <v>1153</v>
      </c>
      <c r="G19" s="622" t="s">
        <v>1153</v>
      </c>
      <c r="H19" s="148" t="s">
        <v>1071</v>
      </c>
      <c r="I19" s="622" t="s">
        <v>1153</v>
      </c>
      <c r="J19" s="623" t="s">
        <v>1071</v>
      </c>
      <c r="K19" s="623" t="s">
        <v>1071</v>
      </c>
      <c r="L19" s="623" t="s">
        <v>1071</v>
      </c>
      <c r="M19" s="623" t="s">
        <v>1071</v>
      </c>
      <c r="N19" s="148" t="s">
        <v>1071</v>
      </c>
      <c r="O19" s="148" t="s">
        <v>1071</v>
      </c>
      <c r="P19" s="148" t="s">
        <v>1154</v>
      </c>
      <c r="Q19" s="519" t="s">
        <v>1155</v>
      </c>
    </row>
    <row r="20" spans="1:20" ht="15" customHeight="1">
      <c r="B20" s="619" t="s">
        <v>1047</v>
      </c>
      <c r="D20" s="153"/>
      <c r="E20" s="153"/>
      <c r="F20" s="153"/>
      <c r="G20" s="153"/>
      <c r="H20" s="153"/>
      <c r="I20" s="153"/>
      <c r="J20" s="38"/>
      <c r="K20" s="153"/>
      <c r="L20" s="153"/>
      <c r="M20" s="153"/>
      <c r="N20" s="77"/>
      <c r="O20" s="77"/>
      <c r="P20" s="77"/>
      <c r="Q20" s="77"/>
    </row>
    <row r="21" spans="1:20" ht="11.25" customHeight="1">
      <c r="B21" s="4">
        <v>1</v>
      </c>
      <c r="C21" s="4" t="s">
        <v>328</v>
      </c>
      <c r="F21" s="153"/>
    </row>
    <row r="22" spans="1:20" ht="11.25" customHeight="1">
      <c r="B22" s="4">
        <v>2</v>
      </c>
      <c r="C22" s="4" t="s">
        <v>333</v>
      </c>
      <c r="F22" s="153"/>
      <c r="H22" s="418"/>
      <c r="I22" s="418"/>
      <c r="J22" s="418"/>
      <c r="K22" s="418"/>
      <c r="L22" s="418"/>
    </row>
    <row r="23" spans="1:20" s="477" customFormat="1" ht="11.25" customHeight="1">
      <c r="B23" s="4">
        <v>3</v>
      </c>
      <c r="C23" s="4" t="s">
        <v>334</v>
      </c>
      <c r="D23" s="782">
        <v>896614.3993546</v>
      </c>
      <c r="E23" s="784">
        <v>22.196625103529101</v>
      </c>
      <c r="F23" s="1211">
        <v>73.175643895555893</v>
      </c>
      <c r="G23" s="784">
        <v>42.1108159037802</v>
      </c>
      <c r="H23" s="784"/>
      <c r="I23" s="784">
        <v>31.0648279917758</v>
      </c>
      <c r="J23" s="784"/>
      <c r="K23" s="784"/>
      <c r="L23" s="784"/>
      <c r="M23" s="784"/>
      <c r="N23" s="784">
        <v>1.8087633091408899</v>
      </c>
      <c r="O23" s="784"/>
      <c r="P23" s="4"/>
      <c r="Q23" s="782">
        <v>396163.4876697</v>
      </c>
      <c r="R23" s="1138"/>
      <c r="S23" s="794"/>
      <c r="T23" s="796"/>
    </row>
    <row r="24" spans="1:20" s="477" customFormat="1" ht="11.25" customHeight="1">
      <c r="B24" s="657" t="s">
        <v>1156</v>
      </c>
      <c r="C24" s="624" t="s">
        <v>1157</v>
      </c>
      <c r="D24" s="783">
        <v>197966.61942929999</v>
      </c>
      <c r="E24" s="785">
        <v>6.5421013988801597</v>
      </c>
      <c r="F24" s="785">
        <v>115.004297995455</v>
      </c>
      <c r="G24" s="785">
        <v>87.419564954386502</v>
      </c>
      <c r="H24" s="785"/>
      <c r="I24" s="785">
        <v>27.584733041068301</v>
      </c>
      <c r="J24" s="785"/>
      <c r="K24" s="785"/>
      <c r="L24" s="785"/>
      <c r="M24" s="785"/>
      <c r="N24" s="785">
        <v>1.0664669902867101</v>
      </c>
      <c r="O24" s="785"/>
      <c r="P24" s="4"/>
      <c r="Q24" s="783">
        <v>85777.460596599994</v>
      </c>
      <c r="S24" s="794"/>
    </row>
    <row r="25" spans="1:20" s="477" customFormat="1" ht="11.25" customHeight="1">
      <c r="B25" s="658" t="s">
        <v>1158</v>
      </c>
      <c r="C25" s="624" t="s">
        <v>1159</v>
      </c>
      <c r="D25" s="783">
        <v>8875.3194327000001</v>
      </c>
      <c r="E25" s="785">
        <v>6.2230546651094203</v>
      </c>
      <c r="F25" s="785">
        <v>57.7765957257499</v>
      </c>
      <c r="G25" s="785">
        <v>39.4340251699006</v>
      </c>
      <c r="H25" s="785"/>
      <c r="I25" s="785">
        <v>18.342570555849299</v>
      </c>
      <c r="J25" s="785"/>
      <c r="K25" s="785"/>
      <c r="L25" s="785"/>
      <c r="M25" s="785"/>
      <c r="N25" s="785">
        <v>0.24221918053782199</v>
      </c>
      <c r="O25" s="785"/>
      <c r="P25" s="4"/>
      <c r="Q25" s="783">
        <v>4124.5534908999998</v>
      </c>
      <c r="S25" s="794"/>
    </row>
    <row r="26" spans="1:20" ht="11.25" customHeight="1">
      <c r="B26" s="658" t="s">
        <v>1160</v>
      </c>
      <c r="C26" s="624" t="s">
        <v>1161</v>
      </c>
      <c r="D26" s="783">
        <v>689772.46049259999</v>
      </c>
      <c r="E26" s="785">
        <v>26.895049384476</v>
      </c>
      <c r="F26" s="785">
        <v>61.368843475962699</v>
      </c>
      <c r="G26" s="785">
        <v>29.141520926545699</v>
      </c>
      <c r="H26" s="785"/>
      <c r="I26" s="785">
        <v>32.227322549417003</v>
      </c>
      <c r="J26" s="785"/>
      <c r="K26" s="785"/>
      <c r="L26" s="785"/>
      <c r="M26" s="785"/>
      <c r="N26" s="785">
        <v>2.0419611846986898</v>
      </c>
      <c r="O26" s="785"/>
      <c r="Q26" s="783">
        <v>306261.47358220001</v>
      </c>
      <c r="S26" s="795"/>
    </row>
    <row r="27" spans="1:20" s="477" customFormat="1" ht="11.25" customHeight="1">
      <c r="B27" s="4">
        <v>4</v>
      </c>
      <c r="C27" s="4" t="s">
        <v>335</v>
      </c>
      <c r="D27" s="782">
        <v>995544.03851300001</v>
      </c>
      <c r="E27" s="785">
        <v>6.2540697640054196E-2</v>
      </c>
      <c r="F27" s="1211">
        <v>119.15583826325199</v>
      </c>
      <c r="G27" s="784">
        <v>119.095817656741</v>
      </c>
      <c r="H27" s="784"/>
      <c r="I27" s="784">
        <v>6.0020606511039597E-2</v>
      </c>
      <c r="J27" s="784"/>
      <c r="K27" s="784"/>
      <c r="L27" s="784"/>
      <c r="M27" s="784"/>
      <c r="N27" s="784"/>
      <c r="O27" s="784"/>
      <c r="P27" s="4"/>
      <c r="Q27" s="782">
        <v>222405.440852</v>
      </c>
      <c r="S27" s="794"/>
    </row>
    <row r="28" spans="1:20" s="477" customFormat="1" ht="11.25" customHeight="1">
      <c r="B28" s="658" t="s">
        <v>1162</v>
      </c>
      <c r="C28" s="624" t="s">
        <v>1163</v>
      </c>
      <c r="D28" s="783"/>
      <c r="E28" s="784"/>
      <c r="F28" s="784"/>
      <c r="G28" s="784"/>
      <c r="H28" s="784"/>
      <c r="I28" s="784"/>
      <c r="J28" s="784"/>
      <c r="K28" s="784"/>
      <c r="L28" s="784"/>
      <c r="M28" s="784"/>
      <c r="N28" s="784"/>
      <c r="O28" s="784"/>
      <c r="Q28" s="783"/>
      <c r="S28" s="794"/>
    </row>
    <row r="29" spans="1:20" s="477" customFormat="1" ht="11.25" customHeight="1">
      <c r="B29" s="658" t="s">
        <v>1164</v>
      </c>
      <c r="C29" s="624" t="s">
        <v>1165</v>
      </c>
      <c r="D29" s="783">
        <v>923328.58511400002</v>
      </c>
      <c r="E29" s="785">
        <v>6.7432135973904406E-2</v>
      </c>
      <c r="F29" s="785">
        <v>128.475226858003</v>
      </c>
      <c r="G29" s="785">
        <v>128.410511914739</v>
      </c>
      <c r="H29" s="785"/>
      <c r="I29" s="785">
        <v>6.4714943264344502E-2</v>
      </c>
      <c r="J29" s="785"/>
      <c r="K29" s="785"/>
      <c r="L29" s="785"/>
      <c r="M29" s="785"/>
      <c r="N29" s="785"/>
      <c r="O29" s="785"/>
      <c r="Q29" s="783">
        <v>200095.993315</v>
      </c>
      <c r="S29" s="794"/>
    </row>
    <row r="30" spans="1:20" s="477" customFormat="1" ht="11.25" customHeight="1">
      <c r="B30" s="658" t="s">
        <v>1166</v>
      </c>
      <c r="C30" s="624" t="s">
        <v>1167</v>
      </c>
      <c r="D30" s="783"/>
      <c r="E30" s="784"/>
      <c r="F30" s="784"/>
      <c r="G30" s="784"/>
      <c r="H30" s="784"/>
      <c r="I30" s="784"/>
      <c r="J30" s="784"/>
      <c r="K30" s="784"/>
      <c r="L30" s="784"/>
      <c r="M30" s="784"/>
      <c r="N30" s="784"/>
      <c r="O30" s="784"/>
      <c r="Q30" s="783"/>
      <c r="S30" s="794"/>
    </row>
    <row r="31" spans="1:20" s="477" customFormat="1" ht="11.25" customHeight="1">
      <c r="B31" s="658" t="s">
        <v>1168</v>
      </c>
      <c r="C31" s="624" t="s">
        <v>1169</v>
      </c>
      <c r="D31" s="783"/>
      <c r="E31" s="784"/>
      <c r="F31" s="784"/>
      <c r="G31" s="784"/>
      <c r="H31" s="784"/>
      <c r="I31" s="784"/>
      <c r="J31" s="784"/>
      <c r="K31" s="784"/>
      <c r="L31" s="784"/>
      <c r="M31" s="784"/>
      <c r="N31" s="784"/>
      <c r="O31" s="784"/>
      <c r="Q31" s="783"/>
    </row>
    <row r="32" spans="1:20" ht="11.25" customHeight="1">
      <c r="B32" s="658" t="s">
        <v>1170</v>
      </c>
      <c r="C32" s="624" t="s">
        <v>1171</v>
      </c>
      <c r="D32" s="783">
        <v>72215.453399000005</v>
      </c>
      <c r="E32" s="784"/>
      <c r="F32" s="785">
        <v>4.8466080807691299E-4</v>
      </c>
      <c r="G32" s="785">
        <v>4.8466080807691299E-4</v>
      </c>
      <c r="H32" s="784"/>
      <c r="I32" s="784"/>
      <c r="J32" s="784"/>
      <c r="K32" s="784"/>
      <c r="L32" s="784"/>
      <c r="M32" s="784"/>
      <c r="N32" s="784"/>
      <c r="O32" s="784"/>
      <c r="P32" s="477"/>
      <c r="Q32" s="783">
        <v>22309.447537</v>
      </c>
    </row>
    <row r="33" spans="2:17" ht="11.25" customHeight="1">
      <c r="B33" s="888">
        <v>5</v>
      </c>
      <c r="C33" s="888" t="s">
        <v>461</v>
      </c>
      <c r="D33" s="1212">
        <v>1892158.4377325999</v>
      </c>
      <c r="E33" s="1213">
        <v>10.550953508905501</v>
      </c>
      <c r="F33" s="1213">
        <v>97.367755630850695</v>
      </c>
      <c r="G33" s="1213">
        <v>82.615859228640105</v>
      </c>
      <c r="H33" s="1213"/>
      <c r="I33" s="1213">
        <v>14.751896402210599</v>
      </c>
      <c r="J33" s="1213"/>
      <c r="K33" s="1213"/>
      <c r="L33" s="1213"/>
      <c r="M33" s="1213"/>
      <c r="N33" s="1213">
        <v>0.85709695111122997</v>
      </c>
      <c r="O33" s="1213"/>
      <c r="P33" s="888"/>
      <c r="Q33" s="1212">
        <v>618568.92849149997</v>
      </c>
    </row>
    <row r="34" spans="2:17" ht="11.25" customHeight="1"/>
    <row r="35" spans="2:17" ht="11.25" customHeight="1"/>
    <row r="36" spans="2:17" ht="11.25" customHeight="1">
      <c r="C36" s="119"/>
    </row>
    <row r="37" spans="2:17" ht="11.25" customHeight="1">
      <c r="E37" s="783"/>
    </row>
    <row r="38" spans="2:17" ht="11.25" customHeight="1"/>
    <row r="39" spans="2:17" ht="11.25" customHeight="1"/>
    <row r="40" spans="2:17" ht="11.25" customHeight="1"/>
    <row r="41" spans="2:17" ht="11.25" customHeight="1"/>
    <row r="42" spans="2:17" ht="11.25" customHeight="1">
      <c r="B42" s="1154" t="s">
        <v>738</v>
      </c>
      <c r="C42" s="1154"/>
      <c r="D42" s="1188" t="s">
        <v>520</v>
      </c>
      <c r="E42" s="1188" t="s">
        <v>390</v>
      </c>
      <c r="F42" s="1188" t="s">
        <v>391</v>
      </c>
      <c r="G42" s="1188" t="s">
        <v>521</v>
      </c>
      <c r="H42" s="1188" t="s">
        <v>522</v>
      </c>
      <c r="I42" s="1188" t="s">
        <v>523</v>
      </c>
      <c r="J42" s="1188" t="s">
        <v>524</v>
      </c>
      <c r="K42" s="1188" t="s">
        <v>525</v>
      </c>
      <c r="L42" s="1188" t="s">
        <v>558</v>
      </c>
      <c r="M42" s="1188" t="s">
        <v>559</v>
      </c>
      <c r="N42" s="1188" t="s">
        <v>560</v>
      </c>
      <c r="O42" s="1188" t="s">
        <v>561</v>
      </c>
      <c r="P42" s="1188" t="s">
        <v>593</v>
      </c>
      <c r="Q42" s="1188" t="s">
        <v>594</v>
      </c>
    </row>
    <row r="43" spans="2:17" ht="11.25" customHeight="1">
      <c r="B43" s="620"/>
      <c r="C43" s="620"/>
      <c r="D43" s="153"/>
      <c r="E43" s="1854" t="s">
        <v>1115</v>
      </c>
      <c r="F43" s="1854"/>
      <c r="G43" s="1854"/>
      <c r="H43" s="1854"/>
      <c r="I43" s="1854"/>
      <c r="J43" s="1854"/>
      <c r="K43" s="1854"/>
      <c r="L43" s="1854"/>
      <c r="M43" s="1854"/>
      <c r="N43" s="1854"/>
      <c r="O43" s="1854"/>
      <c r="P43" s="153"/>
      <c r="Q43" s="153"/>
    </row>
    <row r="44" spans="2:17" ht="11.25" customHeight="1">
      <c r="B44" s="620"/>
      <c r="C44" s="620"/>
      <c r="D44" s="153"/>
      <c r="E44" s="1854" t="s">
        <v>1116</v>
      </c>
      <c r="F44" s="1854"/>
      <c r="G44" s="1854"/>
      <c r="H44" s="1854"/>
      <c r="I44" s="1854"/>
      <c r="J44" s="1854"/>
      <c r="K44" s="1854"/>
      <c r="L44" s="1854"/>
      <c r="M44" s="1854"/>
      <c r="N44" s="32"/>
      <c r="O44" s="32"/>
      <c r="P44" s="32"/>
      <c r="Q44" s="32"/>
    </row>
    <row r="45" spans="2:17" ht="11.25" customHeight="1">
      <c r="B45" s="620"/>
      <c r="C45" s="620"/>
      <c r="D45" s="153"/>
      <c r="E45" s="601"/>
      <c r="F45" s="1855" t="s">
        <v>1117</v>
      </c>
      <c r="G45" s="1825"/>
      <c r="H45" s="1825"/>
      <c r="I45" s="1825"/>
      <c r="J45" s="601"/>
      <c r="K45" s="601"/>
      <c r="L45" s="601"/>
      <c r="M45" s="601"/>
      <c r="N45" s="1856" t="s">
        <v>1172</v>
      </c>
      <c r="O45" s="1857"/>
      <c r="P45" s="1858" t="s">
        <v>1119</v>
      </c>
      <c r="Q45" s="1859"/>
    </row>
    <row r="46" spans="2:17" ht="11.25" customHeight="1">
      <c r="B46" s="620"/>
      <c r="C46" s="620"/>
      <c r="D46" s="153"/>
      <c r="E46" s="153"/>
      <c r="F46" s="153"/>
      <c r="G46" s="153" t="s">
        <v>1120</v>
      </c>
      <c r="H46" s="153"/>
      <c r="I46" s="153"/>
      <c r="J46" s="38" t="s">
        <v>1120</v>
      </c>
      <c r="K46" s="153"/>
      <c r="L46" s="153"/>
      <c r="M46" s="153" t="s">
        <v>1120</v>
      </c>
      <c r="N46" s="1860" t="s">
        <v>1121</v>
      </c>
      <c r="O46" s="1861"/>
      <c r="P46" s="1861" t="s">
        <v>1122</v>
      </c>
      <c r="Q46" s="1780"/>
    </row>
    <row r="47" spans="2:17" ht="11.25" customHeight="1">
      <c r="B47" s="620"/>
      <c r="C47" s="620"/>
      <c r="D47" s="153"/>
      <c r="E47" s="77" t="s">
        <v>1120</v>
      </c>
      <c r="F47" s="153" t="s">
        <v>1120</v>
      </c>
      <c r="G47" s="153" t="s">
        <v>546</v>
      </c>
      <c r="H47" s="32"/>
      <c r="I47" s="153" t="s">
        <v>1120</v>
      </c>
      <c r="J47" s="38" t="s">
        <v>546</v>
      </c>
      <c r="K47" s="153" t="s">
        <v>1120</v>
      </c>
      <c r="L47" s="153" t="s">
        <v>1120</v>
      </c>
      <c r="M47" s="153" t="s">
        <v>546</v>
      </c>
      <c r="N47" s="32"/>
      <c r="O47" s="77" t="s">
        <v>1120</v>
      </c>
      <c r="P47" s="32"/>
      <c r="Q47" s="77" t="s">
        <v>1123</v>
      </c>
    </row>
    <row r="48" spans="2:17" ht="11.25" customHeight="1">
      <c r="B48" s="620"/>
      <c r="C48" s="620"/>
      <c r="D48" s="153"/>
      <c r="E48" s="87" t="s">
        <v>546</v>
      </c>
      <c r="F48" s="153" t="s">
        <v>546</v>
      </c>
      <c r="G48" s="153" t="s">
        <v>1124</v>
      </c>
      <c r="H48" s="153" t="s">
        <v>1120</v>
      </c>
      <c r="I48" s="153" t="s">
        <v>546</v>
      </c>
      <c r="J48" s="38" t="s">
        <v>1125</v>
      </c>
      <c r="K48" s="153" t="s">
        <v>546</v>
      </c>
      <c r="L48" s="153" t="s">
        <v>546</v>
      </c>
      <c r="M48" s="153" t="s">
        <v>1124</v>
      </c>
      <c r="N48" s="371" t="s">
        <v>1120</v>
      </c>
      <c r="O48" s="77" t="s">
        <v>546</v>
      </c>
      <c r="P48" s="77" t="s">
        <v>1126</v>
      </c>
      <c r="Q48" s="652" t="s">
        <v>1127</v>
      </c>
    </row>
    <row r="49" spans="2:17" ht="11.25" customHeight="1">
      <c r="B49" s="620"/>
      <c r="C49" s="620"/>
      <c r="D49" s="153"/>
      <c r="E49" s="153" t="s">
        <v>1128</v>
      </c>
      <c r="F49" s="153" t="s">
        <v>1124</v>
      </c>
      <c r="G49" s="153" t="s">
        <v>1129</v>
      </c>
      <c r="H49" s="153" t="s">
        <v>546</v>
      </c>
      <c r="I49" s="153" t="s">
        <v>1124</v>
      </c>
      <c r="J49" s="38" t="s">
        <v>1130</v>
      </c>
      <c r="K49" s="153" t="s">
        <v>1124</v>
      </c>
      <c r="L49" s="153" t="s">
        <v>1124</v>
      </c>
      <c r="M49" s="153" t="s">
        <v>1131</v>
      </c>
      <c r="N49" s="371" t="s">
        <v>546</v>
      </c>
      <c r="O49" s="77" t="s">
        <v>1125</v>
      </c>
      <c r="P49" s="77" t="s">
        <v>1127</v>
      </c>
      <c r="Q49" s="652" t="s">
        <v>1132</v>
      </c>
    </row>
    <row r="50" spans="2:17" ht="11.25" customHeight="1">
      <c r="B50" s="620"/>
      <c r="C50" s="620"/>
      <c r="D50" s="32"/>
      <c r="E50" s="153" t="s">
        <v>1133</v>
      </c>
      <c r="F50" s="153" t="s">
        <v>1134</v>
      </c>
      <c r="G50" s="153" t="s">
        <v>1135</v>
      </c>
      <c r="H50" s="153" t="s">
        <v>1124</v>
      </c>
      <c r="I50" s="153" t="s">
        <v>1136</v>
      </c>
      <c r="J50" s="38" t="s">
        <v>1137</v>
      </c>
      <c r="K50" s="153" t="s">
        <v>1138</v>
      </c>
      <c r="L50" s="153" t="s">
        <v>1139</v>
      </c>
      <c r="M50" s="153" t="s">
        <v>1140</v>
      </c>
      <c r="N50" s="77" t="s">
        <v>1124</v>
      </c>
      <c r="O50" s="77" t="s">
        <v>1141</v>
      </c>
      <c r="P50" s="77" t="s">
        <v>1142</v>
      </c>
      <c r="Q50" s="652" t="s">
        <v>1143</v>
      </c>
    </row>
    <row r="51" spans="2:17" ht="11.25" customHeight="1">
      <c r="B51" s="620"/>
      <c r="C51" s="620"/>
      <c r="D51" s="153" t="s">
        <v>461</v>
      </c>
      <c r="E51" s="153" t="s">
        <v>1144</v>
      </c>
      <c r="F51" s="153" t="s">
        <v>1144</v>
      </c>
      <c r="G51" s="153" t="s">
        <v>1144</v>
      </c>
      <c r="H51" s="153" t="s">
        <v>1145</v>
      </c>
      <c r="I51" s="153" t="s">
        <v>1144</v>
      </c>
      <c r="J51" s="38" t="s">
        <v>1146</v>
      </c>
      <c r="K51" s="153" t="s">
        <v>1147</v>
      </c>
      <c r="L51" s="153" t="s">
        <v>1148</v>
      </c>
      <c r="M51" s="153" t="s">
        <v>1149</v>
      </c>
      <c r="N51" s="77" t="s">
        <v>632</v>
      </c>
      <c r="O51" s="77" t="s">
        <v>633</v>
      </c>
      <c r="P51" s="77" t="s">
        <v>1150</v>
      </c>
      <c r="Q51" s="652" t="s">
        <v>1151</v>
      </c>
    </row>
    <row r="52" spans="2:17" ht="11.25" customHeight="1">
      <c r="B52" s="1840" t="s">
        <v>1152</v>
      </c>
      <c r="C52" s="1853"/>
      <c r="D52" s="622" t="s">
        <v>546</v>
      </c>
      <c r="E52" s="622" t="s">
        <v>1153</v>
      </c>
      <c r="F52" s="622" t="s">
        <v>1153</v>
      </c>
      <c r="G52" s="622" t="s">
        <v>1153</v>
      </c>
      <c r="H52" s="148" t="s">
        <v>1071</v>
      </c>
      <c r="I52" s="622" t="s">
        <v>1153</v>
      </c>
      <c r="J52" s="623" t="s">
        <v>1071</v>
      </c>
      <c r="K52" s="623" t="s">
        <v>1071</v>
      </c>
      <c r="L52" s="623" t="s">
        <v>1071</v>
      </c>
      <c r="M52" s="623" t="s">
        <v>1071</v>
      </c>
      <c r="N52" s="148" t="s">
        <v>1071</v>
      </c>
      <c r="O52" s="148" t="s">
        <v>1071</v>
      </c>
      <c r="P52" s="148" t="s">
        <v>1154</v>
      </c>
      <c r="Q52" s="519" t="s">
        <v>1155</v>
      </c>
    </row>
    <row r="53" spans="2:17" ht="15" customHeight="1">
      <c r="B53" s="619" t="s">
        <v>1047</v>
      </c>
      <c r="D53" s="153"/>
      <c r="E53" s="153"/>
      <c r="F53" s="153"/>
      <c r="G53" s="153"/>
      <c r="H53" s="153"/>
      <c r="I53" s="153"/>
      <c r="J53" s="38"/>
      <c r="K53" s="153"/>
      <c r="L53" s="153"/>
      <c r="M53" s="153"/>
      <c r="N53" s="77"/>
      <c r="O53" s="77"/>
      <c r="P53" s="77"/>
      <c r="Q53" s="77"/>
    </row>
    <row r="54" spans="2:17" ht="11.25" customHeight="1">
      <c r="B54" s="4">
        <v>1</v>
      </c>
      <c r="C54" s="4" t="s">
        <v>328</v>
      </c>
      <c r="F54" s="153"/>
    </row>
    <row r="55" spans="2:17" ht="11.25" customHeight="1">
      <c r="B55" s="4">
        <v>2</v>
      </c>
      <c r="C55" s="4" t="s">
        <v>333</v>
      </c>
      <c r="F55" s="153"/>
      <c r="H55" s="418"/>
      <c r="I55" s="418"/>
      <c r="J55" s="418"/>
      <c r="K55" s="418"/>
      <c r="L55" s="418"/>
    </row>
    <row r="56" spans="2:17" ht="11.25" customHeight="1">
      <c r="B56" s="4">
        <v>3</v>
      </c>
      <c r="C56" s="4" t="s">
        <v>334</v>
      </c>
      <c r="D56" s="782">
        <v>872204.36738730001</v>
      </c>
      <c r="E56" s="784">
        <v>20</v>
      </c>
      <c r="F56" s="1211">
        <v>67.33</v>
      </c>
      <c r="G56" s="784">
        <v>38.6</v>
      </c>
      <c r="H56" s="784"/>
      <c r="I56" s="784">
        <v>28.73</v>
      </c>
      <c r="J56" s="784"/>
      <c r="K56" s="784"/>
      <c r="L56" s="784"/>
      <c r="M56" s="784"/>
      <c r="N56" s="784">
        <v>1.75</v>
      </c>
      <c r="O56" s="784"/>
      <c r="Q56" s="782">
        <v>388983.12719630002</v>
      </c>
    </row>
    <row r="57" spans="2:17" ht="11.25" customHeight="1">
      <c r="B57" s="657" t="s">
        <v>1156</v>
      </c>
      <c r="C57" s="624" t="s">
        <v>1157</v>
      </c>
      <c r="D57" s="783">
        <v>188194.32487800001</v>
      </c>
      <c r="E57" s="785">
        <v>5.76</v>
      </c>
      <c r="F57" s="785">
        <v>114.68481175503899</v>
      </c>
      <c r="G57" s="785">
        <v>87.025293454609198</v>
      </c>
      <c r="H57" s="785"/>
      <c r="I57" s="785">
        <v>27.659518300429401</v>
      </c>
      <c r="J57" s="785"/>
      <c r="K57" s="785"/>
      <c r="L57" s="785"/>
      <c r="M57" s="785"/>
      <c r="N57" s="785">
        <v>1.18009936656683</v>
      </c>
      <c r="O57" s="785"/>
      <c r="Q57" s="783">
        <v>82642.828895500003</v>
      </c>
    </row>
    <row r="58" spans="2:17" ht="11.25" customHeight="1">
      <c r="B58" s="658" t="s">
        <v>1158</v>
      </c>
      <c r="C58" s="624" t="s">
        <v>1159</v>
      </c>
      <c r="D58" s="783">
        <v>13819.152547199999</v>
      </c>
      <c r="E58" s="785">
        <v>11.26</v>
      </c>
      <c r="F58" s="785">
        <v>58.631023595883697</v>
      </c>
      <c r="G58" s="785">
        <v>46.491229613799703</v>
      </c>
      <c r="H58" s="785"/>
      <c r="I58" s="785">
        <v>12.139793982084001</v>
      </c>
      <c r="J58" s="785"/>
      <c r="K58" s="785"/>
      <c r="L58" s="785"/>
      <c r="M58" s="785"/>
      <c r="N58" s="785">
        <v>0.23185213341097299</v>
      </c>
      <c r="O58" s="785"/>
      <c r="Q58" s="783">
        <v>7610.7800985000003</v>
      </c>
    </row>
    <row r="59" spans="2:17" ht="11.25" customHeight="1">
      <c r="B59" s="658" t="s">
        <v>1160</v>
      </c>
      <c r="C59" s="624" t="s">
        <v>1161</v>
      </c>
      <c r="D59" s="783">
        <v>670190.88996209996</v>
      </c>
      <c r="E59" s="785">
        <v>24.15</v>
      </c>
      <c r="F59" s="785">
        <v>54.122274492646802</v>
      </c>
      <c r="G59" s="785">
        <v>24.792225629834501</v>
      </c>
      <c r="H59" s="785"/>
      <c r="I59" s="785">
        <v>29.330048862812198</v>
      </c>
      <c r="J59" s="785"/>
      <c r="K59" s="785"/>
      <c r="L59" s="785"/>
      <c r="M59" s="785"/>
      <c r="N59" s="785">
        <v>1.9361800509902201</v>
      </c>
      <c r="O59" s="785"/>
      <c r="Q59" s="783">
        <v>298729.51820230001</v>
      </c>
    </row>
    <row r="60" spans="2:17" ht="11.25" customHeight="1">
      <c r="B60" s="4">
        <v>4</v>
      </c>
      <c r="C60" s="4" t="s">
        <v>335</v>
      </c>
      <c r="D60" s="782">
        <v>981740.70838700002</v>
      </c>
      <c r="E60" s="785">
        <v>0.06</v>
      </c>
      <c r="F60" s="1211">
        <v>120.46</v>
      </c>
      <c r="G60" s="784">
        <v>120.38</v>
      </c>
      <c r="H60" s="784">
        <v>9.9999999999999995E-8</v>
      </c>
      <c r="I60" s="784">
        <v>7.0000000000000007E-2</v>
      </c>
      <c r="J60" s="784">
        <v>0</v>
      </c>
      <c r="K60" s="784"/>
      <c r="L60" s="784"/>
      <c r="M60" s="784"/>
      <c r="N60" s="784"/>
      <c r="O60" s="784"/>
      <c r="Q60" s="782">
        <v>218401.421455</v>
      </c>
    </row>
    <row r="61" spans="2:17" ht="11.25" customHeight="1">
      <c r="B61" s="658" t="s">
        <v>1162</v>
      </c>
      <c r="C61" s="624" t="s">
        <v>1163</v>
      </c>
      <c r="D61" s="783"/>
      <c r="E61" s="784"/>
      <c r="F61" s="784"/>
      <c r="G61" s="784"/>
      <c r="H61" s="784"/>
      <c r="I61" s="784"/>
      <c r="J61" s="784"/>
      <c r="K61" s="784"/>
      <c r="L61" s="784"/>
      <c r="M61" s="784"/>
      <c r="N61" s="784"/>
      <c r="O61" s="784"/>
      <c r="P61" s="477"/>
      <c r="Q61" s="783"/>
    </row>
    <row r="62" spans="2:17" ht="11.25" customHeight="1">
      <c r="B62" s="658" t="s">
        <v>1164</v>
      </c>
      <c r="C62" s="624" t="s">
        <v>1165</v>
      </c>
      <c r="D62" s="783">
        <v>908107.73203999992</v>
      </c>
      <c r="E62" s="785">
        <v>7.0000000000000007E-2</v>
      </c>
      <c r="F62" s="785">
        <v>130.22255732427899</v>
      </c>
      <c r="G62" s="785">
        <v>130.14427796414199</v>
      </c>
      <c r="H62" s="785"/>
      <c r="I62" s="785">
        <v>7.8279360137491705E-2</v>
      </c>
      <c r="J62" s="785"/>
      <c r="K62" s="785"/>
      <c r="L62" s="785"/>
      <c r="M62" s="785"/>
      <c r="N62" s="785"/>
      <c r="O62" s="785"/>
      <c r="P62" s="477"/>
      <c r="Q62" s="783">
        <v>195236.77479600001</v>
      </c>
    </row>
    <row r="63" spans="2:17" ht="11.25" customHeight="1">
      <c r="B63" s="658" t="s">
        <v>1166</v>
      </c>
      <c r="C63" s="624" t="s">
        <v>1167</v>
      </c>
      <c r="D63" s="783"/>
      <c r="E63" s="784"/>
      <c r="F63" s="784"/>
      <c r="G63" s="784"/>
      <c r="H63" s="784"/>
      <c r="I63" s="784"/>
      <c r="J63" s="784"/>
      <c r="K63" s="784"/>
      <c r="L63" s="784"/>
      <c r="M63" s="784"/>
      <c r="N63" s="784"/>
      <c r="O63" s="784"/>
      <c r="P63" s="477"/>
      <c r="Q63" s="783"/>
    </row>
    <row r="64" spans="2:17" ht="11.25" customHeight="1">
      <c r="B64" s="658" t="s">
        <v>1168</v>
      </c>
      <c r="C64" s="624" t="s">
        <v>1169</v>
      </c>
      <c r="D64" s="783"/>
      <c r="E64" s="784"/>
      <c r="F64" s="784"/>
      <c r="G64" s="784"/>
      <c r="H64" s="784"/>
      <c r="I64" s="784"/>
      <c r="J64" s="784"/>
      <c r="K64" s="784"/>
      <c r="L64" s="784"/>
      <c r="M64" s="784"/>
      <c r="N64" s="784"/>
      <c r="O64" s="784"/>
      <c r="P64" s="477"/>
      <c r="Q64" s="783"/>
    </row>
    <row r="65" spans="2:17" ht="11.25" customHeight="1">
      <c r="B65" s="658" t="s">
        <v>1170</v>
      </c>
      <c r="C65" s="624" t="s">
        <v>1171</v>
      </c>
      <c r="D65" s="783">
        <v>73632.976347000003</v>
      </c>
      <c r="E65" s="784"/>
      <c r="F65" s="785">
        <v>4.7533050728603302E-6</v>
      </c>
      <c r="G65" s="785">
        <v>1E-8</v>
      </c>
      <c r="H65" s="784"/>
      <c r="I65" s="784"/>
      <c r="J65" s="784"/>
      <c r="K65" s="784"/>
      <c r="L65" s="784"/>
      <c r="M65" s="784"/>
      <c r="N65" s="784"/>
      <c r="O65" s="784"/>
      <c r="P65" s="477"/>
      <c r="Q65" s="783">
        <v>23164.646659000002</v>
      </c>
    </row>
    <row r="66" spans="2:17" ht="11.25" customHeight="1">
      <c r="B66" s="888">
        <v>5</v>
      </c>
      <c r="C66" s="888" t="s">
        <v>461</v>
      </c>
      <c r="D66" s="1212">
        <v>1853945.0756748</v>
      </c>
      <c r="E66" s="1213">
        <v>9.43</v>
      </c>
      <c r="F66" s="1213">
        <v>95.429829915324703</v>
      </c>
      <c r="G66" s="1213">
        <v>81.890624248801004</v>
      </c>
      <c r="H66" s="1213"/>
      <c r="I66" s="1213">
        <v>13.539205666523699</v>
      </c>
      <c r="J66" s="1213"/>
      <c r="K66" s="1213"/>
      <c r="L66" s="1213"/>
      <c r="M66" s="1213"/>
      <c r="N66" s="1213">
        <v>0.82143870122241502</v>
      </c>
      <c r="O66" s="1213"/>
      <c r="P66" s="888"/>
      <c r="Q66" s="1212">
        <v>607384.54866049998</v>
      </c>
    </row>
    <row r="67" spans="2:17" ht="11.25" customHeight="1"/>
    <row r="68" spans="2:17" ht="11.25" customHeight="1"/>
    <row r="69" spans="2:17" ht="11.25" customHeight="1"/>
    <row r="70" spans="2:17" ht="11.25" customHeight="1"/>
    <row r="71" spans="2:17" ht="11.25" customHeight="1"/>
    <row r="72" spans="2:17" ht="11.25" customHeight="1"/>
    <row r="73" spans="2:17" ht="11.25" customHeight="1"/>
    <row r="74" spans="2:17" ht="11.25" customHeight="1"/>
    <row r="75" spans="2:17" ht="11.25" customHeight="1"/>
    <row r="76" spans="2:17" ht="11.25" customHeight="1"/>
    <row r="77" spans="2:17" ht="11.25" customHeight="1"/>
    <row r="78" spans="2:17" ht="11.25" customHeight="1"/>
    <row r="79" spans="2:17" ht="11.25" customHeight="1"/>
    <row r="80" spans="2:17"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sheetData>
  <mergeCells count="19">
    <mergeCell ref="B3:G3"/>
    <mergeCell ref="P13:Q13"/>
    <mergeCell ref="E10:O10"/>
    <mergeCell ref="N12:O12"/>
    <mergeCell ref="E11:M11"/>
    <mergeCell ref="N13:O13"/>
    <mergeCell ref="B7:Q7"/>
    <mergeCell ref="P45:Q45"/>
    <mergeCell ref="N46:O46"/>
    <mergeCell ref="P46:Q46"/>
    <mergeCell ref="B19:C19"/>
    <mergeCell ref="F12:I12"/>
    <mergeCell ref="P12:Q12"/>
    <mergeCell ref="B52:C52"/>
    <mergeCell ref="B9:C9"/>
    <mergeCell ref="E43:O43"/>
    <mergeCell ref="E44:M44"/>
    <mergeCell ref="F45:I45"/>
    <mergeCell ref="N45:O45"/>
  </mergeCells>
  <hyperlinks>
    <hyperlink ref="B3" location="Contents!A1" display="Back to index page" xr:uid="{160A453A-A887-475B-9F61-BC37E319DDF1}"/>
    <hyperlink ref="B3:G3" location="CONTENTS!A1" display="Back to contents page" xr:uid="{136DBD24-FF20-4D77-A145-B270D2332C3F}"/>
  </hyperlinks>
  <pageMargins left="0.7" right="0.7" top="0.75" bottom="0.75" header="0.3" footer="0.3"/>
  <pageSetup paperSize="9" orientation="portrait" verticalDpi="0" r:id="rId1"/>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007272"/>
    <pageSetUpPr fitToPage="1"/>
  </sheetPr>
  <dimension ref="B1:Q73"/>
  <sheetViews>
    <sheetView showGridLines="0" showRowColHeaders="0" zoomScaleNormal="100" workbookViewId="0"/>
  </sheetViews>
  <sheetFormatPr baseColWidth="10" defaultColWidth="11.42578125" defaultRowHeight="11.25"/>
  <cols>
    <col min="1" max="1" width="2.7109375" style="32" customWidth="1"/>
    <col min="2" max="2" width="4.85546875" style="21" customWidth="1"/>
    <col min="3" max="3" width="65.85546875" style="32" customWidth="1"/>
    <col min="4" max="8" width="15.7109375" style="32" customWidth="1"/>
    <col min="9" max="9" width="99.5703125" style="32" customWidth="1"/>
    <col min="10" max="14" width="11.42578125" style="32"/>
    <col min="15" max="15" width="34" style="32" customWidth="1"/>
    <col min="16" max="16384" width="11.42578125" style="32"/>
  </cols>
  <sheetData>
    <row r="1" spans="2:17" s="12" customFormat="1" ht="11.25" customHeight="1">
      <c r="B1" s="9"/>
      <c r="C1" s="9"/>
      <c r="D1" s="9"/>
      <c r="E1" s="9"/>
      <c r="F1" s="10"/>
      <c r="G1" s="10"/>
      <c r="H1" s="10"/>
      <c r="I1" s="10"/>
      <c r="J1" s="11"/>
      <c r="K1" s="11"/>
      <c r="L1" s="11"/>
    </row>
    <row r="2" spans="2:17" s="12" customFormat="1" ht="5.25" customHeight="1">
      <c r="B2" s="9"/>
      <c r="C2" s="9"/>
      <c r="D2" s="9"/>
      <c r="E2" s="9"/>
      <c r="F2" s="10"/>
      <c r="G2" s="10"/>
      <c r="H2" s="10"/>
      <c r="I2" s="10"/>
      <c r="J2" s="11"/>
      <c r="K2" s="11"/>
      <c r="L2" s="11"/>
    </row>
    <row r="3" spans="2:17" s="14" customFormat="1" ht="12.75" customHeight="1">
      <c r="B3" s="1774" t="s">
        <v>268</v>
      </c>
      <c r="C3" s="1774"/>
      <c r="D3" s="1774"/>
      <c r="E3" s="1774"/>
      <c r="F3" s="1774"/>
      <c r="G3" s="1774"/>
      <c r="H3" s="1774"/>
      <c r="I3" s="1774"/>
      <c r="J3" s="1774"/>
      <c r="K3" s="1774"/>
      <c r="L3" s="1774"/>
    </row>
    <row r="4" spans="2:17" s="12" customFormat="1" ht="5.25" customHeight="1">
      <c r="B4" s="9"/>
      <c r="C4" s="9"/>
      <c r="D4" s="9"/>
      <c r="E4" s="9"/>
      <c r="F4" s="10"/>
      <c r="G4" s="10"/>
      <c r="H4" s="10"/>
      <c r="I4" s="10"/>
      <c r="J4" s="11"/>
      <c r="K4" s="11"/>
      <c r="L4" s="11"/>
      <c r="N4" s="9"/>
      <c r="O4" s="9"/>
    </row>
    <row r="5" spans="2:17" s="8" customFormat="1" ht="15.75" customHeight="1">
      <c r="B5" s="16" t="s">
        <v>1173</v>
      </c>
      <c r="C5" s="16"/>
      <c r="D5" s="16"/>
      <c r="O5" s="14"/>
      <c r="P5" s="14"/>
      <c r="Q5" s="14"/>
    </row>
    <row r="6" spans="2:17" s="8" customFormat="1" ht="13.5" customHeight="1">
      <c r="B6" s="1837"/>
      <c r="C6" s="1837"/>
      <c r="D6" s="1837"/>
      <c r="O6" s="14"/>
      <c r="P6" s="14"/>
      <c r="Q6" s="14"/>
    </row>
    <row r="7" spans="2:17" s="8" customFormat="1" ht="45" customHeight="1">
      <c r="B7" s="1759" t="s">
        <v>2273</v>
      </c>
      <c r="C7" s="1759"/>
      <c r="D7" s="1759"/>
      <c r="E7" s="1759"/>
      <c r="F7" s="1759"/>
      <c r="G7" s="1759"/>
      <c r="H7" s="1759"/>
      <c r="I7" s="84"/>
      <c r="O7" s="14"/>
      <c r="P7" s="14"/>
      <c r="Q7" s="14"/>
    </row>
    <row r="8" spans="2:17" s="8" customFormat="1" ht="11.25" customHeight="1">
      <c r="B8" s="345"/>
      <c r="C8" s="346"/>
      <c r="D8" s="346"/>
      <c r="E8" s="346"/>
      <c r="F8" s="346"/>
      <c r="G8" s="346"/>
      <c r="H8" s="346"/>
      <c r="I8" s="84"/>
      <c r="O8" s="14"/>
      <c r="P8" s="14"/>
      <c r="Q8" s="14"/>
    </row>
    <row r="9" spans="2:17" s="1560" customFormat="1" ht="11.25" customHeight="1">
      <c r="B9" s="1563"/>
      <c r="C9" s="1563"/>
      <c r="D9" s="1862" t="s">
        <v>799</v>
      </c>
      <c r="E9" s="1862"/>
      <c r="F9" s="1862"/>
      <c r="G9" s="1862"/>
      <c r="H9" s="1862"/>
      <c r="O9" s="1562"/>
      <c r="P9" s="1561"/>
      <c r="Q9" s="1561"/>
    </row>
    <row r="10" spans="2:17" ht="11.25" customHeight="1">
      <c r="B10" s="1844" t="s">
        <v>273</v>
      </c>
      <c r="C10" s="1812"/>
      <c r="D10" s="872" t="s">
        <v>2200</v>
      </c>
      <c r="E10" s="872" t="s">
        <v>2160</v>
      </c>
      <c r="F10" s="1559" t="s">
        <v>2164</v>
      </c>
      <c r="G10" s="872" t="s">
        <v>1988</v>
      </c>
      <c r="H10" s="872" t="s">
        <v>1989</v>
      </c>
      <c r="N10" s="14"/>
      <c r="O10" s="14"/>
      <c r="P10" s="14"/>
    </row>
    <row r="11" spans="2:17" ht="12.75">
      <c r="B11" s="1204">
        <v>1</v>
      </c>
      <c r="C11" s="1154" t="s">
        <v>1174</v>
      </c>
      <c r="D11" s="913">
        <v>618278.40500000003</v>
      </c>
      <c r="E11" s="913">
        <v>621427.74399999995</v>
      </c>
      <c r="F11" s="913">
        <v>606675</v>
      </c>
      <c r="G11" s="913">
        <v>580807.01379999996</v>
      </c>
      <c r="H11" s="913">
        <v>581777.98000634403</v>
      </c>
      <c r="J11" s="53"/>
      <c r="N11" s="9"/>
      <c r="O11" s="12"/>
      <c r="P11" s="12"/>
    </row>
    <row r="12" spans="2:17">
      <c r="B12" s="14">
        <v>2</v>
      </c>
      <c r="C12" s="354" t="s">
        <v>1175</v>
      </c>
      <c r="D12" s="113">
        <v>5011.6347044298645</v>
      </c>
      <c r="E12" s="113">
        <v>9715.384</v>
      </c>
      <c r="F12" s="113">
        <v>9759</v>
      </c>
      <c r="G12" s="113">
        <v>18380.343489999999</v>
      </c>
      <c r="H12" s="113">
        <v>6920.4714425864404</v>
      </c>
      <c r="J12" s="50"/>
      <c r="N12" s="14"/>
      <c r="O12" s="14"/>
      <c r="P12" s="14"/>
    </row>
    <row r="13" spans="2:17" ht="12.75">
      <c r="B13" s="14">
        <v>3</v>
      </c>
      <c r="C13" s="354" t="s">
        <v>1176</v>
      </c>
      <c r="D13" s="113">
        <v>-14353.293579782101</v>
      </c>
      <c r="E13" s="113">
        <v>-555.42100000000005</v>
      </c>
      <c r="F13" s="113">
        <v>-5517</v>
      </c>
      <c r="G13" s="113">
        <v>-1956.102175</v>
      </c>
      <c r="H13" s="113">
        <v>-4859.9864519811272</v>
      </c>
      <c r="J13" s="50"/>
      <c r="N13" s="9"/>
      <c r="O13" s="12"/>
      <c r="P13" s="12"/>
    </row>
    <row r="14" spans="2:17">
      <c r="B14" s="14">
        <v>4</v>
      </c>
      <c r="C14" s="354" t="s">
        <v>1177</v>
      </c>
      <c r="D14" s="113">
        <v>0</v>
      </c>
      <c r="E14" s="113"/>
      <c r="F14" s="113">
        <v>-1200</v>
      </c>
      <c r="G14" s="113">
        <v>1336.49512</v>
      </c>
      <c r="H14" s="113"/>
      <c r="J14" s="50"/>
      <c r="N14" s="14"/>
      <c r="O14" s="14"/>
      <c r="P14" s="14"/>
    </row>
    <row r="15" spans="2:17" ht="12.75">
      <c r="B15" s="14">
        <v>5</v>
      </c>
      <c r="C15" s="354" t="s">
        <v>1178</v>
      </c>
      <c r="D15" s="113">
        <v>-2711.7445879949569</v>
      </c>
      <c r="E15" s="113"/>
      <c r="F15" s="113"/>
      <c r="G15" s="113">
        <v>-9002.3213149999992</v>
      </c>
      <c r="H15" s="113"/>
      <c r="J15" s="50"/>
      <c r="N15" s="9"/>
      <c r="O15" s="12"/>
      <c r="P15" s="12"/>
    </row>
    <row r="16" spans="2:17">
      <c r="B16" s="14">
        <v>6</v>
      </c>
      <c r="C16" s="354" t="s">
        <v>1179</v>
      </c>
      <c r="D16" s="52"/>
      <c r="E16" s="52"/>
      <c r="F16" s="52"/>
      <c r="G16" s="52"/>
      <c r="H16" s="52"/>
      <c r="J16" s="50"/>
      <c r="N16" s="14"/>
      <c r="O16" s="14"/>
      <c r="P16" s="14"/>
    </row>
    <row r="17" spans="2:17" ht="12.75">
      <c r="B17" s="14">
        <v>7</v>
      </c>
      <c r="C17" s="354" t="s">
        <v>1180</v>
      </c>
      <c r="D17" s="52">
        <v>12291.474465162935</v>
      </c>
      <c r="E17" s="52">
        <v>-12309.302</v>
      </c>
      <c r="F17" s="52">
        <v>11710</v>
      </c>
      <c r="G17" s="52">
        <v>17109.276000000002</v>
      </c>
      <c r="H17" s="52">
        <v>-3031.4511573508221</v>
      </c>
      <c r="J17" s="50"/>
      <c r="N17" s="9"/>
      <c r="O17" s="12"/>
      <c r="P17" s="12"/>
    </row>
    <row r="18" spans="2:17">
      <c r="B18" s="14">
        <v>8</v>
      </c>
      <c r="C18" s="297" t="s">
        <v>1181</v>
      </c>
      <c r="D18" s="52"/>
      <c r="E18" s="52"/>
      <c r="F18" s="52"/>
      <c r="G18" s="52"/>
      <c r="H18" s="52"/>
      <c r="J18" s="50"/>
      <c r="N18" s="14"/>
      <c r="O18" s="14"/>
      <c r="P18" s="14"/>
    </row>
    <row r="19" spans="2:17" s="45" customFormat="1" ht="12.75">
      <c r="B19" s="746">
        <v>9</v>
      </c>
      <c r="C19" s="1154" t="s">
        <v>1182</v>
      </c>
      <c r="D19" s="913">
        <f>SUM(D11:D18)</f>
        <v>618516.47600181575</v>
      </c>
      <c r="E19" s="913">
        <v>618278.40500000003</v>
      </c>
      <c r="F19" s="913">
        <v>621428</v>
      </c>
      <c r="G19" s="913">
        <v>606674.70499999996</v>
      </c>
      <c r="H19" s="913">
        <v>580807.01383959851</v>
      </c>
      <c r="J19" s="53"/>
      <c r="N19" s="120"/>
      <c r="O19" s="121"/>
      <c r="P19" s="121"/>
    </row>
    <row r="20" spans="2:17">
      <c r="B20" s="711"/>
      <c r="H20" s="270"/>
      <c r="K20" s="50"/>
      <c r="O20" s="14"/>
      <c r="P20" s="14"/>
      <c r="Q20" s="14"/>
    </row>
    <row r="21" spans="2:17">
      <c r="B21" s="14"/>
    </row>
    <row r="22" spans="2:17">
      <c r="B22" s="14"/>
    </row>
    <row r="23" spans="2:17">
      <c r="B23" s="14"/>
    </row>
    <row r="24" spans="2:17">
      <c r="B24" s="14"/>
    </row>
    <row r="25" spans="2:17">
      <c r="B25" s="14"/>
    </row>
    <row r="26" spans="2:17">
      <c r="B26" s="14"/>
    </row>
    <row r="27" spans="2:17">
      <c r="B27" s="14"/>
      <c r="C27" s="14"/>
    </row>
    <row r="28" spans="2:17" ht="12.75">
      <c r="B28" s="14"/>
      <c r="C28" s="1687"/>
    </row>
    <row r="29" spans="2:17">
      <c r="B29" s="14"/>
    </row>
    <row r="30" spans="2:17">
      <c r="B30" s="14"/>
    </row>
    <row r="31" spans="2:17">
      <c r="B31" s="14"/>
    </row>
    <row r="32" spans="2:17">
      <c r="B32" s="14"/>
    </row>
    <row r="33" spans="2:2">
      <c r="B33" s="14"/>
    </row>
    <row r="34" spans="2:2">
      <c r="B34" s="14"/>
    </row>
    <row r="35" spans="2:2">
      <c r="B35" s="14"/>
    </row>
    <row r="36" spans="2:2">
      <c r="B36" s="14"/>
    </row>
    <row r="37" spans="2:2">
      <c r="B37" s="14"/>
    </row>
    <row r="38" spans="2:2">
      <c r="B38" s="14"/>
    </row>
    <row r="39" spans="2:2">
      <c r="B39" s="14"/>
    </row>
    <row r="40" spans="2:2">
      <c r="B40" s="14"/>
    </row>
    <row r="41" spans="2:2">
      <c r="B41" s="14"/>
    </row>
    <row r="42" spans="2:2">
      <c r="B42" s="14"/>
    </row>
    <row r="43" spans="2:2">
      <c r="B43" s="14"/>
    </row>
    <row r="44" spans="2:2">
      <c r="B44" s="14"/>
    </row>
    <row r="45" spans="2:2">
      <c r="B45" s="14"/>
    </row>
    <row r="46" spans="2:2">
      <c r="B46" s="14"/>
    </row>
    <row r="47" spans="2:2">
      <c r="B47" s="14"/>
    </row>
    <row r="48" spans="2:2">
      <c r="B48" s="14"/>
    </row>
    <row r="55" spans="2:2">
      <c r="B55" s="23"/>
    </row>
    <row r="56" spans="2:2">
      <c r="B56" s="23"/>
    </row>
    <row r="57" spans="2:2">
      <c r="B57" s="24"/>
    </row>
    <row r="58" spans="2:2">
      <c r="B58" s="14"/>
    </row>
    <row r="59" spans="2:2">
      <c r="B59" s="14"/>
    </row>
    <row r="60" spans="2:2">
      <c r="B60" s="14"/>
    </row>
    <row r="61" spans="2:2">
      <c r="B61" s="14"/>
    </row>
    <row r="62" spans="2:2">
      <c r="B62" s="14"/>
    </row>
    <row r="63" spans="2:2">
      <c r="B63" s="14"/>
    </row>
    <row r="64" spans="2:2">
      <c r="B64" s="14"/>
    </row>
    <row r="65" spans="2:2">
      <c r="B65" s="14"/>
    </row>
    <row r="66" spans="2:2">
      <c r="B66" s="26"/>
    </row>
    <row r="67" spans="2:2">
      <c r="B67" s="26"/>
    </row>
    <row r="68" spans="2:2">
      <c r="B68" s="26"/>
    </row>
    <row r="69" spans="2:2">
      <c r="B69" s="26"/>
    </row>
    <row r="70" spans="2:2">
      <c r="B70" s="26"/>
    </row>
    <row r="71" spans="2:2">
      <c r="B71" s="26"/>
    </row>
    <row r="72" spans="2:2">
      <c r="B72" s="26"/>
    </row>
    <row r="73" spans="2:2">
      <c r="B73" s="26"/>
    </row>
  </sheetData>
  <mergeCells count="5">
    <mergeCell ref="B7:H7"/>
    <mergeCell ref="B3:L3"/>
    <mergeCell ref="B10:C10"/>
    <mergeCell ref="D9:H9"/>
    <mergeCell ref="B6:D6"/>
  </mergeCells>
  <hyperlinks>
    <hyperlink ref="B3" location="Contents!A1" display="Back to index page" xr:uid="{00000000-0004-0000-1A00-000000000000}"/>
  </hyperlinks>
  <printOptions horizontalCentered="1" verticalCentered="1"/>
  <pageMargins left="3.937007874015748E-2" right="3.937007874015748E-2" top="3.937007874015748E-2" bottom="3.937007874015748E-2" header="3.937007874015748E-2" footer="3.937007874015748E-2"/>
  <pageSetup paperSize="9" scale="97" orientation="landscape" r:id="rId1"/>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88633-76EF-4B23-9477-C4FB29C20176}">
  <sheetPr codeName="Sheet16"/>
  <dimension ref="A1:J119"/>
  <sheetViews>
    <sheetView showRowColHeaders="0" workbookViewId="0"/>
  </sheetViews>
  <sheetFormatPr baseColWidth="10" defaultColWidth="11.42578125" defaultRowHeight="11.25"/>
  <cols>
    <col min="1" max="1" width="2.7109375" style="21" customWidth="1"/>
    <col min="2" max="2" width="75.42578125" style="32" customWidth="1"/>
    <col min="3" max="3" width="12.5703125" style="32" customWidth="1"/>
    <col min="4" max="9" width="21.42578125" style="32" customWidth="1"/>
    <col min="10" max="10" width="11.140625" style="32" customWidth="1"/>
    <col min="11" max="16384" width="11.42578125" style="32"/>
  </cols>
  <sheetData>
    <row r="1" spans="1:10" s="12" customFormat="1" ht="11.25" customHeight="1">
      <c r="A1" s="9"/>
      <c r="B1" s="9"/>
      <c r="C1" s="9"/>
      <c r="D1" s="9"/>
      <c r="E1" s="9"/>
      <c r="F1" s="9"/>
      <c r="G1" s="9"/>
      <c r="H1" s="9"/>
      <c r="I1" s="9"/>
    </row>
    <row r="2" spans="1:10" s="12" customFormat="1" ht="5.25" customHeight="1">
      <c r="A2" s="9"/>
      <c r="B2" s="9"/>
      <c r="C2" s="9"/>
      <c r="D2" s="10"/>
      <c r="E2" s="10"/>
      <c r="F2" s="11"/>
      <c r="G2" s="11"/>
      <c r="H2" s="11"/>
    </row>
    <row r="3" spans="1:10" s="14" customFormat="1" ht="12.75" customHeight="1">
      <c r="A3" s="13"/>
      <c r="B3" s="1726" t="s">
        <v>268</v>
      </c>
      <c r="C3" s="1726"/>
      <c r="D3" s="1726"/>
      <c r="E3" s="1726"/>
      <c r="F3" s="1726"/>
      <c r="G3" s="1726"/>
      <c r="H3" s="1726"/>
    </row>
    <row r="4" spans="1:10" s="12" customFormat="1" ht="5.25" customHeight="1">
      <c r="A4" s="9"/>
      <c r="B4" s="9"/>
      <c r="C4" s="9"/>
      <c r="D4" s="10"/>
      <c r="E4" s="10"/>
      <c r="F4" s="11"/>
      <c r="G4" s="11"/>
      <c r="H4" s="11"/>
    </row>
    <row r="5" spans="1:10" s="8" customFormat="1" ht="15.75" customHeight="1">
      <c r="A5" s="15"/>
      <c r="B5" s="16" t="s">
        <v>2188</v>
      </c>
    </row>
    <row r="6" spans="1:10" ht="11.25" customHeight="1"/>
    <row r="7" spans="1:10" ht="11.25" customHeight="1">
      <c r="B7" s="1863"/>
      <c r="C7" s="1727"/>
      <c r="D7" s="1727"/>
      <c r="E7" s="1727"/>
      <c r="F7" s="1727"/>
      <c r="G7" s="1727"/>
      <c r="H7" s="1727"/>
      <c r="I7" s="1727"/>
    </row>
    <row r="8" spans="1:10" ht="11.25" customHeight="1"/>
    <row r="9" spans="1:10" ht="11.25" customHeight="1">
      <c r="A9" s="18"/>
      <c r="B9" s="1223" t="s">
        <v>520</v>
      </c>
      <c r="C9" s="1223" t="s">
        <v>390</v>
      </c>
      <c r="D9" s="878" t="s">
        <v>391</v>
      </c>
      <c r="E9" s="878" t="s">
        <v>521</v>
      </c>
      <c r="F9" s="878" t="s">
        <v>522</v>
      </c>
      <c r="G9" s="878" t="s">
        <v>523</v>
      </c>
      <c r="H9" s="877" t="s">
        <v>524</v>
      </c>
      <c r="I9" s="878" t="s">
        <v>525</v>
      </c>
    </row>
    <row r="10" spans="1:10" ht="11.25" customHeight="1">
      <c r="A10" s="18"/>
      <c r="C10" s="77"/>
      <c r="D10" s="1864" t="s">
        <v>1972</v>
      </c>
      <c r="E10" s="1865"/>
      <c r="F10" s="77"/>
      <c r="G10" s="77"/>
      <c r="I10" s="77"/>
    </row>
    <row r="11" spans="1:10" ht="11.25" customHeight="1">
      <c r="A11" s="18"/>
      <c r="C11" s="77"/>
      <c r="D11" s="77"/>
      <c r="E11" s="77" t="s">
        <v>1944</v>
      </c>
      <c r="F11" s="77" t="s">
        <v>1975</v>
      </c>
      <c r="G11" s="77" t="s">
        <v>1977</v>
      </c>
      <c r="H11" s="77"/>
      <c r="I11" s="77" t="s">
        <v>1979</v>
      </c>
    </row>
    <row r="12" spans="1:10" ht="11.25" customHeight="1">
      <c r="A12" s="18"/>
      <c r="B12" s="565" t="s">
        <v>273</v>
      </c>
      <c r="C12" s="920" t="s">
        <v>1067</v>
      </c>
      <c r="D12" s="148"/>
      <c r="E12" s="148" t="s">
        <v>1973</v>
      </c>
      <c r="F12" s="148" t="s">
        <v>1974</v>
      </c>
      <c r="G12" s="148" t="s">
        <v>1976</v>
      </c>
      <c r="H12" s="148" t="s">
        <v>1978</v>
      </c>
      <c r="I12" s="148" t="s">
        <v>1974</v>
      </c>
    </row>
    <row r="13" spans="1:10" ht="15" customHeight="1">
      <c r="A13" s="18"/>
      <c r="B13" s="1340" t="s">
        <v>1183</v>
      </c>
      <c r="C13" s="77"/>
      <c r="D13" s="42"/>
      <c r="E13" s="42"/>
      <c r="F13" s="42"/>
      <c r="G13" s="42"/>
      <c r="H13" s="42"/>
      <c r="I13" s="42"/>
    </row>
    <row r="14" spans="1:10" ht="11.25" customHeight="1">
      <c r="A14" s="14"/>
      <c r="B14" s="32" t="s">
        <v>1184</v>
      </c>
      <c r="C14" s="32" t="s">
        <v>1077</v>
      </c>
      <c r="D14" s="1143">
        <v>197</v>
      </c>
      <c r="E14" s="1143"/>
      <c r="G14" s="806"/>
      <c r="I14" s="806">
        <v>0.1</v>
      </c>
      <c r="J14" s="806"/>
    </row>
    <row r="15" spans="1:10" ht="11.25" customHeight="1">
      <c r="A15" s="14"/>
      <c r="C15" s="32" t="s">
        <v>2155</v>
      </c>
      <c r="D15" s="1143">
        <v>132</v>
      </c>
      <c r="E15" s="1143"/>
      <c r="G15" s="806"/>
      <c r="I15" s="806">
        <v>0.1</v>
      </c>
      <c r="J15" s="806"/>
    </row>
    <row r="16" spans="1:10" ht="11.25" customHeight="1">
      <c r="A16" s="14"/>
      <c r="C16" s="32" t="s">
        <v>2149</v>
      </c>
      <c r="D16" s="1143">
        <v>65</v>
      </c>
      <c r="E16" s="1143"/>
      <c r="G16" s="806"/>
      <c r="H16" s="806"/>
      <c r="I16" s="806">
        <v>0.2</v>
      </c>
      <c r="J16" s="806"/>
    </row>
    <row r="17" spans="1:10" ht="11.25" customHeight="1">
      <c r="A17" s="14"/>
      <c r="C17" s="32" t="s">
        <v>1080</v>
      </c>
      <c r="D17" s="1143">
        <v>373</v>
      </c>
      <c r="E17" s="1143"/>
      <c r="G17" s="806"/>
      <c r="H17" s="806"/>
      <c r="I17" s="806">
        <v>0.5</v>
      </c>
      <c r="J17" s="806"/>
    </row>
    <row r="18" spans="1:10" ht="11.25" customHeight="1">
      <c r="A18" s="14"/>
      <c r="C18" s="32" t="s">
        <v>1081</v>
      </c>
      <c r="D18" s="1143">
        <v>7296</v>
      </c>
      <c r="E18" s="1143">
        <v>15</v>
      </c>
      <c r="F18" s="806">
        <v>0.2</v>
      </c>
      <c r="G18" s="806">
        <v>0.2</v>
      </c>
      <c r="H18" s="806">
        <v>0.4</v>
      </c>
      <c r="I18" s="806">
        <v>0.2</v>
      </c>
      <c r="J18" s="806"/>
    </row>
    <row r="19" spans="1:10" ht="11.25" customHeight="1">
      <c r="A19" s="14"/>
      <c r="C19" s="32" t="s">
        <v>1082</v>
      </c>
      <c r="D19" s="1143">
        <v>7823</v>
      </c>
      <c r="E19" s="1143">
        <v>48</v>
      </c>
      <c r="F19" s="806">
        <v>0.2</v>
      </c>
      <c r="G19" s="806">
        <v>0.4</v>
      </c>
      <c r="H19" s="806">
        <v>0.6</v>
      </c>
      <c r="I19" s="806">
        <v>0.4</v>
      </c>
      <c r="J19" s="806"/>
    </row>
    <row r="20" spans="1:10" ht="11.25" customHeight="1">
      <c r="A20" s="14"/>
      <c r="C20" s="32" t="s">
        <v>2150</v>
      </c>
      <c r="D20" s="1143">
        <v>15504</v>
      </c>
      <c r="E20" s="1143">
        <v>293</v>
      </c>
      <c r="F20" s="806">
        <v>0.2</v>
      </c>
      <c r="G20" s="806">
        <v>1.4000000000000001</v>
      </c>
      <c r="H20" s="806">
        <v>1.4000000000000001</v>
      </c>
      <c r="I20" s="806">
        <v>1.4000000000000001</v>
      </c>
      <c r="J20" s="806"/>
    </row>
    <row r="21" spans="1:10" ht="11.25" customHeight="1">
      <c r="A21" s="14"/>
      <c r="C21" s="32" t="s">
        <v>2151</v>
      </c>
      <c r="D21" s="1143">
        <v>11863</v>
      </c>
      <c r="E21" s="1143">
        <v>180</v>
      </c>
      <c r="F21" s="806">
        <v>0.2</v>
      </c>
      <c r="G21" s="806">
        <v>1.2</v>
      </c>
      <c r="H21" s="806">
        <v>1.2</v>
      </c>
      <c r="I21" s="806">
        <v>1.2</v>
      </c>
      <c r="J21" s="806"/>
    </row>
    <row r="22" spans="1:10" ht="11.25" customHeight="1">
      <c r="A22" s="14"/>
      <c r="C22" s="32" t="s">
        <v>2152</v>
      </c>
      <c r="D22" s="1143">
        <v>3641</v>
      </c>
      <c r="E22" s="1143">
        <v>113</v>
      </c>
      <c r="F22" s="806">
        <v>0.2</v>
      </c>
      <c r="G22" s="806">
        <v>2.1999999999999997</v>
      </c>
      <c r="H22" s="806">
        <v>2.1</v>
      </c>
      <c r="I22" s="806">
        <v>2.1999999999999997</v>
      </c>
      <c r="J22" s="806"/>
    </row>
    <row r="23" spans="1:10" ht="11.25" customHeight="1">
      <c r="A23" s="14"/>
      <c r="C23" s="32" t="s">
        <v>2153</v>
      </c>
      <c r="D23" s="1143">
        <v>8476</v>
      </c>
      <c r="E23" s="1143">
        <v>625</v>
      </c>
      <c r="F23" s="806">
        <v>0.2</v>
      </c>
      <c r="G23" s="806">
        <v>4.5</v>
      </c>
      <c r="H23" s="806">
        <v>3.9</v>
      </c>
      <c r="I23" s="806">
        <v>4.5</v>
      </c>
      <c r="J23" s="806"/>
    </row>
    <row r="24" spans="1:10" ht="11.25" customHeight="1">
      <c r="A24" s="14"/>
      <c r="C24" s="32" t="s">
        <v>2154</v>
      </c>
      <c r="D24" s="1143">
        <v>5751</v>
      </c>
      <c r="E24" s="1143">
        <v>322</v>
      </c>
      <c r="F24" s="806">
        <v>0.2</v>
      </c>
      <c r="G24" s="806">
        <v>3.4000000000000004</v>
      </c>
      <c r="H24" s="806">
        <v>3.2</v>
      </c>
      <c r="I24" s="806">
        <v>3.4000000000000004</v>
      </c>
      <c r="J24" s="806"/>
    </row>
    <row r="25" spans="1:10" ht="11.25" customHeight="1">
      <c r="A25" s="14"/>
      <c r="C25" s="32" t="s">
        <v>1185</v>
      </c>
      <c r="D25" s="1143">
        <v>2725</v>
      </c>
      <c r="E25" s="1143">
        <v>303</v>
      </c>
      <c r="F25" s="806">
        <v>0.2</v>
      </c>
      <c r="G25" s="806">
        <v>6.5</v>
      </c>
      <c r="H25" s="806">
        <v>6.6000000000000005</v>
      </c>
      <c r="I25" s="806">
        <v>6.5</v>
      </c>
      <c r="J25" s="806"/>
    </row>
    <row r="26" spans="1:10" ht="11.25" customHeight="1">
      <c r="A26" s="14"/>
      <c r="C26" s="32" t="s">
        <v>1186</v>
      </c>
      <c r="D26" s="1143">
        <v>1448</v>
      </c>
      <c r="E26" s="1143">
        <v>336</v>
      </c>
      <c r="F26" s="806">
        <v>0.2</v>
      </c>
      <c r="G26" s="806">
        <v>15.8</v>
      </c>
      <c r="H26" s="806">
        <v>17.7</v>
      </c>
      <c r="I26" s="806">
        <v>15.8</v>
      </c>
      <c r="J26" s="806"/>
    </row>
    <row r="27" spans="1:10" ht="11.25" customHeight="1">
      <c r="A27" s="14"/>
      <c r="C27" s="32" t="s">
        <v>1187</v>
      </c>
      <c r="D27" s="1143">
        <v>1088</v>
      </c>
      <c r="E27" s="1143">
        <v>231</v>
      </c>
      <c r="F27" s="806">
        <v>0.2</v>
      </c>
      <c r="G27" s="806">
        <v>10.9</v>
      </c>
      <c r="H27" s="806">
        <v>13.700000000000001</v>
      </c>
      <c r="I27" s="806">
        <v>10.9</v>
      </c>
      <c r="J27" s="806"/>
    </row>
    <row r="28" spans="1:10" ht="11.25" customHeight="1">
      <c r="A28" s="14"/>
      <c r="C28" s="32" t="s">
        <v>1188</v>
      </c>
      <c r="D28" s="1143">
        <v>218</v>
      </c>
      <c r="E28" s="1143">
        <v>47</v>
      </c>
      <c r="F28" s="806">
        <v>0.2</v>
      </c>
      <c r="G28" s="806">
        <v>22.7</v>
      </c>
      <c r="H28" s="806">
        <v>23.400000000000002</v>
      </c>
      <c r="I28" s="806">
        <v>22.7</v>
      </c>
      <c r="J28" s="806"/>
    </row>
    <row r="29" spans="1:10" ht="11.25" customHeight="1">
      <c r="A29" s="14"/>
      <c r="C29" s="32" t="s">
        <v>1189</v>
      </c>
      <c r="D29" s="1145">
        <v>142</v>
      </c>
      <c r="E29" s="1145">
        <v>58</v>
      </c>
      <c r="F29" s="806">
        <v>0.2</v>
      </c>
      <c r="G29" s="806">
        <v>33.4</v>
      </c>
      <c r="H29" s="806">
        <v>37.200000000000003</v>
      </c>
      <c r="I29" s="806">
        <v>33.4</v>
      </c>
      <c r="J29" s="806"/>
    </row>
    <row r="30" spans="1:10" ht="11.25" customHeight="1">
      <c r="A30" s="14"/>
      <c r="B30" s="957"/>
      <c r="C30" s="957" t="s">
        <v>1190</v>
      </c>
      <c r="D30" s="1341">
        <v>1647</v>
      </c>
      <c r="E30" s="1341">
        <v>1543</v>
      </c>
      <c r="F30" s="1342">
        <v>0.2</v>
      </c>
      <c r="G30" s="1342">
        <v>90.3</v>
      </c>
      <c r="H30" s="1342">
        <v>100</v>
      </c>
      <c r="I30" s="1342">
        <v>90.3</v>
      </c>
      <c r="J30" s="806"/>
    </row>
    <row r="31" spans="1:10" ht="11.25" customHeight="1">
      <c r="A31" s="14"/>
      <c r="B31" s="32" t="s">
        <v>1191</v>
      </c>
      <c r="C31" s="32" t="s">
        <v>1077</v>
      </c>
      <c r="D31" s="1143">
        <v>4</v>
      </c>
      <c r="E31" s="1143"/>
      <c r="G31" s="806"/>
      <c r="H31" s="806">
        <v>0.1</v>
      </c>
      <c r="I31" s="806"/>
    </row>
    <row r="32" spans="1:10" ht="11.25" customHeight="1">
      <c r="A32" s="14"/>
      <c r="C32" s="32" t="s">
        <v>2155</v>
      </c>
      <c r="D32" s="1143">
        <v>2</v>
      </c>
      <c r="E32" s="1143"/>
      <c r="G32" s="806"/>
      <c r="H32" s="806">
        <v>0.1</v>
      </c>
      <c r="I32" s="806"/>
    </row>
    <row r="33" spans="1:9" ht="11.25" customHeight="1">
      <c r="A33" s="14"/>
      <c r="C33" s="32" t="s">
        <v>2149</v>
      </c>
      <c r="D33" s="1143">
        <v>2</v>
      </c>
      <c r="E33" s="1143"/>
      <c r="G33" s="806"/>
      <c r="H33" s="806">
        <v>0.1</v>
      </c>
      <c r="I33" s="806"/>
    </row>
    <row r="34" spans="1:9" ht="11.25" customHeight="1">
      <c r="A34" s="14"/>
      <c r="C34" s="32" t="s">
        <v>1080</v>
      </c>
      <c r="D34" s="1143">
        <v>3</v>
      </c>
      <c r="E34" s="1143"/>
      <c r="G34" s="806"/>
      <c r="H34" s="806">
        <v>0.2</v>
      </c>
      <c r="I34" s="806"/>
    </row>
    <row r="35" spans="1:9" ht="11.25" customHeight="1">
      <c r="A35" s="14"/>
      <c r="C35" s="32" t="s">
        <v>1081</v>
      </c>
      <c r="D35" s="1143">
        <v>25</v>
      </c>
      <c r="E35" s="1143"/>
      <c r="F35" s="806"/>
      <c r="G35" s="806">
        <v>0.8</v>
      </c>
      <c r="H35" s="806">
        <v>0.3</v>
      </c>
      <c r="I35" s="806">
        <v>0.8</v>
      </c>
    </row>
    <row r="36" spans="1:9" ht="11.25" customHeight="1">
      <c r="A36" s="14"/>
      <c r="C36" s="32" t="s">
        <v>1082</v>
      </c>
      <c r="D36" s="1143">
        <v>29</v>
      </c>
      <c r="E36" s="1143"/>
      <c r="F36" s="806"/>
      <c r="G36" s="806">
        <v>0</v>
      </c>
      <c r="H36" s="806">
        <v>0.6</v>
      </c>
      <c r="I36" s="806">
        <v>0</v>
      </c>
    </row>
    <row r="37" spans="1:9" ht="11.25" customHeight="1">
      <c r="A37" s="14"/>
      <c r="C37" s="32" t="s">
        <v>2150</v>
      </c>
      <c r="D37" s="1143">
        <v>60</v>
      </c>
      <c r="E37" s="1143">
        <v>1</v>
      </c>
      <c r="F37" s="806">
        <v>1.7000000000000002</v>
      </c>
      <c r="G37" s="806">
        <v>0.4</v>
      </c>
      <c r="H37" s="806">
        <v>0.8</v>
      </c>
      <c r="I37" s="806">
        <v>0.4</v>
      </c>
    </row>
    <row r="38" spans="1:9" ht="11.25" customHeight="1">
      <c r="A38" s="14"/>
      <c r="C38" s="32" t="s">
        <v>2151</v>
      </c>
      <c r="D38" s="1143">
        <v>52</v>
      </c>
      <c r="E38" s="1143">
        <v>1</v>
      </c>
      <c r="F38" s="806">
        <v>1.9</v>
      </c>
      <c r="G38" s="806">
        <v>0.6</v>
      </c>
      <c r="H38" s="806">
        <v>0.8</v>
      </c>
      <c r="I38" s="806">
        <v>0.6</v>
      </c>
    </row>
    <row r="39" spans="1:9" ht="11.25" customHeight="1">
      <c r="A39" s="14"/>
      <c r="C39" s="32" t="s">
        <v>2152</v>
      </c>
      <c r="D39" s="1143">
        <v>8</v>
      </c>
      <c r="E39" s="1143"/>
      <c r="F39" s="806"/>
      <c r="G39" s="806">
        <v>0</v>
      </c>
      <c r="H39" s="806">
        <v>2.1</v>
      </c>
      <c r="I39" s="806">
        <v>0</v>
      </c>
    </row>
    <row r="40" spans="1:9" ht="11.25" customHeight="1">
      <c r="A40" s="14"/>
      <c r="C40" s="32" t="s">
        <v>2153</v>
      </c>
      <c r="D40" s="1143">
        <v>18</v>
      </c>
      <c r="E40" s="1143"/>
      <c r="F40" s="806"/>
      <c r="G40" s="806">
        <v>2.2999999999999998</v>
      </c>
      <c r="H40" s="806">
        <v>3.3000000000000003</v>
      </c>
      <c r="I40" s="806">
        <v>2.2999999999999998</v>
      </c>
    </row>
    <row r="41" spans="1:9" ht="11.25" customHeight="1">
      <c r="A41" s="14"/>
      <c r="C41" s="32" t="s">
        <v>2154</v>
      </c>
      <c r="D41" s="1143">
        <v>16</v>
      </c>
      <c r="E41" s="1143"/>
      <c r="F41" s="806"/>
      <c r="G41" s="806">
        <v>1.0999999999999999</v>
      </c>
      <c r="H41" s="806">
        <v>3.3000000000000003</v>
      </c>
      <c r="I41" s="806">
        <v>1.0999999999999999</v>
      </c>
    </row>
    <row r="42" spans="1:9" ht="11.25" customHeight="1">
      <c r="A42" s="14"/>
      <c r="C42" s="32" t="s">
        <v>1185</v>
      </c>
      <c r="D42" s="1143">
        <v>2</v>
      </c>
      <c r="E42" s="1143"/>
      <c r="F42" s="806"/>
      <c r="G42" s="806">
        <v>5.3</v>
      </c>
      <c r="H42" s="806">
        <v>7.1</v>
      </c>
      <c r="I42" s="806">
        <v>5.3</v>
      </c>
    </row>
    <row r="43" spans="1:9" ht="11.25" customHeight="1">
      <c r="A43" s="14"/>
      <c r="C43" s="32" t="s">
        <v>1186</v>
      </c>
      <c r="D43" s="1143">
        <v>1</v>
      </c>
      <c r="E43" s="1143"/>
      <c r="F43" s="806"/>
      <c r="G43" s="806">
        <v>38.5</v>
      </c>
      <c r="H43" s="806">
        <v>13.900000000000002</v>
      </c>
      <c r="I43" s="806">
        <v>38.5</v>
      </c>
    </row>
    <row r="44" spans="1:9" ht="11.25" customHeight="1">
      <c r="A44" s="14"/>
      <c r="C44" s="32" t="s">
        <v>1187</v>
      </c>
      <c r="D44" s="1143">
        <v>1</v>
      </c>
      <c r="E44" s="1143"/>
      <c r="F44" s="806"/>
      <c r="G44" s="806">
        <v>33.300000000000004</v>
      </c>
      <c r="H44" s="806">
        <v>13.900000000000002</v>
      </c>
      <c r="I44" s="806">
        <v>33.300000000000004</v>
      </c>
    </row>
    <row r="45" spans="1:9" ht="11.25" customHeight="1">
      <c r="A45" s="14"/>
      <c r="C45" s="32" t="s">
        <v>1188</v>
      </c>
      <c r="D45" s="1143"/>
      <c r="E45" s="1143"/>
      <c r="F45" s="806"/>
      <c r="G45" s="806">
        <v>50</v>
      </c>
      <c r="H45" s="806"/>
      <c r="I45" s="806">
        <v>50</v>
      </c>
    </row>
    <row r="46" spans="1:9" ht="11.25" customHeight="1">
      <c r="A46" s="14"/>
      <c r="C46" s="32" t="s">
        <v>1189</v>
      </c>
      <c r="D46" s="1145"/>
      <c r="E46" s="1145"/>
      <c r="F46" s="806"/>
      <c r="G46" s="806"/>
      <c r="H46" s="806"/>
      <c r="I46" s="806"/>
    </row>
    <row r="47" spans="1:9" ht="11.25" customHeight="1">
      <c r="A47" s="14"/>
      <c r="B47" s="957"/>
      <c r="C47" s="957" t="s">
        <v>1190</v>
      </c>
      <c r="D47" s="1341">
        <v>8</v>
      </c>
      <c r="E47" s="1341">
        <v>8</v>
      </c>
      <c r="F47" s="1342">
        <v>100</v>
      </c>
      <c r="G47" s="1342">
        <v>100</v>
      </c>
      <c r="H47" s="1342">
        <v>100</v>
      </c>
      <c r="I47" s="1342">
        <v>100</v>
      </c>
    </row>
    <row r="48" spans="1:9" ht="11.25" customHeight="1">
      <c r="A48" s="14"/>
      <c r="B48" s="32" t="s">
        <v>1192</v>
      </c>
      <c r="C48" s="32" t="s">
        <v>1077</v>
      </c>
      <c r="D48" s="1143">
        <v>1624</v>
      </c>
      <c r="E48" s="1143">
        <v>5</v>
      </c>
      <c r="F48" s="806">
        <v>0.3</v>
      </c>
      <c r="G48" s="806">
        <v>0.2</v>
      </c>
      <c r="H48" s="806">
        <v>0.1</v>
      </c>
      <c r="I48" s="806">
        <v>0.2</v>
      </c>
    </row>
    <row r="49" spans="1:9" ht="11.25" customHeight="1">
      <c r="A49" s="14"/>
      <c r="C49" s="32" t="s">
        <v>2155</v>
      </c>
      <c r="D49" s="1143">
        <v>254</v>
      </c>
      <c r="E49" s="1143">
        <v>3</v>
      </c>
      <c r="F49" s="806">
        <v>1.2</v>
      </c>
      <c r="G49" s="806">
        <v>0.3</v>
      </c>
      <c r="H49" s="806">
        <v>0.1</v>
      </c>
      <c r="I49" s="806">
        <v>0.3</v>
      </c>
    </row>
    <row r="50" spans="1:9" ht="11.25" customHeight="1">
      <c r="A50" s="14"/>
      <c r="C50" s="32" t="s">
        <v>2149</v>
      </c>
      <c r="D50" s="1143">
        <v>1370</v>
      </c>
      <c r="E50" s="1143">
        <v>2</v>
      </c>
      <c r="F50" s="806">
        <v>0.1</v>
      </c>
      <c r="G50" s="806">
        <v>0.1</v>
      </c>
      <c r="H50" s="806">
        <v>0.1</v>
      </c>
      <c r="I50" s="806">
        <v>0.1</v>
      </c>
    </row>
    <row r="51" spans="1:9" ht="11.25" customHeight="1">
      <c r="A51" s="14"/>
      <c r="C51" s="32" t="s">
        <v>1080</v>
      </c>
      <c r="D51" s="1143">
        <v>945</v>
      </c>
      <c r="E51" s="1143">
        <v>2</v>
      </c>
      <c r="F51" s="806">
        <v>0.2</v>
      </c>
      <c r="G51" s="806">
        <v>0.3</v>
      </c>
      <c r="H51" s="806">
        <v>0.2</v>
      </c>
      <c r="I51" s="806">
        <v>0.3</v>
      </c>
    </row>
    <row r="52" spans="1:9" ht="11.25" customHeight="1">
      <c r="A52" s="14"/>
      <c r="C52" s="32" t="s">
        <v>1081</v>
      </c>
      <c r="D52" s="1143">
        <v>2200</v>
      </c>
      <c r="E52" s="1143">
        <v>21</v>
      </c>
      <c r="F52" s="806">
        <v>1</v>
      </c>
      <c r="G52" s="806">
        <v>0.3</v>
      </c>
      <c r="H52" s="806">
        <v>0.4</v>
      </c>
      <c r="I52" s="806">
        <v>0.3</v>
      </c>
    </row>
    <row r="53" spans="1:9" ht="11.25" customHeight="1">
      <c r="A53" s="14"/>
      <c r="C53" s="32" t="s">
        <v>1082</v>
      </c>
      <c r="D53" s="1143">
        <v>1453</v>
      </c>
      <c r="E53" s="1143">
        <v>21</v>
      </c>
      <c r="F53" s="806">
        <v>1.4000000000000001</v>
      </c>
      <c r="G53" s="806">
        <v>0.5</v>
      </c>
      <c r="H53" s="806">
        <v>0.6</v>
      </c>
      <c r="I53" s="806">
        <v>0.5</v>
      </c>
    </row>
    <row r="54" spans="1:9" ht="11.25" customHeight="1">
      <c r="A54" s="14"/>
      <c r="C54" s="32" t="s">
        <v>2150</v>
      </c>
      <c r="D54" s="1143">
        <v>4583</v>
      </c>
      <c r="E54" s="1143">
        <v>161</v>
      </c>
      <c r="F54" s="806">
        <v>3.5000000000000004</v>
      </c>
      <c r="G54" s="806">
        <v>1.2</v>
      </c>
      <c r="H54" s="806">
        <v>1.3</v>
      </c>
      <c r="I54" s="806">
        <v>1.2</v>
      </c>
    </row>
    <row r="55" spans="1:9" ht="11.25" customHeight="1">
      <c r="A55" s="14"/>
      <c r="C55" s="32" t="s">
        <v>2151</v>
      </c>
      <c r="D55" s="1143">
        <v>3403</v>
      </c>
      <c r="E55" s="1143">
        <v>115</v>
      </c>
      <c r="F55" s="806">
        <v>3.4000000000000004</v>
      </c>
      <c r="G55" s="806">
        <v>1.0999999999999999</v>
      </c>
      <c r="H55" s="806">
        <v>1.0999999999999999</v>
      </c>
      <c r="I55" s="806">
        <v>1.0999999999999999</v>
      </c>
    </row>
    <row r="56" spans="1:9" ht="11.25" customHeight="1">
      <c r="A56" s="14"/>
      <c r="C56" s="32" t="s">
        <v>2152</v>
      </c>
      <c r="D56" s="1143">
        <v>1180</v>
      </c>
      <c r="E56" s="1143">
        <v>46</v>
      </c>
      <c r="F56" s="806">
        <v>3.9</v>
      </c>
      <c r="G56" s="806">
        <v>1.6</v>
      </c>
      <c r="H56" s="806">
        <v>2.1</v>
      </c>
      <c r="I56" s="806">
        <v>1.6</v>
      </c>
    </row>
    <row r="57" spans="1:9" ht="11.25" customHeight="1">
      <c r="A57" s="14"/>
      <c r="C57" s="32" t="s">
        <v>2153</v>
      </c>
      <c r="D57" s="1143">
        <v>3306</v>
      </c>
      <c r="E57" s="1143">
        <v>291</v>
      </c>
      <c r="F57" s="806">
        <v>8.7999999999999989</v>
      </c>
      <c r="G57" s="806">
        <v>3.4000000000000004</v>
      </c>
      <c r="H57" s="806">
        <v>4.5</v>
      </c>
      <c r="I57" s="806">
        <v>3.4000000000000004</v>
      </c>
    </row>
    <row r="58" spans="1:9" ht="11.25" customHeight="1">
      <c r="A58" s="14"/>
      <c r="C58" s="32" t="s">
        <v>2154</v>
      </c>
      <c r="D58" s="1143">
        <v>2104</v>
      </c>
      <c r="E58" s="1143">
        <v>147</v>
      </c>
      <c r="F58" s="806">
        <v>7.0000000000000009</v>
      </c>
      <c r="G58" s="806">
        <v>3</v>
      </c>
      <c r="H58" s="806">
        <v>3.5000000000000004</v>
      </c>
      <c r="I58" s="806">
        <v>3</v>
      </c>
    </row>
    <row r="59" spans="1:9" ht="11.25" customHeight="1">
      <c r="A59" s="14"/>
      <c r="C59" s="32" t="s">
        <v>1185</v>
      </c>
      <c r="D59" s="1143">
        <v>1202</v>
      </c>
      <c r="E59" s="1143">
        <v>144</v>
      </c>
      <c r="F59" s="806">
        <v>12</v>
      </c>
      <c r="G59" s="806">
        <v>4.1000000000000005</v>
      </c>
      <c r="H59" s="806">
        <v>6.7</v>
      </c>
      <c r="I59" s="806">
        <v>4.1000000000000005</v>
      </c>
    </row>
    <row r="60" spans="1:9" ht="11.25" customHeight="1">
      <c r="A60" s="14"/>
      <c r="C60" s="32" t="s">
        <v>1186</v>
      </c>
      <c r="D60" s="1143">
        <v>685</v>
      </c>
      <c r="E60" s="1143">
        <v>97</v>
      </c>
      <c r="F60" s="806">
        <v>14.2</v>
      </c>
      <c r="G60" s="806">
        <v>8.7999999999999989</v>
      </c>
      <c r="H60" s="806">
        <v>14.299999999999999</v>
      </c>
      <c r="I60" s="806">
        <v>8.7999999999999989</v>
      </c>
    </row>
    <row r="61" spans="1:9" ht="11.25" customHeight="1">
      <c r="A61" s="14"/>
      <c r="C61" s="32" t="s">
        <v>1187</v>
      </c>
      <c r="D61" s="1143">
        <v>501</v>
      </c>
      <c r="E61" s="1143">
        <v>60</v>
      </c>
      <c r="F61" s="806">
        <v>12</v>
      </c>
      <c r="G61" s="806">
        <v>8.5</v>
      </c>
      <c r="H61" s="806">
        <v>11.899999999999999</v>
      </c>
      <c r="I61" s="806">
        <v>8.5</v>
      </c>
    </row>
    <row r="62" spans="1:9" ht="11.25" customHeight="1">
      <c r="A62" s="14"/>
      <c r="C62" s="32" t="s">
        <v>1188</v>
      </c>
      <c r="D62" s="1143">
        <v>172</v>
      </c>
      <c r="E62" s="1143">
        <v>34</v>
      </c>
      <c r="F62" s="806">
        <v>19.8</v>
      </c>
      <c r="G62" s="806">
        <v>8.2000000000000011</v>
      </c>
      <c r="H62" s="806">
        <v>21</v>
      </c>
      <c r="I62" s="806">
        <v>8.2000000000000011</v>
      </c>
    </row>
    <row r="63" spans="1:9" ht="11.25" customHeight="1">
      <c r="A63" s="14"/>
      <c r="C63" s="32" t="s">
        <v>1189</v>
      </c>
      <c r="D63" s="1145">
        <v>12</v>
      </c>
      <c r="E63" s="1145">
        <v>3</v>
      </c>
      <c r="F63" s="806">
        <v>25</v>
      </c>
      <c r="G63" s="806">
        <v>12.6</v>
      </c>
      <c r="H63" s="806">
        <v>31.3</v>
      </c>
      <c r="I63" s="806">
        <v>12.6</v>
      </c>
    </row>
    <row r="64" spans="1:9" ht="11.25" customHeight="1">
      <c r="A64" s="14"/>
      <c r="B64" s="957"/>
      <c r="C64" s="957" t="s">
        <v>1190</v>
      </c>
      <c r="D64" s="1341">
        <v>885</v>
      </c>
      <c r="E64" s="1341">
        <v>831</v>
      </c>
      <c r="F64" s="1342">
        <v>93.899999999999991</v>
      </c>
      <c r="G64" s="1342">
        <v>88.9</v>
      </c>
      <c r="H64" s="1342">
        <v>100</v>
      </c>
      <c r="I64" s="1342">
        <v>88.9</v>
      </c>
    </row>
    <row r="65" spans="1:9" ht="11.25" customHeight="1">
      <c r="A65" s="14"/>
      <c r="B65" s="32" t="s">
        <v>1193</v>
      </c>
      <c r="C65" s="32" t="s">
        <v>1077</v>
      </c>
      <c r="D65" s="1143"/>
      <c r="E65" s="1143"/>
      <c r="G65" s="806"/>
      <c r="I65" s="806"/>
    </row>
    <row r="66" spans="1:9" ht="11.25" customHeight="1">
      <c r="A66" s="14"/>
      <c r="C66" s="32" t="s">
        <v>2155</v>
      </c>
      <c r="D66" s="1143"/>
      <c r="E66" s="1143"/>
      <c r="G66" s="806"/>
      <c r="I66" s="806"/>
    </row>
    <row r="67" spans="1:9" ht="11.25" customHeight="1">
      <c r="A67" s="14"/>
      <c r="C67" s="32" t="s">
        <v>2149</v>
      </c>
      <c r="D67" s="1143"/>
      <c r="E67" s="1143"/>
      <c r="G67" s="806"/>
      <c r="H67" s="806"/>
      <c r="I67" s="806"/>
    </row>
    <row r="68" spans="1:9" ht="11.25" customHeight="1">
      <c r="A68" s="14"/>
      <c r="C68" s="32" t="s">
        <v>1080</v>
      </c>
      <c r="D68" s="1143">
        <v>39966</v>
      </c>
      <c r="E68" s="1143">
        <v>85</v>
      </c>
      <c r="F68" s="806">
        <v>0.2</v>
      </c>
      <c r="G68" s="806"/>
      <c r="H68" s="806">
        <v>0.2</v>
      </c>
      <c r="I68" s="806"/>
    </row>
    <row r="69" spans="1:9" ht="11.25" customHeight="1">
      <c r="A69" s="14"/>
      <c r="C69" s="32" t="s">
        <v>1081</v>
      </c>
      <c r="D69" s="1143">
        <v>145309</v>
      </c>
      <c r="E69" s="1143">
        <v>457</v>
      </c>
      <c r="F69" s="806">
        <v>0.3</v>
      </c>
      <c r="G69" s="806"/>
      <c r="H69" s="806">
        <v>0.3</v>
      </c>
      <c r="I69" s="806"/>
    </row>
    <row r="70" spans="1:9" ht="11.25" customHeight="1">
      <c r="A70" s="14"/>
      <c r="C70" s="32" t="s">
        <v>1082</v>
      </c>
      <c r="D70" s="1143">
        <v>112251</v>
      </c>
      <c r="E70" s="1143">
        <v>583</v>
      </c>
      <c r="F70" s="806">
        <v>0.5</v>
      </c>
      <c r="G70" s="806">
        <v>0.1</v>
      </c>
      <c r="H70" s="806">
        <v>0.6</v>
      </c>
      <c r="I70" s="806">
        <v>0.1</v>
      </c>
    </row>
    <row r="71" spans="1:9" ht="11.25" customHeight="1">
      <c r="A71" s="14"/>
      <c r="C71" s="32" t="s">
        <v>2150</v>
      </c>
      <c r="D71" s="1143">
        <v>96986</v>
      </c>
      <c r="E71" s="1143">
        <v>1355</v>
      </c>
      <c r="F71" s="806">
        <v>1.4000000000000001</v>
      </c>
      <c r="G71" s="806">
        <v>0.4</v>
      </c>
      <c r="H71" s="806">
        <v>1.3</v>
      </c>
      <c r="I71" s="806">
        <v>0.4</v>
      </c>
    </row>
    <row r="72" spans="1:9" ht="11.25" customHeight="1">
      <c r="A72" s="14"/>
      <c r="C72" s="32" t="s">
        <v>2151</v>
      </c>
      <c r="D72" s="1143">
        <v>90690</v>
      </c>
      <c r="E72" s="1143">
        <v>1265</v>
      </c>
      <c r="F72" s="806">
        <v>1.4000000000000001</v>
      </c>
      <c r="G72" s="806">
        <v>0.4</v>
      </c>
      <c r="H72" s="806">
        <v>1.3</v>
      </c>
      <c r="I72" s="806">
        <v>0.4</v>
      </c>
    </row>
    <row r="73" spans="1:9" ht="11.25" customHeight="1">
      <c r="A73" s="14"/>
      <c r="C73" s="32" t="s">
        <v>2152</v>
      </c>
      <c r="D73" s="1143">
        <v>6296</v>
      </c>
      <c r="E73" s="1143">
        <v>90</v>
      </c>
      <c r="F73" s="806">
        <v>1.4000000000000001</v>
      </c>
      <c r="G73" s="806">
        <v>0.3</v>
      </c>
      <c r="H73" s="806">
        <v>2.1</v>
      </c>
      <c r="I73" s="806">
        <v>0.3</v>
      </c>
    </row>
    <row r="74" spans="1:9" ht="11.25" customHeight="1">
      <c r="A74" s="14"/>
      <c r="C74" s="32" t="s">
        <v>2153</v>
      </c>
      <c r="D74" s="1143">
        <v>24694</v>
      </c>
      <c r="E74" s="1143">
        <v>1088</v>
      </c>
      <c r="F74" s="806">
        <v>4.3999999999999995</v>
      </c>
      <c r="G74" s="806">
        <v>1.7000000000000002</v>
      </c>
      <c r="H74" s="806">
        <v>3.4000000000000004</v>
      </c>
      <c r="I74" s="806">
        <v>1.7000000000000002</v>
      </c>
    </row>
    <row r="75" spans="1:9" ht="11.25" customHeight="1">
      <c r="A75" s="14"/>
      <c r="C75" s="32" t="s">
        <v>2154</v>
      </c>
      <c r="D75" s="1143">
        <v>22022</v>
      </c>
      <c r="E75" s="1143">
        <v>940</v>
      </c>
      <c r="F75" s="806">
        <v>4.3</v>
      </c>
      <c r="G75" s="806">
        <v>1.6</v>
      </c>
      <c r="H75" s="806">
        <v>3</v>
      </c>
      <c r="I75" s="806">
        <v>1.6</v>
      </c>
    </row>
    <row r="76" spans="1:9" ht="11.25" customHeight="1">
      <c r="A76" s="14"/>
      <c r="C76" s="32" t="s">
        <v>1185</v>
      </c>
      <c r="D76" s="1143">
        <v>2672</v>
      </c>
      <c r="E76" s="1143">
        <v>148</v>
      </c>
      <c r="F76" s="806">
        <v>5.5</v>
      </c>
      <c r="G76" s="806">
        <v>2.9000000000000004</v>
      </c>
      <c r="H76" s="806">
        <v>6.7</v>
      </c>
      <c r="I76" s="806">
        <v>2.9000000000000004</v>
      </c>
    </row>
    <row r="77" spans="1:9" ht="11.25" customHeight="1">
      <c r="A77" s="14"/>
      <c r="C77" s="32" t="s">
        <v>1186</v>
      </c>
      <c r="D77" s="1143">
        <v>976</v>
      </c>
      <c r="E77" s="1143">
        <v>80</v>
      </c>
      <c r="F77" s="806">
        <v>8.2000000000000011</v>
      </c>
      <c r="G77" s="806">
        <v>4</v>
      </c>
      <c r="H77" s="806">
        <v>13.8</v>
      </c>
      <c r="I77" s="806">
        <v>4</v>
      </c>
    </row>
    <row r="78" spans="1:9" ht="11.25" customHeight="1">
      <c r="A78" s="14"/>
      <c r="C78" s="32" t="s">
        <v>1187</v>
      </c>
      <c r="D78" s="1143">
        <v>919</v>
      </c>
      <c r="E78" s="1143">
        <v>63</v>
      </c>
      <c r="F78" s="806">
        <v>6.9</v>
      </c>
      <c r="G78" s="806">
        <v>2.9000000000000004</v>
      </c>
      <c r="H78" s="806">
        <v>13.100000000000001</v>
      </c>
      <c r="I78" s="806">
        <v>2.9000000000000004</v>
      </c>
    </row>
    <row r="79" spans="1:9" ht="11.25" customHeight="1">
      <c r="A79" s="14"/>
      <c r="C79" s="32" t="s">
        <v>1188</v>
      </c>
      <c r="D79" s="1143">
        <v>48</v>
      </c>
      <c r="E79" s="1143">
        <v>14</v>
      </c>
      <c r="F79" s="806">
        <v>29.2</v>
      </c>
      <c r="G79" s="806">
        <v>2.9000000000000004</v>
      </c>
      <c r="H79" s="806">
        <v>22.5</v>
      </c>
      <c r="I79" s="806">
        <v>2.9000000000000004</v>
      </c>
    </row>
    <row r="80" spans="1:9" ht="11.25" customHeight="1">
      <c r="A80" s="14"/>
      <c r="C80" s="32" t="s">
        <v>1189</v>
      </c>
      <c r="D80" s="1145">
        <v>9</v>
      </c>
      <c r="E80" s="1145">
        <v>3</v>
      </c>
      <c r="F80" s="806">
        <v>33.300000000000004</v>
      </c>
      <c r="G80" s="806">
        <v>34</v>
      </c>
      <c r="H80" s="806">
        <v>35.299999999999997</v>
      </c>
      <c r="I80" s="806">
        <v>34</v>
      </c>
    </row>
    <row r="81" spans="1:9" ht="11.25" customHeight="1">
      <c r="A81" s="14"/>
      <c r="B81" s="957"/>
      <c r="C81" s="957" t="s">
        <v>1190</v>
      </c>
      <c r="D81" s="1341">
        <v>1370</v>
      </c>
      <c r="E81" s="1341">
        <v>1334</v>
      </c>
      <c r="F81" s="1342">
        <v>97.399999999999991</v>
      </c>
      <c r="G81" s="1342">
        <v>90.600000000000009</v>
      </c>
      <c r="H81" s="1342">
        <v>100</v>
      </c>
      <c r="I81" s="1342">
        <v>90.600000000000009</v>
      </c>
    </row>
    <row r="82" spans="1:9" ht="11.25" customHeight="1">
      <c r="A82" s="14"/>
      <c r="B82" s="32" t="s">
        <v>1194</v>
      </c>
      <c r="C82" s="32" t="s">
        <v>1077</v>
      </c>
      <c r="D82" s="1143">
        <v>17994</v>
      </c>
      <c r="E82" s="1143">
        <v>67</v>
      </c>
      <c r="F82" s="806">
        <v>0.4</v>
      </c>
      <c r="G82" s="806">
        <v>0.1</v>
      </c>
      <c r="H82" s="806">
        <v>0.1</v>
      </c>
      <c r="I82" s="806">
        <v>0.1</v>
      </c>
    </row>
    <row r="83" spans="1:9" ht="11.25" customHeight="1">
      <c r="A83" s="14"/>
      <c r="C83" s="32" t="s">
        <v>2155</v>
      </c>
      <c r="D83" s="1143"/>
      <c r="E83" s="1143"/>
      <c r="F83" s="806"/>
      <c r="G83" s="806"/>
      <c r="I83" s="806"/>
    </row>
    <row r="84" spans="1:9" ht="11.25" customHeight="1">
      <c r="A84" s="14"/>
      <c r="C84" s="32" t="s">
        <v>2149</v>
      </c>
      <c r="D84" s="1143">
        <v>17994</v>
      </c>
      <c r="E84" s="1143">
        <v>67</v>
      </c>
      <c r="F84" s="806">
        <v>0.4</v>
      </c>
      <c r="G84" s="806">
        <v>0.1</v>
      </c>
      <c r="H84" s="806">
        <v>0.1</v>
      </c>
      <c r="I84" s="806">
        <v>0.1</v>
      </c>
    </row>
    <row r="85" spans="1:9" ht="11.25" customHeight="1">
      <c r="A85" s="14"/>
      <c r="C85" s="32" t="s">
        <v>1080</v>
      </c>
      <c r="D85" s="1143">
        <v>1000193</v>
      </c>
      <c r="E85" s="1143">
        <v>1822</v>
      </c>
      <c r="F85" s="806">
        <v>0.2</v>
      </c>
      <c r="G85" s="806">
        <v>0.2</v>
      </c>
      <c r="H85" s="806">
        <v>0.2</v>
      </c>
      <c r="I85" s="806">
        <v>0.2</v>
      </c>
    </row>
    <row r="86" spans="1:9" ht="11.25" customHeight="1">
      <c r="A86" s="14"/>
      <c r="C86" s="32" t="s">
        <v>1081</v>
      </c>
      <c r="D86" s="1143">
        <v>85357</v>
      </c>
      <c r="E86" s="1143">
        <v>860</v>
      </c>
      <c r="F86" s="806">
        <v>1</v>
      </c>
      <c r="G86" s="806">
        <v>0.8</v>
      </c>
      <c r="H86" s="806">
        <v>0.4</v>
      </c>
      <c r="I86" s="806">
        <v>0.8</v>
      </c>
    </row>
    <row r="87" spans="1:9" ht="11.25" customHeight="1">
      <c r="A87" s="14"/>
      <c r="C87" s="32" t="s">
        <v>1082</v>
      </c>
      <c r="D87" s="1143">
        <v>35666</v>
      </c>
      <c r="E87" s="1143">
        <v>560</v>
      </c>
      <c r="F87" s="806">
        <v>1.6</v>
      </c>
      <c r="G87" s="806">
        <v>1.4000000000000001</v>
      </c>
      <c r="H87" s="806">
        <v>0.6</v>
      </c>
      <c r="I87" s="806">
        <v>1.4000000000000001</v>
      </c>
    </row>
    <row r="88" spans="1:9" ht="11.25" customHeight="1">
      <c r="A88" s="14"/>
      <c r="C88" s="32" t="s">
        <v>2150</v>
      </c>
      <c r="D88" s="1143">
        <v>63405</v>
      </c>
      <c r="E88" s="1143">
        <v>1406</v>
      </c>
      <c r="F88" s="806">
        <v>2.1999999999999997</v>
      </c>
      <c r="G88" s="806">
        <v>2.6</v>
      </c>
      <c r="H88" s="806">
        <v>1.3</v>
      </c>
      <c r="I88" s="806">
        <v>2.6</v>
      </c>
    </row>
    <row r="89" spans="1:9" ht="11.25" customHeight="1">
      <c r="A89" s="14"/>
      <c r="C89" s="32" t="s">
        <v>2151</v>
      </c>
      <c r="D89" s="1143">
        <v>55383</v>
      </c>
      <c r="E89" s="1143">
        <v>1255</v>
      </c>
      <c r="F89" s="806">
        <v>2.2999999999999998</v>
      </c>
      <c r="G89" s="806">
        <v>2.6</v>
      </c>
      <c r="H89" s="806">
        <v>1.2</v>
      </c>
      <c r="I89" s="806">
        <v>2.6</v>
      </c>
    </row>
    <row r="90" spans="1:9" ht="11.25" customHeight="1">
      <c r="A90" s="14"/>
      <c r="C90" s="32" t="s">
        <v>2152</v>
      </c>
      <c r="D90" s="1143">
        <v>8022</v>
      </c>
      <c r="E90" s="1143">
        <v>151</v>
      </c>
      <c r="F90" s="806">
        <v>1.9</v>
      </c>
      <c r="G90" s="806">
        <v>2.7</v>
      </c>
      <c r="H90" s="806">
        <v>2.1</v>
      </c>
      <c r="I90" s="806">
        <v>2.7</v>
      </c>
    </row>
    <row r="91" spans="1:9" ht="11.25" customHeight="1">
      <c r="A91" s="14"/>
      <c r="C91" s="32" t="s">
        <v>2153</v>
      </c>
      <c r="D91" s="1143">
        <v>61877</v>
      </c>
      <c r="E91" s="1143">
        <v>3309</v>
      </c>
      <c r="F91" s="806">
        <v>5.3</v>
      </c>
      <c r="G91" s="806">
        <v>5</v>
      </c>
      <c r="H91" s="806">
        <v>4.7</v>
      </c>
      <c r="I91" s="806">
        <v>5</v>
      </c>
    </row>
    <row r="92" spans="1:9" ht="11.25" customHeight="1">
      <c r="A92" s="14"/>
      <c r="C92" s="32" t="s">
        <v>2154</v>
      </c>
      <c r="D92" s="1143">
        <v>44534</v>
      </c>
      <c r="E92" s="1143">
        <v>2304</v>
      </c>
      <c r="F92" s="806">
        <v>5.2</v>
      </c>
      <c r="G92" s="806">
        <v>4.3</v>
      </c>
      <c r="H92" s="806">
        <v>3.4000000000000004</v>
      </c>
      <c r="I92" s="806">
        <v>4.3</v>
      </c>
    </row>
    <row r="93" spans="1:9" ht="11.25" customHeight="1">
      <c r="A93" s="14"/>
      <c r="C93" s="32" t="s">
        <v>1185</v>
      </c>
      <c r="D93" s="1143">
        <v>17343</v>
      </c>
      <c r="E93" s="1143">
        <v>1004.9999999999999</v>
      </c>
      <c r="F93" s="806">
        <v>5.8000000000000007</v>
      </c>
      <c r="G93" s="806">
        <v>7.7</v>
      </c>
      <c r="H93" s="806">
        <v>7.0000000000000009</v>
      </c>
      <c r="I93" s="806">
        <v>7.7</v>
      </c>
    </row>
    <row r="94" spans="1:9" ht="11.25" customHeight="1">
      <c r="A94" s="14"/>
      <c r="C94" s="32" t="s">
        <v>1186</v>
      </c>
      <c r="D94" s="1143">
        <v>19645</v>
      </c>
      <c r="E94" s="1143">
        <v>3585</v>
      </c>
      <c r="F94" s="806">
        <v>18.2</v>
      </c>
      <c r="G94" s="806">
        <v>21.6</v>
      </c>
      <c r="H94" s="806">
        <v>18</v>
      </c>
      <c r="I94" s="806">
        <v>21.6</v>
      </c>
    </row>
    <row r="95" spans="1:9" ht="11.25" customHeight="1">
      <c r="A95" s="14"/>
      <c r="C95" s="32" t="s">
        <v>1187</v>
      </c>
      <c r="D95" s="1143">
        <v>16845</v>
      </c>
      <c r="E95" s="1143">
        <v>3113</v>
      </c>
      <c r="F95" s="806">
        <v>18.5</v>
      </c>
      <c r="G95" s="806">
        <v>20.599999999999998</v>
      </c>
      <c r="H95" s="806">
        <v>15.1</v>
      </c>
      <c r="I95" s="806">
        <v>20.599999999999998</v>
      </c>
    </row>
    <row r="96" spans="1:9" ht="11.25" customHeight="1">
      <c r="A96" s="14"/>
      <c r="C96" s="32" t="s">
        <v>1188</v>
      </c>
      <c r="D96" s="1143">
        <v>1655</v>
      </c>
      <c r="E96" s="1143">
        <v>238</v>
      </c>
      <c r="F96" s="806">
        <v>14.399999999999999</v>
      </c>
      <c r="G96" s="806">
        <v>18.3</v>
      </c>
      <c r="H96" s="806">
        <v>23.9</v>
      </c>
      <c r="I96" s="806">
        <v>18.3</v>
      </c>
    </row>
    <row r="97" spans="1:9" ht="11.25" customHeight="1">
      <c r="A97" s="14"/>
      <c r="C97" s="32" t="s">
        <v>1189</v>
      </c>
      <c r="D97" s="1145">
        <v>1145</v>
      </c>
      <c r="E97" s="1145">
        <v>234</v>
      </c>
      <c r="F97" s="806">
        <v>20.399999999999999</v>
      </c>
      <c r="G97" s="806">
        <v>51.300000000000004</v>
      </c>
      <c r="H97" s="806">
        <v>36.6</v>
      </c>
      <c r="I97" s="806">
        <v>51.300000000000004</v>
      </c>
    </row>
    <row r="98" spans="1:9" ht="11.25" customHeight="1">
      <c r="A98" s="14"/>
      <c r="B98" s="957"/>
      <c r="C98" s="957" t="s">
        <v>1190</v>
      </c>
      <c r="D98" s="1341">
        <v>15938</v>
      </c>
      <c r="E98" s="1341">
        <v>15179</v>
      </c>
      <c r="F98" s="1342">
        <v>95.199999999999989</v>
      </c>
      <c r="G98" s="1342">
        <v>89.3</v>
      </c>
      <c r="H98" s="1342">
        <v>100</v>
      </c>
      <c r="I98" s="1342">
        <v>89.3</v>
      </c>
    </row>
    <row r="99" spans="1:9" ht="11.25" customHeight="1">
      <c r="A99" s="14"/>
      <c r="D99" s="1143"/>
      <c r="E99" s="1143"/>
    </row>
    <row r="100" spans="1:9" ht="11.25" customHeight="1">
      <c r="A100" s="14"/>
      <c r="B100" s="32" t="s">
        <v>1195</v>
      </c>
      <c r="C100" s="32" t="s">
        <v>1077</v>
      </c>
      <c r="D100" s="1143">
        <v>19819</v>
      </c>
      <c r="E100" s="1143">
        <v>72</v>
      </c>
      <c r="F100" s="806">
        <v>0.4</v>
      </c>
      <c r="G100" s="806">
        <v>0.1</v>
      </c>
      <c r="H100" s="806">
        <v>0.1</v>
      </c>
      <c r="I100" s="806">
        <v>0.1</v>
      </c>
    </row>
    <row r="101" spans="1:9" ht="11.25" customHeight="1">
      <c r="A101" s="14"/>
      <c r="C101" s="32" t="s">
        <v>2155</v>
      </c>
      <c r="D101" s="1143">
        <v>388</v>
      </c>
      <c r="E101" s="1143">
        <v>3</v>
      </c>
      <c r="F101" s="806">
        <v>0.8</v>
      </c>
      <c r="G101" s="806">
        <v>0.1</v>
      </c>
      <c r="H101" s="806">
        <v>0.1</v>
      </c>
      <c r="I101" s="806">
        <v>0.1</v>
      </c>
    </row>
    <row r="102" spans="1:9" ht="11.25" customHeight="1">
      <c r="A102" s="14"/>
      <c r="C102" s="32" t="s">
        <v>2149</v>
      </c>
      <c r="D102" s="1143">
        <v>19431</v>
      </c>
      <c r="E102" s="1143">
        <v>69</v>
      </c>
      <c r="F102" s="806">
        <v>0.4</v>
      </c>
      <c r="G102" s="806">
        <v>0.1</v>
      </c>
      <c r="H102" s="806">
        <v>0.1</v>
      </c>
      <c r="I102" s="806">
        <v>0.1</v>
      </c>
    </row>
    <row r="103" spans="1:9" ht="11.25" customHeight="1">
      <c r="A103" s="14"/>
      <c r="C103" s="32" t="s">
        <v>1080</v>
      </c>
      <c r="D103" s="1143">
        <v>1041480</v>
      </c>
      <c r="E103" s="1143">
        <v>1909</v>
      </c>
      <c r="F103" s="806">
        <v>0.2</v>
      </c>
      <c r="G103" s="806">
        <v>0.2</v>
      </c>
      <c r="H103" s="806">
        <v>0.2</v>
      </c>
      <c r="I103" s="806">
        <v>0.2</v>
      </c>
    </row>
    <row r="104" spans="1:9" ht="11.25" customHeight="1">
      <c r="A104" s="14"/>
      <c r="C104" s="32" t="s">
        <v>1081</v>
      </c>
      <c r="D104" s="1143">
        <v>240187</v>
      </c>
      <c r="E104" s="1143">
        <v>1353</v>
      </c>
      <c r="F104" s="806">
        <v>0.6</v>
      </c>
      <c r="G104" s="806">
        <v>0.5</v>
      </c>
      <c r="H104" s="806">
        <v>0.3</v>
      </c>
      <c r="I104" s="806">
        <v>0.5</v>
      </c>
    </row>
    <row r="105" spans="1:9" ht="11.25" customHeight="1">
      <c r="A105" s="14"/>
      <c r="C105" s="32" t="s">
        <v>1082</v>
      </c>
      <c r="D105" s="1143">
        <v>157222</v>
      </c>
      <c r="E105" s="1143">
        <v>1212</v>
      </c>
      <c r="F105" s="806">
        <v>0.8</v>
      </c>
      <c r="G105" s="806">
        <v>0.6</v>
      </c>
      <c r="H105" s="806">
        <v>0.6</v>
      </c>
      <c r="I105" s="806">
        <v>0.6</v>
      </c>
    </row>
    <row r="106" spans="1:9" ht="11.25" customHeight="1">
      <c r="A106" s="14"/>
      <c r="C106" s="32" t="s">
        <v>2150</v>
      </c>
      <c r="D106" s="1143">
        <v>180538</v>
      </c>
      <c r="E106" s="1143">
        <v>3216</v>
      </c>
      <c r="F106" s="806">
        <v>1.7999999999999998</v>
      </c>
      <c r="G106" s="806">
        <v>1.7000000000000002</v>
      </c>
      <c r="H106" s="806">
        <v>1.3</v>
      </c>
      <c r="I106" s="806">
        <v>1.7000000000000002</v>
      </c>
    </row>
    <row r="107" spans="1:9" ht="11.25" customHeight="1">
      <c r="A107" s="14"/>
      <c r="C107" s="32" t="s">
        <v>2151</v>
      </c>
      <c r="D107" s="1143">
        <v>161391</v>
      </c>
      <c r="E107" s="1143">
        <v>2816</v>
      </c>
      <c r="F107" s="806">
        <v>1.7000000000000002</v>
      </c>
      <c r="G107" s="806">
        <v>1.7000000000000002</v>
      </c>
      <c r="H107" s="806">
        <v>1.2</v>
      </c>
      <c r="I107" s="806">
        <v>1.7000000000000002</v>
      </c>
    </row>
    <row r="108" spans="1:9" ht="11.25" customHeight="1">
      <c r="A108" s="14"/>
      <c r="C108" s="32" t="s">
        <v>2152</v>
      </c>
      <c r="D108" s="1143">
        <v>19147</v>
      </c>
      <c r="E108" s="1143">
        <v>400</v>
      </c>
      <c r="F108" s="806">
        <v>2.1</v>
      </c>
      <c r="G108" s="806">
        <v>1.7999999999999998</v>
      </c>
      <c r="H108" s="806">
        <v>2.1</v>
      </c>
      <c r="I108" s="806">
        <v>1.7999999999999998</v>
      </c>
    </row>
    <row r="109" spans="1:9" ht="11.25" customHeight="1">
      <c r="A109" s="14"/>
      <c r="C109" s="32" t="s">
        <v>2153</v>
      </c>
      <c r="D109" s="1143">
        <v>98371</v>
      </c>
      <c r="E109" s="1143">
        <v>5313</v>
      </c>
      <c r="F109" s="806">
        <v>5.4</v>
      </c>
      <c r="G109" s="806">
        <v>4.3999999999999995</v>
      </c>
      <c r="H109" s="806">
        <v>4</v>
      </c>
      <c r="I109" s="806">
        <v>4.3999999999999995</v>
      </c>
    </row>
    <row r="110" spans="1:9" ht="11.25" customHeight="1">
      <c r="A110" s="14"/>
      <c r="C110" s="32" t="s">
        <v>2154</v>
      </c>
      <c r="D110" s="1143">
        <v>74427</v>
      </c>
      <c r="E110" s="1143">
        <v>3713</v>
      </c>
      <c r="F110" s="806">
        <v>5</v>
      </c>
      <c r="G110" s="806">
        <v>3.8</v>
      </c>
      <c r="H110" s="806">
        <v>3.2</v>
      </c>
      <c r="I110" s="806">
        <v>3.8</v>
      </c>
    </row>
    <row r="111" spans="1:9" ht="11.25" customHeight="1">
      <c r="A111" s="14"/>
      <c r="C111" s="32" t="s">
        <v>1185</v>
      </c>
      <c r="D111" s="1143">
        <v>23944</v>
      </c>
      <c r="E111" s="1143">
        <v>1600</v>
      </c>
      <c r="F111" s="806">
        <v>6.7</v>
      </c>
      <c r="G111" s="806">
        <v>6.9</v>
      </c>
      <c r="H111" s="806">
        <v>6.7</v>
      </c>
      <c r="I111" s="806">
        <v>6.9</v>
      </c>
    </row>
    <row r="112" spans="1:9" ht="11.25" customHeight="1">
      <c r="A112" s="14"/>
      <c r="C112" s="32" t="s">
        <v>1186</v>
      </c>
      <c r="D112" s="1143">
        <v>22755</v>
      </c>
      <c r="E112" s="1143">
        <v>4098</v>
      </c>
      <c r="F112" s="806">
        <v>18</v>
      </c>
      <c r="G112" s="806">
        <v>20.399999999999999</v>
      </c>
      <c r="H112" s="806">
        <v>15</v>
      </c>
      <c r="I112" s="806">
        <v>20.399999999999999</v>
      </c>
    </row>
    <row r="113" spans="1:9" ht="11.25" customHeight="1">
      <c r="A113" s="14"/>
      <c r="C113" s="32" t="s">
        <v>1187</v>
      </c>
      <c r="D113" s="1143">
        <v>19354</v>
      </c>
      <c r="E113" s="1143">
        <v>3467</v>
      </c>
      <c r="F113" s="806">
        <v>17.899999999999999</v>
      </c>
      <c r="G113" s="806">
        <v>19.600000000000001</v>
      </c>
      <c r="H113" s="806">
        <v>12.6</v>
      </c>
      <c r="I113" s="806">
        <v>19.600000000000001</v>
      </c>
    </row>
    <row r="114" spans="1:9" ht="11.25" customHeight="1">
      <c r="A114" s="14"/>
      <c r="C114" s="32" t="s">
        <v>1188</v>
      </c>
      <c r="D114" s="1143">
        <v>2093</v>
      </c>
      <c r="E114" s="1143">
        <v>333</v>
      </c>
      <c r="F114" s="806">
        <v>15.9</v>
      </c>
      <c r="G114" s="806">
        <v>15.7</v>
      </c>
      <c r="H114" s="806">
        <v>21.4</v>
      </c>
      <c r="I114" s="806">
        <v>15.7</v>
      </c>
    </row>
    <row r="115" spans="1:9" ht="11.25" customHeight="1">
      <c r="A115" s="14"/>
      <c r="C115" s="32" t="s">
        <v>1189</v>
      </c>
      <c r="D115" s="1145">
        <v>1308</v>
      </c>
      <c r="E115" s="1145">
        <v>298</v>
      </c>
      <c r="F115" s="806">
        <v>22.8</v>
      </c>
      <c r="G115" s="806">
        <v>45.4</v>
      </c>
      <c r="H115" s="806">
        <v>36.700000000000003</v>
      </c>
      <c r="I115" s="806">
        <v>45.4</v>
      </c>
    </row>
    <row r="116" spans="1:9" ht="11.25" customHeight="1">
      <c r="A116" s="14"/>
      <c r="B116" s="957"/>
      <c r="C116" s="957" t="s">
        <v>1190</v>
      </c>
      <c r="D116" s="1341">
        <v>19848</v>
      </c>
      <c r="E116" s="1341">
        <v>18895</v>
      </c>
      <c r="F116" s="1342">
        <v>95.199999999999989</v>
      </c>
      <c r="G116" s="1342">
        <v>89.4</v>
      </c>
      <c r="H116" s="1342">
        <v>100</v>
      </c>
      <c r="I116" s="1342">
        <v>89.4</v>
      </c>
    </row>
    <row r="117" spans="1:9" ht="11.25" customHeight="1"/>
    <row r="118" spans="1:9" ht="11.25" customHeight="1"/>
    <row r="119" spans="1:9" ht="11.25" customHeight="1">
      <c r="D119" s="270"/>
      <c r="E119" s="270"/>
      <c r="F119" s="270"/>
      <c r="G119" s="270"/>
      <c r="H119" s="270"/>
      <c r="I119" s="270"/>
    </row>
  </sheetData>
  <mergeCells count="3">
    <mergeCell ref="B3:H3"/>
    <mergeCell ref="B7:I7"/>
    <mergeCell ref="D10:E10"/>
  </mergeCells>
  <hyperlinks>
    <hyperlink ref="B3" location="Contents!A1" display="Back to index page" xr:uid="{F5C39850-A40E-4CED-AF0D-0F36AB73AF85}"/>
    <hyperlink ref="B3:H3" location="CONTENTS!A1" display="Back to contents page" xr:uid="{AEC47D7B-3F07-4FF3-B3D5-37B20AA477E4}"/>
  </hyperlinks>
  <pageMargins left="0.7" right="0.7" top="0.75" bottom="0.75" header="0.3" footer="0.3"/>
  <pageSetup paperSize="9" orientation="portrait" verticalDpi="0" r:id="rId1"/>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F8F8B-D4E8-40D3-9ED3-BEDADE4A4C47}">
  <sheetPr codeName="Sheet17"/>
  <dimension ref="A1:M46"/>
  <sheetViews>
    <sheetView showGridLines="0" showRowColHeaders="0" zoomScaleNormal="100" workbookViewId="0"/>
  </sheetViews>
  <sheetFormatPr baseColWidth="10" defaultColWidth="11.42578125" defaultRowHeight="11.25"/>
  <cols>
    <col min="1" max="1" width="2.7109375" style="814" customWidth="1"/>
    <col min="2" max="2" width="4.85546875" style="817" customWidth="1"/>
    <col min="3" max="3" width="3.5703125" style="817" customWidth="1"/>
    <col min="4" max="4" width="35.42578125" style="814" customWidth="1"/>
    <col min="5" max="10" width="14.42578125" style="814" customWidth="1"/>
    <col min="11" max="16384" width="11.42578125" style="814"/>
  </cols>
  <sheetData>
    <row r="1" spans="2:13" s="815" customFormat="1" ht="11.25" customHeight="1">
      <c r="B1" s="9"/>
      <c r="C1" s="9"/>
      <c r="D1" s="9"/>
      <c r="E1" s="9"/>
      <c r="F1" s="10"/>
      <c r="G1" s="10"/>
      <c r="H1" s="10"/>
      <c r="I1" s="11"/>
      <c r="J1" s="11"/>
      <c r="K1" s="11"/>
      <c r="L1" s="12"/>
      <c r="M1" s="12"/>
    </row>
    <row r="2" spans="2:13" s="815" customFormat="1" ht="5.25" customHeight="1">
      <c r="B2" s="9"/>
      <c r="C2" s="9"/>
      <c r="D2" s="9"/>
      <c r="E2" s="9"/>
      <c r="F2" s="10"/>
      <c r="G2" s="10"/>
      <c r="H2" s="10"/>
      <c r="I2" s="11"/>
      <c r="J2" s="11"/>
      <c r="K2" s="12"/>
      <c r="L2" s="12"/>
      <c r="M2" s="12"/>
    </row>
    <row r="3" spans="2:13" s="816" customFormat="1" ht="12.75" customHeight="1">
      <c r="B3" s="1774" t="s">
        <v>268</v>
      </c>
      <c r="C3" s="1774"/>
      <c r="D3" s="1775"/>
      <c r="E3" s="1775"/>
      <c r="F3" s="1775"/>
      <c r="G3" s="1775"/>
      <c r="H3" s="1775"/>
      <c r="I3" s="1775"/>
      <c r="J3" s="1775"/>
      <c r="K3" s="14"/>
      <c r="L3" s="14"/>
      <c r="M3" s="14"/>
    </row>
    <row r="4" spans="2:13" s="815" customFormat="1" ht="5.25" customHeight="1">
      <c r="B4" s="9"/>
      <c r="C4" s="9"/>
      <c r="D4" s="9"/>
      <c r="E4" s="9"/>
      <c r="F4" s="10"/>
      <c r="G4" s="10"/>
      <c r="H4" s="10"/>
      <c r="I4" s="11"/>
      <c r="J4" s="11"/>
      <c r="K4" s="12"/>
      <c r="L4" s="9"/>
      <c r="M4" s="9"/>
    </row>
    <row r="5" spans="2:13" s="8" customFormat="1" ht="15.75" customHeight="1">
      <c r="B5" s="16" t="s">
        <v>1196</v>
      </c>
      <c r="C5" s="16"/>
    </row>
    <row r="7" spans="2:13" ht="22.5" customHeight="1">
      <c r="B7" s="1734" t="s">
        <v>1922</v>
      </c>
      <c r="C7" s="1866"/>
      <c r="D7" s="1866"/>
      <c r="E7" s="1866"/>
      <c r="F7" s="1866"/>
      <c r="G7" s="1866"/>
      <c r="H7" s="1866"/>
      <c r="I7" s="1866"/>
      <c r="J7" s="1866"/>
    </row>
    <row r="8" spans="2:13" ht="11.25" customHeight="1">
      <c r="B8" s="262"/>
      <c r="C8" s="1477"/>
      <c r="D8" s="1477"/>
      <c r="E8" s="1477"/>
      <c r="F8" s="1477"/>
      <c r="G8" s="1477"/>
      <c r="H8" s="1477"/>
      <c r="I8" s="1477"/>
      <c r="J8" s="1477"/>
    </row>
    <row r="9" spans="2:13" ht="11.25" customHeight="1">
      <c r="B9" s="1153" t="s">
        <v>28</v>
      </c>
      <c r="C9" s="1084"/>
      <c r="D9" s="1214"/>
      <c r="E9" s="1188" t="s">
        <v>520</v>
      </c>
      <c r="F9" s="1085" t="s">
        <v>390</v>
      </c>
      <c r="G9" s="1085" t="s">
        <v>391</v>
      </c>
      <c r="H9" s="1085" t="s">
        <v>521</v>
      </c>
      <c r="I9" s="1085" t="s">
        <v>522</v>
      </c>
      <c r="J9" s="1203" t="s">
        <v>523</v>
      </c>
      <c r="K9" s="32"/>
      <c r="L9" s="32"/>
      <c r="M9" s="32"/>
    </row>
    <row r="10" spans="2:13">
      <c r="B10" s="606" t="s">
        <v>273</v>
      </c>
      <c r="C10" s="1483"/>
      <c r="D10" s="1484"/>
      <c r="E10" s="1484"/>
      <c r="F10" s="1484"/>
      <c r="G10" s="1484"/>
      <c r="H10" s="1484"/>
      <c r="I10" s="1484"/>
      <c r="J10" s="1484"/>
    </row>
    <row r="11" spans="2:13" ht="11.25" customHeight="1">
      <c r="B11" s="21" t="s">
        <v>1197</v>
      </c>
      <c r="C11" s="21"/>
      <c r="D11" s="32"/>
      <c r="E11" s="371" t="s">
        <v>1198</v>
      </c>
      <c r="F11" s="371" t="s">
        <v>1199</v>
      </c>
      <c r="G11" s="371" t="s">
        <v>386</v>
      </c>
      <c r="H11" s="371" t="s">
        <v>1048</v>
      </c>
      <c r="I11" s="371" t="s">
        <v>1049</v>
      </c>
      <c r="J11" s="371" t="s">
        <v>1065</v>
      </c>
      <c r="K11" s="32"/>
      <c r="L11" s="32"/>
      <c r="M11" s="32"/>
    </row>
    <row r="12" spans="2:13" ht="11.25" customHeight="1">
      <c r="B12" s="144" t="s">
        <v>1200</v>
      </c>
      <c r="C12" s="144"/>
      <c r="D12" s="836" t="s">
        <v>1201</v>
      </c>
      <c r="E12" s="148" t="s">
        <v>1053</v>
      </c>
      <c r="F12" s="148" t="s">
        <v>1053</v>
      </c>
      <c r="G12" s="148" t="s">
        <v>1071</v>
      </c>
      <c r="H12" s="148" t="s">
        <v>1202</v>
      </c>
      <c r="I12" s="148" t="s">
        <v>1057</v>
      </c>
      <c r="J12" s="148" t="s">
        <v>1064</v>
      </c>
      <c r="K12" s="32"/>
      <c r="L12" s="32"/>
      <c r="M12" s="32"/>
    </row>
    <row r="13" spans="2:13" ht="11.25" customHeight="1">
      <c r="B13" s="38">
        <v>1</v>
      </c>
      <c r="C13" s="14"/>
      <c r="D13" s="354" t="s">
        <v>1203</v>
      </c>
      <c r="E13" s="88"/>
      <c r="F13" s="88"/>
      <c r="G13" s="88">
        <v>50</v>
      </c>
      <c r="H13" s="88"/>
      <c r="I13" s="88"/>
      <c r="J13" s="88"/>
      <c r="K13" s="32"/>
      <c r="L13" s="32"/>
      <c r="M13" s="32"/>
    </row>
    <row r="14" spans="2:13" ht="11.25" customHeight="1">
      <c r="B14" s="38"/>
      <c r="C14" s="14"/>
      <c r="D14" s="354" t="s">
        <v>1204</v>
      </c>
      <c r="E14" s="88"/>
      <c r="F14" s="88"/>
      <c r="G14" s="88">
        <v>70</v>
      </c>
      <c r="H14" s="88"/>
      <c r="I14" s="88"/>
      <c r="J14" s="88"/>
      <c r="K14" s="32"/>
      <c r="L14" s="32"/>
      <c r="M14" s="32"/>
    </row>
    <row r="15" spans="2:13" ht="11.25" customHeight="1">
      <c r="B15" s="846">
        <v>2</v>
      </c>
      <c r="C15" s="842"/>
      <c r="D15" s="843" t="s">
        <v>1203</v>
      </c>
      <c r="E15" s="844">
        <v>270.41772400000002</v>
      </c>
      <c r="F15" s="844">
        <v>120.274762</v>
      </c>
      <c r="G15" s="844">
        <v>70</v>
      </c>
      <c r="H15" s="844">
        <v>294.47067600000003</v>
      </c>
      <c r="I15" s="844">
        <v>281.49447300000003</v>
      </c>
      <c r="J15" s="844">
        <v>0.61931499999999995</v>
      </c>
      <c r="K15" s="32"/>
      <c r="L15" s="32"/>
      <c r="M15" s="32"/>
    </row>
    <row r="16" spans="2:13" ht="11.25" customHeight="1">
      <c r="B16" s="38"/>
      <c r="C16" s="14"/>
      <c r="D16" s="354" t="s">
        <v>1204</v>
      </c>
      <c r="E16" s="88">
        <v>8.6536580000000001</v>
      </c>
      <c r="F16" s="88">
        <v>6.0000000000000002E-6</v>
      </c>
      <c r="G16" s="88">
        <v>90</v>
      </c>
      <c r="H16" s="88">
        <v>8.6536609999999996</v>
      </c>
      <c r="I16" s="88">
        <v>8.5126779999999993</v>
      </c>
      <c r="J16" s="88">
        <v>1.4591E-2</v>
      </c>
      <c r="K16" s="32"/>
      <c r="L16" s="32"/>
      <c r="M16" s="32"/>
    </row>
    <row r="17" spans="1:13" ht="11.25" customHeight="1">
      <c r="B17" s="846">
        <v>3</v>
      </c>
      <c r="C17" s="842"/>
      <c r="D17" s="843" t="s">
        <v>1203</v>
      </c>
      <c r="E17" s="844">
        <v>0.35900300000000002</v>
      </c>
      <c r="F17" s="844">
        <v>0.2</v>
      </c>
      <c r="G17" s="844">
        <v>115</v>
      </c>
      <c r="H17" s="844">
        <v>0.399003</v>
      </c>
      <c r="I17" s="844">
        <v>0.30399999999999999</v>
      </c>
      <c r="J17" s="844">
        <v>4.2129999999999997E-3</v>
      </c>
      <c r="K17" s="32"/>
      <c r="L17" s="32"/>
      <c r="M17" s="32"/>
    </row>
    <row r="18" spans="1:13" ht="11.25" customHeight="1">
      <c r="B18" s="38"/>
      <c r="C18" s="14"/>
      <c r="D18" s="354" t="s">
        <v>1204</v>
      </c>
      <c r="E18" s="88">
        <v>0.279306</v>
      </c>
      <c r="F18" s="88"/>
      <c r="G18" s="88">
        <v>115</v>
      </c>
      <c r="H18" s="88">
        <v>0.279306</v>
      </c>
      <c r="I18" s="88">
        <v>0.21280399999999999</v>
      </c>
      <c r="J18" s="88">
        <v>1.7149999999999999E-3</v>
      </c>
      <c r="K18" s="32"/>
      <c r="L18" s="32"/>
      <c r="M18" s="32"/>
    </row>
    <row r="19" spans="1:13" ht="11.25" customHeight="1">
      <c r="B19" s="846">
        <v>4</v>
      </c>
      <c r="C19" s="842"/>
      <c r="D19" s="843" t="s">
        <v>1203</v>
      </c>
      <c r="E19" s="845"/>
      <c r="F19" s="845"/>
      <c r="G19" s="845">
        <v>250</v>
      </c>
      <c r="H19" s="845"/>
      <c r="I19" s="845"/>
      <c r="J19" s="845"/>
      <c r="K19" s="32"/>
      <c r="L19" s="32"/>
      <c r="M19" s="32"/>
    </row>
    <row r="20" spans="1:13" ht="11.25" customHeight="1">
      <c r="B20" s="38"/>
      <c r="C20" s="14"/>
      <c r="D20" s="354" t="s">
        <v>1204</v>
      </c>
      <c r="E20" s="85"/>
      <c r="F20" s="85"/>
      <c r="G20" s="85">
        <v>250</v>
      </c>
      <c r="H20" s="85"/>
      <c r="I20" s="85"/>
      <c r="J20" s="85"/>
      <c r="K20" s="32"/>
      <c r="L20" s="32"/>
      <c r="M20" s="32"/>
    </row>
    <row r="21" spans="1:13" ht="11.25" customHeight="1">
      <c r="B21" s="846">
        <v>5</v>
      </c>
      <c r="C21" s="842"/>
      <c r="D21" s="843" t="s">
        <v>1203</v>
      </c>
      <c r="E21" s="845"/>
      <c r="F21" s="845"/>
      <c r="G21" s="845"/>
      <c r="H21" s="845"/>
      <c r="I21" s="845"/>
      <c r="J21" s="845"/>
      <c r="K21" s="32"/>
      <c r="L21" s="32"/>
      <c r="M21" s="32"/>
    </row>
    <row r="22" spans="1:13" ht="11.25" customHeight="1">
      <c r="B22" s="1345"/>
      <c r="C22" s="840"/>
      <c r="D22" s="838" t="s">
        <v>1204</v>
      </c>
      <c r="E22" s="841"/>
      <c r="F22" s="841"/>
      <c r="G22" s="841"/>
      <c r="H22" s="841"/>
      <c r="I22" s="841"/>
      <c r="J22" s="841"/>
      <c r="K22" s="32"/>
      <c r="L22" s="32"/>
      <c r="M22" s="32"/>
    </row>
    <row r="23" spans="1:13" ht="11.25" customHeight="1">
      <c r="B23" s="38" t="s">
        <v>461</v>
      </c>
      <c r="C23" s="14"/>
      <c r="D23" s="354" t="s">
        <v>1203</v>
      </c>
      <c r="E23" s="85">
        <v>270.77672699999999</v>
      </c>
      <c r="F23" s="85">
        <v>120.474762</v>
      </c>
      <c r="G23" s="85"/>
      <c r="H23" s="85">
        <v>294.86967900000002</v>
      </c>
      <c r="I23" s="85">
        <v>281.798473</v>
      </c>
      <c r="J23" s="85">
        <v>0.62352799999999997</v>
      </c>
      <c r="K23" s="32"/>
      <c r="L23" s="32"/>
      <c r="M23" s="32"/>
    </row>
    <row r="24" spans="1:13" ht="11.25" customHeight="1">
      <c r="B24" s="38"/>
      <c r="C24" s="14"/>
      <c r="D24" s="354" t="s">
        <v>1204</v>
      </c>
      <c r="E24" s="149">
        <v>8.9329640000000001</v>
      </c>
      <c r="F24" s="149">
        <v>6.0000000000000002E-6</v>
      </c>
      <c r="G24" s="149"/>
      <c r="H24" s="149">
        <v>8.9329669999999997</v>
      </c>
      <c r="I24" s="149">
        <v>8.7254819999999995</v>
      </c>
      <c r="J24" s="149">
        <v>1.6306000000000001E-2</v>
      </c>
      <c r="K24" s="32"/>
      <c r="L24" s="32"/>
      <c r="M24" s="32"/>
    </row>
    <row r="25" spans="1:13" ht="11.25" customHeight="1">
      <c r="B25" s="711"/>
      <c r="C25" s="711"/>
      <c r="D25" s="753"/>
      <c r="E25" s="32"/>
      <c r="F25" s="32"/>
      <c r="G25" s="32"/>
      <c r="H25" s="32"/>
      <c r="I25" s="32"/>
      <c r="J25" s="32"/>
      <c r="K25" s="32"/>
      <c r="L25" s="32"/>
      <c r="M25" s="32"/>
    </row>
    <row r="26" spans="1:13" ht="11.25" customHeight="1">
      <c r="A26" s="32"/>
      <c r="B26" s="14"/>
      <c r="C26" s="14"/>
      <c r="D26" s="32"/>
      <c r="E26" s="32"/>
      <c r="F26" s="32"/>
      <c r="G26" s="32"/>
      <c r="H26" s="59"/>
      <c r="I26" s="58"/>
      <c r="J26" s="8"/>
      <c r="K26" s="58"/>
      <c r="L26" s="58"/>
      <c r="M26" s="32"/>
    </row>
    <row r="27" spans="1:13" ht="11.25" customHeight="1">
      <c r="A27" s="32"/>
      <c r="B27" s="14"/>
      <c r="C27" s="14"/>
      <c r="D27" s="32"/>
      <c r="E27" s="32"/>
      <c r="F27" s="32"/>
      <c r="G27" s="32"/>
      <c r="H27" s="59"/>
      <c r="I27" s="58"/>
      <c r="J27" s="8"/>
      <c r="K27" s="58"/>
      <c r="L27" s="58"/>
      <c r="M27" s="32"/>
    </row>
    <row r="28" spans="1:13" ht="11.25" customHeight="1">
      <c r="A28" s="32"/>
      <c r="B28" s="14"/>
      <c r="C28" s="14"/>
      <c r="D28" s="32"/>
      <c r="E28" s="32"/>
      <c r="F28" s="32"/>
      <c r="G28" s="32"/>
      <c r="H28" s="25"/>
      <c r="I28" s="25"/>
      <c r="J28" s="8"/>
      <c r="K28" s="25"/>
      <c r="L28" s="25"/>
      <c r="M28" s="32"/>
    </row>
    <row r="29" spans="1:13" ht="11.25" customHeight="1">
      <c r="A29" s="32"/>
      <c r="B29" s="1154" t="s">
        <v>738</v>
      </c>
      <c r="C29" s="1214"/>
      <c r="D29" s="1214"/>
      <c r="E29" s="1188" t="s">
        <v>520</v>
      </c>
      <c r="F29" s="1085" t="s">
        <v>390</v>
      </c>
      <c r="G29" s="1085" t="s">
        <v>391</v>
      </c>
      <c r="H29" s="1085" t="s">
        <v>521</v>
      </c>
      <c r="I29" s="1085" t="s">
        <v>522</v>
      </c>
      <c r="J29" s="1203" t="s">
        <v>523</v>
      </c>
      <c r="K29" s="25"/>
      <c r="L29" s="61"/>
      <c r="M29" s="32"/>
    </row>
    <row r="30" spans="1:13" ht="11.25" customHeight="1">
      <c r="A30" s="32"/>
      <c r="B30" s="606" t="s">
        <v>273</v>
      </c>
      <c r="C30" s="1485"/>
      <c r="D30" s="1485"/>
      <c r="E30" s="819"/>
      <c r="F30" s="719"/>
      <c r="G30" s="719"/>
      <c r="H30" s="719"/>
      <c r="I30" s="719"/>
      <c r="J30" s="759"/>
      <c r="K30" s="25"/>
      <c r="L30" s="61"/>
      <c r="M30" s="32"/>
    </row>
    <row r="31" spans="1:13" ht="11.25" customHeight="1">
      <c r="A31" s="32"/>
      <c r="B31" s="21" t="s">
        <v>1197</v>
      </c>
      <c r="C31" s="21"/>
      <c r="D31" s="32"/>
      <c r="E31" s="371" t="s">
        <v>1198</v>
      </c>
      <c r="F31" s="371" t="s">
        <v>1199</v>
      </c>
      <c r="G31" s="371" t="s">
        <v>386</v>
      </c>
      <c r="H31" s="371" t="s">
        <v>1048</v>
      </c>
      <c r="I31" s="371" t="s">
        <v>1049</v>
      </c>
      <c r="J31" s="371" t="s">
        <v>1065</v>
      </c>
      <c r="K31" s="32"/>
      <c r="L31" s="32"/>
      <c r="M31" s="32"/>
    </row>
    <row r="32" spans="1:13" ht="11.25" customHeight="1">
      <c r="A32" s="32"/>
      <c r="B32" s="144" t="s">
        <v>1200</v>
      </c>
      <c r="C32" s="144"/>
      <c r="D32" s="836" t="s">
        <v>1201</v>
      </c>
      <c r="E32" s="148" t="s">
        <v>1053</v>
      </c>
      <c r="F32" s="148" t="s">
        <v>1053</v>
      </c>
      <c r="G32" s="148" t="s">
        <v>1071</v>
      </c>
      <c r="H32" s="148" t="s">
        <v>1202</v>
      </c>
      <c r="I32" s="148" t="s">
        <v>1057</v>
      </c>
      <c r="J32" s="148" t="s">
        <v>1064</v>
      </c>
      <c r="K32" s="32"/>
      <c r="L32" s="32"/>
      <c r="M32" s="32"/>
    </row>
    <row r="33" spans="1:13" ht="11.25" customHeight="1">
      <c r="A33" s="32"/>
      <c r="B33" s="14">
        <v>1</v>
      </c>
      <c r="C33" s="14"/>
      <c r="D33" s="354" t="s">
        <v>1203</v>
      </c>
      <c r="E33" s="88"/>
      <c r="F33" s="88"/>
      <c r="G33" s="88">
        <v>50</v>
      </c>
      <c r="H33" s="88"/>
      <c r="I33" s="88"/>
      <c r="J33" s="88"/>
      <c r="K33" s="32"/>
      <c r="L33" s="32"/>
      <c r="M33" s="32"/>
    </row>
    <row r="34" spans="1:13" ht="11.25" customHeight="1">
      <c r="A34" s="32"/>
      <c r="B34" s="14"/>
      <c r="C34" s="14"/>
      <c r="D34" s="354" t="s">
        <v>1204</v>
      </c>
      <c r="E34" s="88">
        <v>28.086531000000001</v>
      </c>
      <c r="F34" s="88"/>
      <c r="G34" s="88">
        <v>70</v>
      </c>
      <c r="H34" s="88">
        <v>28.086531000000001</v>
      </c>
      <c r="I34" s="88">
        <v>20.789957000000001</v>
      </c>
      <c r="J34" s="88">
        <v>9.4649999999999995E-3</v>
      </c>
      <c r="K34" s="32"/>
      <c r="L34" s="32"/>
      <c r="M34" s="32"/>
    </row>
    <row r="35" spans="1:13" ht="11.25" customHeight="1">
      <c r="A35" s="32"/>
      <c r="B35" s="842">
        <v>2</v>
      </c>
      <c r="C35" s="842"/>
      <c r="D35" s="843" t="s">
        <v>1203</v>
      </c>
      <c r="E35" s="844">
        <v>161.80571599999999</v>
      </c>
      <c r="F35" s="844">
        <v>36.692011000000001</v>
      </c>
      <c r="G35" s="844">
        <v>70</v>
      </c>
      <c r="H35" s="844">
        <v>174.39211800000001</v>
      </c>
      <c r="I35" s="844">
        <v>148.115555</v>
      </c>
      <c r="J35" s="844">
        <v>0.31250600000000001</v>
      </c>
      <c r="K35" s="32"/>
      <c r="L35" s="32"/>
      <c r="M35" s="32"/>
    </row>
    <row r="36" spans="1:13" ht="11.25" customHeight="1">
      <c r="A36" s="32"/>
      <c r="B36" s="14"/>
      <c r="C36" s="14"/>
      <c r="D36" s="354" t="s">
        <v>1204</v>
      </c>
      <c r="E36" s="88">
        <v>34.511505</v>
      </c>
      <c r="F36" s="88">
        <v>299.37592000000001</v>
      </c>
      <c r="G36" s="88">
        <v>90</v>
      </c>
      <c r="H36" s="88">
        <v>184.199465</v>
      </c>
      <c r="I36" s="88">
        <v>183.57322500000001</v>
      </c>
      <c r="J36" s="88">
        <v>0.47820800000000002</v>
      </c>
      <c r="K36" s="32"/>
      <c r="L36" s="32"/>
      <c r="M36" s="32"/>
    </row>
    <row r="37" spans="1:13" ht="11.25" customHeight="1">
      <c r="A37" s="32"/>
      <c r="B37" s="842">
        <v>3</v>
      </c>
      <c r="C37" s="842"/>
      <c r="D37" s="843" t="s">
        <v>1203</v>
      </c>
      <c r="E37" s="844">
        <v>357.75131199999998</v>
      </c>
      <c r="F37" s="844">
        <v>7.7840000000000006E-2</v>
      </c>
      <c r="G37" s="844">
        <v>115</v>
      </c>
      <c r="H37" s="844">
        <v>357.76688000000001</v>
      </c>
      <c r="I37" s="844">
        <v>356.80147799999997</v>
      </c>
      <c r="J37" s="844">
        <v>2.1795710000000001</v>
      </c>
      <c r="K37" s="32"/>
      <c r="L37" s="32"/>
      <c r="M37" s="32"/>
    </row>
    <row r="38" spans="1:13" ht="11.25" customHeight="1">
      <c r="A38" s="32"/>
      <c r="B38" s="14"/>
      <c r="C38" s="14"/>
      <c r="D38" s="354" t="s">
        <v>1204</v>
      </c>
      <c r="E38" s="88">
        <v>0.73954799999999998</v>
      </c>
      <c r="F38" s="88">
        <v>6.0000000000000002E-6</v>
      </c>
      <c r="G38" s="88">
        <v>115</v>
      </c>
      <c r="H38" s="88">
        <v>0.73955099999999996</v>
      </c>
      <c r="I38" s="88">
        <v>0.56346499999999999</v>
      </c>
      <c r="J38" s="88">
        <v>9.4509999999999993E-3</v>
      </c>
      <c r="K38" s="32"/>
      <c r="L38" s="32"/>
      <c r="M38" s="32"/>
    </row>
    <row r="39" spans="1:13" ht="11.25" customHeight="1">
      <c r="A39" s="32"/>
      <c r="B39" s="842">
        <v>4</v>
      </c>
      <c r="C39" s="842"/>
      <c r="D39" s="843" t="s">
        <v>1203</v>
      </c>
      <c r="E39" s="845"/>
      <c r="F39" s="845"/>
      <c r="G39" s="845">
        <v>250</v>
      </c>
      <c r="H39" s="845"/>
      <c r="I39" s="845"/>
      <c r="J39" s="845"/>
      <c r="K39" s="32"/>
      <c r="L39" s="32"/>
      <c r="M39" s="32"/>
    </row>
    <row r="40" spans="1:13" ht="11.25" customHeight="1">
      <c r="A40" s="32"/>
      <c r="B40" s="14"/>
      <c r="C40" s="14"/>
      <c r="D40" s="354" t="s">
        <v>1204</v>
      </c>
      <c r="E40" s="85"/>
      <c r="F40" s="85"/>
      <c r="G40" s="85">
        <v>250</v>
      </c>
      <c r="H40" s="85"/>
      <c r="I40" s="85"/>
      <c r="J40" s="85"/>
      <c r="K40" s="32"/>
      <c r="L40" s="32"/>
      <c r="M40" s="32"/>
    </row>
    <row r="41" spans="1:13" ht="11.25" customHeight="1">
      <c r="A41" s="32"/>
      <c r="B41" s="846">
        <v>5</v>
      </c>
      <c r="C41" s="842"/>
      <c r="D41" s="843" t="s">
        <v>1203</v>
      </c>
      <c r="E41" s="845"/>
      <c r="F41" s="845"/>
      <c r="G41" s="845"/>
      <c r="H41" s="845"/>
      <c r="I41" s="845"/>
      <c r="J41" s="845"/>
      <c r="K41" s="32"/>
      <c r="L41" s="32"/>
      <c r="M41" s="32"/>
    </row>
    <row r="42" spans="1:13" ht="11.25" customHeight="1">
      <c r="A42" s="32"/>
      <c r="B42" s="839"/>
      <c r="C42" s="840"/>
      <c r="D42" s="838" t="s">
        <v>1204</v>
      </c>
      <c r="E42" s="841"/>
      <c r="F42" s="841"/>
      <c r="G42" s="841"/>
      <c r="H42" s="841"/>
      <c r="I42" s="841"/>
      <c r="J42" s="841"/>
      <c r="K42" s="32"/>
      <c r="L42" s="32"/>
      <c r="M42" s="32"/>
    </row>
    <row r="43" spans="1:13" ht="11.25" customHeight="1">
      <c r="A43" s="32"/>
      <c r="B43" s="38" t="s">
        <v>461</v>
      </c>
      <c r="C43" s="14"/>
      <c r="D43" s="354" t="s">
        <v>1203</v>
      </c>
      <c r="E43" s="85">
        <v>519.55702799999995</v>
      </c>
      <c r="F43" s="85">
        <v>36.769851000000003</v>
      </c>
      <c r="G43" s="85"/>
      <c r="H43" s="85">
        <v>532.158998</v>
      </c>
      <c r="I43" s="85">
        <v>504.917033</v>
      </c>
      <c r="J43" s="85">
        <v>2.4920770000000001</v>
      </c>
      <c r="K43" s="32"/>
      <c r="L43" s="32"/>
      <c r="M43" s="32"/>
    </row>
    <row r="44" spans="1:13" ht="11.25" customHeight="1">
      <c r="A44" s="32"/>
      <c r="B44" s="14"/>
      <c r="C44" s="14"/>
      <c r="D44" s="354" t="s">
        <v>1204</v>
      </c>
      <c r="E44" s="149">
        <v>63.337584</v>
      </c>
      <c r="F44" s="149">
        <v>299.37592599999999</v>
      </c>
      <c r="G44" s="149"/>
      <c r="H44" s="149">
        <v>213.02554699999999</v>
      </c>
      <c r="I44" s="149">
        <v>204.926647</v>
      </c>
      <c r="J44" s="149">
        <v>0.49712400000000001</v>
      </c>
      <c r="K44" s="32"/>
      <c r="L44" s="32"/>
      <c r="M44" s="32"/>
    </row>
    <row r="45" spans="1:13" ht="11.25" customHeight="1">
      <c r="A45" s="32"/>
      <c r="B45" s="711"/>
      <c r="C45" s="711"/>
      <c r="D45" s="753"/>
      <c r="E45" s="32"/>
      <c r="F45" s="32"/>
      <c r="G45" s="32"/>
      <c r="H45" s="32"/>
      <c r="I45" s="32"/>
      <c r="J45" s="32"/>
      <c r="K45" s="32"/>
      <c r="L45" s="32"/>
      <c r="M45" s="32"/>
    </row>
    <row r="46" spans="1:13" ht="11.25" customHeight="1"/>
  </sheetData>
  <mergeCells count="2">
    <mergeCell ref="B3:J3"/>
    <mergeCell ref="B7:J7"/>
  </mergeCells>
  <hyperlinks>
    <hyperlink ref="B3" location="Contents!A1" display="Back to index page" xr:uid="{28F7AFED-1073-4315-ABF1-FCD8EE763DA8}"/>
  </hyperlinks>
  <pageMargins left="0.23622047244094491" right="0.23622047244094491" top="0.74803149606299213" bottom="0.74803149606299213" header="0.31496062992125984" footer="0.31496062992125984"/>
  <pageSetup paperSize="9" scale="62" orientation="landscape" r:id="rId1"/>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41"/>
  <dimension ref="A1:P69"/>
  <sheetViews>
    <sheetView showGridLines="0" showRowColHeaders="0" zoomScaleNormal="100" workbookViewId="0"/>
  </sheetViews>
  <sheetFormatPr baseColWidth="10" defaultColWidth="11.42578125" defaultRowHeight="11.25"/>
  <cols>
    <col min="1" max="1" width="2.7109375" style="21" customWidth="1"/>
    <col min="2" max="2" width="4.85546875" style="32" customWidth="1"/>
    <col min="3" max="3" width="40.85546875" style="32" customWidth="1"/>
    <col min="4" max="11" width="14.85546875" style="32" customWidth="1"/>
    <col min="12" max="16384" width="11.42578125" style="32"/>
  </cols>
  <sheetData>
    <row r="1" spans="1:13" s="12" customFormat="1" ht="11.25" customHeight="1">
      <c r="A1" s="9"/>
      <c r="B1" s="9"/>
      <c r="C1" s="9"/>
      <c r="D1" s="10"/>
      <c r="E1" s="10"/>
      <c r="F1" s="10"/>
      <c r="G1" s="10"/>
      <c r="H1" s="10"/>
      <c r="I1" s="10"/>
      <c r="J1" s="10"/>
      <c r="K1" s="10"/>
    </row>
    <row r="2" spans="1:13" s="12" customFormat="1" ht="5.25" customHeight="1">
      <c r="A2" s="9"/>
      <c r="B2" s="9"/>
      <c r="C2" s="9"/>
      <c r="D2" s="10"/>
      <c r="E2" s="10"/>
      <c r="F2" s="11"/>
      <c r="G2" s="11"/>
      <c r="H2" s="11"/>
    </row>
    <row r="3" spans="1:13" s="14" customFormat="1" ht="12.75" customHeight="1">
      <c r="A3" s="13"/>
      <c r="B3" s="1726" t="s">
        <v>268</v>
      </c>
      <c r="C3" s="1726"/>
      <c r="D3" s="1726"/>
      <c r="E3" s="1726"/>
      <c r="F3" s="1726"/>
      <c r="G3" s="1726"/>
      <c r="H3" s="1726"/>
    </row>
    <row r="4" spans="1:13" s="12" customFormat="1" ht="5.25" customHeight="1">
      <c r="A4" s="9"/>
      <c r="B4" s="9"/>
      <c r="C4" s="9"/>
      <c r="D4" s="10"/>
      <c r="E4" s="10"/>
      <c r="F4" s="11"/>
      <c r="G4" s="11"/>
      <c r="H4" s="11"/>
      <c r="J4" s="9"/>
      <c r="K4" s="9"/>
    </row>
    <row r="5" spans="1:13" s="8" customFormat="1" ht="15.75" customHeight="1">
      <c r="A5" s="15"/>
      <c r="B5" s="16" t="s">
        <v>1205</v>
      </c>
    </row>
    <row r="6" spans="1:13" s="8" customFormat="1" ht="11.25" customHeight="1">
      <c r="A6" s="15"/>
      <c r="B6" s="16"/>
    </row>
    <row r="7" spans="1:13" s="8" customFormat="1" ht="37.5" customHeight="1">
      <c r="A7" s="15"/>
      <c r="B7" s="1731" t="s">
        <v>2193</v>
      </c>
      <c r="C7" s="1731"/>
      <c r="D7" s="1731"/>
      <c r="E7" s="1731"/>
      <c r="F7" s="1731"/>
      <c r="G7" s="1731"/>
      <c r="H7" s="1731"/>
      <c r="I7" s="1731"/>
      <c r="J7" s="1731"/>
      <c r="K7" s="1730"/>
    </row>
    <row r="8" spans="1:13" s="8" customFormat="1" ht="14.25" customHeight="1">
      <c r="A8" s="15"/>
      <c r="B8" s="1837" t="s">
        <v>2194</v>
      </c>
      <c r="C8" s="1837"/>
      <c r="D8" s="1837"/>
      <c r="E8" s="1837"/>
      <c r="F8" s="1837"/>
      <c r="G8" s="1837"/>
      <c r="H8" s="1837"/>
      <c r="I8" s="1837"/>
      <c r="J8" s="1837"/>
      <c r="K8" s="1868"/>
    </row>
    <row r="9" spans="1:13" s="8" customFormat="1" ht="14.25" customHeight="1">
      <c r="A9" s="15"/>
      <c r="B9" s="1731" t="s">
        <v>1923</v>
      </c>
      <c r="C9" s="1731"/>
      <c r="D9" s="1731"/>
      <c r="E9" s="1731"/>
      <c r="F9" s="1731"/>
      <c r="G9" s="1731"/>
      <c r="H9" s="1731"/>
      <c r="I9" s="1731"/>
      <c r="J9" s="1731"/>
    </row>
    <row r="10" spans="1:13" ht="11.25" customHeight="1"/>
    <row r="11" spans="1:13" ht="11.25" customHeight="1">
      <c r="A11" s="18"/>
      <c r="B11" s="1867" t="s">
        <v>28</v>
      </c>
      <c r="C11" s="1867"/>
      <c r="D11" s="878" t="s">
        <v>520</v>
      </c>
      <c r="E11" s="878" t="s">
        <v>390</v>
      </c>
      <c r="F11" s="878" t="s">
        <v>391</v>
      </c>
      <c r="G11" s="878" t="s">
        <v>521</v>
      </c>
      <c r="H11" s="878" t="s">
        <v>522</v>
      </c>
      <c r="I11" s="878" t="s">
        <v>523</v>
      </c>
      <c r="J11" s="878" t="s">
        <v>524</v>
      </c>
      <c r="K11" s="878" t="s">
        <v>525</v>
      </c>
    </row>
    <row r="12" spans="1:13" ht="11.25" customHeight="1">
      <c r="A12" s="18"/>
      <c r="B12" s="448"/>
      <c r="C12" s="448"/>
      <c r="D12" s="753"/>
      <c r="E12" s="753"/>
      <c r="F12" s="719"/>
      <c r="G12" s="371" t="s">
        <v>1206</v>
      </c>
      <c r="J12" s="719"/>
      <c r="K12" s="719"/>
    </row>
    <row r="13" spans="1:13" ht="11.25" customHeight="1">
      <c r="A13" s="18"/>
      <c r="B13" s="448"/>
      <c r="C13" s="448"/>
      <c r="D13" s="371" t="s">
        <v>1207</v>
      </c>
      <c r="E13" s="371" t="s">
        <v>1208</v>
      </c>
      <c r="G13" s="371" t="s">
        <v>1209</v>
      </c>
      <c r="H13" s="371" t="s">
        <v>800</v>
      </c>
      <c r="I13" s="371" t="s">
        <v>800</v>
      </c>
      <c r="J13" s="371"/>
      <c r="K13" s="371"/>
    </row>
    <row r="14" spans="1:13" ht="11.25" customHeight="1">
      <c r="A14" s="18"/>
      <c r="B14" s="1772" t="s">
        <v>273</v>
      </c>
      <c r="C14" s="1772"/>
      <c r="D14" s="371" t="s">
        <v>1210</v>
      </c>
      <c r="E14" s="644" t="s">
        <v>1211</v>
      </c>
      <c r="F14" s="371" t="s">
        <v>1212</v>
      </c>
      <c r="G14" s="644" t="s">
        <v>1213</v>
      </c>
      <c r="H14" s="371" t="s">
        <v>1214</v>
      </c>
      <c r="I14" s="371" t="s">
        <v>1215</v>
      </c>
      <c r="J14" s="644" t="s">
        <v>800</v>
      </c>
      <c r="K14" s="644" t="s">
        <v>439</v>
      </c>
    </row>
    <row r="15" spans="1:13" ht="11.25" customHeight="1">
      <c r="A15" s="14"/>
      <c r="B15" s="508" t="s">
        <v>503</v>
      </c>
      <c r="C15" s="509" t="s">
        <v>1216</v>
      </c>
      <c r="D15" s="754">
        <v>2.1034540000000001E-2</v>
      </c>
      <c r="E15" s="695">
        <v>0.1590448938</v>
      </c>
      <c r="F15" s="755"/>
      <c r="G15" s="820">
        <v>1.4</v>
      </c>
      <c r="H15" s="756">
        <v>0.2326657838</v>
      </c>
      <c r="I15" s="757">
        <v>0.20111397380000001</v>
      </c>
      <c r="J15" s="757">
        <v>0.20111397380000001</v>
      </c>
      <c r="K15" s="757">
        <v>7.0570350800000001E-2</v>
      </c>
      <c r="M15" s="43"/>
    </row>
    <row r="16" spans="1:13" ht="11.25" customHeight="1">
      <c r="A16" s="14"/>
      <c r="B16" s="447" t="s">
        <v>1217</v>
      </c>
      <c r="C16" s="354" t="s">
        <v>1218</v>
      </c>
      <c r="D16" s="696">
        <v>79.46285486328</v>
      </c>
      <c r="E16" s="696">
        <v>161.743586101755</v>
      </c>
      <c r="F16" s="97"/>
      <c r="G16" s="821">
        <v>1.4</v>
      </c>
      <c r="H16" s="88">
        <v>511.66382351353502</v>
      </c>
      <c r="I16" s="85">
        <v>332.17370101461</v>
      </c>
      <c r="J16" s="85">
        <v>332.17370101461</v>
      </c>
      <c r="K16" s="85">
        <v>237.95004175855499</v>
      </c>
      <c r="M16" s="43"/>
    </row>
    <row r="17" spans="1:16" ht="11.25" customHeight="1">
      <c r="A17" s="14"/>
      <c r="B17" s="447">
        <v>1</v>
      </c>
      <c r="C17" s="354" t="s">
        <v>1219</v>
      </c>
      <c r="D17" s="696">
        <v>18221.480656</v>
      </c>
      <c r="E17" s="696">
        <v>7135.1413700000003</v>
      </c>
      <c r="F17" s="97"/>
      <c r="G17" s="821">
        <v>1.4</v>
      </c>
      <c r="H17" s="88">
        <v>38968.069280000003</v>
      </c>
      <c r="I17" s="85">
        <v>35499.270836000003</v>
      </c>
      <c r="J17" s="85">
        <v>35517.920896000003</v>
      </c>
      <c r="K17" s="85">
        <v>8650.6049070000008</v>
      </c>
      <c r="M17" s="43"/>
    </row>
    <row r="18" spans="1:16" ht="11.25" customHeight="1">
      <c r="A18" s="14"/>
      <c r="B18" s="447">
        <v>2</v>
      </c>
      <c r="C18" s="354" t="s">
        <v>1220</v>
      </c>
      <c r="D18" s="98"/>
      <c r="E18" s="97"/>
      <c r="F18" s="88">
        <v>19036.964434000001</v>
      </c>
      <c r="G18" s="822">
        <v>1.4</v>
      </c>
      <c r="H18" s="88">
        <v>49730.426023</v>
      </c>
      <c r="I18" s="85">
        <v>26651.750207000001</v>
      </c>
      <c r="J18" s="85">
        <v>26521.064187</v>
      </c>
      <c r="K18" s="85">
        <v>11472.784508000001</v>
      </c>
    </row>
    <row r="19" spans="1:16" ht="11.25" customHeight="1">
      <c r="A19" s="14"/>
      <c r="B19" s="447" t="s">
        <v>1221</v>
      </c>
      <c r="C19" s="450" t="s">
        <v>1222</v>
      </c>
      <c r="D19" s="640"/>
      <c r="E19" s="641"/>
      <c r="F19" s="642"/>
      <c r="G19" s="641"/>
      <c r="H19" s="642"/>
      <c r="I19" s="643"/>
      <c r="J19" s="643"/>
      <c r="K19" s="643"/>
    </row>
    <row r="20" spans="1:16" ht="11.25" customHeight="1">
      <c r="A20" s="14"/>
      <c r="B20" s="447" t="s">
        <v>1223</v>
      </c>
      <c r="C20" s="450" t="s">
        <v>1224</v>
      </c>
      <c r="D20" s="640"/>
      <c r="E20" s="641"/>
      <c r="F20" s="642">
        <v>19036.964434000001</v>
      </c>
      <c r="G20" s="641"/>
      <c r="H20" s="642">
        <v>49730.426023</v>
      </c>
      <c r="I20" s="643">
        <v>26651.750207000001</v>
      </c>
      <c r="J20" s="643">
        <v>26521.064187</v>
      </c>
      <c r="K20" s="643">
        <v>11472.784508000001</v>
      </c>
    </row>
    <row r="21" spans="1:16" ht="11.25" customHeight="1">
      <c r="A21" s="14"/>
      <c r="B21" s="198" t="s">
        <v>1225</v>
      </c>
      <c r="C21" s="450" t="s">
        <v>1226</v>
      </c>
      <c r="D21" s="640"/>
      <c r="E21" s="641"/>
      <c r="F21" s="642"/>
      <c r="G21" s="641"/>
      <c r="H21" s="642"/>
      <c r="I21" s="643"/>
      <c r="J21" s="643"/>
      <c r="K21" s="643"/>
    </row>
    <row r="22" spans="1:16" ht="11.25" customHeight="1">
      <c r="A22" s="14"/>
      <c r="B22" s="198">
        <v>3</v>
      </c>
      <c r="C22" s="354" t="s">
        <v>1227</v>
      </c>
      <c r="D22" s="98"/>
      <c r="E22" s="97"/>
      <c r="F22" s="97"/>
      <c r="G22" s="97"/>
      <c r="H22" s="88"/>
      <c r="I22" s="85"/>
      <c r="J22" s="85"/>
      <c r="K22" s="85"/>
    </row>
    <row r="23" spans="1:16" ht="11.25" customHeight="1">
      <c r="A23" s="14"/>
      <c r="B23" s="447">
        <v>4</v>
      </c>
      <c r="C23" s="354" t="s">
        <v>1228</v>
      </c>
      <c r="D23" s="98"/>
      <c r="E23" s="97"/>
      <c r="F23" s="97"/>
      <c r="G23" s="97"/>
      <c r="H23" s="88">
        <v>232084.420231</v>
      </c>
      <c r="I23" s="85">
        <v>10459.262323999999</v>
      </c>
      <c r="J23" s="85">
        <v>10459.262323000001</v>
      </c>
      <c r="K23" s="85">
        <v>4286.7037309999996</v>
      </c>
    </row>
    <row r="24" spans="1:16" ht="11.25" customHeight="1">
      <c r="A24" s="14"/>
      <c r="B24" s="447">
        <v>5</v>
      </c>
      <c r="C24" s="354" t="s">
        <v>1229</v>
      </c>
      <c r="D24" s="265"/>
      <c r="E24" s="266"/>
      <c r="F24" s="266"/>
      <c r="G24" s="266"/>
      <c r="H24" s="423"/>
      <c r="I24" s="100"/>
      <c r="J24" s="100"/>
      <c r="K24" s="100"/>
    </row>
    <row r="25" spans="1:16" ht="11.25" customHeight="1">
      <c r="A25" s="14"/>
      <c r="B25" s="1215">
        <v>6</v>
      </c>
      <c r="C25" s="1216" t="s">
        <v>461</v>
      </c>
      <c r="D25" s="1217"/>
      <c r="E25" s="1218"/>
      <c r="F25" s="1218"/>
      <c r="G25" s="1218"/>
      <c r="H25" s="1219">
        <v>321294.81202329701</v>
      </c>
      <c r="I25" s="1219">
        <v>72942.658181988401</v>
      </c>
      <c r="J25" s="1220">
        <v>72830.6222209884</v>
      </c>
      <c r="K25" s="1220">
        <v>24648.113758109401</v>
      </c>
    </row>
    <row r="26" spans="1:16" ht="11.25" customHeight="1">
      <c r="A26" s="14"/>
    </row>
    <row r="27" spans="1:16" ht="11.25" customHeight="1">
      <c r="A27" s="14"/>
      <c r="G27" s="4"/>
      <c r="H27" s="4"/>
      <c r="I27" s="4"/>
      <c r="J27" s="804"/>
    </row>
    <row r="28" spans="1:16" ht="11.25" customHeight="1">
      <c r="A28" s="14"/>
      <c r="B28" s="1867" t="s">
        <v>738</v>
      </c>
      <c r="C28" s="1867"/>
      <c r="D28" s="878" t="s">
        <v>520</v>
      </c>
      <c r="E28" s="878" t="s">
        <v>390</v>
      </c>
      <c r="F28" s="878" t="s">
        <v>391</v>
      </c>
      <c r="G28" s="878" t="s">
        <v>521</v>
      </c>
      <c r="H28" s="878" t="s">
        <v>522</v>
      </c>
      <c r="I28" s="878" t="s">
        <v>523</v>
      </c>
      <c r="J28" s="878" t="s">
        <v>524</v>
      </c>
      <c r="K28" s="878" t="s">
        <v>525</v>
      </c>
      <c r="L28" s="54"/>
      <c r="M28" s="8"/>
      <c r="N28" s="8"/>
      <c r="O28" s="8"/>
      <c r="P28" s="8"/>
    </row>
    <row r="29" spans="1:16" ht="15" customHeight="1">
      <c r="A29" s="14"/>
      <c r="B29" s="448"/>
      <c r="C29" s="448"/>
      <c r="D29" s="753"/>
      <c r="E29" s="753"/>
      <c r="F29" s="719"/>
      <c r="G29" s="371" t="s">
        <v>1206</v>
      </c>
      <c r="J29" s="719"/>
      <c r="K29" s="719"/>
      <c r="L29" s="54"/>
      <c r="M29" s="8"/>
      <c r="N29" s="8"/>
      <c r="O29" s="8"/>
      <c r="P29" s="8"/>
    </row>
    <row r="30" spans="1:16" ht="11.25" customHeight="1">
      <c r="A30" s="14"/>
      <c r="B30" s="448"/>
      <c r="C30" s="448"/>
      <c r="D30" s="371" t="s">
        <v>1207</v>
      </c>
      <c r="E30" s="371" t="s">
        <v>1208</v>
      </c>
      <c r="G30" s="371" t="s">
        <v>1209</v>
      </c>
      <c r="H30" s="371" t="s">
        <v>800</v>
      </c>
      <c r="I30" s="371" t="s">
        <v>800</v>
      </c>
      <c r="J30" s="371"/>
      <c r="K30" s="371"/>
      <c r="L30" s="367"/>
      <c r="M30" s="8"/>
      <c r="N30" s="51"/>
      <c r="O30" s="8"/>
      <c r="P30" s="8"/>
    </row>
    <row r="31" spans="1:16" ht="14.25" customHeight="1">
      <c r="A31" s="14"/>
      <c r="B31" s="1772" t="s">
        <v>273</v>
      </c>
      <c r="C31" s="1772"/>
      <c r="D31" s="371" t="s">
        <v>1210</v>
      </c>
      <c r="E31" s="644" t="s">
        <v>1211</v>
      </c>
      <c r="F31" s="371" t="s">
        <v>1212</v>
      </c>
      <c r="G31" s="644" t="s">
        <v>1213</v>
      </c>
      <c r="H31" s="371" t="s">
        <v>1214</v>
      </c>
      <c r="I31" s="371" t="s">
        <v>1215</v>
      </c>
      <c r="J31" s="644" t="s">
        <v>800</v>
      </c>
      <c r="K31" s="644" t="s">
        <v>439</v>
      </c>
      <c r="L31" s="8"/>
      <c r="M31" s="8"/>
      <c r="N31" s="271"/>
      <c r="O31" s="8"/>
      <c r="P31" s="8"/>
    </row>
    <row r="32" spans="1:16" ht="15" customHeight="1">
      <c r="A32" s="14"/>
      <c r="B32" s="508" t="s">
        <v>503</v>
      </c>
      <c r="C32" s="509" t="s">
        <v>1216</v>
      </c>
      <c r="D32" s="754">
        <v>509.0353465064</v>
      </c>
      <c r="E32" s="695">
        <v>261.06434605068</v>
      </c>
      <c r="F32" s="755"/>
      <c r="G32" s="820">
        <v>1.4</v>
      </c>
      <c r="H32" s="756">
        <v>806.24591472520001</v>
      </c>
      <c r="I32" s="757">
        <v>802.25180341032001</v>
      </c>
      <c r="J32" s="757">
        <v>802.25180341032001</v>
      </c>
      <c r="K32" s="757">
        <v>262.07989896392002</v>
      </c>
      <c r="L32" s="8"/>
      <c r="M32" s="8"/>
      <c r="N32" s="51"/>
      <c r="O32" s="8"/>
      <c r="P32" s="8"/>
    </row>
    <row r="33" spans="1:16" ht="11.25" customHeight="1">
      <c r="A33" s="14"/>
      <c r="B33" s="447" t="s">
        <v>1217</v>
      </c>
      <c r="C33" s="354" t="s">
        <v>1218</v>
      </c>
      <c r="D33" s="696">
        <v>5.0192026567200001</v>
      </c>
      <c r="E33" s="696">
        <v>134.70872351957999</v>
      </c>
      <c r="F33" s="97"/>
      <c r="G33" s="821">
        <v>1.4</v>
      </c>
      <c r="H33" s="88">
        <v>517.11592231949999</v>
      </c>
      <c r="I33" s="85">
        <v>189.05663340312</v>
      </c>
      <c r="J33" s="85">
        <v>189.05663340312</v>
      </c>
      <c r="K33" s="85">
        <v>116.26789274058</v>
      </c>
      <c r="L33" s="8"/>
      <c r="M33" s="8"/>
      <c r="N33" s="271"/>
      <c r="O33" s="8"/>
      <c r="P33" s="8"/>
    </row>
    <row r="34" spans="1:16" ht="14.25" customHeight="1">
      <c r="A34" s="14"/>
      <c r="B34" s="447">
        <v>1</v>
      </c>
      <c r="C34" s="354" t="s">
        <v>1219</v>
      </c>
      <c r="D34" s="696">
        <v>31453.852207</v>
      </c>
      <c r="E34" s="696">
        <v>10306.284603</v>
      </c>
      <c r="F34" s="97"/>
      <c r="G34" s="821">
        <v>1.4</v>
      </c>
      <c r="H34" s="88">
        <v>63485.539397</v>
      </c>
      <c r="I34" s="85">
        <v>58464.191533999998</v>
      </c>
      <c r="J34" s="85">
        <v>58450.876894000001</v>
      </c>
      <c r="K34" s="85">
        <v>11760.497915</v>
      </c>
      <c r="L34" s="8"/>
      <c r="M34" s="8"/>
      <c r="N34" s="51"/>
      <c r="O34" s="8"/>
      <c r="P34" s="8"/>
    </row>
    <row r="35" spans="1:16" ht="14.25" customHeight="1">
      <c r="A35" s="14"/>
      <c r="B35" s="447">
        <v>2</v>
      </c>
      <c r="C35" s="354" t="s">
        <v>1220</v>
      </c>
      <c r="D35" s="98"/>
      <c r="E35" s="97"/>
      <c r="F35" s="88">
        <v>22109.720398000001</v>
      </c>
      <c r="G35" s="822">
        <v>1.4</v>
      </c>
      <c r="H35" s="88">
        <v>73794.424570999996</v>
      </c>
      <c r="I35" s="85">
        <v>30953.608557</v>
      </c>
      <c r="J35" s="85">
        <v>30787.756947999998</v>
      </c>
      <c r="K35" s="85">
        <v>13210.547533999999</v>
      </c>
      <c r="L35" s="8"/>
      <c r="M35" s="8"/>
      <c r="N35" s="271"/>
      <c r="O35" s="8"/>
      <c r="P35" s="8"/>
    </row>
    <row r="36" spans="1:16" ht="11.25" customHeight="1">
      <c r="A36" s="14"/>
      <c r="B36" s="447" t="s">
        <v>1221</v>
      </c>
      <c r="C36" s="450" t="s">
        <v>1222</v>
      </c>
      <c r="D36" s="640"/>
      <c r="E36" s="641"/>
      <c r="F36" s="642"/>
      <c r="G36" s="641"/>
      <c r="H36" s="642"/>
      <c r="I36" s="643"/>
      <c r="J36" s="643"/>
      <c r="K36" s="643"/>
      <c r="L36" s="8"/>
      <c r="M36" s="8"/>
      <c r="N36" s="8"/>
      <c r="O36" s="8"/>
      <c r="P36" s="8"/>
    </row>
    <row r="37" spans="1:16" ht="11.25" customHeight="1">
      <c r="A37" s="14"/>
      <c r="B37" s="447" t="s">
        <v>1223</v>
      </c>
      <c r="C37" s="450" t="s">
        <v>1224</v>
      </c>
      <c r="D37" s="640"/>
      <c r="E37" s="641"/>
      <c r="F37" s="642">
        <v>22109.720398000001</v>
      </c>
      <c r="G37" s="641"/>
      <c r="H37" s="642">
        <v>73794.424570999996</v>
      </c>
      <c r="I37" s="643">
        <v>30953.608557</v>
      </c>
      <c r="J37" s="643">
        <v>30787.756947999998</v>
      </c>
      <c r="K37" s="643">
        <v>13210.547533999999</v>
      </c>
    </row>
    <row r="38" spans="1:16" ht="11.25" customHeight="1">
      <c r="A38" s="14"/>
      <c r="B38" s="198" t="s">
        <v>1225</v>
      </c>
      <c r="C38" s="450" t="s">
        <v>1226</v>
      </c>
      <c r="D38" s="640"/>
      <c r="E38" s="641"/>
      <c r="F38" s="642"/>
      <c r="G38" s="641"/>
      <c r="H38" s="642"/>
      <c r="I38" s="643"/>
      <c r="J38" s="643"/>
      <c r="K38" s="643"/>
    </row>
    <row r="39" spans="1:16" ht="11.25" customHeight="1">
      <c r="A39" s="14"/>
      <c r="B39" s="198">
        <v>3</v>
      </c>
      <c r="C39" s="354" t="s">
        <v>1227</v>
      </c>
      <c r="D39" s="98"/>
      <c r="E39" s="97"/>
      <c r="F39" s="97"/>
      <c r="G39" s="97"/>
      <c r="H39" s="88"/>
      <c r="I39" s="85"/>
      <c r="J39" s="85"/>
      <c r="K39" s="85"/>
    </row>
    <row r="40" spans="1:16" ht="11.25" customHeight="1">
      <c r="A40" s="14"/>
      <c r="B40" s="447">
        <v>4</v>
      </c>
      <c r="C40" s="354" t="s">
        <v>1228</v>
      </c>
      <c r="D40" s="98"/>
      <c r="E40" s="97"/>
      <c r="F40" s="97"/>
      <c r="G40" s="97"/>
      <c r="H40" s="88">
        <v>294764.27259299997</v>
      </c>
      <c r="I40" s="85">
        <v>9216.5336860000007</v>
      </c>
      <c r="J40" s="85">
        <v>9216.5336850000003</v>
      </c>
      <c r="K40" s="85">
        <v>4135.2599769999997</v>
      </c>
    </row>
    <row r="41" spans="1:16" ht="11.25" customHeight="1">
      <c r="A41" s="14"/>
      <c r="B41" s="447">
        <v>5</v>
      </c>
      <c r="C41" s="354" t="s">
        <v>1229</v>
      </c>
      <c r="D41" s="265"/>
      <c r="E41" s="266"/>
      <c r="F41" s="266"/>
      <c r="G41" s="266"/>
      <c r="H41" s="423"/>
      <c r="I41" s="100"/>
      <c r="J41" s="100"/>
      <c r="K41" s="100"/>
    </row>
    <row r="42" spans="1:16" ht="11.25" customHeight="1">
      <c r="A42" s="14"/>
      <c r="B42" s="1215">
        <v>6</v>
      </c>
      <c r="C42" s="1216" t="s">
        <v>461</v>
      </c>
      <c r="D42" s="1217"/>
      <c r="E42" s="1218"/>
      <c r="F42" s="1218"/>
      <c r="G42" s="1218"/>
      <c r="H42" s="1219">
        <v>433367.598398045</v>
      </c>
      <c r="I42" s="1219">
        <v>99625.642213813393</v>
      </c>
      <c r="J42" s="1220">
        <v>99446.475963813398</v>
      </c>
      <c r="K42" s="1220">
        <v>29484.653217704501</v>
      </c>
    </row>
    <row r="43" spans="1:16" ht="11.25" customHeight="1">
      <c r="A43" s="14"/>
    </row>
    <row r="44" spans="1:16" ht="11.25" customHeight="1">
      <c r="A44" s="14"/>
    </row>
    <row r="45" spans="1:16" ht="11.25" customHeight="1"/>
    <row r="46" spans="1:16" ht="11.25" customHeight="1"/>
    <row r="47" spans="1:16" ht="11.25" customHeight="1"/>
    <row r="48" spans="1:16" ht="11.25" customHeight="1"/>
    <row r="49" spans="1:1" ht="11.25" customHeight="1"/>
    <row r="50" spans="1:1" ht="11.25" customHeight="1"/>
    <row r="51" spans="1:1" ht="11.25" customHeight="1">
      <c r="A51" s="23"/>
    </row>
    <row r="52" spans="1:1" ht="11.25" customHeight="1">
      <c r="A52" s="23"/>
    </row>
    <row r="53" spans="1:1" ht="11.25" customHeight="1">
      <c r="A53" s="24"/>
    </row>
    <row r="54" spans="1:1" ht="11.25" customHeight="1">
      <c r="A54" s="14"/>
    </row>
    <row r="55" spans="1:1" ht="11.25" customHeight="1">
      <c r="A55" s="14"/>
    </row>
    <row r="56" spans="1:1" ht="11.25" customHeight="1">
      <c r="A56" s="14"/>
    </row>
    <row r="57" spans="1:1" ht="11.25" customHeight="1">
      <c r="A57" s="14"/>
    </row>
    <row r="58" spans="1:1" ht="11.25" customHeight="1">
      <c r="A58" s="14"/>
    </row>
    <row r="59" spans="1:1" ht="11.25" customHeight="1">
      <c r="A59" s="14"/>
    </row>
    <row r="60" spans="1:1" ht="11.25" customHeight="1">
      <c r="A60" s="14"/>
    </row>
    <row r="61" spans="1:1" ht="11.25" customHeight="1">
      <c r="A61" s="14"/>
    </row>
    <row r="62" spans="1:1" ht="11.25" customHeight="1">
      <c r="A62" s="26"/>
    </row>
    <row r="63" spans="1:1" ht="11.25" customHeight="1">
      <c r="A63" s="26"/>
    </row>
    <row r="64" spans="1:1" ht="11.25" customHeight="1">
      <c r="A64" s="26"/>
    </row>
    <row r="65" spans="1:1" ht="11.25" customHeight="1">
      <c r="A65" s="26"/>
    </row>
    <row r="66" spans="1:1">
      <c r="A66" s="26"/>
    </row>
    <row r="67" spans="1:1">
      <c r="A67" s="26"/>
    </row>
    <row r="68" spans="1:1">
      <c r="A68" s="26"/>
    </row>
    <row r="69" spans="1:1">
      <c r="A69" s="26"/>
    </row>
  </sheetData>
  <mergeCells count="8">
    <mergeCell ref="B31:C31"/>
    <mergeCell ref="B3:H3"/>
    <mergeCell ref="B11:C11"/>
    <mergeCell ref="B14:C14"/>
    <mergeCell ref="B28:C28"/>
    <mergeCell ref="B9:J9"/>
    <mergeCell ref="B7:K7"/>
    <mergeCell ref="B8:K8"/>
  </mergeCells>
  <hyperlinks>
    <hyperlink ref="B3" location="Contents!A1" display="Back to index page" xr:uid="{00000000-0004-0000-2200-000000000000}"/>
    <hyperlink ref="B3:H3" location="CONTENTS!A1" display="Back to contents page" xr:uid="{00000000-0004-0000-2200-000001000000}"/>
  </hyperlinks>
  <pageMargins left="0.23622047244094491" right="0.23622047244094491" top="0.74803149606299213" bottom="0.74803149606299213" header="0.31496062992125984" footer="0.31496062992125984"/>
  <pageSetup paperSize="9" scale="62" orientation="landscape" r:id="rId1"/>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42"/>
  <dimension ref="A1:L91"/>
  <sheetViews>
    <sheetView showGridLines="0" showRowColHeaders="0" zoomScaleNormal="100" workbookViewId="0"/>
  </sheetViews>
  <sheetFormatPr baseColWidth="10" defaultColWidth="11.42578125" defaultRowHeight="11.25"/>
  <cols>
    <col min="1" max="1" width="2.7109375" style="32" customWidth="1"/>
    <col min="2" max="2" width="4.85546875" style="21" customWidth="1"/>
    <col min="3" max="3" width="67.7109375" style="32" customWidth="1"/>
    <col min="4" max="5" width="14.28515625" style="32" customWidth="1"/>
    <col min="6" max="6" width="2.42578125" style="32" customWidth="1"/>
    <col min="7" max="8" width="14.28515625" style="32" customWidth="1"/>
    <col min="9" max="9" width="131.140625" style="32" customWidth="1"/>
    <col min="10" max="16384" width="11.42578125" style="32"/>
  </cols>
  <sheetData>
    <row r="1" spans="1:12" s="12" customFormat="1" ht="11.25" customHeight="1">
      <c r="B1" s="9"/>
      <c r="C1" s="9"/>
      <c r="D1" s="9"/>
      <c r="E1" s="10"/>
      <c r="F1" s="10"/>
      <c r="G1" s="10"/>
      <c r="H1" s="11"/>
      <c r="I1" s="11"/>
      <c r="J1" s="11"/>
    </row>
    <row r="2" spans="1:12" s="12" customFormat="1" ht="5.25" customHeight="1">
      <c r="B2" s="9"/>
      <c r="C2" s="9"/>
      <c r="D2" s="9"/>
      <c r="E2" s="10"/>
      <c r="F2" s="10"/>
      <c r="G2" s="10"/>
      <c r="H2" s="11"/>
      <c r="I2" s="11"/>
    </row>
    <row r="3" spans="1:12" s="14" customFormat="1" ht="12.75" customHeight="1">
      <c r="B3" s="1774" t="s">
        <v>268</v>
      </c>
      <c r="C3" s="1775"/>
      <c r="D3" s="1775"/>
      <c r="E3" s="1775"/>
      <c r="F3" s="1775"/>
      <c r="G3" s="1775"/>
      <c r="H3" s="1775"/>
      <c r="I3" s="1775"/>
    </row>
    <row r="4" spans="1:12" s="12" customFormat="1" ht="5.25" customHeight="1">
      <c r="B4" s="9"/>
      <c r="C4" s="9"/>
      <c r="D4" s="9"/>
      <c r="E4" s="10"/>
      <c r="F4" s="10"/>
      <c r="G4" s="10"/>
      <c r="H4" s="11"/>
      <c r="I4" s="11"/>
      <c r="K4" s="9"/>
      <c r="L4" s="9"/>
    </row>
    <row r="5" spans="1:12" s="8" customFormat="1" ht="15.75" customHeight="1">
      <c r="B5" s="16" t="s">
        <v>1230</v>
      </c>
    </row>
    <row r="6" spans="1:12" s="8" customFormat="1" ht="11.25" customHeight="1">
      <c r="B6" s="15"/>
      <c r="C6" s="16"/>
    </row>
    <row r="7" spans="1:12" s="8" customFormat="1" ht="51.75" customHeight="1">
      <c r="A7" s="357"/>
      <c r="B7" s="1837" t="s">
        <v>1930</v>
      </c>
      <c r="C7" s="1837"/>
      <c r="D7" s="1837"/>
      <c r="E7" s="1837"/>
      <c r="F7" s="1837"/>
      <c r="G7" s="1837"/>
      <c r="H7" s="1837"/>
    </row>
    <row r="8" spans="1:12" ht="11.25" customHeight="1"/>
    <row r="9" spans="1:12" ht="11.25" customHeight="1">
      <c r="B9" s="18"/>
      <c r="D9" s="371" t="s">
        <v>800</v>
      </c>
      <c r="E9" s="371" t="s">
        <v>439</v>
      </c>
      <c r="F9" s="371"/>
      <c r="G9" s="371" t="s">
        <v>800</v>
      </c>
      <c r="H9" s="371" t="s">
        <v>439</v>
      </c>
    </row>
    <row r="10" spans="1:12" ht="11.25" customHeight="1">
      <c r="B10" s="1869" t="s">
        <v>273</v>
      </c>
      <c r="C10" s="1812"/>
      <c r="D10" s="77" t="s">
        <v>28</v>
      </c>
      <c r="E10" s="77" t="s">
        <v>28</v>
      </c>
      <c r="F10" s="77"/>
      <c r="G10" s="77" t="s">
        <v>738</v>
      </c>
      <c r="H10" s="148" t="s">
        <v>738</v>
      </c>
    </row>
    <row r="11" spans="1:12" ht="11.25" customHeight="1">
      <c r="B11" s="711">
        <v>1</v>
      </c>
      <c r="C11" s="509" t="s">
        <v>1231</v>
      </c>
      <c r="D11" s="758"/>
      <c r="E11" s="758"/>
      <c r="F11" s="758"/>
      <c r="G11" s="758"/>
      <c r="H11" s="85"/>
    </row>
    <row r="12" spans="1:12" ht="11.25" customHeight="1">
      <c r="B12" s="14">
        <v>2</v>
      </c>
      <c r="C12" s="354" t="s">
        <v>1232</v>
      </c>
      <c r="D12" s="97"/>
      <c r="E12" s="88"/>
      <c r="F12" s="88"/>
      <c r="G12" s="97"/>
      <c r="H12" s="88"/>
    </row>
    <row r="13" spans="1:12" ht="11.25" customHeight="1">
      <c r="B13" s="14">
        <v>3</v>
      </c>
      <c r="C13" s="354" t="s">
        <v>1233</v>
      </c>
      <c r="D13" s="97"/>
      <c r="E13" s="88"/>
      <c r="F13" s="88"/>
      <c r="G13" s="97"/>
      <c r="H13" s="88"/>
    </row>
    <row r="14" spans="1:12" ht="11.25" customHeight="1">
      <c r="B14" s="14">
        <v>4</v>
      </c>
      <c r="C14" s="354" t="s">
        <v>1234</v>
      </c>
      <c r="D14" s="272">
        <v>20146.232177747999</v>
      </c>
      <c r="E14" s="272">
        <v>4782.2437599391897</v>
      </c>
      <c r="F14" s="272"/>
      <c r="G14" s="272">
        <v>20309.0175180685</v>
      </c>
      <c r="H14" s="272">
        <v>5315.26343262925</v>
      </c>
    </row>
    <row r="15" spans="1:12" ht="11.25" customHeight="1">
      <c r="B15" s="38" t="s">
        <v>1235</v>
      </c>
      <c r="C15" s="354" t="s">
        <v>1236</v>
      </c>
      <c r="D15" s="149"/>
      <c r="E15" s="149"/>
      <c r="F15" s="149"/>
      <c r="G15" s="149"/>
      <c r="H15" s="149"/>
    </row>
    <row r="16" spans="1:12" s="45" customFormat="1" ht="11.25" customHeight="1">
      <c r="B16" s="746">
        <v>5</v>
      </c>
      <c r="C16" s="1087" t="s">
        <v>1237</v>
      </c>
      <c r="D16" s="1346">
        <v>20146.232177747999</v>
      </c>
      <c r="E16" s="1346">
        <v>4782.2437599391897</v>
      </c>
      <c r="F16" s="1346"/>
      <c r="G16" s="1346">
        <v>20309.0175180685</v>
      </c>
      <c r="H16" s="1346">
        <v>5315.26343262925</v>
      </c>
    </row>
    <row r="17" spans="2:7" ht="11.25" customHeight="1">
      <c r="B17" s="711"/>
    </row>
    <row r="18" spans="2:7" ht="11.25" customHeight="1">
      <c r="B18" s="14"/>
    </row>
    <row r="19" spans="2:7" ht="12" customHeight="1">
      <c r="B19" s="14"/>
      <c r="C19" s="1863"/>
      <c r="D19" s="1863"/>
      <c r="E19" s="86"/>
      <c r="F19" s="86"/>
      <c r="G19" s="86"/>
    </row>
    <row r="20" spans="2:7" ht="12" customHeight="1">
      <c r="B20" s="14"/>
      <c r="C20" s="1863"/>
      <c r="D20" s="1863"/>
      <c r="E20" s="87"/>
      <c r="F20" s="87"/>
      <c r="G20" s="87"/>
    </row>
    <row r="21" spans="2:7" ht="12" customHeight="1">
      <c r="B21" s="14"/>
      <c r="C21" s="78"/>
      <c r="D21" s="326"/>
      <c r="E21" s="313"/>
      <c r="F21" s="313"/>
      <c r="G21" s="313"/>
    </row>
    <row r="22" spans="2:7" ht="12" customHeight="1">
      <c r="B22" s="14"/>
      <c r="C22" s="78"/>
      <c r="D22" s="326"/>
      <c r="E22" s="88"/>
      <c r="F22" s="88"/>
      <c r="G22" s="88"/>
    </row>
    <row r="23" spans="2:7" ht="12" customHeight="1">
      <c r="B23" s="14"/>
      <c r="C23" s="78"/>
      <c r="D23" s="326"/>
      <c r="E23" s="88"/>
      <c r="F23" s="88"/>
      <c r="G23" s="88"/>
    </row>
    <row r="24" spans="2:7" ht="12" customHeight="1">
      <c r="B24" s="14"/>
      <c r="C24" s="78"/>
      <c r="D24" s="326"/>
      <c r="E24" s="88"/>
      <c r="F24" s="88"/>
      <c r="G24" s="88"/>
    </row>
    <row r="25" spans="2:7" ht="12" customHeight="1">
      <c r="B25" s="14"/>
      <c r="C25" s="86"/>
      <c r="D25" s="326"/>
      <c r="E25" s="88"/>
      <c r="F25" s="88"/>
      <c r="G25" s="88"/>
    </row>
    <row r="26" spans="2:7" ht="12" customHeight="1">
      <c r="B26" s="14"/>
      <c r="C26" s="78"/>
      <c r="D26" s="326"/>
      <c r="E26" s="88"/>
      <c r="F26" s="88"/>
      <c r="G26" s="88"/>
    </row>
    <row r="27" spans="2:7" ht="12" customHeight="1">
      <c r="B27" s="14"/>
      <c r="C27" s="4"/>
      <c r="D27" s="4"/>
      <c r="E27" s="4"/>
      <c r="F27" s="4"/>
      <c r="G27" s="4"/>
    </row>
    <row r="28" spans="2:7" ht="12" customHeight="1">
      <c r="B28" s="14"/>
    </row>
    <row r="29" spans="2:7" ht="12" customHeight="1">
      <c r="B29" s="14"/>
    </row>
    <row r="30" spans="2:7" ht="12" customHeight="1">
      <c r="B30" s="14"/>
    </row>
    <row r="31" spans="2:7" ht="12" customHeight="1">
      <c r="B31" s="14"/>
    </row>
    <row r="32" spans="2:7">
      <c r="B32" s="14"/>
    </row>
    <row r="33" spans="2:11">
      <c r="B33" s="14"/>
    </row>
    <row r="34" spans="2:11">
      <c r="B34" s="14"/>
    </row>
    <row r="35" spans="2:11">
      <c r="B35" s="14"/>
    </row>
    <row r="36" spans="2:11">
      <c r="B36" s="14"/>
    </row>
    <row r="37" spans="2:11">
      <c r="B37" s="14"/>
    </row>
    <row r="38" spans="2:11">
      <c r="B38" s="14"/>
    </row>
    <row r="39" spans="2:11">
      <c r="B39" s="14"/>
    </row>
    <row r="40" spans="2:11">
      <c r="B40" s="14"/>
    </row>
    <row r="41" spans="2:11" ht="15">
      <c r="B41" s="14"/>
      <c r="G41" s="8"/>
      <c r="H41" s="8"/>
      <c r="I41" s="8"/>
      <c r="J41" s="8"/>
      <c r="K41" s="8"/>
    </row>
    <row r="42" spans="2:11" ht="15">
      <c r="B42" s="14"/>
      <c r="G42" s="56"/>
      <c r="H42" s="56"/>
      <c r="I42" s="56"/>
      <c r="J42" s="57"/>
      <c r="K42" s="56"/>
    </row>
    <row r="43" spans="2:11" ht="15">
      <c r="B43" s="14"/>
      <c r="G43" s="56"/>
      <c r="H43" s="57"/>
      <c r="I43" s="56"/>
      <c r="J43" s="57"/>
      <c r="K43" s="57"/>
    </row>
    <row r="44" spans="2:11" ht="15">
      <c r="B44" s="14"/>
      <c r="G44" s="25"/>
      <c r="H44" s="58"/>
      <c r="I44" s="8"/>
      <c r="J44" s="58"/>
      <c r="K44" s="58"/>
    </row>
    <row r="45" spans="2:11" ht="15">
      <c r="B45" s="14"/>
      <c r="G45" s="59"/>
      <c r="H45" s="58"/>
      <c r="I45" s="8"/>
      <c r="J45" s="58"/>
      <c r="K45" s="58"/>
    </row>
    <row r="46" spans="2:11" ht="15">
      <c r="B46" s="14"/>
      <c r="G46" s="59"/>
      <c r="H46" s="58"/>
      <c r="I46" s="8"/>
      <c r="J46" s="58"/>
      <c r="K46" s="58"/>
    </row>
    <row r="47" spans="2:11" ht="15">
      <c r="B47" s="14"/>
      <c r="G47" s="59"/>
      <c r="H47" s="58"/>
      <c r="I47" s="8"/>
      <c r="J47" s="58"/>
      <c r="K47" s="58"/>
    </row>
    <row r="48" spans="2:11" ht="15">
      <c r="B48" s="14"/>
      <c r="G48" s="59"/>
      <c r="H48" s="58"/>
      <c r="I48" s="8"/>
      <c r="J48" s="58"/>
      <c r="K48" s="58"/>
    </row>
    <row r="49" spans="2:11" ht="15">
      <c r="B49" s="14"/>
      <c r="G49" s="59"/>
      <c r="H49" s="58"/>
      <c r="I49" s="8"/>
      <c r="J49" s="58"/>
      <c r="K49" s="58"/>
    </row>
    <row r="50" spans="2:11" ht="15">
      <c r="B50" s="14"/>
      <c r="G50" s="59"/>
      <c r="H50" s="58"/>
      <c r="I50" s="8"/>
      <c r="J50" s="58"/>
      <c r="K50" s="58"/>
    </row>
    <row r="51" spans="2:11" ht="15">
      <c r="B51" s="14"/>
      <c r="G51" s="60"/>
      <c r="H51" s="25"/>
      <c r="I51" s="8"/>
      <c r="J51" s="25"/>
      <c r="K51" s="25"/>
    </row>
    <row r="52" spans="2:11" ht="15">
      <c r="B52" s="14"/>
      <c r="G52" s="60"/>
      <c r="H52" s="25"/>
      <c r="I52" s="8"/>
      <c r="J52" s="25"/>
      <c r="K52" s="25"/>
    </row>
    <row r="53" spans="2:11" ht="15">
      <c r="B53" s="14"/>
      <c r="G53" s="59"/>
      <c r="H53" s="58"/>
      <c r="I53" s="8"/>
      <c r="J53" s="58"/>
      <c r="K53" s="58"/>
    </row>
    <row r="54" spans="2:11" ht="15">
      <c r="B54" s="14"/>
      <c r="G54" s="59"/>
      <c r="H54" s="58"/>
      <c r="I54" s="8"/>
      <c r="J54" s="58"/>
      <c r="K54" s="58"/>
    </row>
    <row r="55" spans="2:11" ht="15">
      <c r="B55" s="14"/>
      <c r="G55" s="59"/>
      <c r="H55" s="58"/>
      <c r="I55" s="8"/>
      <c r="J55" s="58"/>
      <c r="K55" s="58"/>
    </row>
    <row r="56" spans="2:11" ht="15">
      <c r="B56" s="14"/>
      <c r="G56" s="59"/>
      <c r="H56" s="58"/>
      <c r="I56" s="8"/>
      <c r="J56" s="58"/>
      <c r="K56" s="58"/>
    </row>
    <row r="57" spans="2:11" ht="15">
      <c r="B57" s="14"/>
      <c r="G57" s="59"/>
      <c r="H57" s="58"/>
      <c r="I57" s="8"/>
      <c r="J57" s="58"/>
      <c r="K57" s="58"/>
    </row>
    <row r="58" spans="2:11" ht="15">
      <c r="B58" s="14"/>
      <c r="G58" s="59"/>
      <c r="H58" s="58"/>
      <c r="I58" s="8"/>
      <c r="J58" s="58"/>
      <c r="K58" s="58"/>
    </row>
    <row r="59" spans="2:11" ht="15">
      <c r="B59" s="14"/>
      <c r="G59" s="59"/>
      <c r="H59" s="58"/>
      <c r="I59" s="8"/>
      <c r="J59" s="58"/>
      <c r="K59" s="58"/>
    </row>
    <row r="60" spans="2:11" ht="15">
      <c r="B60" s="14"/>
      <c r="G60" s="59"/>
      <c r="H60" s="58"/>
      <c r="I60" s="8"/>
      <c r="J60" s="58"/>
      <c r="K60" s="58"/>
    </row>
    <row r="61" spans="2:11" ht="15">
      <c r="B61" s="14"/>
      <c r="G61" s="25"/>
      <c r="H61" s="25"/>
      <c r="I61" s="8"/>
      <c r="J61" s="25"/>
      <c r="K61" s="25"/>
    </row>
    <row r="62" spans="2:11" ht="15">
      <c r="B62" s="14"/>
      <c r="G62" s="61"/>
      <c r="H62" s="61"/>
      <c r="I62" s="56"/>
      <c r="J62" s="25"/>
      <c r="K62" s="61"/>
    </row>
    <row r="63" spans="2:11">
      <c r="B63" s="14"/>
    </row>
    <row r="64" spans="2:11">
      <c r="B64" s="14"/>
    </row>
    <row r="65" spans="2:2">
      <c r="B65" s="14"/>
    </row>
    <row r="66" spans="2:2">
      <c r="B66" s="14"/>
    </row>
    <row r="73" spans="2:2">
      <c r="B73" s="23"/>
    </row>
    <row r="74" spans="2:2">
      <c r="B74" s="23"/>
    </row>
    <row r="75" spans="2:2">
      <c r="B75" s="24"/>
    </row>
    <row r="76" spans="2:2">
      <c r="B76" s="14"/>
    </row>
    <row r="77" spans="2:2">
      <c r="B77" s="14"/>
    </row>
    <row r="78" spans="2:2">
      <c r="B78" s="14"/>
    </row>
    <row r="79" spans="2:2">
      <c r="B79" s="14"/>
    </row>
    <row r="80" spans="2:2">
      <c r="B80" s="14"/>
    </row>
    <row r="81" spans="2:2">
      <c r="B81" s="14"/>
    </row>
    <row r="82" spans="2:2">
      <c r="B82" s="14"/>
    </row>
    <row r="83" spans="2:2">
      <c r="B83" s="14"/>
    </row>
    <row r="84" spans="2:2">
      <c r="B84" s="26"/>
    </row>
    <row r="85" spans="2:2">
      <c r="B85" s="26"/>
    </row>
    <row r="86" spans="2:2">
      <c r="B86" s="26"/>
    </row>
    <row r="87" spans="2:2">
      <c r="B87" s="26"/>
    </row>
    <row r="88" spans="2:2">
      <c r="B88" s="26"/>
    </row>
    <row r="89" spans="2:2">
      <c r="B89" s="26"/>
    </row>
    <row r="90" spans="2:2">
      <c r="B90" s="26"/>
    </row>
    <row r="91" spans="2:2">
      <c r="B91" s="26"/>
    </row>
  </sheetData>
  <mergeCells count="4">
    <mergeCell ref="C19:D20"/>
    <mergeCell ref="B3:I3"/>
    <mergeCell ref="B10:C10"/>
    <mergeCell ref="B7:H7"/>
  </mergeCells>
  <hyperlinks>
    <hyperlink ref="B3" location="Contents!A1" display="Back to index page" xr:uid="{00000000-0004-0000-2300-000000000000}"/>
  </hyperlinks>
  <pageMargins left="0.23622047244094491" right="0.23622047244094491" top="0.74803149606299213" bottom="0.74803149606299213" header="0.31496062992125984" footer="0.31496062992125984"/>
  <pageSetup paperSize="9" scale="62" orientation="landscape" r:id="rId1"/>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44"/>
  <dimension ref="B1:P61"/>
  <sheetViews>
    <sheetView showGridLines="0" showRowColHeaders="0" zoomScaleNormal="100" workbookViewId="0"/>
  </sheetViews>
  <sheetFormatPr baseColWidth="10" defaultColWidth="11.42578125" defaultRowHeight="11.25"/>
  <cols>
    <col min="1" max="1" width="2.7109375" style="32" customWidth="1"/>
    <col min="2" max="2" width="4.85546875" style="21" customWidth="1"/>
    <col min="3" max="3" width="53.140625" style="32" customWidth="1"/>
    <col min="4" max="14" width="8.5703125" style="32" customWidth="1"/>
    <col min="15" max="15" width="11.140625" style="32" customWidth="1"/>
    <col min="16" max="16" width="8.5703125" style="32" customWidth="1"/>
    <col min="17" max="16384" width="11.42578125" style="32"/>
  </cols>
  <sheetData>
    <row r="1" spans="2:16" s="12" customFormat="1" ht="11.25" customHeight="1">
      <c r="B1" s="9"/>
      <c r="C1" s="9"/>
      <c r="D1" s="9"/>
      <c r="E1" s="9"/>
      <c r="F1" s="9"/>
      <c r="G1" s="9"/>
      <c r="H1" s="9"/>
      <c r="I1" s="9"/>
      <c r="J1" s="9"/>
      <c r="K1" s="9"/>
      <c r="L1" s="9"/>
      <c r="M1" s="9"/>
      <c r="N1" s="9"/>
      <c r="O1" s="9"/>
      <c r="P1" s="9"/>
    </row>
    <row r="2" spans="2:16" s="12" customFormat="1" ht="5.25" customHeight="1">
      <c r="B2" s="9"/>
      <c r="C2" s="9"/>
      <c r="D2" s="9"/>
      <c r="E2" s="10"/>
      <c r="F2" s="10"/>
      <c r="G2" s="11"/>
      <c r="H2" s="11"/>
      <c r="I2" s="11"/>
    </row>
    <row r="3" spans="2:16" s="14" customFormat="1" ht="12.75" customHeight="1">
      <c r="B3" s="1774" t="s">
        <v>268</v>
      </c>
      <c r="C3" s="1775"/>
      <c r="D3" s="1775"/>
      <c r="E3" s="1775"/>
      <c r="F3" s="1775"/>
      <c r="G3" s="1775"/>
      <c r="H3" s="1775"/>
      <c r="I3" s="1775"/>
    </row>
    <row r="4" spans="2:16" s="12" customFormat="1" ht="5.25" customHeight="1">
      <c r="B4" s="9"/>
      <c r="C4" s="9"/>
      <c r="D4" s="9"/>
      <c r="E4" s="10"/>
      <c r="F4" s="10"/>
      <c r="G4" s="11"/>
      <c r="H4" s="11"/>
      <c r="I4" s="11"/>
      <c r="K4" s="9"/>
      <c r="L4" s="9"/>
    </row>
    <row r="5" spans="2:16" s="8" customFormat="1" ht="15.75" customHeight="1">
      <c r="B5" s="16" t="s">
        <v>1238</v>
      </c>
    </row>
    <row r="6" spans="2:16" ht="11.25" customHeight="1"/>
    <row r="7" spans="2:16" ht="11.25" customHeight="1">
      <c r="B7" s="1875" t="s">
        <v>1239</v>
      </c>
      <c r="C7" s="1875"/>
      <c r="D7" s="1875"/>
      <c r="E7" s="1875"/>
      <c r="F7" s="1875"/>
      <c r="G7" s="1875"/>
      <c r="H7" s="1875"/>
      <c r="I7" s="1875"/>
      <c r="J7" s="1875"/>
      <c r="K7" s="1875"/>
      <c r="L7" s="1875"/>
      <c r="M7" s="1875"/>
      <c r="N7" s="1875"/>
      <c r="O7" s="1875"/>
    </row>
    <row r="8" spans="2:16" ht="11.25" customHeight="1">
      <c r="B8" s="625"/>
      <c r="C8" s="625"/>
      <c r="D8" s="625"/>
      <c r="E8" s="625"/>
      <c r="F8" s="625"/>
      <c r="G8" s="625"/>
      <c r="H8" s="625"/>
      <c r="I8" s="625"/>
      <c r="J8" s="625"/>
      <c r="K8" s="625"/>
      <c r="L8" s="625"/>
      <c r="M8" s="625"/>
      <c r="N8" s="625"/>
      <c r="O8" s="625"/>
    </row>
    <row r="9" spans="2:16" ht="11.25" customHeight="1">
      <c r="B9" s="1870" t="s">
        <v>28</v>
      </c>
      <c r="C9" s="1871"/>
      <c r="D9" s="1221" t="s">
        <v>520</v>
      </c>
      <c r="E9" s="1221" t="s">
        <v>390</v>
      </c>
      <c r="F9" s="1221" t="s">
        <v>391</v>
      </c>
      <c r="G9" s="1221" t="s">
        <v>521</v>
      </c>
      <c r="H9" s="1221" t="s">
        <v>522</v>
      </c>
      <c r="I9" s="1221" t="s">
        <v>523</v>
      </c>
      <c r="J9" s="1221" t="s">
        <v>524</v>
      </c>
      <c r="K9" s="1221" t="s">
        <v>525</v>
      </c>
      <c r="L9" s="1221" t="s">
        <v>558</v>
      </c>
      <c r="M9" s="1221" t="s">
        <v>559</v>
      </c>
      <c r="N9" s="1221" t="s">
        <v>560</v>
      </c>
      <c r="O9" s="1221" t="s">
        <v>561</v>
      </c>
    </row>
    <row r="10" spans="2:16" ht="11.25" customHeight="1">
      <c r="D10" s="1854" t="s">
        <v>386</v>
      </c>
      <c r="E10" s="1872"/>
      <c r="F10" s="1872"/>
      <c r="G10" s="1872"/>
      <c r="H10" s="1872"/>
      <c r="I10" s="1872"/>
      <c r="J10" s="1872"/>
      <c r="K10" s="1872"/>
      <c r="L10" s="1872"/>
      <c r="M10" s="1872"/>
      <c r="N10" s="220"/>
      <c r="O10" s="598" t="s">
        <v>1240</v>
      </c>
      <c r="P10" s="1873"/>
    </row>
    <row r="11" spans="2:16" ht="11.25" customHeight="1">
      <c r="B11" s="1869" t="s">
        <v>273</v>
      </c>
      <c r="C11" s="1874"/>
      <c r="D11" s="1553" t="s">
        <v>1029</v>
      </c>
      <c r="E11" s="645" t="s">
        <v>1030</v>
      </c>
      <c r="F11" s="645" t="s">
        <v>1031</v>
      </c>
      <c r="G11" s="645" t="s">
        <v>1032</v>
      </c>
      <c r="H11" s="645" t="s">
        <v>1033</v>
      </c>
      <c r="I11" s="645" t="s">
        <v>1035</v>
      </c>
      <c r="J11" s="645" t="s">
        <v>1036</v>
      </c>
      <c r="K11" s="645" t="s">
        <v>1037</v>
      </c>
      <c r="L11" s="645" t="s">
        <v>939</v>
      </c>
      <c r="M11" s="645" t="s">
        <v>587</v>
      </c>
      <c r="N11" s="646" t="s">
        <v>1041</v>
      </c>
      <c r="O11" s="646" t="s">
        <v>1202</v>
      </c>
      <c r="P11" s="1873"/>
    </row>
    <row r="12" spans="2:16" ht="11.25" customHeight="1">
      <c r="B12" s="711">
        <v>1</v>
      </c>
      <c r="C12" s="354" t="s">
        <v>1019</v>
      </c>
      <c r="D12" s="272">
        <v>1443.8880690000001</v>
      </c>
      <c r="E12" s="272"/>
      <c r="F12" s="272"/>
      <c r="G12" s="272"/>
      <c r="H12" s="272"/>
      <c r="I12" s="272"/>
      <c r="J12" s="272"/>
      <c r="K12" s="272"/>
      <c r="L12" s="272"/>
      <c r="M12" s="272"/>
      <c r="N12" s="272"/>
      <c r="O12" s="272">
        <v>1443.8880690000001</v>
      </c>
      <c r="P12" s="99"/>
    </row>
    <row r="13" spans="2:16" ht="11.25" customHeight="1">
      <c r="B13" s="14">
        <v>2</v>
      </c>
      <c r="C13" s="354" t="s">
        <v>329</v>
      </c>
      <c r="D13" s="697">
        <v>108.32429500000001</v>
      </c>
      <c r="E13" s="697"/>
      <c r="F13" s="697"/>
      <c r="G13" s="697"/>
      <c r="H13" s="697">
        <v>8.988035</v>
      </c>
      <c r="I13" s="697"/>
      <c r="J13" s="697"/>
      <c r="K13" s="697"/>
      <c r="L13" s="697"/>
      <c r="M13" s="697"/>
      <c r="N13" s="697"/>
      <c r="O13" s="272">
        <v>117.31233</v>
      </c>
      <c r="P13" s="100"/>
    </row>
    <row r="14" spans="2:16" ht="11.25" customHeight="1">
      <c r="B14" s="14">
        <v>3</v>
      </c>
      <c r="C14" s="354" t="s">
        <v>330</v>
      </c>
      <c r="D14" s="697">
        <v>99.070881999999997</v>
      </c>
      <c r="E14" s="697"/>
      <c r="F14" s="697"/>
      <c r="G14" s="697"/>
      <c r="H14" s="697">
        <v>33.418349999999997</v>
      </c>
      <c r="I14" s="697"/>
      <c r="J14" s="697"/>
      <c r="K14" s="697"/>
      <c r="L14" s="697"/>
      <c r="M14" s="697"/>
      <c r="N14" s="697"/>
      <c r="O14" s="272">
        <v>132.48923199999999</v>
      </c>
      <c r="P14" s="100"/>
    </row>
    <row r="15" spans="2:16" ht="11.25" customHeight="1">
      <c r="B15" s="14">
        <v>4</v>
      </c>
      <c r="C15" s="354" t="s">
        <v>331</v>
      </c>
      <c r="D15" s="697">
        <v>156.10425799999999</v>
      </c>
      <c r="E15" s="697"/>
      <c r="F15" s="697"/>
      <c r="G15" s="697"/>
      <c r="H15" s="697"/>
      <c r="I15" s="697"/>
      <c r="J15" s="697"/>
      <c r="K15" s="697"/>
      <c r="L15" s="697"/>
      <c r="M15" s="697"/>
      <c r="N15" s="697"/>
      <c r="O15" s="272">
        <v>156.10425799999999</v>
      </c>
      <c r="P15" s="100"/>
    </row>
    <row r="16" spans="2:16" ht="11.25" customHeight="1">
      <c r="B16" s="14">
        <v>5</v>
      </c>
      <c r="C16" s="354" t="s">
        <v>332</v>
      </c>
      <c r="D16" s="697"/>
      <c r="E16" s="697"/>
      <c r="F16" s="697"/>
      <c r="G16" s="697"/>
      <c r="H16" s="697"/>
      <c r="I16" s="697"/>
      <c r="J16" s="697"/>
      <c r="K16" s="697"/>
      <c r="L16" s="697"/>
      <c r="M16" s="697"/>
      <c r="N16" s="697"/>
      <c r="O16" s="272"/>
      <c r="P16" s="100"/>
    </row>
    <row r="17" spans="2:16" ht="11.25" customHeight="1">
      <c r="B17" s="14">
        <v>6</v>
      </c>
      <c r="C17" s="354" t="s">
        <v>333</v>
      </c>
      <c r="D17" s="272"/>
      <c r="E17" s="272">
        <v>4437.1785200000004</v>
      </c>
      <c r="F17" s="272"/>
      <c r="G17" s="272"/>
      <c r="H17" s="272">
        <v>11131.6147189891</v>
      </c>
      <c r="I17" s="272">
        <v>14701.5838344681</v>
      </c>
      <c r="J17" s="272"/>
      <c r="K17" s="272"/>
      <c r="L17" s="272"/>
      <c r="M17" s="272"/>
      <c r="N17" s="272"/>
      <c r="O17" s="272">
        <v>30270.377073457199</v>
      </c>
      <c r="P17" s="99"/>
    </row>
    <row r="18" spans="2:16" ht="11.25" customHeight="1">
      <c r="B18" s="14">
        <v>7</v>
      </c>
      <c r="C18" s="354" t="s">
        <v>334</v>
      </c>
      <c r="D18" s="272"/>
      <c r="E18" s="77"/>
      <c r="F18" s="77"/>
      <c r="G18" s="77"/>
      <c r="H18" s="698">
        <v>298.75051200000001</v>
      </c>
      <c r="I18" s="698">
        <v>1130.31935</v>
      </c>
      <c r="J18" s="272"/>
      <c r="K18" s="272"/>
      <c r="L18" s="272">
        <v>2514.5656638822702</v>
      </c>
      <c r="M18" s="272"/>
      <c r="N18" s="272"/>
      <c r="O18" s="272">
        <v>3943.63552588227</v>
      </c>
      <c r="P18" s="99"/>
    </row>
    <row r="19" spans="2:16" ht="11.25" customHeight="1">
      <c r="B19" s="14">
        <v>8</v>
      </c>
      <c r="C19" s="354" t="s">
        <v>335</v>
      </c>
      <c r="D19" s="272"/>
      <c r="E19" s="272"/>
      <c r="F19" s="272"/>
      <c r="G19" s="272"/>
      <c r="H19" s="272"/>
      <c r="I19" s="272"/>
      <c r="J19" s="272"/>
      <c r="K19" s="272">
        <v>524.58788320532994</v>
      </c>
      <c r="L19" s="272">
        <v>14.744802366469999</v>
      </c>
      <c r="M19" s="272"/>
      <c r="N19" s="272"/>
      <c r="O19" s="272">
        <v>539.33268557179997</v>
      </c>
      <c r="P19" s="99"/>
    </row>
    <row r="20" spans="2:16" ht="11.25" customHeight="1">
      <c r="B20" s="14">
        <v>9</v>
      </c>
      <c r="C20" s="357" t="s">
        <v>1241</v>
      </c>
      <c r="D20" s="272"/>
      <c r="E20" s="272"/>
      <c r="F20" s="272"/>
      <c r="G20" s="272"/>
      <c r="H20" s="272"/>
      <c r="I20" s="272"/>
      <c r="J20" s="272"/>
      <c r="K20" s="272"/>
      <c r="L20" s="272"/>
      <c r="M20" s="272"/>
      <c r="N20" s="272"/>
      <c r="O20" s="272"/>
      <c r="P20" s="99"/>
    </row>
    <row r="21" spans="2:16" ht="11.25" customHeight="1">
      <c r="B21" s="14">
        <v>10</v>
      </c>
      <c r="C21" s="354" t="s">
        <v>1242</v>
      </c>
      <c r="D21" s="697"/>
      <c r="E21" s="697"/>
      <c r="F21" s="697"/>
      <c r="G21" s="697"/>
      <c r="H21" s="697"/>
      <c r="I21" s="697"/>
      <c r="J21" s="697"/>
      <c r="K21" s="697"/>
      <c r="L21" s="697">
        <v>6.4599999999999998E-4</v>
      </c>
      <c r="M21" s="697">
        <v>12.220163390730001</v>
      </c>
      <c r="N21" s="697">
        <v>48.882591562919998</v>
      </c>
      <c r="O21" s="272">
        <v>12.220163390730001</v>
      </c>
      <c r="P21" s="100"/>
    </row>
    <row r="22" spans="2:16" s="45" customFormat="1" ht="11.25" customHeight="1">
      <c r="B22" s="711">
        <v>11</v>
      </c>
      <c r="C22" s="1087" t="s">
        <v>1243</v>
      </c>
      <c r="D22" s="1222">
        <v>1807.387504</v>
      </c>
      <c r="E22" s="1222">
        <v>4437.1785200000004</v>
      </c>
      <c r="F22" s="1222"/>
      <c r="G22" s="1222"/>
      <c r="H22" s="1222">
        <v>11472.771615989101</v>
      </c>
      <c r="I22" s="1222">
        <v>15831.903184468099</v>
      </c>
      <c r="J22" s="1222"/>
      <c r="K22" s="1222">
        <v>524.58788320532994</v>
      </c>
      <c r="L22" s="1222">
        <v>2529.3111122487398</v>
      </c>
      <c r="M22" s="1222">
        <v>12.220163390730001</v>
      </c>
      <c r="N22" s="1222">
        <v>48.882591562919998</v>
      </c>
      <c r="O22" s="1222">
        <v>36615.359337301998</v>
      </c>
      <c r="P22" s="232"/>
    </row>
    <row r="23" spans="2:16" ht="11.25" customHeight="1">
      <c r="B23" s="711"/>
    </row>
    <row r="24" spans="2:16" ht="11.25" customHeight="1">
      <c r="B24" s="14"/>
    </row>
    <row r="25" spans="2:16">
      <c r="B25" s="14"/>
    </row>
    <row r="26" spans="2:16" ht="11.25" customHeight="1">
      <c r="B26" s="1870" t="s">
        <v>738</v>
      </c>
      <c r="C26" s="1871"/>
      <c r="D26" s="1221" t="s">
        <v>520</v>
      </c>
      <c r="E26" s="1221" t="s">
        <v>390</v>
      </c>
      <c r="F26" s="1221" t="s">
        <v>391</v>
      </c>
      <c r="G26" s="1221" t="s">
        <v>521</v>
      </c>
      <c r="H26" s="1221" t="s">
        <v>522</v>
      </c>
      <c r="I26" s="1221" t="s">
        <v>523</v>
      </c>
      <c r="J26" s="1221" t="s">
        <v>524</v>
      </c>
      <c r="K26" s="1221" t="s">
        <v>525</v>
      </c>
      <c r="L26" s="1221" t="s">
        <v>558</v>
      </c>
      <c r="M26" s="1221" t="s">
        <v>559</v>
      </c>
      <c r="N26" s="1221" t="s">
        <v>560</v>
      </c>
      <c r="O26" s="1221" t="s">
        <v>561</v>
      </c>
    </row>
    <row r="27" spans="2:16" ht="11.25" customHeight="1">
      <c r="D27" s="1854" t="s">
        <v>386</v>
      </c>
      <c r="E27" s="1872"/>
      <c r="F27" s="1872"/>
      <c r="G27" s="1872"/>
      <c r="H27" s="1872"/>
      <c r="I27" s="1872"/>
      <c r="J27" s="1872"/>
      <c r="K27" s="1872"/>
      <c r="L27" s="1872"/>
      <c r="M27" s="1872"/>
      <c r="N27" s="220"/>
      <c r="O27" s="598" t="s">
        <v>1240</v>
      </c>
      <c r="P27" s="1873"/>
    </row>
    <row r="28" spans="2:16" ht="11.25" customHeight="1">
      <c r="B28" s="1869" t="s">
        <v>273</v>
      </c>
      <c r="C28" s="1874"/>
      <c r="D28" s="645" t="s">
        <v>1029</v>
      </c>
      <c r="E28" s="645" t="s">
        <v>1030</v>
      </c>
      <c r="F28" s="645" t="s">
        <v>1031</v>
      </c>
      <c r="G28" s="645" t="s">
        <v>1032</v>
      </c>
      <c r="H28" s="645" t="s">
        <v>1033</v>
      </c>
      <c r="I28" s="645" t="s">
        <v>1035</v>
      </c>
      <c r="J28" s="645" t="s">
        <v>1036</v>
      </c>
      <c r="K28" s="645" t="s">
        <v>1037</v>
      </c>
      <c r="L28" s="645" t="s">
        <v>939</v>
      </c>
      <c r="M28" s="645" t="s">
        <v>587</v>
      </c>
      <c r="N28" s="646" t="s">
        <v>1041</v>
      </c>
      <c r="O28" s="646" t="s">
        <v>1202</v>
      </c>
      <c r="P28" s="1873"/>
    </row>
    <row r="29" spans="2:16" ht="11.25" customHeight="1">
      <c r="B29" s="711">
        <v>1</v>
      </c>
      <c r="C29" s="354" t="s">
        <v>1019</v>
      </c>
      <c r="D29" s="272">
        <v>1677.7741249999999</v>
      </c>
      <c r="E29" s="272"/>
      <c r="F29" s="272"/>
      <c r="G29" s="272"/>
      <c r="H29" s="272"/>
      <c r="I29" s="272"/>
      <c r="J29" s="272"/>
      <c r="K29" s="272"/>
      <c r="L29" s="272"/>
      <c r="M29" s="272"/>
      <c r="N29" s="272"/>
      <c r="O29" s="272">
        <v>1677.7741249999999</v>
      </c>
      <c r="P29" s="99"/>
    </row>
    <row r="30" spans="2:16" ht="11.25" customHeight="1">
      <c r="B30" s="14">
        <v>2</v>
      </c>
      <c r="C30" s="354" t="s">
        <v>329</v>
      </c>
      <c r="D30" s="697">
        <v>31.205461</v>
      </c>
      <c r="E30" s="697"/>
      <c r="F30" s="697"/>
      <c r="G30" s="697"/>
      <c r="H30" s="697">
        <v>12.414187</v>
      </c>
      <c r="I30" s="697"/>
      <c r="J30" s="697"/>
      <c r="K30" s="697"/>
      <c r="L30" s="697"/>
      <c r="M30" s="697"/>
      <c r="N30" s="697"/>
      <c r="O30" s="272">
        <v>43.619647999999998</v>
      </c>
      <c r="P30" s="100"/>
    </row>
    <row r="31" spans="2:16" ht="11.25" customHeight="1">
      <c r="B31" s="14">
        <v>3</v>
      </c>
      <c r="C31" s="354" t="s">
        <v>330</v>
      </c>
      <c r="D31" s="697">
        <v>91.329870999999997</v>
      </c>
      <c r="E31" s="697"/>
      <c r="F31" s="697"/>
      <c r="G31" s="697"/>
      <c r="H31" s="697">
        <v>122.061944</v>
      </c>
      <c r="I31" s="697"/>
      <c r="J31" s="697"/>
      <c r="K31" s="697"/>
      <c r="L31" s="697"/>
      <c r="M31" s="697"/>
      <c r="N31" s="697"/>
      <c r="O31" s="272">
        <v>213.39181500000001</v>
      </c>
      <c r="P31" s="100"/>
    </row>
    <row r="32" spans="2:16" ht="11.25" customHeight="1">
      <c r="B32" s="14">
        <v>4</v>
      </c>
      <c r="C32" s="354" t="s">
        <v>331</v>
      </c>
      <c r="D32" s="697">
        <v>140.861031</v>
      </c>
      <c r="E32" s="697"/>
      <c r="F32" s="697"/>
      <c r="G32" s="697"/>
      <c r="H32" s="697"/>
      <c r="I32" s="697"/>
      <c r="J32" s="697"/>
      <c r="K32" s="697"/>
      <c r="L32" s="697"/>
      <c r="M32" s="697"/>
      <c r="N32" s="697"/>
      <c r="O32" s="272">
        <v>140.861031</v>
      </c>
      <c r="P32" s="100"/>
    </row>
    <row r="33" spans="2:16" ht="11.25" customHeight="1">
      <c r="B33" s="14">
        <v>5</v>
      </c>
      <c r="C33" s="354" t="s">
        <v>332</v>
      </c>
      <c r="D33" s="697"/>
      <c r="E33" s="697"/>
      <c r="F33" s="697"/>
      <c r="G33" s="697"/>
      <c r="H33" s="697"/>
      <c r="I33" s="697"/>
      <c r="J33" s="697"/>
      <c r="K33" s="697"/>
      <c r="L33" s="697"/>
      <c r="M33" s="697"/>
      <c r="N33" s="697"/>
      <c r="O33" s="272"/>
      <c r="P33" s="100"/>
    </row>
    <row r="34" spans="2:16" ht="11.25" customHeight="1">
      <c r="B34" s="14">
        <v>6</v>
      </c>
      <c r="C34" s="354" t="s">
        <v>333</v>
      </c>
      <c r="D34" s="272"/>
      <c r="E34" s="272">
        <v>3339.8829999999998</v>
      </c>
      <c r="F34" s="272"/>
      <c r="G34" s="272"/>
      <c r="H34" s="272">
        <v>10317.511821496801</v>
      </c>
      <c r="I34" s="272">
        <v>13905.554744953501</v>
      </c>
      <c r="J34" s="272"/>
      <c r="K34" s="272"/>
      <c r="L34" s="272"/>
      <c r="M34" s="272"/>
      <c r="N34" s="272"/>
      <c r="O34" s="272">
        <v>27562.949566450301</v>
      </c>
      <c r="P34" s="99"/>
    </row>
    <row r="35" spans="2:16" ht="11.25" customHeight="1">
      <c r="B35" s="14">
        <v>7</v>
      </c>
      <c r="C35" s="354" t="s">
        <v>334</v>
      </c>
      <c r="D35" s="272"/>
      <c r="E35" s="77"/>
      <c r="F35" s="77"/>
      <c r="G35" s="77"/>
      <c r="H35" s="698">
        <v>529.60532799999999</v>
      </c>
      <c r="I35" s="698">
        <v>1469.986001</v>
      </c>
      <c r="J35" s="272"/>
      <c r="K35" s="272"/>
      <c r="L35" s="272">
        <v>3571.77421713886</v>
      </c>
      <c r="M35" s="272"/>
      <c r="N35" s="272"/>
      <c r="O35" s="272">
        <v>5571.3655461388598</v>
      </c>
      <c r="P35" s="99"/>
    </row>
    <row r="36" spans="2:16" ht="11.25" customHeight="1">
      <c r="B36" s="14">
        <v>8</v>
      </c>
      <c r="C36" s="354" t="s">
        <v>335</v>
      </c>
      <c r="D36" s="272"/>
      <c r="E36" s="272"/>
      <c r="F36" s="272"/>
      <c r="G36" s="272"/>
      <c r="H36" s="272"/>
      <c r="I36" s="272"/>
      <c r="J36" s="272"/>
      <c r="K36" s="272">
        <v>81.112792074479998</v>
      </c>
      <c r="L36" s="272">
        <v>22.556264639999998</v>
      </c>
      <c r="M36" s="272"/>
      <c r="N36" s="272"/>
      <c r="O36" s="272">
        <v>103.66905671448001</v>
      </c>
      <c r="P36" s="99"/>
    </row>
    <row r="37" spans="2:16" ht="11.25" customHeight="1">
      <c r="B37" s="14">
        <v>9</v>
      </c>
      <c r="C37" s="357" t="s">
        <v>1241</v>
      </c>
      <c r="D37" s="272"/>
      <c r="E37" s="272"/>
      <c r="F37" s="272"/>
      <c r="G37" s="272"/>
      <c r="H37" s="272"/>
      <c r="I37" s="272"/>
      <c r="J37" s="272"/>
      <c r="K37" s="272"/>
      <c r="L37" s="272"/>
      <c r="M37" s="272"/>
      <c r="N37" s="272"/>
      <c r="O37" s="272"/>
      <c r="P37" s="99"/>
    </row>
    <row r="38" spans="2:16" ht="11.25" customHeight="1">
      <c r="B38" s="14">
        <v>10</v>
      </c>
      <c r="C38" s="354" t="s">
        <v>1242</v>
      </c>
      <c r="D38" s="697"/>
      <c r="E38" s="697"/>
      <c r="F38" s="697"/>
      <c r="G38" s="697"/>
      <c r="H38" s="697"/>
      <c r="I38" s="697"/>
      <c r="J38" s="697"/>
      <c r="K38" s="697"/>
      <c r="L38" s="697"/>
      <c r="M38" s="697">
        <v>0.103021401</v>
      </c>
      <c r="N38" s="697">
        <v>0.41208560399999999</v>
      </c>
      <c r="O38" s="272">
        <v>0.103021401</v>
      </c>
      <c r="P38" s="100"/>
    </row>
    <row r="39" spans="2:16" s="45" customFormat="1" ht="11.25" customHeight="1">
      <c r="B39" s="1347">
        <v>11</v>
      </c>
      <c r="C39" s="1087" t="s">
        <v>1243</v>
      </c>
      <c r="D39" s="1222">
        <v>1941.170488</v>
      </c>
      <c r="E39" s="1222">
        <v>3339.8829999999998</v>
      </c>
      <c r="F39" s="1222"/>
      <c r="G39" s="1222"/>
      <c r="H39" s="1222">
        <v>10981.5932804968</v>
      </c>
      <c r="I39" s="1222">
        <v>15375.5407459535</v>
      </c>
      <c r="J39" s="1222"/>
      <c r="K39" s="1222">
        <v>81.112792074479998</v>
      </c>
      <c r="L39" s="1222">
        <v>3594.3304817788598</v>
      </c>
      <c r="M39" s="1222">
        <v>0.103021401</v>
      </c>
      <c r="N39" s="1222">
        <v>0.41208560399999999</v>
      </c>
      <c r="O39" s="1222">
        <v>35313.733809704601</v>
      </c>
      <c r="P39" s="232"/>
    </row>
    <row r="43" spans="2:16">
      <c r="B43" s="104"/>
    </row>
    <row r="44" spans="2:16">
      <c r="B44" s="104"/>
    </row>
    <row r="45" spans="2:16">
      <c r="B45" s="30"/>
    </row>
    <row r="46" spans="2:16">
      <c r="B46" s="14"/>
    </row>
    <row r="47" spans="2:16">
      <c r="B47" s="14"/>
    </row>
    <row r="48" spans="2:16">
      <c r="B48" s="14"/>
    </row>
    <row r="49" spans="2:2">
      <c r="B49" s="14"/>
    </row>
    <row r="50" spans="2:2">
      <c r="B50" s="14"/>
    </row>
    <row r="51" spans="2:2">
      <c r="B51" s="14"/>
    </row>
    <row r="52" spans="2:2">
      <c r="B52" s="14"/>
    </row>
    <row r="53" spans="2:2">
      <c r="B53" s="14"/>
    </row>
    <row r="54" spans="2:2">
      <c r="B54" s="26"/>
    </row>
    <row r="55" spans="2:2">
      <c r="B55" s="26"/>
    </row>
    <row r="56" spans="2:2">
      <c r="B56" s="26"/>
    </row>
    <row r="57" spans="2:2">
      <c r="B57" s="26"/>
    </row>
    <row r="58" spans="2:2">
      <c r="B58" s="26"/>
    </row>
    <row r="59" spans="2:2">
      <c r="B59" s="26"/>
    </row>
    <row r="60" spans="2:2">
      <c r="B60" s="26"/>
    </row>
    <row r="61" spans="2:2">
      <c r="B61" s="26"/>
    </row>
  </sheetData>
  <mergeCells count="10">
    <mergeCell ref="B26:C26"/>
    <mergeCell ref="D27:M27"/>
    <mergeCell ref="P27:P28"/>
    <mergeCell ref="B28:C28"/>
    <mergeCell ref="B3:I3"/>
    <mergeCell ref="P10:P11"/>
    <mergeCell ref="D10:M10"/>
    <mergeCell ref="B9:C9"/>
    <mergeCell ref="B11:C11"/>
    <mergeCell ref="B7:O7"/>
  </mergeCells>
  <hyperlinks>
    <hyperlink ref="B3" location="Contents!A1" display="Back to index page" xr:uid="{00000000-0004-0000-2500-000000000000}"/>
  </hyperlinks>
  <pageMargins left="0.23622047244094491" right="0.23622047244094491" top="0.74803149606299213" bottom="0.74803149606299213" header="0.31496062992125984" footer="0.31496062992125984"/>
  <pageSetup paperSize="9" scale="62" orientation="landscape" r:id="rId1"/>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Ark45"/>
  <dimension ref="A1:T86"/>
  <sheetViews>
    <sheetView showGridLines="0" showRowColHeaders="0" zoomScaleNormal="100" workbookViewId="0"/>
  </sheetViews>
  <sheetFormatPr baseColWidth="10" defaultColWidth="12.5703125" defaultRowHeight="11.25"/>
  <cols>
    <col min="1" max="1" width="2.7109375" style="21" customWidth="1"/>
    <col min="2" max="2" width="25.42578125" style="32" customWidth="1"/>
    <col min="3" max="3" width="20.7109375" style="32" customWidth="1"/>
    <col min="4" max="10" width="15.7109375" style="32" customWidth="1"/>
    <col min="11" max="11" width="35.42578125" style="32" customWidth="1"/>
    <col min="12" max="16384" width="12.5703125" style="32"/>
  </cols>
  <sheetData>
    <row r="1" spans="1:16" s="12" customFormat="1" ht="11.25" customHeight="1">
      <c r="A1" s="9"/>
      <c r="B1" s="9"/>
      <c r="C1" s="9"/>
      <c r="D1" s="10"/>
      <c r="E1" s="10"/>
      <c r="F1" s="10"/>
      <c r="G1" s="10"/>
      <c r="H1" s="10"/>
      <c r="I1" s="10"/>
      <c r="J1" s="10"/>
    </row>
    <row r="2" spans="1:16" s="12" customFormat="1" ht="5.25" customHeight="1">
      <c r="A2" s="9"/>
      <c r="B2" s="9"/>
      <c r="C2" s="9"/>
      <c r="D2" s="10"/>
      <c r="E2" s="10"/>
      <c r="F2" s="11"/>
      <c r="G2" s="11"/>
      <c r="H2" s="11"/>
    </row>
    <row r="3" spans="1:16" s="14" customFormat="1" ht="12.75" customHeight="1">
      <c r="A3" s="13"/>
      <c r="B3" s="1726" t="s">
        <v>268</v>
      </c>
      <c r="C3" s="1726"/>
      <c r="D3" s="1726"/>
      <c r="E3" s="1726"/>
      <c r="F3" s="1726"/>
      <c r="G3" s="1726"/>
      <c r="H3" s="1726"/>
    </row>
    <row r="4" spans="1:16" s="12" customFormat="1" ht="5.25" customHeight="1">
      <c r="A4" s="9"/>
      <c r="B4" s="9"/>
      <c r="C4" s="9"/>
      <c r="D4" s="10"/>
      <c r="E4" s="10"/>
      <c r="F4" s="11"/>
      <c r="G4" s="11"/>
      <c r="H4" s="11"/>
      <c r="J4" s="9"/>
      <c r="K4" s="9"/>
    </row>
    <row r="5" spans="1:16" s="8" customFormat="1" ht="15.75" customHeight="1">
      <c r="A5" s="15"/>
      <c r="B5" s="16" t="s">
        <v>1244</v>
      </c>
    </row>
    <row r="6" spans="1:16" ht="11.25" customHeight="1">
      <c r="A6" s="15"/>
      <c r="B6" s="16"/>
      <c r="C6" s="8"/>
      <c r="D6" s="8"/>
      <c r="E6" s="8"/>
      <c r="F6" s="8"/>
      <c r="G6" s="8"/>
      <c r="H6" s="8"/>
      <c r="I6" s="8"/>
      <c r="J6" s="8"/>
    </row>
    <row r="7" spans="1:16" ht="22.5" customHeight="1">
      <c r="A7" s="15"/>
      <c r="B7" s="1837" t="s">
        <v>1245</v>
      </c>
      <c r="C7" s="1837"/>
      <c r="D7" s="1837"/>
      <c r="E7" s="1837"/>
      <c r="F7" s="1837"/>
      <c r="G7" s="1837"/>
      <c r="H7" s="1837"/>
      <c r="I7" s="1837"/>
      <c r="J7" s="1837"/>
    </row>
    <row r="8" spans="1:16" ht="11.25" customHeight="1">
      <c r="A8" s="15"/>
      <c r="B8" s="1877" t="s">
        <v>1246</v>
      </c>
      <c r="C8" s="1877"/>
      <c r="D8" s="1877"/>
      <c r="E8" s="1877"/>
      <c r="F8" s="1877"/>
      <c r="G8" s="1877"/>
      <c r="H8" s="1877"/>
      <c r="I8" s="1877"/>
      <c r="J8" s="1877"/>
      <c r="K8" s="77"/>
    </row>
    <row r="9" spans="1:16" ht="11.25" customHeight="1"/>
    <row r="10" spans="1:16" ht="11.25" customHeight="1">
      <c r="A10" s="40"/>
      <c r="B10" s="1878" t="s">
        <v>28</v>
      </c>
      <c r="C10" s="1879"/>
      <c r="D10" s="878" t="s">
        <v>520</v>
      </c>
      <c r="E10" s="878" t="s">
        <v>390</v>
      </c>
      <c r="F10" s="878" t="s">
        <v>391</v>
      </c>
      <c r="G10" s="878" t="s">
        <v>521</v>
      </c>
      <c r="H10" s="878" t="s">
        <v>522</v>
      </c>
      <c r="I10" s="878" t="s">
        <v>523</v>
      </c>
      <c r="J10" s="878" t="s">
        <v>524</v>
      </c>
      <c r="N10" s="4"/>
      <c r="O10" s="4"/>
      <c r="P10" s="4"/>
    </row>
    <row r="11" spans="1:16" ht="11.25" customHeight="1">
      <c r="A11" s="18"/>
      <c r="B11" s="597"/>
      <c r="C11" s="368"/>
      <c r="D11" s="759"/>
      <c r="E11" s="77" t="s">
        <v>1247</v>
      </c>
      <c r="F11" s="759"/>
      <c r="G11" s="77" t="s">
        <v>1247</v>
      </c>
      <c r="H11" s="652" t="s">
        <v>1247</v>
      </c>
      <c r="I11" s="759" t="s">
        <v>1049</v>
      </c>
      <c r="J11" s="652" t="s">
        <v>1050</v>
      </c>
      <c r="N11" s="4"/>
      <c r="O11" s="4"/>
      <c r="P11" s="4"/>
    </row>
    <row r="12" spans="1:16" ht="11.25" customHeight="1">
      <c r="A12" s="18"/>
      <c r="B12" s="597"/>
      <c r="C12" s="368"/>
      <c r="D12" s="77"/>
      <c r="E12" s="77" t="s">
        <v>1060</v>
      </c>
      <c r="F12" s="77"/>
      <c r="G12" s="77" t="s">
        <v>1062</v>
      </c>
      <c r="H12" s="652" t="s">
        <v>1248</v>
      </c>
      <c r="I12" s="77" t="s">
        <v>1249</v>
      </c>
      <c r="J12" s="652" t="s">
        <v>1250</v>
      </c>
      <c r="N12" s="4"/>
      <c r="O12" s="4"/>
      <c r="P12" s="4"/>
    </row>
    <row r="13" spans="1:16" ht="11.25" customHeight="1">
      <c r="A13" s="18"/>
      <c r="B13" s="366" t="s">
        <v>273</v>
      </c>
      <c r="C13" s="297" t="s">
        <v>1251</v>
      </c>
      <c r="D13" s="148" t="s">
        <v>800</v>
      </c>
      <c r="E13" s="77" t="s">
        <v>1071</v>
      </c>
      <c r="F13" s="148" t="s">
        <v>1252</v>
      </c>
      <c r="G13" s="148" t="s">
        <v>1071</v>
      </c>
      <c r="H13" s="519" t="s">
        <v>1073</v>
      </c>
      <c r="I13" s="148" t="s">
        <v>439</v>
      </c>
      <c r="J13" s="519" t="s">
        <v>1253</v>
      </c>
      <c r="O13" s="4"/>
      <c r="P13" s="4"/>
    </row>
    <row r="14" spans="1:16" ht="15" customHeight="1">
      <c r="A14" s="14"/>
      <c r="B14" s="1486" t="s">
        <v>1254</v>
      </c>
      <c r="C14" s="760" t="s">
        <v>1255</v>
      </c>
      <c r="D14" s="760"/>
      <c r="E14" s="760"/>
      <c r="F14" s="760"/>
      <c r="G14" s="760"/>
      <c r="H14" s="760"/>
      <c r="I14" s="760"/>
      <c r="J14" s="760"/>
      <c r="O14" s="4"/>
      <c r="P14" s="4"/>
    </row>
    <row r="15" spans="1:16" ht="11.25" customHeight="1">
      <c r="A15" s="14"/>
      <c r="B15" s="355">
        <v>1</v>
      </c>
      <c r="C15" s="355" t="s">
        <v>1077</v>
      </c>
      <c r="D15" s="871">
        <v>25.00763693</v>
      </c>
      <c r="E15" s="809">
        <v>3.2000000000000001E-2</v>
      </c>
      <c r="F15" s="871">
        <v>11</v>
      </c>
      <c r="G15" s="566">
        <v>19.114999999999998</v>
      </c>
      <c r="H15" s="566">
        <v>1.3685400000000001</v>
      </c>
      <c r="I15" s="871">
        <v>1.0923425499999999</v>
      </c>
      <c r="J15" s="787">
        <v>4.3680000000000003</v>
      </c>
      <c r="K15" s="792"/>
      <c r="N15" s="228"/>
      <c r="O15" s="4"/>
      <c r="P15" s="4"/>
    </row>
    <row r="16" spans="1:16" ht="11.25" customHeight="1">
      <c r="A16" s="14"/>
      <c r="B16" s="355">
        <v>2</v>
      </c>
      <c r="C16" s="355" t="s">
        <v>1080</v>
      </c>
      <c r="D16" s="871">
        <v>22.83700602</v>
      </c>
      <c r="E16" s="809">
        <v>0.224</v>
      </c>
      <c r="F16" s="871">
        <v>9</v>
      </c>
      <c r="G16" s="566">
        <v>43.862000000000002</v>
      </c>
      <c r="H16" s="566">
        <v>1.3221499999999999</v>
      </c>
      <c r="I16" s="871">
        <v>7.8413518499999997</v>
      </c>
      <c r="J16" s="787">
        <v>34.335999999999999</v>
      </c>
      <c r="K16" s="792"/>
      <c r="N16" s="228"/>
      <c r="O16" s="4"/>
      <c r="P16" s="4"/>
    </row>
    <row r="17" spans="1:16" ht="11.25" customHeight="1">
      <c r="A17" s="14"/>
      <c r="B17" s="355">
        <v>3</v>
      </c>
      <c r="C17" s="355" t="s">
        <v>1081</v>
      </c>
      <c r="D17" s="871">
        <v>86.674254099999999</v>
      </c>
      <c r="E17" s="809">
        <v>0.40699999999999997</v>
      </c>
      <c r="F17" s="871">
        <v>211</v>
      </c>
      <c r="G17" s="566">
        <v>35.502000000000002</v>
      </c>
      <c r="H17" s="566">
        <v>1.75658</v>
      </c>
      <c r="I17" s="871">
        <v>29.185005090000001</v>
      </c>
      <c r="J17" s="787">
        <v>33.671999999999997</v>
      </c>
      <c r="K17" s="792"/>
      <c r="N17" s="228"/>
      <c r="O17" s="4"/>
      <c r="P17" s="4"/>
    </row>
    <row r="18" spans="1:16" ht="11.25" customHeight="1">
      <c r="A18" s="14"/>
      <c r="B18" s="355">
        <v>4</v>
      </c>
      <c r="C18" s="355" t="s">
        <v>1082</v>
      </c>
      <c r="D18" s="871">
        <v>373.58746309999998</v>
      </c>
      <c r="E18" s="809">
        <v>0.626</v>
      </c>
      <c r="F18" s="871">
        <v>187</v>
      </c>
      <c r="G18" s="566">
        <v>28.686</v>
      </c>
      <c r="H18" s="566">
        <v>1.1349199999999999</v>
      </c>
      <c r="I18" s="871">
        <v>146.14976519999999</v>
      </c>
      <c r="J18" s="787">
        <v>39.121000000000002</v>
      </c>
      <c r="K18" s="792"/>
      <c r="N18" s="228"/>
      <c r="O18" s="4"/>
      <c r="P18" s="4"/>
    </row>
    <row r="19" spans="1:16" ht="11.25" customHeight="1">
      <c r="A19" s="14"/>
      <c r="B19" s="355">
        <v>5</v>
      </c>
      <c r="C19" s="355" t="s">
        <v>1083</v>
      </c>
      <c r="D19" s="871">
        <v>112.87983871</v>
      </c>
      <c r="E19" s="809">
        <v>1.056</v>
      </c>
      <c r="F19" s="871">
        <v>151</v>
      </c>
      <c r="G19" s="566">
        <v>30.948</v>
      </c>
      <c r="H19" s="566">
        <v>2.1495000000000002</v>
      </c>
      <c r="I19" s="871">
        <v>55.119071339999998</v>
      </c>
      <c r="J19" s="787">
        <v>48.83</v>
      </c>
      <c r="K19" s="792"/>
      <c r="N19" s="228"/>
      <c r="O19" s="4"/>
      <c r="P19" s="4"/>
    </row>
    <row r="20" spans="1:16" ht="11.25" customHeight="1">
      <c r="A20" s="14"/>
      <c r="B20" s="355">
        <v>6</v>
      </c>
      <c r="C20" s="355" t="s">
        <v>1086</v>
      </c>
      <c r="D20" s="871">
        <v>12.35096317</v>
      </c>
      <c r="E20" s="1504">
        <v>4.1289999999999996</v>
      </c>
      <c r="F20" s="1505">
        <v>42</v>
      </c>
      <c r="G20" s="1506">
        <v>31.632999999999999</v>
      </c>
      <c r="H20" s="1506">
        <v>1.43831</v>
      </c>
      <c r="I20" s="871">
        <v>9.6831890099999995</v>
      </c>
      <c r="J20" s="787">
        <v>78.400000000000006</v>
      </c>
      <c r="K20" s="792"/>
      <c r="N20" s="228"/>
      <c r="O20" s="4"/>
      <c r="P20" s="4"/>
    </row>
    <row r="21" spans="1:16" ht="11.25" customHeight="1">
      <c r="A21" s="14"/>
      <c r="B21" s="355">
        <v>7</v>
      </c>
      <c r="C21" s="355" t="s">
        <v>1089</v>
      </c>
      <c r="D21" s="871"/>
      <c r="E21" s="1504"/>
      <c r="F21" s="1505"/>
      <c r="G21" s="1506"/>
      <c r="H21" s="1506"/>
      <c r="I21" s="871"/>
      <c r="J21" s="787"/>
      <c r="K21" s="792"/>
      <c r="N21" s="228"/>
      <c r="O21" s="4"/>
      <c r="P21" s="4"/>
    </row>
    <row r="22" spans="1:16" ht="11.25" customHeight="1">
      <c r="A22" s="14"/>
      <c r="B22" s="355">
        <v>8</v>
      </c>
      <c r="C22" s="355" t="s">
        <v>1093</v>
      </c>
      <c r="D22" s="870">
        <v>7.85515074</v>
      </c>
      <c r="E22" s="1507">
        <v>100</v>
      </c>
      <c r="F22" s="1508">
        <v>3</v>
      </c>
      <c r="G22" s="1507">
        <v>20.855</v>
      </c>
      <c r="H22" s="1507">
        <v>4.7894500000000004</v>
      </c>
      <c r="I22" s="870">
        <v>20.47747837</v>
      </c>
      <c r="J22" s="787">
        <v>260.68900000000002</v>
      </c>
      <c r="K22" s="792"/>
      <c r="N22" s="228"/>
      <c r="O22" s="4"/>
      <c r="P22" s="4"/>
    </row>
    <row r="23" spans="1:16" ht="11.25" customHeight="1">
      <c r="A23" s="14"/>
      <c r="B23" s="1223">
        <v>9</v>
      </c>
      <c r="C23" s="1223" t="s">
        <v>1256</v>
      </c>
      <c r="D23" s="1224">
        <v>641.19231276999994</v>
      </c>
      <c r="E23" s="1509">
        <v>1.92</v>
      </c>
      <c r="F23" s="1510">
        <v>614</v>
      </c>
      <c r="G23" s="1511">
        <v>30.134</v>
      </c>
      <c r="H23" s="1511">
        <v>1.4639599999999999</v>
      </c>
      <c r="I23" s="1227">
        <v>269.54820340999999</v>
      </c>
      <c r="J23" s="1228">
        <v>42.039000000000001</v>
      </c>
      <c r="K23" s="792"/>
      <c r="N23" s="228"/>
      <c r="O23" s="4"/>
      <c r="P23" s="4"/>
    </row>
    <row r="24" spans="1:16" ht="15" customHeight="1">
      <c r="A24" s="14"/>
      <c r="B24" s="1487" t="s">
        <v>1257</v>
      </c>
      <c r="C24" s="358" t="s">
        <v>1255</v>
      </c>
      <c r="D24" s="495"/>
      <c r="E24" s="1506"/>
      <c r="F24" s="1512"/>
      <c r="G24" s="1506"/>
      <c r="H24" s="1506"/>
      <c r="I24" s="358"/>
      <c r="J24" s="568"/>
      <c r="N24" s="228"/>
      <c r="O24" s="4"/>
      <c r="P24" s="4"/>
    </row>
    <row r="25" spans="1:16" ht="11.25" customHeight="1">
      <c r="A25" s="14"/>
      <c r="B25" s="355">
        <v>1</v>
      </c>
      <c r="C25" s="355" t="s">
        <v>1077</v>
      </c>
      <c r="D25" s="1132">
        <v>78.048820820000003</v>
      </c>
      <c r="E25" s="1506">
        <v>0.13</v>
      </c>
      <c r="F25" s="1513">
        <v>2</v>
      </c>
      <c r="G25" s="1506">
        <v>46.49</v>
      </c>
      <c r="H25" s="1506">
        <v>3.1682800000000002</v>
      </c>
      <c r="I25" s="871">
        <v>34.081031189999997</v>
      </c>
      <c r="J25" s="567">
        <v>43.665999999999997</v>
      </c>
      <c r="N25" s="228"/>
      <c r="O25" s="4"/>
      <c r="P25" s="4"/>
    </row>
    <row r="26" spans="1:16" ht="11.25" customHeight="1">
      <c r="A26" s="14"/>
      <c r="B26" s="355">
        <v>2</v>
      </c>
      <c r="C26" s="355" t="s">
        <v>1080</v>
      </c>
      <c r="D26" s="1132">
        <v>32.886487780000003</v>
      </c>
      <c r="E26" s="1506">
        <v>0.22800000000000001</v>
      </c>
      <c r="F26" s="1513">
        <v>2</v>
      </c>
      <c r="G26" s="1506">
        <v>19.117000000000001</v>
      </c>
      <c r="H26" s="1506">
        <v>3.9056000000000002</v>
      </c>
      <c r="I26" s="871">
        <v>10.005884160000001</v>
      </c>
      <c r="J26" s="567">
        <v>30.425999999999998</v>
      </c>
      <c r="N26" s="228"/>
      <c r="O26" s="4"/>
      <c r="P26" s="4"/>
    </row>
    <row r="27" spans="1:16" ht="11.25" customHeight="1">
      <c r="A27" s="14"/>
      <c r="B27" s="355">
        <v>3</v>
      </c>
      <c r="C27" s="355" t="s">
        <v>1081</v>
      </c>
      <c r="D27" s="1132">
        <v>1.559748E-2</v>
      </c>
      <c r="E27" s="1506">
        <v>0.40400000000000003</v>
      </c>
      <c r="F27" s="1513">
        <v>6</v>
      </c>
      <c r="G27" s="1506">
        <v>14.356999999999999</v>
      </c>
      <c r="H27" s="1506">
        <v>4.97567</v>
      </c>
      <c r="I27" s="871">
        <v>4.7029999999999997E-3</v>
      </c>
      <c r="J27" s="567">
        <v>30.152000000000001</v>
      </c>
      <c r="N27" s="228"/>
      <c r="O27" s="4"/>
      <c r="P27" s="4"/>
    </row>
    <row r="28" spans="1:16" ht="11.25" customHeight="1">
      <c r="A28" s="14"/>
      <c r="B28" s="355">
        <v>4</v>
      </c>
      <c r="C28" s="355" t="s">
        <v>1082</v>
      </c>
      <c r="D28" s="1132">
        <v>5.6090397599999999</v>
      </c>
      <c r="E28" s="1506">
        <v>0.622</v>
      </c>
      <c r="F28" s="1513">
        <v>9</v>
      </c>
      <c r="G28" s="1506">
        <v>23.555</v>
      </c>
      <c r="H28" s="1506">
        <v>5</v>
      </c>
      <c r="I28" s="871">
        <v>3.2384197399999999</v>
      </c>
      <c r="J28" s="567">
        <v>57.735999999999997</v>
      </c>
      <c r="N28" s="228"/>
      <c r="O28" s="4"/>
      <c r="P28" s="4"/>
    </row>
    <row r="29" spans="1:16" ht="11.25" customHeight="1">
      <c r="A29" s="14"/>
      <c r="B29" s="355">
        <v>5</v>
      </c>
      <c r="C29" s="355" t="s">
        <v>1083</v>
      </c>
      <c r="D29" s="1132">
        <v>3.58674969</v>
      </c>
      <c r="E29" s="1506">
        <v>1.177</v>
      </c>
      <c r="F29" s="1513">
        <v>8</v>
      </c>
      <c r="G29" s="1506">
        <v>23.271000000000001</v>
      </c>
      <c r="H29" s="1506">
        <v>4.9566999999999997</v>
      </c>
      <c r="I29" s="871">
        <v>2.5186450200000001</v>
      </c>
      <c r="J29" s="567">
        <v>70.221000000000004</v>
      </c>
      <c r="N29" s="228"/>
    </row>
    <row r="30" spans="1:16" ht="11.25" customHeight="1">
      <c r="A30" s="14"/>
      <c r="B30" s="355">
        <v>6</v>
      </c>
      <c r="C30" s="355" t="s">
        <v>1086</v>
      </c>
      <c r="D30" s="1132"/>
      <c r="E30" s="1506"/>
      <c r="F30" s="1513"/>
      <c r="G30" s="1506"/>
      <c r="H30" s="1506"/>
      <c r="I30" s="871"/>
      <c r="J30" s="793"/>
      <c r="N30" s="228"/>
    </row>
    <row r="31" spans="1:16" ht="11.25" customHeight="1">
      <c r="A31" s="14"/>
      <c r="B31" s="355">
        <v>7</v>
      </c>
      <c r="C31" s="355" t="s">
        <v>1089</v>
      </c>
      <c r="D31" s="1132"/>
      <c r="E31" s="1506"/>
      <c r="F31" s="1513"/>
      <c r="G31" s="1506"/>
      <c r="H31" s="1506"/>
      <c r="I31" s="871"/>
      <c r="J31" s="568"/>
      <c r="N31" s="228"/>
    </row>
    <row r="32" spans="1:16" ht="11.25" customHeight="1">
      <c r="A32" s="14"/>
      <c r="B32" s="355">
        <v>8</v>
      </c>
      <c r="C32" s="355" t="s">
        <v>1093</v>
      </c>
      <c r="D32" s="1132">
        <v>0.41466375999999999</v>
      </c>
      <c r="E32" s="1506">
        <v>100</v>
      </c>
      <c r="F32" s="1513">
        <v>1</v>
      </c>
      <c r="G32" s="1506">
        <v>29.861999999999998</v>
      </c>
      <c r="H32" s="1506">
        <v>5</v>
      </c>
      <c r="I32" s="871"/>
      <c r="J32" s="567"/>
      <c r="N32" s="228"/>
    </row>
    <row r="33" spans="1:14" ht="11.25" customHeight="1">
      <c r="A33" s="14"/>
      <c r="B33" s="1223">
        <v>9</v>
      </c>
      <c r="C33" s="1223" t="s">
        <v>1258</v>
      </c>
      <c r="D33" s="1224">
        <v>120.56135929</v>
      </c>
      <c r="E33" s="1511">
        <v>0.55400000000000005</v>
      </c>
      <c r="F33" s="1510">
        <v>28</v>
      </c>
      <c r="G33" s="1511">
        <v>37.204000000000001</v>
      </c>
      <c r="H33" s="1511">
        <v>3.5143599999999999</v>
      </c>
      <c r="I33" s="1227">
        <v>49.848683110000003</v>
      </c>
      <c r="J33" s="1229">
        <v>41.347000000000001</v>
      </c>
      <c r="L33" s="32" t="s">
        <v>1259</v>
      </c>
    </row>
    <row r="34" spans="1:14" ht="15" customHeight="1">
      <c r="A34" s="14"/>
      <c r="B34" s="1487" t="s">
        <v>1260</v>
      </c>
      <c r="C34" s="358" t="s">
        <v>1255</v>
      </c>
      <c r="D34" s="495"/>
      <c r="E34" s="1506"/>
      <c r="F34" s="1512"/>
      <c r="G34" s="1506"/>
      <c r="H34" s="1506"/>
      <c r="I34" s="358"/>
      <c r="J34" s="568"/>
      <c r="N34" s="79"/>
    </row>
    <row r="35" spans="1:14" ht="11.25" customHeight="1">
      <c r="A35" s="14"/>
      <c r="B35" s="355">
        <v>1</v>
      </c>
      <c r="C35" s="355" t="s">
        <v>1077</v>
      </c>
      <c r="D35" s="1132">
        <v>7760.1727406</v>
      </c>
      <c r="E35" s="1506">
        <v>5.2999999999999999E-2</v>
      </c>
      <c r="F35" s="1513">
        <v>108</v>
      </c>
      <c r="G35" s="1506">
        <v>36.819000000000003</v>
      </c>
      <c r="H35" s="1506">
        <v>1.37853</v>
      </c>
      <c r="I35" s="871">
        <v>879.70694200000003</v>
      </c>
      <c r="J35" s="567">
        <v>11.336</v>
      </c>
    </row>
    <row r="36" spans="1:14" ht="11.25" customHeight="1">
      <c r="A36" s="14"/>
      <c r="B36" s="355">
        <v>2</v>
      </c>
      <c r="C36" s="355" t="s">
        <v>1080</v>
      </c>
      <c r="D36" s="1132">
        <v>18051.630659999999</v>
      </c>
      <c r="E36" s="1506">
        <v>0.23599999999999999</v>
      </c>
      <c r="F36" s="1513">
        <v>62</v>
      </c>
      <c r="G36" s="1506">
        <v>19.238</v>
      </c>
      <c r="H36" s="1506">
        <v>1.06585</v>
      </c>
      <c r="I36" s="871">
        <v>2798.831878</v>
      </c>
      <c r="J36" s="567">
        <v>15.505000000000001</v>
      </c>
    </row>
    <row r="37" spans="1:14" ht="11.25" customHeight="1">
      <c r="A37" s="14"/>
      <c r="B37" s="355">
        <v>3</v>
      </c>
      <c r="C37" s="355" t="s">
        <v>1081</v>
      </c>
      <c r="D37" s="1132">
        <v>2912.9052360000001</v>
      </c>
      <c r="E37" s="1506">
        <v>0.36499999999999999</v>
      </c>
      <c r="F37" s="1513">
        <v>145</v>
      </c>
      <c r="G37" s="1506">
        <v>31.606000000000002</v>
      </c>
      <c r="H37" s="1506">
        <v>2.0018600000000002</v>
      </c>
      <c r="I37" s="871">
        <v>1249.1497609999999</v>
      </c>
      <c r="J37" s="567">
        <v>42.883000000000003</v>
      </c>
    </row>
    <row r="38" spans="1:14" ht="11.25" customHeight="1">
      <c r="A38" s="14"/>
      <c r="B38" s="355">
        <v>4</v>
      </c>
      <c r="C38" s="355" t="s">
        <v>1082</v>
      </c>
      <c r="D38" s="1132">
        <v>2527.142554</v>
      </c>
      <c r="E38" s="1506">
        <v>0.63</v>
      </c>
      <c r="F38" s="1513">
        <v>143</v>
      </c>
      <c r="G38" s="1506">
        <v>28.823</v>
      </c>
      <c r="H38" s="1506">
        <v>1.2563500000000001</v>
      </c>
      <c r="I38" s="871">
        <v>1092.471538</v>
      </c>
      <c r="J38" s="567">
        <v>43.23</v>
      </c>
    </row>
    <row r="39" spans="1:14" ht="11.25" customHeight="1">
      <c r="A39" s="14"/>
      <c r="B39" s="355">
        <v>5</v>
      </c>
      <c r="C39" s="355" t="s">
        <v>1083</v>
      </c>
      <c r="D39" s="1132">
        <v>8817.4601839999996</v>
      </c>
      <c r="E39" s="1506">
        <v>1.3540000000000001</v>
      </c>
      <c r="F39" s="1513">
        <v>234</v>
      </c>
      <c r="G39" s="1506">
        <v>24.497</v>
      </c>
      <c r="H39" s="1506">
        <v>1.8045899999999999</v>
      </c>
      <c r="I39" s="871">
        <v>4434.7069780000002</v>
      </c>
      <c r="J39" s="567">
        <v>50.295000000000002</v>
      </c>
    </row>
    <row r="40" spans="1:14" ht="11.25" customHeight="1">
      <c r="A40" s="14"/>
      <c r="B40" s="355">
        <v>6</v>
      </c>
      <c r="C40" s="355" t="s">
        <v>1086</v>
      </c>
      <c r="D40" s="1132">
        <v>345.24606249999999</v>
      </c>
      <c r="E40" s="1506">
        <v>5.28</v>
      </c>
      <c r="F40" s="1513">
        <v>56</v>
      </c>
      <c r="G40" s="1506">
        <v>28.457999999999998</v>
      </c>
      <c r="H40" s="1506">
        <v>1.7295799999999999</v>
      </c>
      <c r="I40" s="871">
        <v>327.40060060000002</v>
      </c>
      <c r="J40" s="567">
        <v>94.831000000000003</v>
      </c>
    </row>
    <row r="41" spans="1:14" ht="11.25" customHeight="1">
      <c r="A41" s="14"/>
      <c r="B41" s="355">
        <v>7</v>
      </c>
      <c r="C41" s="355" t="s">
        <v>1089</v>
      </c>
      <c r="D41" s="1132">
        <v>319.4992239</v>
      </c>
      <c r="E41" s="1506">
        <v>13.506</v>
      </c>
      <c r="F41" s="1513">
        <v>6</v>
      </c>
      <c r="G41" s="1506">
        <v>52.21</v>
      </c>
      <c r="H41" s="1506">
        <v>1.00393</v>
      </c>
      <c r="I41" s="871">
        <v>716.48962029999996</v>
      </c>
      <c r="J41" s="459">
        <v>224.25399999999999</v>
      </c>
    </row>
    <row r="42" spans="1:14" ht="11.25" customHeight="1">
      <c r="A42" s="14"/>
      <c r="B42" s="355">
        <v>8</v>
      </c>
      <c r="C42" s="355" t="s">
        <v>1093</v>
      </c>
      <c r="D42" s="1132">
        <v>51.204701589999999</v>
      </c>
      <c r="E42" s="1506">
        <v>100</v>
      </c>
      <c r="F42" s="1513">
        <v>6</v>
      </c>
      <c r="G42" s="1506">
        <v>7.2539999999999996</v>
      </c>
      <c r="H42" s="1506">
        <v>1.0196099999999999</v>
      </c>
      <c r="I42" s="871">
        <v>46.41518138</v>
      </c>
      <c r="J42" s="567">
        <v>90.646000000000001</v>
      </c>
    </row>
    <row r="43" spans="1:14" ht="11.25" customHeight="1">
      <c r="A43" s="14"/>
      <c r="B43" s="1223">
        <v>9</v>
      </c>
      <c r="C43" s="1223" t="s">
        <v>1261</v>
      </c>
      <c r="D43" s="1224">
        <v>40785.261362589998</v>
      </c>
      <c r="E43" s="1511">
        <v>0.748</v>
      </c>
      <c r="F43" s="1510">
        <v>760</v>
      </c>
      <c r="G43" s="1511">
        <v>25.518999999999998</v>
      </c>
      <c r="H43" s="1511">
        <v>1.3687800000000001</v>
      </c>
      <c r="I43" s="1227">
        <v>11545.172499279999</v>
      </c>
      <c r="J43" s="1229">
        <v>28.306999999999999</v>
      </c>
    </row>
    <row r="44" spans="1:14" s="45" customFormat="1" ht="11.25" customHeight="1">
      <c r="A44" s="40"/>
      <c r="B44" s="1876" t="s">
        <v>1262</v>
      </c>
      <c r="C44" s="1876"/>
      <c r="D44" s="1230">
        <f>D23+D33+D43</f>
        <v>41547.015034649994</v>
      </c>
      <c r="E44" s="1514">
        <v>0.76600000000000001</v>
      </c>
      <c r="F44" s="1515">
        <f>F23+F33+F43</f>
        <v>1402</v>
      </c>
      <c r="G44" s="1514">
        <v>25.623999999999999</v>
      </c>
      <c r="H44" s="1514">
        <v>1.3764799999999999</v>
      </c>
      <c r="I44" s="1232">
        <f>I23+I33+I43</f>
        <v>11864.5693858</v>
      </c>
      <c r="J44" s="1233">
        <v>28.556971844800426</v>
      </c>
      <c r="K44" s="62"/>
    </row>
    <row r="45" spans="1:14" ht="11.25" customHeight="1">
      <c r="A45" s="14"/>
      <c r="B45" s="355"/>
      <c r="C45" s="355"/>
      <c r="D45" s="911"/>
      <c r="E45" s="1133"/>
      <c r="F45" s="911"/>
      <c r="G45" s="1133"/>
      <c r="H45" s="1134"/>
      <c r="I45" s="43"/>
      <c r="J45" s="46"/>
    </row>
    <row r="46" spans="1:14" ht="11.25" customHeight="1"/>
    <row r="47" spans="1:14" ht="11.25" customHeight="1">
      <c r="A47" s="14"/>
      <c r="B47" s="101"/>
      <c r="C47" s="101"/>
      <c r="D47" s="101"/>
      <c r="E47" s="101"/>
      <c r="F47" s="101"/>
      <c r="G47" s="101"/>
      <c r="H47" s="101"/>
      <c r="I47" s="101"/>
      <c r="J47" s="101"/>
    </row>
    <row r="48" spans="1:14" ht="11.25" customHeight="1">
      <c r="A48" s="40"/>
      <c r="B48" s="1880" t="s">
        <v>738</v>
      </c>
      <c r="C48" s="1881"/>
      <c r="D48" s="878" t="s">
        <v>520</v>
      </c>
      <c r="E48" s="878" t="s">
        <v>390</v>
      </c>
      <c r="F48" s="878" t="s">
        <v>391</v>
      </c>
      <c r="G48" s="878" t="s">
        <v>521</v>
      </c>
      <c r="H48" s="878" t="s">
        <v>522</v>
      </c>
      <c r="I48" s="878" t="s">
        <v>523</v>
      </c>
      <c r="J48" s="878" t="s">
        <v>524</v>
      </c>
    </row>
    <row r="49" spans="1:10" ht="11.25" customHeight="1">
      <c r="A49" s="18"/>
      <c r="B49" s="597"/>
      <c r="C49" s="368"/>
      <c r="D49" s="759"/>
      <c r="E49" s="77" t="s">
        <v>1247</v>
      </c>
      <c r="F49" s="759"/>
      <c r="G49" s="77" t="s">
        <v>1247</v>
      </c>
      <c r="H49" s="652" t="s">
        <v>1247</v>
      </c>
      <c r="I49" s="759" t="s">
        <v>1049</v>
      </c>
      <c r="J49" s="652" t="s">
        <v>1050</v>
      </c>
    </row>
    <row r="50" spans="1:10" ht="11.25" customHeight="1">
      <c r="A50" s="18"/>
      <c r="B50" s="597"/>
      <c r="C50" s="368"/>
      <c r="D50" s="77"/>
      <c r="E50" s="77" t="s">
        <v>1060</v>
      </c>
      <c r="F50" s="77"/>
      <c r="G50" s="77" t="s">
        <v>1062</v>
      </c>
      <c r="H50" s="652" t="s">
        <v>1248</v>
      </c>
      <c r="I50" s="77" t="s">
        <v>1249</v>
      </c>
      <c r="J50" s="652" t="s">
        <v>1250</v>
      </c>
    </row>
    <row r="51" spans="1:10" ht="11.25" customHeight="1">
      <c r="A51" s="18"/>
      <c r="B51" s="366" t="s">
        <v>273</v>
      </c>
      <c r="C51" s="297" t="s">
        <v>1251</v>
      </c>
      <c r="D51" s="148" t="s">
        <v>800</v>
      </c>
      <c r="E51" s="77" t="s">
        <v>1071</v>
      </c>
      <c r="F51" s="148" t="s">
        <v>1252</v>
      </c>
      <c r="G51" s="148" t="s">
        <v>1071</v>
      </c>
      <c r="H51" s="519" t="s">
        <v>1073</v>
      </c>
      <c r="I51" s="148" t="s">
        <v>439</v>
      </c>
      <c r="J51" s="519" t="s">
        <v>1253</v>
      </c>
    </row>
    <row r="52" spans="1:10" ht="15" customHeight="1">
      <c r="A52" s="14"/>
      <c r="B52" s="1486" t="s">
        <v>1254</v>
      </c>
      <c r="C52" s="760" t="s">
        <v>1255</v>
      </c>
      <c r="D52" s="760"/>
      <c r="E52" s="760"/>
      <c r="F52" s="760"/>
      <c r="G52" s="760"/>
      <c r="H52" s="760"/>
      <c r="I52" s="760"/>
      <c r="J52" s="760"/>
    </row>
    <row r="53" spans="1:10" ht="11.25" customHeight="1">
      <c r="A53" s="14"/>
      <c r="B53" s="355">
        <v>1</v>
      </c>
      <c r="C53" s="355" t="s">
        <v>1077</v>
      </c>
      <c r="D53" s="871">
        <v>10.39618303</v>
      </c>
      <c r="E53" s="809">
        <v>0.03</v>
      </c>
      <c r="F53" s="871">
        <v>11</v>
      </c>
      <c r="G53" s="566">
        <v>28.632000000000001</v>
      </c>
      <c r="H53" s="566">
        <v>1.2716099999999999</v>
      </c>
      <c r="I53" s="871">
        <v>0.55150124</v>
      </c>
      <c r="J53" s="787">
        <v>5.3049999999999997</v>
      </c>
    </row>
    <row r="54" spans="1:10" ht="11.25" customHeight="1">
      <c r="A54" s="14"/>
      <c r="B54" s="355">
        <v>2</v>
      </c>
      <c r="C54" s="355" t="s">
        <v>1080</v>
      </c>
      <c r="D54" s="871">
        <v>24.994225330000003</v>
      </c>
      <c r="E54" s="809">
        <v>0.214</v>
      </c>
      <c r="F54" s="871">
        <v>8</v>
      </c>
      <c r="G54" s="566">
        <v>39.892000000000003</v>
      </c>
      <c r="H54" s="566">
        <v>1.6906300000000001</v>
      </c>
      <c r="I54" s="871">
        <v>8.9258384100000008</v>
      </c>
      <c r="J54" s="787">
        <v>35.711999999999996</v>
      </c>
    </row>
    <row r="55" spans="1:10" ht="11.25" customHeight="1">
      <c r="A55" s="14"/>
      <c r="B55" s="355">
        <v>3</v>
      </c>
      <c r="C55" s="355" t="s">
        <v>1081</v>
      </c>
      <c r="D55" s="871">
        <v>133.4097836</v>
      </c>
      <c r="E55" s="809">
        <v>0.38800000000000001</v>
      </c>
      <c r="F55" s="871">
        <v>215</v>
      </c>
      <c r="G55" s="566">
        <v>33.692</v>
      </c>
      <c r="H55" s="566">
        <v>1.4802500000000001</v>
      </c>
      <c r="I55" s="871">
        <v>40.310025400000001</v>
      </c>
      <c r="J55" s="787">
        <v>30.214999999999996</v>
      </c>
    </row>
    <row r="56" spans="1:10" ht="11.25" customHeight="1">
      <c r="A56" s="14"/>
      <c r="B56" s="355">
        <v>4</v>
      </c>
      <c r="C56" s="355" t="s">
        <v>1082</v>
      </c>
      <c r="D56" s="871">
        <v>350.21086680000002</v>
      </c>
      <c r="E56" s="809">
        <v>0.63400000000000001</v>
      </c>
      <c r="F56" s="871">
        <v>177</v>
      </c>
      <c r="G56" s="566">
        <v>28.615000000000002</v>
      </c>
      <c r="H56" s="566">
        <v>1.1524799999999999</v>
      </c>
      <c r="I56" s="871">
        <v>138.53717</v>
      </c>
      <c r="J56" s="787">
        <v>39.558</v>
      </c>
    </row>
    <row r="57" spans="1:10" ht="11.25" customHeight="1">
      <c r="A57" s="14"/>
      <c r="B57" s="355">
        <v>5</v>
      </c>
      <c r="C57" s="355" t="s">
        <v>1083</v>
      </c>
      <c r="D57" s="871">
        <v>88.937942750000005</v>
      </c>
      <c r="E57" s="809">
        <v>1.25</v>
      </c>
      <c r="F57" s="871">
        <v>167</v>
      </c>
      <c r="G57" s="566">
        <v>32.804000000000002</v>
      </c>
      <c r="H57" s="566">
        <v>3.9308999999999998</v>
      </c>
      <c r="I57" s="871">
        <v>52.122339010000005</v>
      </c>
      <c r="J57" s="787">
        <v>58.604999999999997</v>
      </c>
    </row>
    <row r="58" spans="1:10" ht="11.25" customHeight="1">
      <c r="A58" s="14"/>
      <c r="B58" s="355">
        <v>6</v>
      </c>
      <c r="C58" s="355" t="s">
        <v>1086</v>
      </c>
      <c r="D58" s="871">
        <v>21.947051060000003</v>
      </c>
      <c r="E58" s="809">
        <v>3.3910000000000005</v>
      </c>
      <c r="F58" s="871">
        <v>53</v>
      </c>
      <c r="G58" s="810">
        <v>34.581000000000003</v>
      </c>
      <c r="H58" s="810">
        <v>2.5991599999999999</v>
      </c>
      <c r="I58" s="871">
        <v>16.510121350000002</v>
      </c>
      <c r="J58" s="787">
        <v>75.227000000000004</v>
      </c>
    </row>
    <row r="59" spans="1:10" ht="11.25" customHeight="1">
      <c r="A59" s="14"/>
      <c r="B59" s="355">
        <v>7</v>
      </c>
      <c r="C59" s="355" t="s">
        <v>1089</v>
      </c>
      <c r="D59" s="871">
        <v>2.24926885</v>
      </c>
      <c r="E59" s="809">
        <v>12.356</v>
      </c>
      <c r="F59" s="871">
        <v>7</v>
      </c>
      <c r="G59" s="810">
        <v>52.451000000000001</v>
      </c>
      <c r="H59" s="810">
        <v>1.2180800000000001</v>
      </c>
      <c r="I59" s="871">
        <v>4.9782839899999995</v>
      </c>
      <c r="J59" s="787">
        <v>221.32900000000001</v>
      </c>
    </row>
    <row r="60" spans="1:10" ht="11.25" customHeight="1">
      <c r="A60" s="14"/>
      <c r="B60" s="355">
        <v>8</v>
      </c>
      <c r="C60" s="355" t="s">
        <v>1093</v>
      </c>
      <c r="D60" s="870">
        <v>8.74597157</v>
      </c>
      <c r="E60" s="566">
        <v>100</v>
      </c>
      <c r="F60" s="870">
        <v>3</v>
      </c>
      <c r="G60" s="566">
        <v>22.396999999999998</v>
      </c>
      <c r="H60" s="566">
        <v>4.8970200000000004</v>
      </c>
      <c r="I60" s="870">
        <v>24.485124429999999</v>
      </c>
      <c r="J60" s="787">
        <v>279.959</v>
      </c>
    </row>
    <row r="61" spans="1:10" ht="11.25" customHeight="1">
      <c r="A61" s="14"/>
      <c r="B61" s="1223">
        <v>9</v>
      </c>
      <c r="C61" s="1223" t="s">
        <v>1256</v>
      </c>
      <c r="D61" s="1227">
        <v>640.89129299000001</v>
      </c>
      <c r="E61" s="1225">
        <v>0.54</v>
      </c>
      <c r="F61" s="1227">
        <f>SUM(F53:F60)</f>
        <v>641</v>
      </c>
      <c r="G61" s="1226">
        <v>22.22</v>
      </c>
      <c r="H61" s="1226">
        <v>1.2599</v>
      </c>
      <c r="I61" s="1227">
        <v>286.42040383</v>
      </c>
      <c r="J61" s="1228">
        <v>44.690999999999995</v>
      </c>
    </row>
    <row r="62" spans="1:10" ht="15" customHeight="1">
      <c r="A62" s="14"/>
      <c r="B62" s="1487" t="s">
        <v>1257</v>
      </c>
      <c r="C62" s="358" t="s">
        <v>1255</v>
      </c>
      <c r="D62" s="358"/>
      <c r="E62" s="566"/>
      <c r="F62" s="358"/>
      <c r="G62" s="566"/>
      <c r="H62" s="566"/>
      <c r="I62" s="358"/>
      <c r="J62" s="568"/>
    </row>
    <row r="63" spans="1:10" ht="11.25" customHeight="1">
      <c r="A63" s="14"/>
      <c r="B63" s="355">
        <v>1</v>
      </c>
      <c r="C63" s="355" t="s">
        <v>1077</v>
      </c>
      <c r="D63" s="871">
        <v>96.591482350000007</v>
      </c>
      <c r="E63" s="810">
        <v>1.2999999999999999E-2</v>
      </c>
      <c r="F63" s="871">
        <v>2</v>
      </c>
      <c r="G63" s="566">
        <v>23.116</v>
      </c>
      <c r="H63" s="566">
        <v>8.1168700000000005</v>
      </c>
      <c r="I63" s="871">
        <v>41.741001559999994</v>
      </c>
      <c r="J63" s="567">
        <v>43.214000000000006</v>
      </c>
    </row>
    <row r="64" spans="1:10" ht="11.25" customHeight="1">
      <c r="A64" s="14"/>
      <c r="B64" s="355">
        <v>2</v>
      </c>
      <c r="C64" s="355" t="s">
        <v>1080</v>
      </c>
      <c r="D64" s="871">
        <v>93.833621410000006</v>
      </c>
      <c r="E64" s="566">
        <v>0.216</v>
      </c>
      <c r="F64" s="871">
        <v>2</v>
      </c>
      <c r="G64" s="566">
        <v>38.409999999999997</v>
      </c>
      <c r="H64" s="566">
        <v>3.5053399999999999</v>
      </c>
      <c r="I64" s="871">
        <v>46.74633601</v>
      </c>
      <c r="J64" s="567">
        <v>49.817999999999998</v>
      </c>
    </row>
    <row r="65" spans="1:20" ht="11.25" customHeight="1">
      <c r="A65" s="14"/>
      <c r="B65" s="355">
        <v>3</v>
      </c>
      <c r="C65" s="355" t="s">
        <v>1081</v>
      </c>
      <c r="D65" s="871">
        <v>2.3227188000000001</v>
      </c>
      <c r="E65" s="566">
        <v>0.36899999999999999</v>
      </c>
      <c r="F65" s="871">
        <v>4</v>
      </c>
      <c r="G65" s="566">
        <v>37.018000000000001</v>
      </c>
      <c r="H65" s="566">
        <v>1.0215399999999999</v>
      </c>
      <c r="I65" s="871">
        <v>0.82382964999999997</v>
      </c>
      <c r="J65" s="567">
        <v>35.467999999999996</v>
      </c>
    </row>
    <row r="66" spans="1:20" ht="11.25" customHeight="1">
      <c r="A66" s="14"/>
      <c r="B66" s="355">
        <v>4</v>
      </c>
      <c r="C66" s="355" t="s">
        <v>1082</v>
      </c>
      <c r="D66" s="871">
        <v>1.90909219</v>
      </c>
      <c r="E66" s="566">
        <v>0.629</v>
      </c>
      <c r="F66" s="871">
        <v>6</v>
      </c>
      <c r="G66" s="566">
        <v>27.106999999999999</v>
      </c>
      <c r="H66" s="566">
        <v>5</v>
      </c>
      <c r="I66" s="871">
        <v>1.2409469099999999</v>
      </c>
      <c r="J66" s="567">
        <v>65.00200000000001</v>
      </c>
    </row>
    <row r="67" spans="1:20" ht="11.25" customHeight="1">
      <c r="A67" s="14"/>
      <c r="B67" s="355">
        <v>5</v>
      </c>
      <c r="C67" s="355" t="s">
        <v>1083</v>
      </c>
      <c r="D67" s="871">
        <v>12.937307430000001</v>
      </c>
      <c r="E67" s="566">
        <v>1.0900000000000001</v>
      </c>
      <c r="F67" s="871">
        <v>14</v>
      </c>
      <c r="G67" s="566">
        <v>25.248999999999999</v>
      </c>
      <c r="H67" s="566">
        <v>4.9963899999999999</v>
      </c>
      <c r="I67" s="871">
        <v>9.6606965899999988</v>
      </c>
      <c r="J67" s="567">
        <v>74.673000000000002</v>
      </c>
    </row>
    <row r="68" spans="1:20" ht="11.25" customHeight="1">
      <c r="A68" s="14"/>
      <c r="B68" s="355">
        <v>6</v>
      </c>
      <c r="C68" s="355" t="s">
        <v>1086</v>
      </c>
      <c r="D68" s="871">
        <v>8.3859999999999992</v>
      </c>
      <c r="E68" s="566">
        <v>4.4660000000000002</v>
      </c>
      <c r="F68" s="871">
        <v>1</v>
      </c>
      <c r="G68" s="566">
        <v>28.599</v>
      </c>
      <c r="H68" s="566">
        <v>1</v>
      </c>
      <c r="I68" s="871">
        <v>4.0910000000000002</v>
      </c>
      <c r="J68" s="793">
        <v>48.786000000000001</v>
      </c>
    </row>
    <row r="69" spans="1:20" ht="11.25" customHeight="1">
      <c r="A69" s="14"/>
      <c r="B69" s="355">
        <v>7</v>
      </c>
      <c r="C69" s="355" t="s">
        <v>1089</v>
      </c>
      <c r="D69" s="871"/>
      <c r="E69" s="566"/>
      <c r="F69" s="871"/>
      <c r="G69" s="566"/>
      <c r="H69" s="566"/>
      <c r="I69" s="871"/>
      <c r="J69" s="568">
        <v>0</v>
      </c>
    </row>
    <row r="70" spans="1:20" ht="11.25" customHeight="1">
      <c r="A70" s="14"/>
      <c r="B70" s="355">
        <v>8</v>
      </c>
      <c r="C70" s="355" t="s">
        <v>1093</v>
      </c>
      <c r="D70" s="871">
        <v>4.1498813999999999</v>
      </c>
      <c r="E70" s="566">
        <v>100</v>
      </c>
      <c r="F70" s="871">
        <v>1</v>
      </c>
      <c r="G70" s="566">
        <v>29.861999999999998</v>
      </c>
      <c r="H70" s="566">
        <v>5</v>
      </c>
      <c r="I70" s="871"/>
      <c r="J70" s="567">
        <v>0</v>
      </c>
    </row>
    <row r="71" spans="1:20" ht="11.25" customHeight="1">
      <c r="A71" s="14"/>
      <c r="B71" s="1223">
        <v>9</v>
      </c>
      <c r="C71" s="1223" t="s">
        <v>1258</v>
      </c>
      <c r="D71" s="1227">
        <v>211.75248916000001</v>
      </c>
      <c r="E71" s="1226">
        <v>2.19</v>
      </c>
      <c r="F71" s="1227">
        <f>SUM(F63:F70)</f>
        <v>30</v>
      </c>
      <c r="G71" s="1226">
        <v>41.01</v>
      </c>
      <c r="H71" s="1226">
        <v>3.4346999999999999</v>
      </c>
      <c r="I71" s="1227">
        <v>100.21690170000001</v>
      </c>
      <c r="J71" s="1229">
        <v>47.327000000000005</v>
      </c>
    </row>
    <row r="72" spans="1:20" s="45" customFormat="1" ht="15" customHeight="1">
      <c r="A72" s="40"/>
      <c r="B72" s="1487" t="s">
        <v>1260</v>
      </c>
      <c r="C72" s="358" t="s">
        <v>1255</v>
      </c>
      <c r="D72" s="358"/>
      <c r="E72" s="566"/>
      <c r="F72" s="358"/>
      <c r="G72" s="566"/>
      <c r="H72" s="566"/>
      <c r="I72" s="358"/>
      <c r="J72" s="568"/>
    </row>
    <row r="73" spans="1:20" ht="11.25" customHeight="1">
      <c r="A73" s="14"/>
      <c r="B73" s="355">
        <v>1</v>
      </c>
      <c r="C73" s="355" t="s">
        <v>1077</v>
      </c>
      <c r="D73" s="871">
        <v>7313.9196633000001</v>
      </c>
      <c r="E73" s="566">
        <v>0.04</v>
      </c>
      <c r="F73" s="871">
        <v>93</v>
      </c>
      <c r="G73" s="566">
        <v>36.585000000000001</v>
      </c>
      <c r="H73" s="566">
        <v>2.3174899999999998</v>
      </c>
      <c r="I73" s="871">
        <v>716.36371990999999</v>
      </c>
      <c r="J73" s="567">
        <v>9.7949999999999999</v>
      </c>
      <c r="N73" s="275"/>
      <c r="O73" s="239"/>
      <c r="P73" s="275"/>
      <c r="Q73" s="239"/>
      <c r="R73" s="239"/>
      <c r="S73" s="275"/>
      <c r="T73" s="239"/>
    </row>
    <row r="74" spans="1:20" ht="11.25" customHeight="1">
      <c r="A74" s="14"/>
      <c r="B74" s="355">
        <v>2</v>
      </c>
      <c r="C74" s="355" t="s">
        <v>1080</v>
      </c>
      <c r="D74" s="871">
        <v>39701.90595</v>
      </c>
      <c r="E74" s="566">
        <v>0.22799999999999998</v>
      </c>
      <c r="F74" s="871">
        <v>79</v>
      </c>
      <c r="G74" s="566">
        <v>18.423999999999999</v>
      </c>
      <c r="H74" s="566">
        <v>1.13151</v>
      </c>
      <c r="I74" s="871">
        <v>5787.457805</v>
      </c>
      <c r="J74" s="567">
        <v>14.577000000000002</v>
      </c>
    </row>
    <row r="75" spans="1:20" ht="11.25" customHeight="1">
      <c r="A75" s="14"/>
      <c r="B75" s="355">
        <v>3</v>
      </c>
      <c r="C75" s="355" t="s">
        <v>1081</v>
      </c>
      <c r="D75" s="871">
        <v>3881.9802020000002</v>
      </c>
      <c r="E75" s="566">
        <v>0.37</v>
      </c>
      <c r="F75" s="871">
        <v>136</v>
      </c>
      <c r="G75" s="566">
        <v>31.124000000000002</v>
      </c>
      <c r="H75" s="566">
        <v>1.88565</v>
      </c>
      <c r="I75" s="871">
        <v>1577.9729359999999</v>
      </c>
      <c r="J75" s="567">
        <v>40.649000000000001</v>
      </c>
    </row>
    <row r="76" spans="1:20" ht="11.25" customHeight="1">
      <c r="A76" s="14"/>
      <c r="B76" s="355">
        <v>4</v>
      </c>
      <c r="C76" s="355" t="s">
        <v>1082</v>
      </c>
      <c r="D76" s="871">
        <v>4518.780933</v>
      </c>
      <c r="E76" s="566">
        <v>0.57800000000000007</v>
      </c>
      <c r="F76" s="871">
        <v>142</v>
      </c>
      <c r="G76" s="566">
        <v>23.254999999999999</v>
      </c>
      <c r="H76" s="566">
        <v>1.5582499999999999</v>
      </c>
      <c r="I76" s="871">
        <v>1631.6366379999999</v>
      </c>
      <c r="J76" s="567">
        <v>36.108000000000004</v>
      </c>
    </row>
    <row r="77" spans="1:20" ht="11.25" customHeight="1">
      <c r="A77" s="14"/>
      <c r="B77" s="355">
        <v>5</v>
      </c>
      <c r="C77" s="355" t="s">
        <v>1083</v>
      </c>
      <c r="D77" s="871">
        <v>7607.5764841</v>
      </c>
      <c r="E77" s="810">
        <v>1.345</v>
      </c>
      <c r="F77" s="871">
        <v>221</v>
      </c>
      <c r="G77" s="566">
        <v>22.835000000000001</v>
      </c>
      <c r="H77" s="566">
        <v>2.6806700000000001</v>
      </c>
      <c r="I77" s="871">
        <v>3579.3488597</v>
      </c>
      <c r="J77" s="567">
        <v>47.05</v>
      </c>
    </row>
    <row r="78" spans="1:20" ht="11.25" customHeight="1">
      <c r="A78" s="14"/>
      <c r="B78" s="355">
        <v>6</v>
      </c>
      <c r="C78" s="355" t="s">
        <v>1086</v>
      </c>
      <c r="D78" s="871">
        <v>3535.5720240999999</v>
      </c>
      <c r="E78" s="810">
        <v>2.7730000000000001</v>
      </c>
      <c r="F78" s="871">
        <v>61</v>
      </c>
      <c r="G78" s="810">
        <v>20.817</v>
      </c>
      <c r="H78" s="810">
        <v>2.5783999999999998</v>
      </c>
      <c r="I78" s="871">
        <v>1846.1806773799999</v>
      </c>
      <c r="J78" s="567">
        <v>52.216999999999999</v>
      </c>
    </row>
    <row r="79" spans="1:20" ht="11.25" customHeight="1">
      <c r="A79" s="26"/>
      <c r="B79" s="355">
        <v>7</v>
      </c>
      <c r="C79" s="355" t="s">
        <v>1089</v>
      </c>
      <c r="D79" s="871">
        <v>163.00520900000001</v>
      </c>
      <c r="E79" s="810">
        <v>13.878</v>
      </c>
      <c r="F79" s="871">
        <v>11</v>
      </c>
      <c r="G79" s="810">
        <v>49.582999999999998</v>
      </c>
      <c r="H79" s="810">
        <v>2.0051299999999999</v>
      </c>
      <c r="I79" s="871">
        <v>351.08530449</v>
      </c>
      <c r="J79" s="459">
        <v>215.38300000000001</v>
      </c>
    </row>
    <row r="80" spans="1:20" ht="11.25" customHeight="1">
      <c r="A80" s="26"/>
      <c r="B80" s="355">
        <v>8</v>
      </c>
      <c r="C80" s="355" t="s">
        <v>1093</v>
      </c>
      <c r="D80" s="871">
        <v>4.0502297</v>
      </c>
      <c r="E80" s="566">
        <v>100</v>
      </c>
      <c r="F80" s="871">
        <v>6</v>
      </c>
      <c r="G80" s="566">
        <v>64.274000000000001</v>
      </c>
      <c r="H80" s="566">
        <v>1.3305100000000001</v>
      </c>
      <c r="I80" s="871">
        <v>32.540531250000001</v>
      </c>
      <c r="J80" s="567">
        <v>803.42400000000009</v>
      </c>
    </row>
    <row r="81" spans="1:10" ht="11.25" customHeight="1">
      <c r="A81" s="26"/>
      <c r="B81" s="1223">
        <v>9</v>
      </c>
      <c r="C81" s="1223" t="s">
        <v>1261</v>
      </c>
      <c r="D81" s="1227">
        <v>66726.790695200005</v>
      </c>
      <c r="E81" s="1226">
        <v>2.13</v>
      </c>
      <c r="F81" s="1227">
        <f>SUM(F73:F80)</f>
        <v>749</v>
      </c>
      <c r="G81" s="1226">
        <v>30.9</v>
      </c>
      <c r="H81" s="1226">
        <v>1.4291</v>
      </c>
      <c r="I81" s="1227">
        <v>15522.586471729999</v>
      </c>
      <c r="J81" s="1229">
        <v>23.263000000000002</v>
      </c>
    </row>
    <row r="82" spans="1:10" ht="11.25" customHeight="1">
      <c r="A82" s="26"/>
      <c r="B82" s="1876" t="s">
        <v>1262</v>
      </c>
      <c r="C82" s="1876"/>
      <c r="D82" s="1232">
        <f>D61+D71+D81</f>
        <v>67579.434477350005</v>
      </c>
      <c r="E82" s="1231">
        <v>0.56000000000000005</v>
      </c>
      <c r="F82" s="1232">
        <f>F61+F71+F81</f>
        <v>1420</v>
      </c>
      <c r="G82" s="1231">
        <v>22.36</v>
      </c>
      <c r="H82" s="1231">
        <v>1.26</v>
      </c>
      <c r="I82" s="1232">
        <f>I61+I71+I81</f>
        <v>15909.223777259998</v>
      </c>
      <c r="J82" s="1233">
        <v>23.542000000000002</v>
      </c>
    </row>
    <row r="83" spans="1:10" ht="11.25" customHeight="1">
      <c r="A83" s="26"/>
    </row>
    <row r="84" spans="1:10" ht="11.25" customHeight="1">
      <c r="A84" s="26"/>
    </row>
    <row r="85" spans="1:10" ht="11.25" customHeight="1">
      <c r="A85" s="26"/>
    </row>
    <row r="86" spans="1:10" ht="11.25" customHeight="1">
      <c r="A86" s="26"/>
    </row>
  </sheetData>
  <sheetProtection formatCells="0" formatColumns="0" formatRows="0" insertColumns="0" insertRows="0" insertHyperlinks="0" deleteColumns="0" deleteRows="0" sort="0" autoFilter="0" pivotTables="0"/>
  <mergeCells count="7">
    <mergeCell ref="B82:C82"/>
    <mergeCell ref="B3:H3"/>
    <mergeCell ref="B44:C44"/>
    <mergeCell ref="B8:J8"/>
    <mergeCell ref="B10:C10"/>
    <mergeCell ref="B48:C48"/>
    <mergeCell ref="B7:J7"/>
  </mergeCells>
  <hyperlinks>
    <hyperlink ref="B3" location="Contents!A1" display="Back to index page" xr:uid="{00000000-0004-0000-2600-000000000000}"/>
    <hyperlink ref="B3:H3" location="CONTENTS!A1" display="Back to contents page" xr:uid="{00000000-0004-0000-2600-000001000000}"/>
  </hyperlinks>
  <pageMargins left="0.23622047244094491" right="0.23622047244094491" top="0.74803149606299213" bottom="0.74803149606299213" header="0.31496062992125984" footer="0.31496062992125984"/>
  <pageSetup paperSize="9" scale="62" orientation="landscape" r:id="rId1"/>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26A2C-6FA2-4A5E-98D7-BCA76B2BB45F}">
  <sheetPr codeName="Sheet18"/>
  <dimension ref="A1:O88"/>
  <sheetViews>
    <sheetView showGridLines="0" showRowColHeaders="0" zoomScaleNormal="100" workbookViewId="0"/>
  </sheetViews>
  <sheetFormatPr baseColWidth="10" defaultColWidth="11.42578125" defaultRowHeight="11.25"/>
  <cols>
    <col min="1" max="1" width="2.7109375" style="21" customWidth="1"/>
    <col min="2" max="2" width="4.85546875" style="32" customWidth="1"/>
    <col min="3" max="3" width="25" style="32" customWidth="1"/>
    <col min="4" max="5" width="16.5703125" style="32" customWidth="1"/>
    <col min="6" max="6" width="0.7109375" style="32" customWidth="1"/>
    <col min="7" max="8" width="16.5703125" style="32" customWidth="1"/>
    <col min="9" max="9" width="0.7109375" style="32" customWidth="1"/>
    <col min="10" max="11" width="16.5703125" style="32" customWidth="1"/>
    <col min="12" max="12" width="0.7109375" style="32" customWidth="1"/>
    <col min="13" max="13" width="16.5703125" style="32" customWidth="1"/>
    <col min="14" max="14" width="14" style="32" customWidth="1"/>
    <col min="15" max="16384" width="11.42578125" style="32"/>
  </cols>
  <sheetData>
    <row r="1" spans="1:15" s="12" customFormat="1" ht="11.25" customHeight="1">
      <c r="A1" s="9"/>
      <c r="B1" s="9"/>
      <c r="C1" s="9"/>
      <c r="D1" s="10"/>
      <c r="E1" s="10"/>
      <c r="F1" s="10"/>
      <c r="G1" s="11"/>
      <c r="H1" s="11"/>
      <c r="I1" s="11"/>
      <c r="J1" s="11"/>
    </row>
    <row r="2" spans="1:15" s="12" customFormat="1" ht="5.25" customHeight="1">
      <c r="A2" s="9"/>
      <c r="B2" s="9"/>
      <c r="C2" s="9"/>
      <c r="D2" s="10"/>
      <c r="E2" s="10"/>
      <c r="F2" s="10"/>
      <c r="G2" s="11"/>
      <c r="H2" s="11"/>
      <c r="I2" s="11"/>
      <c r="J2" s="11"/>
    </row>
    <row r="3" spans="1:15" s="14" customFormat="1" ht="12.75" customHeight="1">
      <c r="A3" s="13"/>
      <c r="B3" s="351" t="s">
        <v>268</v>
      </c>
      <c r="C3" s="351"/>
      <c r="D3" s="351"/>
      <c r="E3" s="351"/>
      <c r="F3" s="351"/>
      <c r="G3" s="351"/>
      <c r="H3" s="351"/>
      <c r="I3" s="351"/>
      <c r="J3" s="115"/>
    </row>
    <row r="4" spans="1:15" s="12" customFormat="1" ht="5.25" customHeight="1">
      <c r="A4" s="9"/>
      <c r="B4" s="9"/>
      <c r="C4" s="9"/>
      <c r="D4" s="10"/>
      <c r="E4" s="10"/>
      <c r="F4" s="10"/>
      <c r="G4" s="11"/>
      <c r="H4" s="11"/>
      <c r="I4" s="11"/>
      <c r="J4" s="11"/>
      <c r="M4" s="9"/>
      <c r="N4" s="9"/>
    </row>
    <row r="5" spans="1:15" s="8" customFormat="1" ht="15.75" customHeight="1">
      <c r="A5" s="15"/>
      <c r="B5" s="16" t="s">
        <v>1263</v>
      </c>
    </row>
    <row r="6" spans="1:15" s="8" customFormat="1" ht="11.25" customHeight="1">
      <c r="A6" s="15"/>
      <c r="B6" s="16"/>
    </row>
    <row r="7" spans="1:15" s="8" customFormat="1" ht="33.75" customHeight="1">
      <c r="A7" s="15"/>
      <c r="B7" s="1837" t="s">
        <v>1928</v>
      </c>
      <c r="C7" s="1837"/>
      <c r="D7" s="1837"/>
      <c r="E7" s="1837"/>
      <c r="F7" s="1837"/>
      <c r="G7" s="1837"/>
      <c r="H7" s="1837"/>
      <c r="I7" s="1837"/>
      <c r="J7" s="1837"/>
      <c r="K7" s="1837"/>
      <c r="L7" s="1837"/>
      <c r="M7" s="1837"/>
      <c r="N7" s="1837"/>
    </row>
    <row r="8" spans="1:15" s="8" customFormat="1" ht="11.25" customHeight="1">
      <c r="A8" s="15"/>
      <c r="B8" s="16"/>
    </row>
    <row r="9" spans="1:15" s="8" customFormat="1" ht="11.25" customHeight="1">
      <c r="A9" s="15"/>
      <c r="B9" s="1875" t="s">
        <v>1264</v>
      </c>
      <c r="C9" s="1875"/>
      <c r="D9" s="1875"/>
      <c r="E9" s="1875"/>
      <c r="F9" s="1875"/>
      <c r="G9" s="1875"/>
      <c r="H9" s="1875"/>
      <c r="I9" s="625"/>
    </row>
    <row r="10" spans="1:15" ht="11.25" customHeight="1"/>
    <row r="11" spans="1:15" ht="11.25" customHeight="1">
      <c r="A11" s="18"/>
      <c r="B11" s="1870" t="s">
        <v>28</v>
      </c>
      <c r="C11" s="1871"/>
      <c r="D11" s="1234" t="s">
        <v>520</v>
      </c>
      <c r="E11" s="1234" t="s">
        <v>390</v>
      </c>
      <c r="F11" s="1348"/>
      <c r="G11" s="1234" t="s">
        <v>391</v>
      </c>
      <c r="H11" s="1234" t="s">
        <v>521</v>
      </c>
      <c r="I11" s="1348"/>
      <c r="J11" s="1234" t="s">
        <v>522</v>
      </c>
      <c r="K11" s="1234" t="s">
        <v>523</v>
      </c>
      <c r="L11" s="1348"/>
      <c r="M11" s="1234" t="s">
        <v>524</v>
      </c>
      <c r="N11" s="1234" t="s">
        <v>525</v>
      </c>
      <c r="O11" s="569"/>
    </row>
    <row r="12" spans="1:15" ht="11.25" customHeight="1">
      <c r="A12" s="18"/>
      <c r="B12" s="424"/>
      <c r="C12" s="95"/>
      <c r="D12" s="1765" t="s">
        <v>1265</v>
      </c>
      <c r="E12" s="1765"/>
      <c r="F12" s="1765"/>
      <c r="G12" s="1765"/>
      <c r="H12" s="1765"/>
      <c r="I12" s="1352"/>
      <c r="J12" s="1765" t="s">
        <v>1266</v>
      </c>
      <c r="K12" s="1765"/>
      <c r="L12" s="1765"/>
      <c r="M12" s="1765"/>
      <c r="N12" s="1765"/>
    </row>
    <row r="13" spans="1:15" ht="11.25" customHeight="1">
      <c r="A13" s="14"/>
      <c r="B13" s="14"/>
      <c r="D13" s="1882" t="s">
        <v>1267</v>
      </c>
      <c r="E13" s="1882"/>
      <c r="F13" s="1350"/>
      <c r="G13" s="1882" t="s">
        <v>1268</v>
      </c>
      <c r="H13" s="1882"/>
      <c r="I13" s="1351"/>
      <c r="J13" s="1882" t="s">
        <v>1267</v>
      </c>
      <c r="K13" s="1882"/>
      <c r="L13" s="1350"/>
      <c r="M13" s="1882" t="s">
        <v>1268</v>
      </c>
      <c r="N13" s="1882"/>
    </row>
    <row r="14" spans="1:15" ht="11.25" customHeight="1">
      <c r="A14" s="14"/>
      <c r="B14" s="202" t="s">
        <v>273</v>
      </c>
      <c r="C14" s="693"/>
      <c r="D14" s="1094" t="s">
        <v>1269</v>
      </c>
      <c r="E14" s="1094" t="s">
        <v>1270</v>
      </c>
      <c r="F14" s="638"/>
      <c r="G14" s="1094" t="s">
        <v>1269</v>
      </c>
      <c r="H14" s="1094" t="s">
        <v>1270</v>
      </c>
      <c r="I14" s="638"/>
      <c r="J14" s="1190" t="s">
        <v>1269</v>
      </c>
      <c r="K14" s="1190" t="s">
        <v>1270</v>
      </c>
      <c r="L14" s="647"/>
      <c r="M14" s="1190" t="s">
        <v>1269</v>
      </c>
      <c r="N14" s="1190" t="s">
        <v>1270</v>
      </c>
    </row>
    <row r="15" spans="1:15" ht="15" customHeight="1">
      <c r="A15" s="14"/>
      <c r="B15" s="421" t="s">
        <v>1271</v>
      </c>
      <c r="D15" s="320"/>
      <c r="E15" s="320"/>
      <c r="F15" s="320"/>
      <c r="G15" s="320"/>
      <c r="H15" s="320"/>
      <c r="I15" s="320"/>
      <c r="J15" s="256"/>
      <c r="K15" s="256"/>
      <c r="L15" s="256"/>
      <c r="M15" s="256"/>
      <c r="N15" s="256"/>
    </row>
    <row r="16" spans="1:15" ht="11.25" customHeight="1">
      <c r="A16" s="14"/>
      <c r="B16" s="14">
        <v>1</v>
      </c>
      <c r="C16" s="355" t="s">
        <v>1272</v>
      </c>
      <c r="D16" s="85"/>
      <c r="E16" s="570">
        <v>9472.5327123172992</v>
      </c>
      <c r="F16" s="570"/>
      <c r="G16" s="570">
        <v>0.764737</v>
      </c>
      <c r="H16" s="570">
        <v>1531.5052790671</v>
      </c>
      <c r="I16" s="570"/>
      <c r="J16" s="570"/>
      <c r="K16" s="571">
        <v>30853.155285000001</v>
      </c>
      <c r="L16" s="571"/>
      <c r="N16" s="571">
        <v>88026.048194999996</v>
      </c>
    </row>
    <row r="17" spans="1:15" ht="11.25" customHeight="1">
      <c r="A17" s="14"/>
      <c r="B17" s="14">
        <v>2</v>
      </c>
      <c r="C17" s="355" t="s">
        <v>1273</v>
      </c>
      <c r="D17" s="85"/>
      <c r="E17" s="570">
        <v>26763.6958063319</v>
      </c>
      <c r="F17" s="570"/>
      <c r="G17" s="570">
        <v>2796.7313370000002</v>
      </c>
      <c r="H17" s="570">
        <v>43934.618999999999</v>
      </c>
      <c r="I17" s="570"/>
      <c r="J17" s="570"/>
      <c r="K17" s="571">
        <v>26680.374616000001</v>
      </c>
      <c r="L17" s="571"/>
      <c r="N17" s="571">
        <v>19287.920020000001</v>
      </c>
    </row>
    <row r="18" spans="1:15" ht="11.25" customHeight="1">
      <c r="A18" s="14"/>
      <c r="B18" s="32">
        <v>3</v>
      </c>
      <c r="C18" s="32" t="s">
        <v>1274</v>
      </c>
      <c r="E18" s="571">
        <v>67.170004000000006</v>
      </c>
      <c r="F18" s="571"/>
      <c r="G18" s="571"/>
      <c r="H18" s="571">
        <v>16.662818000000001</v>
      </c>
      <c r="I18" s="571"/>
      <c r="J18" s="571"/>
      <c r="K18" s="571">
        <v>4701.4762810000002</v>
      </c>
      <c r="L18" s="571"/>
      <c r="N18" s="571">
        <v>4841.7271920000003</v>
      </c>
    </row>
    <row r="19" spans="1:15" ht="11.25" customHeight="1">
      <c r="A19" s="14"/>
      <c r="B19" s="44">
        <v>4</v>
      </c>
      <c r="C19" s="44" t="s">
        <v>1275</v>
      </c>
      <c r="D19" s="1129">
        <v>103.593749</v>
      </c>
      <c r="E19" s="571">
        <v>85.748157000000006</v>
      </c>
      <c r="F19" s="571"/>
      <c r="G19" s="571">
        <v>4188.9658310000004</v>
      </c>
      <c r="H19" s="571"/>
      <c r="I19" s="571"/>
      <c r="J19" s="571"/>
      <c r="K19" s="571">
        <v>41236.886985999998</v>
      </c>
      <c r="L19" s="571"/>
      <c r="N19" s="571">
        <v>27404.444328000001</v>
      </c>
    </row>
    <row r="20" spans="1:15" ht="11.25" customHeight="1">
      <c r="A20" s="14"/>
      <c r="B20" s="32">
        <v>5</v>
      </c>
      <c r="C20" s="32" t="s">
        <v>1276</v>
      </c>
      <c r="E20" s="571"/>
      <c r="F20" s="571"/>
      <c r="G20" s="571"/>
      <c r="H20" s="571"/>
      <c r="I20" s="571"/>
      <c r="J20" s="571"/>
      <c r="K20" s="571"/>
      <c r="L20" s="571"/>
      <c r="N20" s="571"/>
    </row>
    <row r="21" spans="1:15" ht="11.25" customHeight="1">
      <c r="A21" s="14"/>
      <c r="B21" s="32">
        <v>6</v>
      </c>
      <c r="C21" s="32" t="s">
        <v>1277</v>
      </c>
      <c r="E21" s="571">
        <v>449.523214</v>
      </c>
      <c r="F21" s="571"/>
      <c r="G21" s="571"/>
      <c r="H21" s="571">
        <v>138.51599999999999</v>
      </c>
      <c r="I21" s="571"/>
      <c r="J21" s="571"/>
      <c r="K21" s="571">
        <v>72378.314045000006</v>
      </c>
      <c r="L21" s="571"/>
      <c r="N21" s="571">
        <v>25464.097048</v>
      </c>
    </row>
    <row r="22" spans="1:15" ht="11.25" customHeight="1">
      <c r="A22" s="14"/>
      <c r="B22" s="32">
        <v>7</v>
      </c>
      <c r="C22" s="32" t="s">
        <v>1278</v>
      </c>
      <c r="E22" s="571">
        <v>1689.5346420000001</v>
      </c>
      <c r="F22" s="571"/>
      <c r="G22" s="571"/>
      <c r="H22" s="571"/>
      <c r="I22" s="571"/>
      <c r="J22" s="571"/>
      <c r="K22" s="571">
        <v>159960.311021</v>
      </c>
      <c r="L22" s="571"/>
      <c r="N22" s="571">
        <v>31629.625054</v>
      </c>
    </row>
    <row r="23" spans="1:15" ht="11.25" customHeight="1">
      <c r="A23" s="14"/>
      <c r="B23" s="32">
        <v>8</v>
      </c>
      <c r="C23" s="32" t="s">
        <v>1279</v>
      </c>
      <c r="E23" s="571">
        <v>7039.5416699999996</v>
      </c>
      <c r="F23" s="571"/>
      <c r="G23" s="571"/>
      <c r="H23" s="571"/>
      <c r="I23" s="571"/>
      <c r="J23" s="571"/>
      <c r="K23" s="571">
        <v>4143.0867959999996</v>
      </c>
      <c r="L23" s="571"/>
      <c r="N23" s="571"/>
    </row>
    <row r="24" spans="1:15" s="45" customFormat="1" ht="11.25" customHeight="1">
      <c r="A24" s="40"/>
      <c r="B24" s="1235">
        <v>9</v>
      </c>
      <c r="C24" s="1235" t="s">
        <v>461</v>
      </c>
      <c r="D24" s="1236">
        <v>103.593749</v>
      </c>
      <c r="E24" s="903">
        <v>45567.7462056492</v>
      </c>
      <c r="F24" s="1349"/>
      <c r="G24" s="903">
        <v>6986.4619050000001</v>
      </c>
      <c r="H24" s="903">
        <v>45621.303097067102</v>
      </c>
      <c r="I24" s="1349"/>
      <c r="J24" s="903"/>
      <c r="K24" s="903">
        <v>339953.60502999998</v>
      </c>
      <c r="L24" s="1349"/>
      <c r="M24" s="1235"/>
      <c r="N24" s="903">
        <v>196653.861837</v>
      </c>
    </row>
    <row r="25" spans="1:15" ht="11.25" customHeight="1">
      <c r="A25" s="14"/>
    </row>
    <row r="26" spans="1:15" ht="11.25" customHeight="1">
      <c r="A26" s="14"/>
    </row>
    <row r="27" spans="1:15" ht="11.25" customHeight="1">
      <c r="A27" s="14"/>
    </row>
    <row r="28" spans="1:15" ht="11.25" customHeight="1">
      <c r="A28" s="18"/>
      <c r="B28" s="1867" t="s">
        <v>738</v>
      </c>
      <c r="C28" s="1867"/>
      <c r="D28" s="1234" t="s">
        <v>520</v>
      </c>
      <c r="E28" s="1234" t="s">
        <v>390</v>
      </c>
      <c r="F28" s="1348"/>
      <c r="G28" s="1234" t="s">
        <v>391</v>
      </c>
      <c r="H28" s="1234" t="s">
        <v>521</v>
      </c>
      <c r="I28" s="1348"/>
      <c r="J28" s="1234" t="s">
        <v>522</v>
      </c>
      <c r="K28" s="1234" t="s">
        <v>523</v>
      </c>
      <c r="L28" s="1348"/>
      <c r="M28" s="1234" t="s">
        <v>524</v>
      </c>
      <c r="N28" s="1234" t="s">
        <v>525</v>
      </c>
      <c r="O28" s="569"/>
    </row>
    <row r="29" spans="1:15" ht="11.25" customHeight="1">
      <c r="A29" s="18"/>
      <c r="B29" s="424"/>
      <c r="C29" s="95"/>
      <c r="D29" s="1765" t="s">
        <v>1265</v>
      </c>
      <c r="E29" s="1765"/>
      <c r="F29" s="1765"/>
      <c r="G29" s="1765"/>
      <c r="H29" s="1765"/>
      <c r="I29" s="1352"/>
      <c r="J29" s="1765" t="s">
        <v>1266</v>
      </c>
      <c r="K29" s="1765"/>
      <c r="L29" s="1765"/>
      <c r="M29" s="1765"/>
      <c r="N29" s="1765"/>
    </row>
    <row r="30" spans="1:15" ht="11.25" customHeight="1">
      <c r="A30" s="14"/>
      <c r="B30" s="14"/>
      <c r="D30" s="1882" t="s">
        <v>1267</v>
      </c>
      <c r="E30" s="1882"/>
      <c r="F30" s="1350"/>
      <c r="G30" s="1882" t="s">
        <v>1268</v>
      </c>
      <c r="H30" s="1882"/>
      <c r="I30" s="1351"/>
      <c r="J30" s="1882" t="s">
        <v>1267</v>
      </c>
      <c r="K30" s="1882"/>
      <c r="L30" s="1350"/>
      <c r="M30" s="1882" t="s">
        <v>1268</v>
      </c>
      <c r="N30" s="1882"/>
    </row>
    <row r="31" spans="1:15" ht="11.25" customHeight="1">
      <c r="A31" s="14"/>
      <c r="B31" s="202" t="s">
        <v>273</v>
      </c>
      <c r="C31" s="693"/>
      <c r="D31" s="1094" t="s">
        <v>1269</v>
      </c>
      <c r="E31" s="1094" t="s">
        <v>1270</v>
      </c>
      <c r="F31" s="638"/>
      <c r="G31" s="1094" t="s">
        <v>1269</v>
      </c>
      <c r="H31" s="1094" t="s">
        <v>1270</v>
      </c>
      <c r="I31" s="638"/>
      <c r="J31" s="1190" t="s">
        <v>1269</v>
      </c>
      <c r="K31" s="1190" t="s">
        <v>1270</v>
      </c>
      <c r="L31" s="647"/>
      <c r="M31" s="1190" t="s">
        <v>1269</v>
      </c>
      <c r="N31" s="1190" t="s">
        <v>1270</v>
      </c>
    </row>
    <row r="32" spans="1:15" ht="15" customHeight="1">
      <c r="A32" s="14"/>
      <c r="B32" s="421" t="s">
        <v>1271</v>
      </c>
      <c r="D32" s="320"/>
      <c r="E32" s="320"/>
      <c r="F32" s="320"/>
      <c r="G32" s="320"/>
      <c r="H32" s="320"/>
      <c r="I32" s="320"/>
      <c r="J32" s="256"/>
      <c r="K32" s="256"/>
      <c r="L32" s="256"/>
      <c r="M32" s="256"/>
      <c r="N32" s="256"/>
    </row>
    <row r="33" spans="1:14" ht="11.25" customHeight="1">
      <c r="A33" s="14"/>
      <c r="B33" s="14">
        <v>1</v>
      </c>
      <c r="C33" s="355" t="s">
        <v>1272</v>
      </c>
      <c r="D33" s="85"/>
      <c r="E33" s="570">
        <v>11982.3303458505</v>
      </c>
      <c r="F33" s="570"/>
      <c r="G33" s="570">
        <v>50.474234000000003</v>
      </c>
      <c r="H33" s="570">
        <v>341.10002300000002</v>
      </c>
      <c r="I33" s="570"/>
      <c r="J33" s="570"/>
      <c r="K33" s="571">
        <v>56160.859901999997</v>
      </c>
      <c r="L33" s="571"/>
      <c r="N33" s="571">
        <v>93760.578244000004</v>
      </c>
    </row>
    <row r="34" spans="1:14" ht="11.25" customHeight="1">
      <c r="A34" s="14"/>
      <c r="B34" s="14">
        <v>2</v>
      </c>
      <c r="C34" s="355" t="s">
        <v>1273</v>
      </c>
      <c r="D34" s="85"/>
      <c r="E34" s="570">
        <v>33898.123082187099</v>
      </c>
      <c r="F34" s="570"/>
      <c r="G34" s="570">
        <v>2630.3002590000001</v>
      </c>
      <c r="H34" s="570">
        <v>45045.622643000002</v>
      </c>
      <c r="I34" s="570"/>
      <c r="J34" s="570"/>
      <c r="K34" s="571">
        <v>36489.578052999997</v>
      </c>
      <c r="L34" s="571"/>
      <c r="N34" s="571">
        <v>58425.806548</v>
      </c>
    </row>
    <row r="35" spans="1:14" ht="11.25" customHeight="1">
      <c r="A35" s="14"/>
      <c r="B35" s="32">
        <v>3</v>
      </c>
      <c r="C35" s="32" t="s">
        <v>1274</v>
      </c>
      <c r="E35" s="571">
        <v>2624.0898099999999</v>
      </c>
      <c r="F35" s="571"/>
      <c r="G35" s="571"/>
      <c r="H35" s="571"/>
      <c r="I35" s="571"/>
      <c r="J35" s="571"/>
      <c r="K35" s="571">
        <v>2812.0627610000001</v>
      </c>
      <c r="L35" s="571"/>
      <c r="N35" s="571">
        <v>3678.9369849999998</v>
      </c>
    </row>
    <row r="36" spans="1:14" ht="11.25" customHeight="1">
      <c r="A36" s="14"/>
      <c r="B36" s="44">
        <v>4</v>
      </c>
      <c r="C36" s="44" t="s">
        <v>1275</v>
      </c>
      <c r="E36" s="571">
        <v>30.237887000000001</v>
      </c>
      <c r="F36" s="571"/>
      <c r="G36" s="571">
        <v>3797.01809</v>
      </c>
      <c r="H36" s="571"/>
      <c r="I36" s="571"/>
      <c r="J36" s="571"/>
      <c r="K36" s="571">
        <v>77626.970407999994</v>
      </c>
      <c r="L36" s="571"/>
      <c r="N36" s="571">
        <v>34285.130476999999</v>
      </c>
    </row>
    <row r="37" spans="1:14" ht="11.25" customHeight="1">
      <c r="A37" s="14"/>
      <c r="B37" s="32">
        <v>5</v>
      </c>
      <c r="C37" s="32" t="s">
        <v>1276</v>
      </c>
      <c r="E37" s="571"/>
      <c r="F37" s="571"/>
      <c r="G37" s="571"/>
      <c r="H37" s="571"/>
      <c r="I37" s="571"/>
      <c r="J37" s="571"/>
      <c r="K37" s="571"/>
      <c r="L37" s="571"/>
      <c r="N37" s="571"/>
    </row>
    <row r="38" spans="1:14" ht="11.25" customHeight="1">
      <c r="A38" s="14"/>
      <c r="B38" s="32">
        <v>6</v>
      </c>
      <c r="C38" s="32" t="s">
        <v>1277</v>
      </c>
      <c r="E38" s="571">
        <v>485.52912800000001</v>
      </c>
      <c r="F38" s="571"/>
      <c r="G38" s="571"/>
      <c r="H38" s="571">
        <v>135.66</v>
      </c>
      <c r="I38" s="571"/>
      <c r="J38" s="571"/>
      <c r="K38" s="571">
        <v>80377.204597999997</v>
      </c>
      <c r="L38" s="571"/>
      <c r="N38" s="571">
        <v>52347.327747000003</v>
      </c>
    </row>
    <row r="39" spans="1:14" ht="11.25" customHeight="1">
      <c r="A39" s="14"/>
      <c r="B39" s="32">
        <v>7</v>
      </c>
      <c r="C39" s="32" t="s">
        <v>1278</v>
      </c>
      <c r="E39" s="571">
        <v>1435.596552</v>
      </c>
      <c r="F39" s="571"/>
      <c r="G39" s="571"/>
      <c r="H39" s="571"/>
      <c r="I39" s="571"/>
      <c r="J39" s="571"/>
      <c r="K39" s="571">
        <v>133952.57782999999</v>
      </c>
      <c r="L39" s="571"/>
      <c r="N39" s="571">
        <v>17379.197969000001</v>
      </c>
    </row>
    <row r="40" spans="1:14" ht="11.25" customHeight="1">
      <c r="A40" s="14"/>
      <c r="B40" s="32">
        <v>8</v>
      </c>
      <c r="C40" s="32" t="s">
        <v>1279</v>
      </c>
      <c r="E40" s="571">
        <v>7650.4393650000002</v>
      </c>
      <c r="F40" s="571"/>
      <c r="G40" s="571"/>
      <c r="H40" s="571"/>
      <c r="I40" s="571"/>
      <c r="J40" s="571"/>
      <c r="K40" s="571">
        <v>10066.943308</v>
      </c>
      <c r="L40" s="571"/>
      <c r="N40" s="571"/>
    </row>
    <row r="41" spans="1:14" s="45" customFormat="1" ht="11.25" customHeight="1">
      <c r="A41" s="40"/>
      <c r="B41" s="1235">
        <v>9</v>
      </c>
      <c r="C41" s="1235" t="s">
        <v>461</v>
      </c>
      <c r="D41" s="1235"/>
      <c r="E41" s="903">
        <v>58106.346170037599</v>
      </c>
      <c r="F41" s="1349"/>
      <c r="G41" s="903">
        <v>6477.7925830000004</v>
      </c>
      <c r="H41" s="903">
        <v>45522.382665999998</v>
      </c>
      <c r="I41" s="1349"/>
      <c r="J41" s="903"/>
      <c r="K41" s="903">
        <v>397486.19686000003</v>
      </c>
      <c r="L41" s="1349"/>
      <c r="M41" s="1235"/>
      <c r="N41" s="903">
        <v>259876.97797000001</v>
      </c>
    </row>
    <row r="42" spans="1:14" ht="11.25" customHeight="1">
      <c r="A42" s="14"/>
    </row>
    <row r="43" spans="1:14">
      <c r="A43" s="14"/>
    </row>
    <row r="44" spans="1:14">
      <c r="A44" s="14"/>
    </row>
    <row r="45" spans="1:14">
      <c r="A45" s="14"/>
    </row>
    <row r="46" spans="1:14">
      <c r="A46" s="14"/>
    </row>
    <row r="47" spans="1:14">
      <c r="A47" s="14"/>
    </row>
    <row r="48" spans="1:14">
      <c r="A48" s="14"/>
    </row>
    <row r="49" spans="1:1">
      <c r="A49" s="14"/>
    </row>
    <row r="50" spans="1:1">
      <c r="A50" s="14"/>
    </row>
    <row r="51" spans="1:1">
      <c r="A51" s="14"/>
    </row>
    <row r="52" spans="1:1">
      <c r="A52" s="14"/>
    </row>
    <row r="53" spans="1:1">
      <c r="A53" s="14"/>
    </row>
    <row r="54" spans="1:1">
      <c r="A54" s="14"/>
    </row>
    <row r="55" spans="1:1">
      <c r="A55" s="14"/>
    </row>
    <row r="56" spans="1:1">
      <c r="A56" s="14"/>
    </row>
    <row r="57" spans="1:1">
      <c r="A57" s="14"/>
    </row>
    <row r="58" spans="1:1">
      <c r="A58" s="14"/>
    </row>
    <row r="59" spans="1:1">
      <c r="A59" s="14"/>
    </row>
    <row r="60" spans="1:1">
      <c r="A60" s="14"/>
    </row>
    <row r="61" spans="1:1">
      <c r="A61" s="14"/>
    </row>
    <row r="62" spans="1:1">
      <c r="A62" s="14"/>
    </row>
    <row r="63" spans="1:1">
      <c r="A63" s="14"/>
    </row>
    <row r="70" spans="1:1">
      <c r="A70" s="23"/>
    </row>
    <row r="71" spans="1:1">
      <c r="A71" s="23"/>
    </row>
    <row r="72" spans="1:1">
      <c r="A72" s="24"/>
    </row>
    <row r="73" spans="1:1">
      <c r="A73" s="14"/>
    </row>
    <row r="74" spans="1:1">
      <c r="A74" s="14"/>
    </row>
    <row r="75" spans="1:1">
      <c r="A75" s="14"/>
    </row>
    <row r="76" spans="1:1">
      <c r="A76" s="14"/>
    </row>
    <row r="77" spans="1:1">
      <c r="A77" s="14"/>
    </row>
    <row r="78" spans="1:1">
      <c r="A78" s="14"/>
    </row>
    <row r="79" spans="1:1">
      <c r="A79" s="14"/>
    </row>
    <row r="80" spans="1:1">
      <c r="A80" s="14"/>
    </row>
    <row r="81" spans="1:1">
      <c r="A81" s="26"/>
    </row>
    <row r="82" spans="1:1">
      <c r="A82" s="26"/>
    </row>
    <row r="83" spans="1:1">
      <c r="A83" s="26"/>
    </row>
    <row r="84" spans="1:1">
      <c r="A84" s="26"/>
    </row>
    <row r="85" spans="1:1">
      <c r="A85" s="26"/>
    </row>
    <row r="86" spans="1:1">
      <c r="A86" s="26"/>
    </row>
    <row r="87" spans="1:1">
      <c r="A87" s="26"/>
    </row>
    <row r="88" spans="1:1">
      <c r="A88" s="26"/>
    </row>
  </sheetData>
  <mergeCells count="16">
    <mergeCell ref="B28:C28"/>
    <mergeCell ref="D29:H29"/>
    <mergeCell ref="J29:N29"/>
    <mergeCell ref="D30:E30"/>
    <mergeCell ref="G30:H30"/>
    <mergeCell ref="J30:K30"/>
    <mergeCell ref="M30:N30"/>
    <mergeCell ref="B7:N7"/>
    <mergeCell ref="B9:H9"/>
    <mergeCell ref="D13:E13"/>
    <mergeCell ref="G13:H13"/>
    <mergeCell ref="J13:K13"/>
    <mergeCell ref="M13:N13"/>
    <mergeCell ref="B11:C11"/>
    <mergeCell ref="D12:H12"/>
    <mergeCell ref="J12:N12"/>
  </mergeCells>
  <hyperlinks>
    <hyperlink ref="C3:J3" location="CONTENTS!A1" display="Back to contents page" xr:uid="{2D2FC8ED-CEAB-4DF5-99F0-49462611F34E}"/>
    <hyperlink ref="B3" location="Contents!A1" display="Back to index page" xr:uid="{CB1451A7-8F5D-4BFC-AB96-26F37B3A9646}"/>
  </hyperlinks>
  <pageMargins left="0.23622047244094491" right="0.23622047244094491" top="0.74803149606299213" bottom="0.74803149606299213" header="0.31496062992125984" footer="0.31496062992125984"/>
  <pageSetup paperSize="9" scale="62" orientation="landscape" r:id="rId1"/>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F79C5-9A47-4B91-9176-6A3646616A2A}">
  <sheetPr>
    <pageSetUpPr fitToPage="1"/>
  </sheetPr>
  <dimension ref="A1:M24"/>
  <sheetViews>
    <sheetView showGridLines="0" showRowColHeaders="0" zoomScale="115" zoomScaleNormal="115" workbookViewId="0"/>
  </sheetViews>
  <sheetFormatPr baseColWidth="10" defaultColWidth="12.5703125" defaultRowHeight="11.25"/>
  <cols>
    <col min="1" max="1" width="2.5703125" style="3" customWidth="1"/>
    <col min="2" max="2" width="37.85546875" style="3" customWidth="1"/>
    <col min="3" max="3" width="37.7109375" style="3" customWidth="1"/>
    <col min="4" max="16384" width="12.5703125" style="3"/>
  </cols>
  <sheetData>
    <row r="1" spans="1:13" s="5" customFormat="1" ht="15" customHeight="1">
      <c r="A1" s="4"/>
    </row>
    <row r="2" spans="1:13" s="1601" customFormat="1" ht="20.25" customHeight="1">
      <c r="B2" s="1713" t="s">
        <v>2236</v>
      </c>
      <c r="C2" s="1602"/>
      <c r="D2" s="1602"/>
      <c r="E2" s="1602"/>
      <c r="F2" s="1602"/>
      <c r="G2" s="1602"/>
      <c r="H2" s="1602"/>
    </row>
    <row r="3" spans="1:13">
      <c r="B3" s="873"/>
      <c r="C3" s="873"/>
      <c r="D3" s="873"/>
      <c r="E3" s="873"/>
    </row>
    <row r="4" spans="1:13" ht="11.25" customHeight="1">
      <c r="B4" s="1721" t="s">
        <v>2267</v>
      </c>
      <c r="C4" s="1721"/>
      <c r="D4" s="1721"/>
      <c r="E4" s="1721"/>
      <c r="F4" s="1721"/>
      <c r="G4" s="1721"/>
      <c r="H4" s="1721"/>
    </row>
    <row r="5" spans="1:13" ht="12.95" customHeight="1">
      <c r="B5" s="1721"/>
      <c r="C5" s="1721"/>
      <c r="D5" s="1721"/>
      <c r="E5" s="1721"/>
      <c r="F5" s="1721"/>
      <c r="G5" s="1721"/>
      <c r="H5" s="1721"/>
    </row>
    <row r="6" spans="1:13">
      <c r="B6" s="1721"/>
      <c r="C6" s="1721"/>
      <c r="D6" s="1721"/>
      <c r="E6" s="1721"/>
      <c r="F6" s="1721"/>
      <c r="G6" s="1721"/>
      <c r="H6" s="1721"/>
    </row>
    <row r="7" spans="1:13" ht="11.25" customHeight="1">
      <c r="B7" s="1721"/>
      <c r="C7" s="1721"/>
      <c r="D7" s="1721"/>
      <c r="E7" s="1721"/>
      <c r="F7" s="1721"/>
      <c r="G7" s="1721"/>
      <c r="H7" s="1721"/>
      <c r="M7" s="4"/>
    </row>
    <row r="8" spans="1:13" ht="12.95" customHeight="1">
      <c r="B8" s="1721"/>
      <c r="C8" s="1721"/>
      <c r="D8" s="1721"/>
      <c r="E8" s="1721"/>
      <c r="F8" s="1721"/>
      <c r="G8" s="1721"/>
      <c r="H8" s="1721"/>
    </row>
    <row r="9" spans="1:13" ht="12.95" customHeight="1">
      <c r="B9" s="1721"/>
      <c r="C9" s="1721"/>
      <c r="D9" s="1721"/>
      <c r="E9" s="1721"/>
      <c r="F9" s="1721"/>
      <c r="G9" s="1721"/>
      <c r="H9" s="1721"/>
    </row>
    <row r="10" spans="1:13" s="7" customFormat="1" ht="12.95" customHeight="1">
      <c r="A10" s="2"/>
      <c r="B10" s="1721"/>
      <c r="C10" s="1721"/>
      <c r="D10" s="1721"/>
      <c r="E10" s="1721"/>
      <c r="F10" s="1721"/>
      <c r="G10" s="1721"/>
      <c r="H10" s="1721"/>
    </row>
    <row r="11" spans="1:13">
      <c r="B11" s="1721"/>
      <c r="C11" s="1721"/>
      <c r="D11" s="1721"/>
      <c r="E11" s="1721"/>
      <c r="F11" s="1721"/>
      <c r="G11" s="1721"/>
      <c r="H11" s="1721"/>
    </row>
    <row r="12" spans="1:13" ht="12.75">
      <c r="B12" s="6"/>
    </row>
    <row r="13" spans="1:13" ht="12.95" customHeight="1"/>
    <row r="14" spans="1:13" ht="12.95" customHeight="1"/>
    <row r="16" spans="1:13" ht="12.75">
      <c r="B16" s="6"/>
    </row>
    <row r="17" spans="2:8" ht="12.95" customHeight="1"/>
    <row r="18" spans="2:8" ht="12.95" customHeight="1">
      <c r="B18" s="1724" t="s">
        <v>2265</v>
      </c>
      <c r="C18" s="1724"/>
      <c r="D18" s="1724"/>
      <c r="E18" s="1724"/>
      <c r="F18" s="1724"/>
      <c r="G18" s="1724"/>
      <c r="H18" s="1724"/>
    </row>
    <row r="21" spans="2:8" ht="12.95" customHeight="1"/>
    <row r="23" spans="2:8" ht="11.25" customHeight="1">
      <c r="B23" s="1723" t="s">
        <v>2234</v>
      </c>
      <c r="C23" s="1723"/>
      <c r="D23" s="1723"/>
      <c r="E23" s="1723"/>
      <c r="F23" s="1723"/>
      <c r="G23" s="1723"/>
      <c r="H23" s="1723"/>
    </row>
    <row r="24" spans="2:8" ht="12.95" customHeight="1">
      <c r="B24" s="1722" t="s">
        <v>2235</v>
      </c>
      <c r="C24" s="1722"/>
      <c r="D24" s="1722"/>
      <c r="E24" s="1722"/>
      <c r="F24" s="1722"/>
      <c r="G24" s="1722"/>
      <c r="H24" s="1722"/>
    </row>
  </sheetData>
  <sheetProtection formatCells="0" formatColumns="0" formatRows="0" insertColumns="0" insertRows="0" insertHyperlinks="0" deleteColumns="0" deleteRows="0" sort="0" autoFilter="0" pivotTables="0"/>
  <mergeCells count="4">
    <mergeCell ref="B4:H11"/>
    <mergeCell ref="B24:H24"/>
    <mergeCell ref="B23:H23"/>
    <mergeCell ref="B18:H18"/>
  </mergeCells>
  <printOptions horizontalCentered="1" verticalCentered="1"/>
  <pageMargins left="3.937007874015748E-2" right="3.937007874015748E-2" top="3.937007874015748E-2" bottom="3.937007874015748E-2" header="3.937007874015748E-2" footer="3.937007874015748E-2"/>
  <pageSetup paperSize="9" orientation="landscape" r:id="rId1"/>
  <customProperties>
    <customPr name="EpmWorksheetKeyString_GUID" r:id="rId2"/>
  </customProperties>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FE49D-9DD8-43E1-816C-4446E33E47F6}">
  <sheetPr codeName="Sheet19">
    <tabColor rgb="FF007272"/>
    <pageSetUpPr fitToPage="1"/>
  </sheetPr>
  <dimension ref="B1:M24"/>
  <sheetViews>
    <sheetView showGridLines="0" showRowColHeaders="0" zoomScaleNormal="100" workbookViewId="0"/>
  </sheetViews>
  <sheetFormatPr baseColWidth="10" defaultColWidth="11.42578125" defaultRowHeight="15"/>
  <cols>
    <col min="1" max="1" width="2.5703125" customWidth="1"/>
    <col min="2" max="2" width="4.85546875" customWidth="1"/>
    <col min="3" max="3" width="63.42578125" customWidth="1"/>
    <col min="4" max="7" width="18.5703125" customWidth="1"/>
  </cols>
  <sheetData>
    <row r="1" spans="2:13" s="4" customFormat="1" ht="11.25"/>
    <row r="2" spans="2:13" s="4" customFormat="1" ht="5.25" customHeight="1"/>
    <row r="3" spans="2:13" s="418" customFormat="1" ht="12.75">
      <c r="B3" s="1726" t="s">
        <v>268</v>
      </c>
      <c r="C3" s="1726"/>
      <c r="D3" s="1726"/>
      <c r="E3" s="1726"/>
      <c r="F3" s="1726"/>
      <c r="G3" s="1726"/>
      <c r="H3" s="1726"/>
    </row>
    <row r="4" spans="2:13" s="418" customFormat="1" ht="5.25" customHeight="1">
      <c r="B4" s="351"/>
      <c r="C4" s="351"/>
      <c r="D4" s="351"/>
      <c r="E4" s="351"/>
      <c r="F4" s="351"/>
      <c r="G4" s="351"/>
      <c r="H4" s="351"/>
    </row>
    <row r="5" spans="2:13" s="419" customFormat="1" ht="15.75">
      <c r="B5" s="16" t="s">
        <v>1280</v>
      </c>
      <c r="C5" s="420"/>
      <c r="D5" s="420"/>
      <c r="E5" s="420"/>
      <c r="F5" s="420"/>
      <c r="G5" s="420"/>
      <c r="H5" s="420"/>
      <c r="I5" s="418"/>
      <c r="J5" s="418"/>
      <c r="K5" s="418"/>
      <c r="L5" s="418"/>
      <c r="M5" s="418"/>
    </row>
    <row r="6" spans="2:13" ht="11.25" customHeight="1"/>
    <row r="7" spans="2:13" ht="11.25" customHeight="1"/>
    <row r="8" spans="2:13" ht="11.25" customHeight="1">
      <c r="B8" s="4"/>
      <c r="D8" s="1885" t="s">
        <v>1281</v>
      </c>
      <c r="E8" s="1802"/>
      <c r="F8" s="1802"/>
      <c r="G8" s="1802"/>
    </row>
    <row r="9" spans="2:13" s="561" customFormat="1" ht="11.25" customHeight="1">
      <c r="C9" s="361"/>
      <c r="D9" s="153" t="s">
        <v>2201</v>
      </c>
      <c r="E9" s="153" t="s">
        <v>2202</v>
      </c>
      <c r="F9" s="153" t="s">
        <v>2143</v>
      </c>
      <c r="G9" s="153" t="s">
        <v>2144</v>
      </c>
    </row>
    <row r="10" spans="2:13" s="561" customFormat="1" ht="11.25" customHeight="1">
      <c r="B10" s="1883" t="s">
        <v>273</v>
      </c>
      <c r="C10" s="1884"/>
      <c r="D10" s="872">
        <v>2023</v>
      </c>
      <c r="E10" s="872">
        <v>2022</v>
      </c>
      <c r="F10" s="872">
        <v>2022</v>
      </c>
      <c r="G10" s="872">
        <v>2022</v>
      </c>
    </row>
    <row r="11" spans="2:13" s="561" customFormat="1" ht="11.25" customHeight="1">
      <c r="B11" s="1238">
        <v>1</v>
      </c>
      <c r="C11" s="1239" t="s">
        <v>1282</v>
      </c>
      <c r="D11" s="913">
        <v>11472.784508000001</v>
      </c>
      <c r="E11" s="913">
        <v>16271.615996</v>
      </c>
      <c r="F11" s="913">
        <v>13210.547533999999</v>
      </c>
      <c r="G11" s="913">
        <v>10872.217546</v>
      </c>
      <c r="J11" s="1131"/>
    </row>
    <row r="12" spans="2:13" s="561" customFormat="1" ht="11.25" customHeight="1">
      <c r="B12" s="263">
        <v>2</v>
      </c>
      <c r="C12" s="195" t="s">
        <v>1283</v>
      </c>
      <c r="D12" s="299">
        <v>-317.07405699999998</v>
      </c>
      <c r="E12" s="299">
        <v>-2176.6896029999998</v>
      </c>
      <c r="F12" s="299">
        <v>96.140015000000005</v>
      </c>
      <c r="G12" s="299">
        <v>-759.72084500000005</v>
      </c>
      <c r="J12" s="1131"/>
    </row>
    <row r="13" spans="2:13" s="561" customFormat="1" ht="11.25" customHeight="1">
      <c r="B13" s="263">
        <v>3</v>
      </c>
      <c r="C13" s="195" t="s">
        <v>1284</v>
      </c>
      <c r="D13" s="299">
        <v>-81.685119999999998</v>
      </c>
      <c r="E13" s="299">
        <v>-115.741257</v>
      </c>
      <c r="F13" s="299">
        <v>-362.11113799999998</v>
      </c>
      <c r="G13" s="299">
        <v>-181.33401900000001</v>
      </c>
      <c r="J13" s="1131"/>
    </row>
    <row r="14" spans="2:13" s="561" customFormat="1" ht="11.25" customHeight="1">
      <c r="B14" s="263">
        <v>4</v>
      </c>
      <c r="C14" s="195" t="s">
        <v>1285</v>
      </c>
      <c r="D14" s="299"/>
      <c r="E14" s="299"/>
      <c r="F14" s="299"/>
      <c r="G14" s="299"/>
    </row>
    <row r="15" spans="2:13" s="561" customFormat="1" ht="11.25" customHeight="1">
      <c r="B15" s="263">
        <v>5</v>
      </c>
      <c r="C15" s="195" t="s">
        <v>1286</v>
      </c>
      <c r="D15" s="299"/>
      <c r="E15" s="299"/>
      <c r="F15" s="299"/>
      <c r="G15" s="299"/>
    </row>
    <row r="16" spans="2:13" s="561" customFormat="1" ht="11.25" customHeight="1">
      <c r="B16" s="263">
        <v>6</v>
      </c>
      <c r="C16" s="195" t="s">
        <v>1287</v>
      </c>
      <c r="D16" s="299"/>
      <c r="E16" s="299"/>
      <c r="F16" s="299"/>
      <c r="G16" s="299"/>
    </row>
    <row r="17" spans="2:10" s="561" customFormat="1" ht="11.25" customHeight="1">
      <c r="B17" s="263">
        <v>7</v>
      </c>
      <c r="C17" s="195" t="s">
        <v>1288</v>
      </c>
      <c r="D17" s="299">
        <v>2415.589086</v>
      </c>
      <c r="E17" s="299">
        <v>-2506.4006279999999</v>
      </c>
      <c r="F17" s="299">
        <v>3327.1789640000002</v>
      </c>
      <c r="G17" s="299">
        <v>3279.3848509999998</v>
      </c>
      <c r="J17" s="1131"/>
    </row>
    <row r="18" spans="2:10" s="561" customFormat="1" ht="11.25" customHeight="1">
      <c r="B18" s="263">
        <v>8</v>
      </c>
      <c r="C18" s="195" t="s">
        <v>1002</v>
      </c>
      <c r="D18" s="1282"/>
      <c r="E18" s="1282"/>
      <c r="F18" s="699"/>
      <c r="G18" s="699"/>
    </row>
    <row r="19" spans="2:10" s="561" customFormat="1" ht="11.25" customHeight="1">
      <c r="B19" s="1238">
        <v>9</v>
      </c>
      <c r="C19" s="1239" t="s">
        <v>1289</v>
      </c>
      <c r="D19" s="913">
        <v>13489.614416</v>
      </c>
      <c r="E19" s="913">
        <v>11472.784508000001</v>
      </c>
      <c r="F19" s="913">
        <v>16271.755375000001</v>
      </c>
      <c r="G19" s="913">
        <v>13210.547533999999</v>
      </c>
      <c r="J19" s="1131"/>
    </row>
    <row r="20" spans="2:10" s="561" customFormat="1" ht="11.25" customHeight="1"/>
    <row r="21" spans="2:10" s="561" customFormat="1" ht="11.25" customHeight="1"/>
    <row r="22" spans="2:10" ht="11.25" customHeight="1"/>
    <row r="23" spans="2:10">
      <c r="F23" s="1130"/>
    </row>
    <row r="24" spans="2:10">
      <c r="F24" s="1130"/>
    </row>
  </sheetData>
  <mergeCells count="3">
    <mergeCell ref="B3:H3"/>
    <mergeCell ref="B10:C10"/>
    <mergeCell ref="D8:G8"/>
  </mergeCells>
  <hyperlinks>
    <hyperlink ref="B3" location="Contents!A1" display="Back to index page" xr:uid="{57B3023D-8603-4AE9-B919-55B568B0C868}"/>
    <hyperlink ref="B3:H3" location="CONTENTS!A1" display="Back to contents page" xr:uid="{B1424673-1CCE-475C-8423-7622B37FE6B7}"/>
    <hyperlink ref="G3" location="CONTENTS!A1" display="Back to contents page" xr:uid="{57042584-0F70-4139-B812-B1458B495360}"/>
  </hyperlinks>
  <printOptions horizontalCentered="1" verticalCentered="1"/>
  <pageMargins left="3.937007874015748E-2" right="3.937007874015748E-2" top="3.937007874015748E-2" bottom="3.937007874015748E-2" header="3.937007874015748E-2" footer="3.937007874015748E-2"/>
  <pageSetup paperSize="9" orientation="landscape" r:id="rId1"/>
  <colBreaks count="1" manualBreakCount="1">
    <brk id="7" max="1048575" man="1"/>
  </colBreaks>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43"/>
  <dimension ref="A1:L91"/>
  <sheetViews>
    <sheetView showGridLines="0" showRowColHeaders="0" zoomScaleNormal="100" zoomScaleSheetLayoutView="110" workbookViewId="0"/>
  </sheetViews>
  <sheetFormatPr baseColWidth="10" defaultColWidth="12.5703125" defaultRowHeight="11.25"/>
  <cols>
    <col min="1" max="1" width="2.5703125" style="21" customWidth="1"/>
    <col min="2" max="2" width="4.85546875" style="32" customWidth="1"/>
    <col min="3" max="3" width="74" style="32" customWidth="1"/>
    <col min="4" max="4" width="4" style="32" customWidth="1"/>
    <col min="5" max="8" width="14.7109375" style="32" customWidth="1"/>
    <col min="9" max="9" width="95.5703125" style="32" customWidth="1"/>
    <col min="10" max="16384" width="12.5703125" style="32"/>
  </cols>
  <sheetData>
    <row r="1" spans="1:12" s="12" customFormat="1" ht="11.25" customHeight="1">
      <c r="A1" s="9"/>
      <c r="B1" s="9"/>
      <c r="C1" s="9"/>
      <c r="D1" s="10"/>
      <c r="E1" s="11"/>
      <c r="F1" s="11"/>
      <c r="G1" s="11"/>
      <c r="H1" s="11"/>
      <c r="I1" s="11"/>
      <c r="J1" s="11"/>
    </row>
    <row r="2" spans="1:12" s="12" customFormat="1" ht="5.25" customHeight="1">
      <c r="A2" s="9"/>
      <c r="B2" s="9"/>
      <c r="C2" s="9"/>
      <c r="D2" s="10"/>
      <c r="E2" s="11"/>
      <c r="F2" s="11"/>
      <c r="G2" s="11"/>
      <c r="H2" s="11"/>
      <c r="I2" s="11"/>
    </row>
    <row r="3" spans="1:12" s="14" customFormat="1" ht="12.75" customHeight="1">
      <c r="A3" s="13"/>
      <c r="B3" s="1726" t="s">
        <v>268</v>
      </c>
      <c r="C3" s="1726"/>
      <c r="D3" s="1726"/>
      <c r="E3" s="1726"/>
      <c r="F3" s="1726"/>
      <c r="G3" s="1726"/>
      <c r="H3" s="1726"/>
      <c r="I3" s="1726"/>
    </row>
    <row r="4" spans="1:12" s="12" customFormat="1" ht="5.25" customHeight="1">
      <c r="A4" s="9"/>
      <c r="B4" s="9"/>
      <c r="C4" s="9"/>
      <c r="D4" s="10"/>
      <c r="E4" s="11"/>
      <c r="F4" s="11"/>
      <c r="G4" s="11"/>
      <c r="H4" s="11"/>
      <c r="I4" s="11"/>
      <c r="K4" s="9"/>
      <c r="L4" s="9"/>
    </row>
    <row r="5" spans="1:12" s="8" customFormat="1" ht="15.75" customHeight="1">
      <c r="A5" s="15"/>
      <c r="B5" s="16" t="s">
        <v>1290</v>
      </c>
    </row>
    <row r="6" spans="1:12" ht="11.25" customHeight="1"/>
    <row r="7" spans="1:12" ht="11.25" customHeight="1">
      <c r="B7" s="1887" t="s">
        <v>2093</v>
      </c>
      <c r="C7" s="1887"/>
      <c r="D7" s="1887"/>
      <c r="E7" s="1887"/>
      <c r="F7" s="1887"/>
      <c r="G7" s="1887"/>
      <c r="H7" s="1887"/>
    </row>
    <row r="8" spans="1:12">
      <c r="A8" s="18"/>
      <c r="C8" s="501"/>
      <c r="D8" s="1886"/>
      <c r="E8" s="1886"/>
      <c r="F8" s="368"/>
      <c r="G8" s="1886"/>
      <c r="H8" s="1886"/>
    </row>
    <row r="9" spans="1:12">
      <c r="A9" s="18"/>
      <c r="B9" s="501"/>
      <c r="C9" s="501"/>
      <c r="D9" s="505"/>
      <c r="E9" s="38" t="s">
        <v>1291</v>
      </c>
      <c r="F9" s="38" t="s">
        <v>1281</v>
      </c>
      <c r="G9" s="38" t="s">
        <v>1291</v>
      </c>
      <c r="H9" s="38" t="s">
        <v>1281</v>
      </c>
    </row>
    <row r="10" spans="1:12" ht="11.25" customHeight="1">
      <c r="A10" s="18"/>
      <c r="B10" s="1840" t="s">
        <v>273</v>
      </c>
      <c r="C10" s="1819"/>
      <c r="D10" s="153"/>
      <c r="E10" s="1353" t="s">
        <v>28</v>
      </c>
      <c r="F10" s="1353" t="s">
        <v>28</v>
      </c>
      <c r="G10" s="1353" t="s">
        <v>738</v>
      </c>
      <c r="H10" s="1353" t="s">
        <v>738</v>
      </c>
    </row>
    <row r="11" spans="1:12" ht="11.25" customHeight="1">
      <c r="A11" s="14"/>
      <c r="B11" s="761">
        <v>1</v>
      </c>
      <c r="C11" s="762" t="s">
        <v>1292</v>
      </c>
      <c r="D11" s="763"/>
      <c r="E11" s="764"/>
      <c r="F11" s="1424">
        <v>375.42700000000002</v>
      </c>
      <c r="G11" s="1425"/>
      <c r="H11" s="1426">
        <v>444.33538900000002</v>
      </c>
    </row>
    <row r="12" spans="1:12" s="41" customFormat="1">
      <c r="A12" s="14"/>
      <c r="B12" s="667">
        <v>2</v>
      </c>
      <c r="C12" s="101" t="s">
        <v>1293</v>
      </c>
      <c r="D12" s="700"/>
      <c r="E12" s="89">
        <v>3122.3876369999998</v>
      </c>
      <c r="F12" s="117">
        <v>88.744</v>
      </c>
      <c r="G12" s="89">
        <v>3454.4420140000002</v>
      </c>
      <c r="H12" s="89">
        <v>124.077316</v>
      </c>
    </row>
    <row r="13" spans="1:12">
      <c r="A13" s="14"/>
      <c r="B13" s="667">
        <v>3</v>
      </c>
      <c r="C13" s="562" t="s">
        <v>1294</v>
      </c>
      <c r="D13" s="701"/>
      <c r="E13" s="563">
        <v>3122.3876369999998</v>
      </c>
      <c r="F13" s="563">
        <v>88.744</v>
      </c>
      <c r="G13" s="563">
        <v>2856.9108919999999</v>
      </c>
      <c r="H13" s="563">
        <v>57.138218000000002</v>
      </c>
    </row>
    <row r="14" spans="1:12">
      <c r="A14" s="14"/>
      <c r="B14" s="667">
        <v>4</v>
      </c>
      <c r="C14" s="562" t="s">
        <v>1295</v>
      </c>
      <c r="D14" s="701"/>
      <c r="E14" s="563"/>
      <c r="F14" s="563"/>
      <c r="G14" s="563">
        <v>597.30094799999995</v>
      </c>
      <c r="H14" s="563">
        <v>66.934494999999998</v>
      </c>
    </row>
    <row r="15" spans="1:12">
      <c r="A15" s="14"/>
      <c r="B15" s="667">
        <v>5</v>
      </c>
      <c r="C15" s="562" t="s">
        <v>1296</v>
      </c>
      <c r="D15" s="701"/>
      <c r="E15" s="563"/>
      <c r="F15" s="563"/>
      <c r="G15" s="563">
        <v>0.23017399999999999</v>
      </c>
      <c r="H15" s="563">
        <v>4.6030000000000003E-3</v>
      </c>
    </row>
    <row r="16" spans="1:12">
      <c r="A16" s="14"/>
      <c r="B16" s="667">
        <v>6</v>
      </c>
      <c r="C16" s="562" t="s">
        <v>1297</v>
      </c>
      <c r="D16" s="701"/>
      <c r="E16" s="563"/>
      <c r="F16" s="563"/>
      <c r="G16" s="563"/>
      <c r="H16" s="563"/>
    </row>
    <row r="17" spans="1:8">
      <c r="A17" s="14"/>
      <c r="B17" s="667">
        <v>7</v>
      </c>
      <c r="C17" s="50" t="s">
        <v>1298</v>
      </c>
      <c r="D17" s="700"/>
      <c r="E17" s="89">
        <v>5492.6378180000002</v>
      </c>
      <c r="F17" s="116"/>
      <c r="G17" s="89">
        <v>5889.705559</v>
      </c>
      <c r="H17" s="116"/>
    </row>
    <row r="18" spans="1:8">
      <c r="A18" s="14"/>
      <c r="B18" s="667">
        <v>8</v>
      </c>
      <c r="C18" s="50" t="s">
        <v>1299</v>
      </c>
      <c r="D18" s="700"/>
      <c r="E18" s="89"/>
      <c r="F18" s="89"/>
      <c r="G18" s="89"/>
      <c r="H18" s="89"/>
    </row>
    <row r="19" spans="1:8">
      <c r="A19" s="14"/>
      <c r="B19" s="667">
        <v>9</v>
      </c>
      <c r="C19" s="50" t="s">
        <v>1300</v>
      </c>
      <c r="D19" s="700"/>
      <c r="E19" s="89">
        <v>637.77700000000004</v>
      </c>
      <c r="F19" s="117">
        <v>286.68299999999999</v>
      </c>
      <c r="G19" s="89">
        <v>634.92460200000005</v>
      </c>
      <c r="H19" s="89">
        <v>320.25807300000002</v>
      </c>
    </row>
    <row r="20" spans="1:8">
      <c r="A20" s="14"/>
      <c r="B20" s="667">
        <v>10</v>
      </c>
      <c r="C20" s="50" t="s">
        <v>1301</v>
      </c>
      <c r="D20" s="702"/>
      <c r="E20" s="425"/>
      <c r="F20" s="117"/>
      <c r="G20" s="425"/>
      <c r="H20" s="117"/>
    </row>
    <row r="21" spans="1:8" s="45" customFormat="1">
      <c r="A21" s="40"/>
      <c r="B21" s="1240">
        <v>11</v>
      </c>
      <c r="C21" s="1241" t="s">
        <v>1302</v>
      </c>
      <c r="D21" s="1242"/>
      <c r="E21" s="1243"/>
      <c r="F21" s="1244"/>
      <c r="G21" s="1243"/>
      <c r="H21" s="1244"/>
    </row>
    <row r="22" spans="1:8">
      <c r="A22" s="14"/>
      <c r="B22" s="667">
        <v>12</v>
      </c>
      <c r="C22" s="50" t="s">
        <v>1303</v>
      </c>
      <c r="D22" s="700"/>
      <c r="E22" s="89"/>
      <c r="F22" s="89"/>
      <c r="G22" s="89"/>
      <c r="H22" s="89"/>
    </row>
    <row r="23" spans="1:8" s="565" customFormat="1">
      <c r="A23" s="96"/>
      <c r="B23" s="667">
        <v>13</v>
      </c>
      <c r="C23" s="562" t="s">
        <v>1294</v>
      </c>
      <c r="D23" s="701"/>
      <c r="E23" s="564"/>
      <c r="F23" s="564"/>
      <c r="G23" s="564"/>
      <c r="H23" s="564"/>
    </row>
    <row r="24" spans="1:8" s="565" customFormat="1">
      <c r="A24" s="96"/>
      <c r="B24" s="667">
        <v>14</v>
      </c>
      <c r="C24" s="562" t="s">
        <v>1295</v>
      </c>
      <c r="D24" s="701"/>
      <c r="E24" s="563"/>
      <c r="F24" s="564"/>
      <c r="G24" s="563"/>
      <c r="H24" s="564"/>
    </row>
    <row r="25" spans="1:8" s="565" customFormat="1">
      <c r="A25" s="96"/>
      <c r="B25" s="667">
        <v>15</v>
      </c>
      <c r="C25" s="562" t="s">
        <v>1296</v>
      </c>
      <c r="D25" s="701"/>
      <c r="E25" s="563"/>
      <c r="F25" s="563"/>
      <c r="G25" s="563"/>
      <c r="H25" s="563"/>
    </row>
    <row r="26" spans="1:8" s="565" customFormat="1">
      <c r="A26" s="96"/>
      <c r="B26" s="667">
        <v>16</v>
      </c>
      <c r="C26" s="562" t="s">
        <v>1297</v>
      </c>
      <c r="D26" s="701"/>
      <c r="E26" s="563"/>
      <c r="F26" s="563"/>
      <c r="G26" s="563"/>
      <c r="H26" s="563"/>
    </row>
    <row r="27" spans="1:8">
      <c r="A27" s="14"/>
      <c r="B27" s="667">
        <v>17</v>
      </c>
      <c r="C27" s="50" t="s">
        <v>1298</v>
      </c>
      <c r="D27" s="700"/>
      <c r="E27" s="109"/>
      <c r="F27" s="116"/>
      <c r="G27" s="109"/>
      <c r="H27" s="116"/>
    </row>
    <row r="28" spans="1:8">
      <c r="A28" s="14"/>
      <c r="B28" s="667">
        <v>18</v>
      </c>
      <c r="C28" s="50" t="s">
        <v>1299</v>
      </c>
      <c r="D28" s="700"/>
      <c r="E28" s="109"/>
      <c r="F28" s="89"/>
      <c r="G28" s="109"/>
      <c r="H28" s="89"/>
    </row>
    <row r="29" spans="1:8">
      <c r="A29" s="14"/>
      <c r="B29" s="667">
        <v>19</v>
      </c>
      <c r="C29" s="50" t="s">
        <v>1300</v>
      </c>
      <c r="D29" s="700"/>
      <c r="E29" s="89"/>
      <c r="F29" s="89"/>
      <c r="G29" s="89"/>
      <c r="H29" s="89"/>
    </row>
    <row r="30" spans="1:8">
      <c r="A30" s="14"/>
      <c r="B30" s="668">
        <v>20</v>
      </c>
      <c r="C30" s="150" t="s">
        <v>1301</v>
      </c>
      <c r="D30" s="703"/>
      <c r="E30" s="151"/>
      <c r="F30" s="151"/>
      <c r="G30" s="151"/>
      <c r="H30" s="151"/>
    </row>
    <row r="31" spans="1:8">
      <c r="A31" s="14"/>
    </row>
    <row r="32" spans="1:8">
      <c r="A32" s="14"/>
      <c r="B32" s="44"/>
      <c r="C32" s="44"/>
      <c r="D32" s="44"/>
    </row>
    <row r="33" spans="1:4">
      <c r="A33" s="14"/>
      <c r="B33" s="44"/>
      <c r="C33" s="44"/>
      <c r="D33" s="44"/>
    </row>
    <row r="34" spans="1:4">
      <c r="A34" s="14"/>
      <c r="B34" s="44"/>
      <c r="C34" s="44"/>
      <c r="D34" s="44"/>
    </row>
    <row r="35" spans="1:4">
      <c r="A35" s="14"/>
      <c r="B35" s="44"/>
      <c r="C35" s="44"/>
      <c r="D35" s="44"/>
    </row>
    <row r="36" spans="1:4">
      <c r="A36" s="14"/>
    </row>
    <row r="37" spans="1:4">
      <c r="A37" s="14"/>
    </row>
    <row r="38" spans="1:4">
      <c r="A38" s="14"/>
      <c r="C38" s="55"/>
    </row>
    <row r="39" spans="1:4">
      <c r="A39" s="14"/>
    </row>
    <row r="40" spans="1:4">
      <c r="A40" s="14"/>
    </row>
    <row r="41" spans="1:4">
      <c r="A41" s="14"/>
    </row>
    <row r="42" spans="1:4">
      <c r="A42" s="14"/>
    </row>
    <row r="43" spans="1:4">
      <c r="A43" s="14"/>
    </row>
    <row r="44" spans="1:4">
      <c r="A44" s="14"/>
    </row>
    <row r="45" spans="1:4">
      <c r="A45" s="14"/>
    </row>
    <row r="46" spans="1:4">
      <c r="A46" s="14"/>
    </row>
    <row r="47" spans="1:4">
      <c r="A47" s="14"/>
    </row>
    <row r="48" spans="1:4">
      <c r="A48" s="14"/>
    </row>
    <row r="49" spans="1:1">
      <c r="A49" s="14"/>
    </row>
    <row r="50" spans="1:1">
      <c r="A50" s="14"/>
    </row>
    <row r="51" spans="1:1">
      <c r="A51" s="14"/>
    </row>
    <row r="52" spans="1:1">
      <c r="A52" s="14"/>
    </row>
    <row r="53" spans="1:1">
      <c r="A53" s="14"/>
    </row>
    <row r="54" spans="1:1">
      <c r="A54" s="14"/>
    </row>
    <row r="55" spans="1:1">
      <c r="A55" s="14"/>
    </row>
    <row r="56" spans="1:1">
      <c r="A56" s="14"/>
    </row>
    <row r="57" spans="1:1">
      <c r="A57" s="14"/>
    </row>
    <row r="58" spans="1:1">
      <c r="A58" s="14"/>
    </row>
    <row r="59" spans="1:1">
      <c r="A59" s="14"/>
    </row>
    <row r="60" spans="1:1">
      <c r="A60" s="14"/>
    </row>
    <row r="61" spans="1:1">
      <c r="A61" s="14"/>
    </row>
    <row r="62" spans="1:1">
      <c r="A62" s="14"/>
    </row>
    <row r="63" spans="1:1">
      <c r="A63" s="14"/>
    </row>
    <row r="64" spans="1:1">
      <c r="A64" s="14"/>
    </row>
    <row r="65" spans="1:1">
      <c r="A65" s="14"/>
    </row>
    <row r="66" spans="1:1">
      <c r="A66" s="14"/>
    </row>
    <row r="73" spans="1:1">
      <c r="A73" s="23"/>
    </row>
    <row r="74" spans="1:1">
      <c r="A74" s="23"/>
    </row>
    <row r="75" spans="1:1">
      <c r="A75" s="24"/>
    </row>
    <row r="76" spans="1:1">
      <c r="A76" s="14"/>
    </row>
    <row r="77" spans="1:1">
      <c r="A77" s="14"/>
    </row>
    <row r="78" spans="1:1">
      <c r="A78" s="14"/>
    </row>
    <row r="79" spans="1:1">
      <c r="A79" s="14"/>
    </row>
    <row r="80" spans="1:1">
      <c r="A80" s="14"/>
    </row>
    <row r="81" spans="1:1">
      <c r="A81" s="14"/>
    </row>
    <row r="82" spans="1:1">
      <c r="A82" s="14"/>
    </row>
    <row r="83" spans="1:1">
      <c r="A83" s="14"/>
    </row>
    <row r="84" spans="1:1">
      <c r="A84" s="26"/>
    </row>
    <row r="85" spans="1:1">
      <c r="A85" s="26"/>
    </row>
    <row r="86" spans="1:1">
      <c r="A86" s="26"/>
    </row>
    <row r="87" spans="1:1">
      <c r="A87" s="26"/>
    </row>
    <row r="88" spans="1:1">
      <c r="A88" s="26"/>
    </row>
    <row r="89" spans="1:1">
      <c r="A89" s="26"/>
    </row>
    <row r="90" spans="1:1">
      <c r="A90" s="26"/>
    </row>
    <row r="91" spans="1:1">
      <c r="A91" s="26"/>
    </row>
  </sheetData>
  <sheetProtection formatCells="0" formatColumns="0" formatRows="0" insertColumns="0" insertRows="0" insertHyperlinks="0" deleteColumns="0" deleteRows="0" sort="0" autoFilter="0" pivotTables="0"/>
  <mergeCells count="5">
    <mergeCell ref="B10:C10"/>
    <mergeCell ref="B3:I3"/>
    <mergeCell ref="D8:E8"/>
    <mergeCell ref="G8:H8"/>
    <mergeCell ref="B7:H7"/>
  </mergeCells>
  <hyperlinks>
    <hyperlink ref="B3" location="Contents!A1" display="Back to index page" xr:uid="{00000000-0004-0000-2400-000000000000}"/>
    <hyperlink ref="B3:I3" location="CONTENTS!A1" display="Back to contents page" xr:uid="{00000000-0004-0000-2400-000001000000}"/>
    <hyperlink ref="E3:F3" location="CONTENTS!A1" display="Back to contents page" xr:uid="{B71AF91C-0849-4C1B-8BBD-D7649CEA368A}"/>
  </hyperlinks>
  <pageMargins left="0.23622047244094491" right="0.23622047244094491" top="0.74803149606299213" bottom="0.74803149606299213" header="0.31496062992125984" footer="0.31496062992125984"/>
  <pageSetup paperSize="9" scale="62" orientation="landscape" r:id="rId1"/>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Ark51"/>
  <dimension ref="B1:I86"/>
  <sheetViews>
    <sheetView showGridLines="0" showRowColHeaders="0" zoomScaleNormal="100" workbookViewId="0"/>
  </sheetViews>
  <sheetFormatPr baseColWidth="10" defaultColWidth="11.42578125" defaultRowHeight="15"/>
  <cols>
    <col min="1" max="1" width="2.5703125" style="8" customWidth="1"/>
    <col min="2" max="2" width="4.85546875" style="21" customWidth="1"/>
    <col min="3" max="3" width="38.42578125" style="8" customWidth="1"/>
    <col min="4" max="4" width="12" style="8" customWidth="1"/>
    <col min="5" max="5" width="1.42578125" style="8" customWidth="1"/>
    <col min="6" max="7" width="17" style="8" customWidth="1"/>
    <col min="8" max="8" width="23" style="8" customWidth="1"/>
    <col min="9" max="9" width="11.42578125" style="8"/>
    <col min="10" max="10" width="12" style="8" bestFit="1" customWidth="1"/>
    <col min="11" max="16384" width="11.42578125" style="8"/>
  </cols>
  <sheetData>
    <row r="1" spans="2:9" s="12" customFormat="1" ht="11.25" customHeight="1">
      <c r="B1" s="9"/>
      <c r="C1" s="9"/>
      <c r="D1" s="9"/>
      <c r="E1" s="10"/>
      <c r="F1" s="11"/>
    </row>
    <row r="2" spans="2:9" s="12" customFormat="1" ht="5.25" customHeight="1">
      <c r="B2" s="9"/>
      <c r="C2" s="9"/>
      <c r="D2" s="9"/>
      <c r="E2" s="10"/>
      <c r="F2" s="11"/>
    </row>
    <row r="3" spans="2:9" s="14" customFormat="1" ht="12.75" customHeight="1">
      <c r="B3" s="1774" t="s">
        <v>268</v>
      </c>
      <c r="C3" s="1775"/>
      <c r="D3" s="1775"/>
      <c r="E3" s="1775"/>
      <c r="F3" s="1775"/>
    </row>
    <row r="4" spans="2:9" s="12" customFormat="1" ht="5.25" customHeight="1">
      <c r="B4" s="9"/>
      <c r="C4" s="9"/>
      <c r="D4" s="9"/>
      <c r="E4" s="10"/>
      <c r="F4" s="11"/>
    </row>
    <row r="5" spans="2:9" ht="15.75" customHeight="1">
      <c r="B5" s="16" t="s">
        <v>1304</v>
      </c>
    </row>
    <row r="6" spans="2:9" ht="11.25" customHeight="1">
      <c r="B6" s="15"/>
      <c r="C6" s="16"/>
    </row>
    <row r="7" spans="2:9" ht="49.5" customHeight="1">
      <c r="B7" s="1837" t="s">
        <v>1929</v>
      </c>
      <c r="C7" s="1771"/>
      <c r="D7" s="1771"/>
      <c r="E7" s="1771"/>
      <c r="F7" s="1771"/>
      <c r="G7" s="1771"/>
    </row>
    <row r="8" spans="2:9" ht="33.75" customHeight="1">
      <c r="B8" s="1837" t="s">
        <v>2138</v>
      </c>
      <c r="C8" s="1771"/>
      <c r="D8" s="1771"/>
      <c r="E8" s="1771"/>
      <c r="F8" s="1771"/>
      <c r="G8" s="1771"/>
    </row>
    <row r="9" spans="2:9" s="649" customFormat="1" ht="11.25" customHeight="1">
      <c r="B9" s="15"/>
      <c r="C9" s="648"/>
    </row>
    <row r="10" spans="2:9" s="649" customFormat="1" ht="11.25" customHeight="1">
      <c r="B10" s="21"/>
      <c r="C10" s="650"/>
      <c r="D10" s="256"/>
      <c r="E10" s="651"/>
      <c r="F10" s="1784" t="s">
        <v>1305</v>
      </c>
      <c r="G10" s="1784"/>
      <c r="I10" s="256"/>
    </row>
    <row r="11" spans="2:9" s="649" customFormat="1" ht="11.25" customHeight="1">
      <c r="B11" s="1888" t="s">
        <v>273</v>
      </c>
      <c r="C11" s="1889"/>
      <c r="D11" s="652"/>
      <c r="E11" s="647"/>
      <c r="F11" s="1353" t="s">
        <v>28</v>
      </c>
      <c r="G11" s="1353" t="s">
        <v>738</v>
      </c>
    </row>
    <row r="12" spans="2:9" s="649" customFormat="1" ht="15" customHeight="1">
      <c r="B12" s="1890" t="s">
        <v>1306</v>
      </c>
      <c r="C12" s="1842"/>
      <c r="D12" s="767"/>
      <c r="E12" s="767"/>
      <c r="F12" s="767"/>
      <c r="G12" s="767"/>
    </row>
    <row r="13" spans="2:9" s="649" customFormat="1" ht="11.25" customHeight="1">
      <c r="B13" s="653">
        <v>1</v>
      </c>
      <c r="C13" s="262" t="s">
        <v>1307</v>
      </c>
      <c r="D13" s="106"/>
      <c r="E13" s="106"/>
      <c r="F13" s="780">
        <v>8458.4869764516498</v>
      </c>
      <c r="G13" s="780">
        <v>10247.4965767007</v>
      </c>
      <c r="I13" s="811"/>
    </row>
    <row r="14" spans="2:9" s="649" customFormat="1" ht="11.25" customHeight="1">
      <c r="B14" s="653">
        <v>2</v>
      </c>
      <c r="C14" s="262" t="s">
        <v>1308</v>
      </c>
      <c r="D14" s="106"/>
      <c r="E14" s="106"/>
      <c r="F14" s="780">
        <v>470.06400000000002</v>
      </c>
      <c r="G14" s="780">
        <v>686.08399999999995</v>
      </c>
      <c r="I14" s="811"/>
    </row>
    <row r="15" spans="2:9" s="649" customFormat="1" ht="11.25" customHeight="1">
      <c r="B15" s="653">
        <v>3</v>
      </c>
      <c r="C15" s="262" t="s">
        <v>1309</v>
      </c>
      <c r="D15" s="106"/>
      <c r="E15" s="106"/>
      <c r="F15" s="780"/>
      <c r="G15" s="780"/>
      <c r="I15" s="811"/>
    </row>
    <row r="16" spans="2:9" s="649" customFormat="1" ht="11.25" customHeight="1">
      <c r="B16" s="653">
        <v>4</v>
      </c>
      <c r="C16" s="262" t="s">
        <v>349</v>
      </c>
      <c r="D16" s="106"/>
      <c r="E16" s="106"/>
      <c r="F16" s="780">
        <v>2.7850000000000001</v>
      </c>
      <c r="G16" s="780">
        <v>0.49</v>
      </c>
      <c r="I16" s="811"/>
    </row>
    <row r="17" spans="2:9" s="649" customFormat="1" ht="15" customHeight="1">
      <c r="B17" s="1891" t="s">
        <v>1310</v>
      </c>
      <c r="C17" s="1892"/>
      <c r="D17" s="106"/>
      <c r="E17" s="106"/>
      <c r="F17" s="780"/>
      <c r="G17" s="780"/>
      <c r="I17" s="811"/>
    </row>
    <row r="18" spans="2:9" s="649" customFormat="1" ht="11.25" customHeight="1">
      <c r="B18" s="653">
        <v>5</v>
      </c>
      <c r="C18" s="262" t="s">
        <v>1311</v>
      </c>
      <c r="D18" s="106"/>
      <c r="E18" s="106"/>
      <c r="F18" s="780"/>
      <c r="G18" s="780"/>
      <c r="I18" s="811"/>
    </row>
    <row r="19" spans="2:9" s="649" customFormat="1" ht="11.25" customHeight="1">
      <c r="B19" s="653">
        <v>6</v>
      </c>
      <c r="C19" s="262" t="s">
        <v>1312</v>
      </c>
      <c r="D19" s="106"/>
      <c r="E19" s="106"/>
      <c r="F19" s="780">
        <v>321.61172499999998</v>
      </c>
      <c r="G19" s="780">
        <v>268.88262500000002</v>
      </c>
      <c r="I19" s="811"/>
    </row>
    <row r="20" spans="2:9" s="649" customFormat="1" ht="11.25" customHeight="1">
      <c r="B20" s="653">
        <v>7</v>
      </c>
      <c r="C20" s="262" t="s">
        <v>1313</v>
      </c>
      <c r="D20" s="106"/>
      <c r="E20" s="106"/>
      <c r="F20" s="780"/>
      <c r="G20" s="780"/>
    </row>
    <row r="21" spans="2:9" s="649" customFormat="1" ht="11.25" customHeight="1">
      <c r="B21" s="653">
        <v>8</v>
      </c>
      <c r="C21" s="262" t="s">
        <v>1314</v>
      </c>
      <c r="D21" s="106"/>
      <c r="E21" s="106"/>
      <c r="F21" s="781"/>
      <c r="G21" s="781"/>
    </row>
    <row r="22" spans="2:9" s="649" customFormat="1" ht="11.25" customHeight="1">
      <c r="B22" s="740">
        <v>9</v>
      </c>
      <c r="C22" s="1245" t="s">
        <v>461</v>
      </c>
      <c r="D22" s="1246"/>
      <c r="E22" s="1246"/>
      <c r="F22" s="1246">
        <f>SUM(F13:F19)</f>
        <v>9252.9477014516506</v>
      </c>
      <c r="G22" s="1246">
        <v>11202.463201700701</v>
      </c>
      <c r="H22" s="811"/>
      <c r="I22" s="811"/>
    </row>
    <row r="23" spans="2:9" s="649" customFormat="1" ht="11.25" customHeight="1">
      <c r="B23" s="740"/>
      <c r="C23" s="21"/>
      <c r="D23" s="21"/>
      <c r="E23" s="21"/>
    </row>
    <row r="24" spans="2:9" ht="12" customHeight="1">
      <c r="B24" s="14"/>
      <c r="H24" s="33"/>
    </row>
    <row r="25" spans="2:9" ht="12" customHeight="1">
      <c r="B25" s="14"/>
    </row>
    <row r="26" spans="2:9" ht="12" customHeight="1">
      <c r="B26" s="14"/>
      <c r="C26" s="90"/>
      <c r="D26" s="39"/>
      <c r="E26" s="39"/>
      <c r="F26" s="33"/>
    </row>
    <row r="27" spans="2:9" ht="24" customHeight="1">
      <c r="B27" s="14"/>
      <c r="C27" s="32"/>
      <c r="D27" s="71"/>
      <c r="E27" s="72"/>
    </row>
    <row r="28" spans="2:9" ht="12" customHeight="1">
      <c r="B28" s="14"/>
      <c r="C28" s="4"/>
      <c r="D28" s="313"/>
      <c r="E28" s="313"/>
    </row>
    <row r="29" spans="2:9" ht="12" customHeight="1">
      <c r="B29" s="14"/>
      <c r="C29" s="356"/>
      <c r="D29" s="73"/>
      <c r="E29" s="73"/>
    </row>
    <row r="30" spans="2:9" ht="12" customHeight="1">
      <c r="B30" s="14"/>
      <c r="C30" s="356"/>
      <c r="D30" s="73"/>
      <c r="E30" s="73"/>
    </row>
    <row r="31" spans="2:9" ht="12" customHeight="1">
      <c r="B31" s="14"/>
      <c r="C31" s="356"/>
      <c r="D31" s="73"/>
      <c r="E31" s="73"/>
    </row>
    <row r="32" spans="2:9" ht="12" customHeight="1">
      <c r="B32" s="14"/>
      <c r="C32" s="356"/>
      <c r="D32" s="73"/>
      <c r="E32" s="73"/>
    </row>
    <row r="33" spans="2:5" ht="12" customHeight="1">
      <c r="B33" s="14"/>
      <c r="C33" s="356"/>
      <c r="D33" s="73"/>
      <c r="E33" s="73"/>
    </row>
    <row r="34" spans="2:5" ht="12" customHeight="1">
      <c r="B34" s="14"/>
      <c r="C34" s="356"/>
      <c r="D34" s="73"/>
      <c r="E34" s="73"/>
    </row>
    <row r="35" spans="2:5" ht="12" customHeight="1">
      <c r="B35" s="14"/>
      <c r="C35" s="356"/>
      <c r="D35" s="73"/>
      <c r="E35" s="73"/>
    </row>
    <row r="36" spans="2:5" ht="12" customHeight="1">
      <c r="B36" s="14"/>
      <c r="C36" s="356"/>
      <c r="D36" s="73"/>
      <c r="E36" s="73"/>
    </row>
    <row r="37" spans="2:5" ht="12" customHeight="1">
      <c r="B37" s="14"/>
      <c r="C37" s="356"/>
      <c r="D37" s="73"/>
      <c r="E37" s="73"/>
    </row>
    <row r="38" spans="2:5" ht="12" customHeight="1">
      <c r="B38" s="14"/>
      <c r="C38" s="356"/>
      <c r="D38" s="73"/>
      <c r="E38" s="73"/>
    </row>
    <row r="39" spans="2:5" ht="12" customHeight="1">
      <c r="B39" s="14"/>
    </row>
    <row r="40" spans="2:5" ht="12" customHeight="1">
      <c r="B40" s="14"/>
    </row>
    <row r="41" spans="2:5" ht="12" customHeight="1">
      <c r="B41" s="14"/>
    </row>
    <row r="42" spans="2:5" ht="12" customHeight="1">
      <c r="B42" s="14"/>
    </row>
    <row r="43" spans="2:5" ht="12" customHeight="1">
      <c r="B43" s="14"/>
    </row>
    <row r="44" spans="2:5" ht="12" customHeight="1">
      <c r="B44" s="14"/>
    </row>
    <row r="45" spans="2:5" ht="12" customHeight="1">
      <c r="B45" s="14"/>
    </row>
    <row r="46" spans="2:5" ht="12" customHeight="1">
      <c r="B46" s="14"/>
    </row>
    <row r="47" spans="2:5" ht="12" customHeight="1">
      <c r="B47" s="14"/>
    </row>
    <row r="48" spans="2:5" ht="12" customHeight="1">
      <c r="B48" s="14"/>
    </row>
    <row r="49" spans="2:2" ht="12" customHeight="1">
      <c r="B49" s="14"/>
    </row>
    <row r="50" spans="2:2" ht="12" customHeight="1">
      <c r="B50" s="14"/>
    </row>
    <row r="51" spans="2:2" ht="12" customHeight="1">
      <c r="B51" s="14"/>
    </row>
    <row r="52" spans="2:2" ht="12" customHeight="1">
      <c r="B52" s="14"/>
    </row>
    <row r="53" spans="2:2" ht="12" customHeight="1">
      <c r="B53" s="14"/>
    </row>
    <row r="54" spans="2:2" ht="12" customHeight="1">
      <c r="B54" s="14"/>
    </row>
    <row r="55" spans="2:2" ht="12" customHeight="1">
      <c r="B55" s="14"/>
    </row>
    <row r="56" spans="2:2" ht="12" customHeight="1">
      <c r="B56" s="14"/>
    </row>
    <row r="57" spans="2:2" ht="12" customHeight="1">
      <c r="B57" s="14"/>
    </row>
    <row r="58" spans="2:2" ht="12" customHeight="1">
      <c r="B58" s="14"/>
    </row>
    <row r="59" spans="2:2" ht="12" customHeight="1">
      <c r="B59" s="14"/>
    </row>
    <row r="60" spans="2:2" ht="12" customHeight="1">
      <c r="B60" s="14"/>
    </row>
    <row r="61" spans="2:2" ht="12" customHeight="1">
      <c r="B61" s="14"/>
    </row>
    <row r="62" spans="2:2" ht="12" customHeight="1"/>
    <row r="63" spans="2:2" ht="12" customHeight="1"/>
    <row r="64" spans="2:2" ht="12" customHeight="1"/>
    <row r="65" spans="2:2" ht="12" customHeight="1"/>
    <row r="66" spans="2:2" ht="12" customHeight="1"/>
    <row r="67" spans="2:2" ht="12" customHeight="1"/>
    <row r="68" spans="2:2" ht="12" customHeight="1">
      <c r="B68" s="23"/>
    </row>
    <row r="69" spans="2:2" ht="12" customHeight="1">
      <c r="B69" s="23"/>
    </row>
    <row r="70" spans="2:2" ht="12" customHeight="1">
      <c r="B70" s="24"/>
    </row>
    <row r="71" spans="2:2" ht="12" customHeight="1">
      <c r="B71" s="14"/>
    </row>
    <row r="72" spans="2:2">
      <c r="B72" s="14"/>
    </row>
    <row r="73" spans="2:2">
      <c r="B73" s="14"/>
    </row>
    <row r="74" spans="2:2">
      <c r="B74" s="14"/>
    </row>
    <row r="75" spans="2:2">
      <c r="B75" s="14"/>
    </row>
    <row r="76" spans="2:2">
      <c r="B76" s="14"/>
    </row>
    <row r="77" spans="2:2">
      <c r="B77" s="14"/>
    </row>
    <row r="78" spans="2:2">
      <c r="B78" s="14"/>
    </row>
    <row r="79" spans="2:2">
      <c r="B79" s="26"/>
    </row>
    <row r="80" spans="2:2">
      <c r="B80" s="26"/>
    </row>
    <row r="81" spans="2:2">
      <c r="B81" s="26"/>
    </row>
    <row r="82" spans="2:2">
      <c r="B82" s="26"/>
    </row>
    <row r="83" spans="2:2">
      <c r="B83" s="26"/>
    </row>
    <row r="84" spans="2:2">
      <c r="B84" s="26"/>
    </row>
    <row r="85" spans="2:2">
      <c r="B85" s="26"/>
    </row>
    <row r="86" spans="2:2">
      <c r="B86" s="26"/>
    </row>
  </sheetData>
  <mergeCells count="7">
    <mergeCell ref="B3:F3"/>
    <mergeCell ref="B11:C11"/>
    <mergeCell ref="B12:C12"/>
    <mergeCell ref="B17:C17"/>
    <mergeCell ref="B7:G7"/>
    <mergeCell ref="F10:G10"/>
    <mergeCell ref="B8:G8"/>
  </mergeCells>
  <hyperlinks>
    <hyperlink ref="B3" location="Contents!A1" display="Back to index page" xr:uid="{00000000-0004-0000-2900-000000000000}"/>
  </hyperlinks>
  <pageMargins left="0.7" right="0.7" top="0.75" bottom="0.75" header="0.3" footer="0.3"/>
  <pageSetup paperSize="9" scale="57" orientation="landscape" r:id="rId1"/>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855AD-B72B-4C63-BBDC-5231C06899CD}">
  <sheetPr codeName="Sheet20"/>
  <dimension ref="B1:V84"/>
  <sheetViews>
    <sheetView showGridLines="0" showRowColHeaders="0" zoomScaleNormal="100" workbookViewId="0"/>
  </sheetViews>
  <sheetFormatPr baseColWidth="10" defaultColWidth="11.42578125" defaultRowHeight="11.25"/>
  <cols>
    <col min="1" max="1" width="2.5703125" style="32" customWidth="1"/>
    <col min="2" max="2" width="4.85546875" style="21" customWidth="1"/>
    <col min="3" max="3" width="44.5703125" style="32" customWidth="1"/>
    <col min="4" max="5" width="13.5703125" style="32" customWidth="1"/>
    <col min="6" max="6" width="0.7109375" style="32" customWidth="1"/>
    <col min="7" max="17" width="13.5703125" style="32" customWidth="1"/>
    <col min="18" max="16384" width="11.42578125" style="32"/>
  </cols>
  <sheetData>
    <row r="1" spans="2:22" s="12" customFormat="1" ht="11.25" customHeight="1">
      <c r="B1" s="9"/>
      <c r="C1" s="9"/>
      <c r="D1" s="9"/>
      <c r="E1" s="9"/>
      <c r="F1" s="9"/>
      <c r="G1" s="9"/>
      <c r="H1" s="9"/>
      <c r="I1" s="9"/>
      <c r="J1" s="11"/>
      <c r="K1" s="11"/>
    </row>
    <row r="2" spans="2:22" s="12" customFormat="1" ht="5.25" customHeight="1">
      <c r="B2" s="9"/>
      <c r="C2" s="9"/>
      <c r="D2" s="9"/>
      <c r="E2" s="10"/>
      <c r="F2" s="10"/>
      <c r="G2" s="10"/>
      <c r="H2" s="11"/>
      <c r="I2" s="11"/>
      <c r="J2" s="11"/>
    </row>
    <row r="3" spans="2:22" s="14" customFormat="1" ht="12.75" customHeight="1">
      <c r="B3" s="1774" t="s">
        <v>268</v>
      </c>
      <c r="C3" s="1775"/>
      <c r="D3" s="351"/>
      <c r="E3" s="351"/>
      <c r="F3" s="351"/>
      <c r="G3" s="351"/>
      <c r="H3" s="351"/>
      <c r="I3" s="351"/>
      <c r="J3" s="351"/>
    </row>
    <row r="4" spans="2:22" s="12" customFormat="1" ht="5.25" customHeight="1">
      <c r="B4" s="9"/>
      <c r="C4" s="9"/>
      <c r="D4" s="9"/>
      <c r="E4" s="10"/>
      <c r="F4" s="10"/>
      <c r="G4" s="10"/>
      <c r="H4" s="11"/>
      <c r="I4" s="11"/>
      <c r="J4" s="11"/>
      <c r="L4" s="9"/>
      <c r="M4" s="9"/>
    </row>
    <row r="5" spans="2:22" s="8" customFormat="1" ht="15.75" customHeight="1">
      <c r="B5" s="16" t="s">
        <v>1315</v>
      </c>
    </row>
    <row r="6" spans="2:22" s="8" customFormat="1" ht="11.25" customHeight="1">
      <c r="B6" s="15"/>
      <c r="C6" s="1896"/>
      <c r="D6" s="1896"/>
      <c r="E6" s="1896"/>
      <c r="F6" s="1896"/>
      <c r="G6" s="1896"/>
      <c r="H6" s="1896"/>
      <c r="I6" s="1896"/>
    </row>
    <row r="7" spans="2:22" s="8" customFormat="1" ht="22.5" customHeight="1">
      <c r="B7" s="1837" t="s">
        <v>2139</v>
      </c>
      <c r="C7" s="1897"/>
      <c r="D7" s="1897"/>
      <c r="E7" s="1897"/>
      <c r="F7" s="1897"/>
      <c r="G7" s="1897"/>
      <c r="H7" s="1897"/>
      <c r="I7" s="1897"/>
      <c r="J7" s="1897"/>
      <c r="K7" s="1897"/>
      <c r="L7" s="1897"/>
      <c r="M7" s="1897"/>
      <c r="N7" s="1897"/>
      <c r="O7" s="1897"/>
      <c r="P7" s="1897"/>
      <c r="Q7" s="1897"/>
      <c r="S7"/>
      <c r="T7"/>
      <c r="U7"/>
      <c r="V7"/>
    </row>
    <row r="9" spans="2:22" ht="11.25" customHeight="1">
      <c r="B9" s="1898" t="s">
        <v>28</v>
      </c>
      <c r="C9" s="1899"/>
      <c r="D9" s="878" t="s">
        <v>520</v>
      </c>
      <c r="E9" s="1307" t="s">
        <v>390</v>
      </c>
      <c r="F9" s="1307"/>
      <c r="G9" s="1307" t="s">
        <v>391</v>
      </c>
      <c r="H9" s="878" t="s">
        <v>521</v>
      </c>
      <c r="I9" s="878" t="s">
        <v>522</v>
      </c>
      <c r="J9" s="878" t="s">
        <v>523</v>
      </c>
      <c r="K9" s="823" t="s">
        <v>524</v>
      </c>
      <c r="L9" s="823" t="s">
        <v>525</v>
      </c>
      <c r="M9" s="823" t="s">
        <v>558</v>
      </c>
      <c r="N9" s="823" t="s">
        <v>559</v>
      </c>
      <c r="O9" s="878" t="s">
        <v>560</v>
      </c>
      <c r="P9" s="878" t="s">
        <v>561</v>
      </c>
      <c r="Q9" s="878" t="s">
        <v>593</v>
      </c>
    </row>
    <row r="10" spans="2:22" s="652" customFormat="1" ht="11.25" customHeight="1">
      <c r="B10" s="15"/>
      <c r="C10" s="1354"/>
      <c r="I10" s="1283"/>
      <c r="J10" s="1283"/>
      <c r="K10" s="1900" t="s">
        <v>1316</v>
      </c>
      <c r="L10" s="1901"/>
      <c r="M10" s="1901"/>
      <c r="N10" s="1901"/>
      <c r="O10" s="1283"/>
      <c r="P10" s="1283"/>
      <c r="Q10" s="1283"/>
    </row>
    <row r="11" spans="2:22" s="77" customFormat="1" ht="11.25" customHeight="1">
      <c r="B11" s="1356"/>
      <c r="C11" s="1357"/>
      <c r="D11" s="371"/>
      <c r="E11" s="371"/>
      <c r="F11" s="371"/>
      <c r="G11" s="1856" t="s">
        <v>1317</v>
      </c>
      <c r="H11" s="1856"/>
      <c r="I11" s="371"/>
      <c r="J11" s="371"/>
      <c r="K11" s="371"/>
      <c r="L11" s="371"/>
      <c r="M11" s="371" t="s">
        <v>1318</v>
      </c>
      <c r="N11" s="371"/>
      <c r="O11" s="371"/>
      <c r="P11" s="371"/>
      <c r="Q11" s="371"/>
    </row>
    <row r="12" spans="2:22" s="77" customFormat="1" ht="11.25" customHeight="1">
      <c r="B12" s="1356"/>
      <c r="C12" s="1357"/>
      <c r="D12" s="1894" t="s">
        <v>1319</v>
      </c>
      <c r="E12" s="1894"/>
      <c r="F12" s="371"/>
      <c r="G12" s="1895" t="s">
        <v>1320</v>
      </c>
      <c r="H12" s="1780"/>
      <c r="I12" s="363" t="s">
        <v>841</v>
      </c>
      <c r="J12" s="371"/>
      <c r="K12" s="371"/>
      <c r="L12" s="371"/>
      <c r="M12" s="363" t="s">
        <v>546</v>
      </c>
      <c r="N12" s="371"/>
      <c r="O12" s="371"/>
      <c r="P12" s="371"/>
      <c r="Q12" s="371"/>
    </row>
    <row r="13" spans="2:22" s="77" customFormat="1" ht="11.25" customHeight="1">
      <c r="B13" s="1356"/>
      <c r="C13" s="1357"/>
      <c r="D13" s="371" t="s">
        <v>800</v>
      </c>
      <c r="E13" s="371"/>
      <c r="F13" s="371"/>
      <c r="G13" s="371" t="s">
        <v>1321</v>
      </c>
      <c r="H13" s="371" t="s">
        <v>1322</v>
      </c>
      <c r="I13" s="371" t="s">
        <v>546</v>
      </c>
      <c r="J13" s="371"/>
      <c r="K13" s="371"/>
      <c r="L13" s="371"/>
      <c r="M13" s="512" t="s">
        <v>1323</v>
      </c>
      <c r="N13" s="371"/>
      <c r="O13" s="371"/>
      <c r="P13" s="371" t="s">
        <v>1324</v>
      </c>
      <c r="Q13" s="371"/>
    </row>
    <row r="14" spans="2:22" s="77" customFormat="1" ht="11.25" customHeight="1">
      <c r="B14" s="1356"/>
      <c r="C14" s="1357"/>
      <c r="D14" s="371" t="s">
        <v>1325</v>
      </c>
      <c r="E14" s="371" t="s">
        <v>800</v>
      </c>
      <c r="F14" s="371"/>
      <c r="G14" s="371" t="s">
        <v>1326</v>
      </c>
      <c r="H14" s="371" t="s">
        <v>1327</v>
      </c>
      <c r="I14" s="371" t="s">
        <v>800</v>
      </c>
      <c r="J14" s="371"/>
      <c r="K14" s="371" t="s">
        <v>1318</v>
      </c>
      <c r="L14" s="371" t="s">
        <v>1318</v>
      </c>
      <c r="M14" s="371" t="s">
        <v>1328</v>
      </c>
      <c r="N14" s="371"/>
      <c r="O14" s="371" t="s">
        <v>1329</v>
      </c>
      <c r="P14" s="371" t="s">
        <v>1330</v>
      </c>
      <c r="Q14" s="371" t="s">
        <v>1331</v>
      </c>
    </row>
    <row r="15" spans="2:22" s="77" customFormat="1" ht="11.25" customHeight="1">
      <c r="B15" s="1356"/>
      <c r="C15" s="1357"/>
      <c r="D15" s="371" t="s">
        <v>1332</v>
      </c>
      <c r="E15" s="371" t="s">
        <v>1333</v>
      </c>
      <c r="F15" s="371"/>
      <c r="G15" s="371" t="s">
        <v>1334</v>
      </c>
      <c r="H15" s="371" t="s">
        <v>1335</v>
      </c>
      <c r="I15" s="371" t="s">
        <v>1336</v>
      </c>
      <c r="J15" s="77" t="s">
        <v>1240</v>
      </c>
      <c r="K15" s="371" t="s">
        <v>1337</v>
      </c>
      <c r="L15" s="371" t="s">
        <v>546</v>
      </c>
      <c r="M15" s="371" t="s">
        <v>1338</v>
      </c>
      <c r="N15" s="371"/>
      <c r="O15" s="371" t="s">
        <v>1053</v>
      </c>
      <c r="P15" s="371" t="s">
        <v>1339</v>
      </c>
      <c r="Q15" s="371" t="s">
        <v>1340</v>
      </c>
    </row>
    <row r="16" spans="2:22" s="652" customFormat="1" ht="11.25" customHeight="1">
      <c r="B16" s="1893" t="s">
        <v>273</v>
      </c>
      <c r="C16" s="1795"/>
      <c r="D16" s="363" t="s">
        <v>1341</v>
      </c>
      <c r="E16" s="363" t="s">
        <v>1341</v>
      </c>
      <c r="F16" s="363"/>
      <c r="G16" s="363" t="s">
        <v>1342</v>
      </c>
      <c r="H16" s="363" t="s">
        <v>1343</v>
      </c>
      <c r="I16" s="363" t="s">
        <v>922</v>
      </c>
      <c r="J16" s="363" t="s">
        <v>1202</v>
      </c>
      <c r="K16" s="1355" t="s">
        <v>1344</v>
      </c>
      <c r="L16" s="1355" t="s">
        <v>1320</v>
      </c>
      <c r="M16" s="363" t="s">
        <v>922</v>
      </c>
      <c r="N16" s="363" t="s">
        <v>461</v>
      </c>
      <c r="O16" s="363" t="s">
        <v>1345</v>
      </c>
      <c r="P16" s="363" t="s">
        <v>1017</v>
      </c>
      <c r="Q16" s="363" t="s">
        <v>1017</v>
      </c>
    </row>
    <row r="17" spans="2:19" ht="15" customHeight="1">
      <c r="B17" s="669">
        <v>10</v>
      </c>
      <c r="C17" s="1529" t="s">
        <v>1903</v>
      </c>
      <c r="D17" s="513"/>
      <c r="E17" s="513"/>
      <c r="F17" s="513"/>
      <c r="G17" s="513"/>
      <c r="H17" s="513"/>
      <c r="I17" s="513"/>
      <c r="J17" s="513"/>
      <c r="K17" s="513"/>
      <c r="L17" s="513"/>
      <c r="M17" s="513"/>
      <c r="N17" s="513"/>
      <c r="O17" s="513"/>
      <c r="P17" s="514"/>
      <c r="Q17" s="514"/>
    </row>
    <row r="18" spans="2:19" ht="11.25" customHeight="1">
      <c r="B18" s="38"/>
      <c r="C18" s="515" t="s">
        <v>962</v>
      </c>
      <c r="D18" s="516">
        <v>3853</v>
      </c>
      <c r="E18" s="516">
        <v>16216</v>
      </c>
      <c r="F18" s="516"/>
      <c r="G18" s="516"/>
      <c r="H18" s="516"/>
      <c r="I18" s="516"/>
      <c r="J18" s="516">
        <v>20069</v>
      </c>
      <c r="K18" s="516">
        <v>900</v>
      </c>
      <c r="L18" s="516"/>
      <c r="M18" s="516"/>
      <c r="N18" s="516">
        <v>900</v>
      </c>
      <c r="O18" s="516">
        <v>11256</v>
      </c>
      <c r="P18" s="517">
        <v>1.22</v>
      </c>
      <c r="Q18" s="517">
        <v>2</v>
      </c>
      <c r="S18" s="869"/>
    </row>
    <row r="19" spans="2:19" ht="11.25" customHeight="1">
      <c r="B19" s="38"/>
      <c r="C19" s="515" t="s">
        <v>1904</v>
      </c>
      <c r="D19" s="516">
        <v>4918</v>
      </c>
      <c r="E19" s="516">
        <v>6</v>
      </c>
      <c r="F19" s="516"/>
      <c r="G19" s="516"/>
      <c r="H19" s="516"/>
      <c r="I19" s="516"/>
      <c r="J19" s="516">
        <v>4924</v>
      </c>
      <c r="K19" s="516">
        <v>234</v>
      </c>
      <c r="L19" s="516"/>
      <c r="M19" s="516"/>
      <c r="N19" s="516">
        <v>234</v>
      </c>
      <c r="O19" s="516">
        <v>2920</v>
      </c>
      <c r="P19" s="517">
        <v>0.32</v>
      </c>
      <c r="Q19" s="517">
        <v>1</v>
      </c>
      <c r="S19" s="869"/>
    </row>
    <row r="20" spans="2:19" ht="11.25" customHeight="1">
      <c r="B20" s="38"/>
      <c r="C20" s="515" t="s">
        <v>1346</v>
      </c>
      <c r="D20" s="516">
        <v>1492</v>
      </c>
      <c r="E20" s="516">
        <v>51747</v>
      </c>
      <c r="F20" s="516"/>
      <c r="G20" s="516">
        <v>23</v>
      </c>
      <c r="H20" s="516"/>
      <c r="I20" s="516"/>
      <c r="J20" s="516">
        <v>53262</v>
      </c>
      <c r="K20" s="516">
        <v>1465</v>
      </c>
      <c r="L20" s="516">
        <v>3</v>
      </c>
      <c r="M20" s="516"/>
      <c r="N20" s="516">
        <v>1468</v>
      </c>
      <c r="O20" s="516">
        <v>18345</v>
      </c>
      <c r="P20" s="517">
        <v>2</v>
      </c>
      <c r="Q20" s="517">
        <v>1</v>
      </c>
      <c r="S20" s="869"/>
    </row>
    <row r="21" spans="2:19" ht="11.25" customHeight="1">
      <c r="B21" s="38"/>
      <c r="C21" s="515" t="s">
        <v>1905</v>
      </c>
      <c r="D21" s="516">
        <v>59</v>
      </c>
      <c r="E21" s="516">
        <v>2617</v>
      </c>
      <c r="F21" s="516"/>
      <c r="G21" s="516"/>
      <c r="H21" s="516"/>
      <c r="I21" s="516"/>
      <c r="J21" s="516">
        <v>2676</v>
      </c>
      <c r="K21" s="516">
        <v>54</v>
      </c>
      <c r="L21" s="516"/>
      <c r="M21" s="516"/>
      <c r="N21" s="516">
        <v>54</v>
      </c>
      <c r="O21" s="516">
        <v>675</v>
      </c>
      <c r="P21" s="517">
        <v>7.0000000000000007E-2</v>
      </c>
      <c r="Q21" s="517">
        <v>2</v>
      </c>
      <c r="S21" s="869"/>
    </row>
    <row r="22" spans="2:19" ht="11.25" customHeight="1">
      <c r="B22" s="38"/>
      <c r="C22" s="515" t="s">
        <v>1348</v>
      </c>
      <c r="D22" s="516">
        <v>7893</v>
      </c>
      <c r="E22" s="516">
        <v>12427</v>
      </c>
      <c r="F22" s="516"/>
      <c r="G22" s="516">
        <v>12</v>
      </c>
      <c r="H22" s="516"/>
      <c r="I22" s="516"/>
      <c r="J22" s="516">
        <v>20331</v>
      </c>
      <c r="K22" s="516">
        <v>922</v>
      </c>
      <c r="L22" s="516">
        <v>1</v>
      </c>
      <c r="M22" s="516"/>
      <c r="N22" s="516">
        <v>923</v>
      </c>
      <c r="O22" s="516">
        <v>11536</v>
      </c>
      <c r="P22" s="517">
        <v>1.25</v>
      </c>
      <c r="Q22" s="517">
        <v>0.5</v>
      </c>
      <c r="S22" s="869"/>
    </row>
    <row r="23" spans="2:19" ht="11.25" customHeight="1">
      <c r="B23" s="38"/>
      <c r="C23" s="515" t="s">
        <v>955</v>
      </c>
      <c r="D23" s="516">
        <v>282668</v>
      </c>
      <c r="E23" s="516">
        <v>1579498</v>
      </c>
      <c r="F23" s="516"/>
      <c r="G23" s="516">
        <v>966</v>
      </c>
      <c r="H23" s="516"/>
      <c r="I23" s="516"/>
      <c r="J23" s="516">
        <v>1863133</v>
      </c>
      <c r="K23" s="516">
        <v>52609</v>
      </c>
      <c r="L23" s="516">
        <v>79</v>
      </c>
      <c r="M23" s="516"/>
      <c r="N23" s="516">
        <v>52687</v>
      </c>
      <c r="O23" s="516">
        <v>658593</v>
      </c>
      <c r="P23" s="517">
        <v>71.650000000000006</v>
      </c>
      <c r="Q23" s="517">
        <v>2</v>
      </c>
      <c r="S23" s="869"/>
    </row>
    <row r="24" spans="2:19" ht="11.25" customHeight="1">
      <c r="B24" s="38"/>
      <c r="C24" s="515" t="s">
        <v>957</v>
      </c>
      <c r="D24" s="516">
        <v>70781</v>
      </c>
      <c r="E24" s="516">
        <v>81765</v>
      </c>
      <c r="F24" s="516"/>
      <c r="G24" s="516">
        <v>39</v>
      </c>
      <c r="H24" s="516"/>
      <c r="I24" s="516"/>
      <c r="J24" s="516">
        <v>152585</v>
      </c>
      <c r="K24" s="516">
        <v>6974</v>
      </c>
      <c r="L24" s="516">
        <v>3</v>
      </c>
      <c r="M24" s="516"/>
      <c r="N24" s="516">
        <v>6977</v>
      </c>
      <c r="O24" s="516">
        <v>87214</v>
      </c>
      <c r="P24" s="517">
        <v>9.49</v>
      </c>
      <c r="Q24" s="517">
        <v>1</v>
      </c>
      <c r="S24" s="869"/>
    </row>
    <row r="25" spans="2:19" ht="11.25" customHeight="1">
      <c r="B25" s="38"/>
      <c r="C25" s="515" t="s">
        <v>1906</v>
      </c>
      <c r="D25" s="516">
        <v>20</v>
      </c>
      <c r="E25" s="516">
        <v>11</v>
      </c>
      <c r="F25" s="516"/>
      <c r="G25" s="516"/>
      <c r="H25" s="516"/>
      <c r="I25" s="516"/>
      <c r="J25" s="516">
        <v>31</v>
      </c>
      <c r="K25" s="516">
        <v>1</v>
      </c>
      <c r="L25" s="516"/>
      <c r="M25" s="516"/>
      <c r="N25" s="516">
        <v>1</v>
      </c>
      <c r="O25" s="516">
        <v>17</v>
      </c>
      <c r="P25" s="517">
        <v>0</v>
      </c>
      <c r="Q25" s="517">
        <v>1</v>
      </c>
      <c r="S25" s="869"/>
    </row>
    <row r="26" spans="2:19" ht="11.25" customHeight="1">
      <c r="B26" s="1371"/>
      <c r="C26" s="1168" t="s">
        <v>1913</v>
      </c>
      <c r="D26" s="1247">
        <v>371685</v>
      </c>
      <c r="E26" s="1247">
        <v>1744286</v>
      </c>
      <c r="F26" s="1358"/>
      <c r="G26" s="1247">
        <v>1039</v>
      </c>
      <c r="H26" s="1247"/>
      <c r="I26" s="1247"/>
      <c r="J26" s="1247">
        <v>2117010</v>
      </c>
      <c r="K26" s="1247">
        <v>63159</v>
      </c>
      <c r="L26" s="1247">
        <v>86</v>
      </c>
      <c r="M26" s="1247"/>
      <c r="N26" s="1247">
        <v>63245</v>
      </c>
      <c r="O26" s="1247">
        <v>790556</v>
      </c>
      <c r="P26" s="1273">
        <v>86</v>
      </c>
      <c r="Q26" s="1523">
        <v>1.5831499999999998</v>
      </c>
      <c r="S26" s="869"/>
    </row>
    <row r="27" spans="2:19" ht="15" customHeight="1">
      <c r="B27" s="254">
        <v>10</v>
      </c>
      <c r="C27" s="1529" t="s">
        <v>2129</v>
      </c>
      <c r="D27" s="513"/>
      <c r="E27" s="513"/>
      <c r="F27" s="513"/>
      <c r="G27" s="513"/>
      <c r="H27" s="513"/>
      <c r="I27" s="513"/>
      <c r="J27" s="513"/>
      <c r="K27" s="513"/>
      <c r="L27" s="513"/>
      <c r="M27" s="513"/>
      <c r="N27" s="513"/>
      <c r="O27" s="513"/>
      <c r="P27" s="514"/>
      <c r="Q27" s="514"/>
    </row>
    <row r="28" spans="2:19" ht="11.25" customHeight="1">
      <c r="B28" s="470"/>
      <c r="C28" s="1271" t="s">
        <v>956</v>
      </c>
      <c r="D28" s="516">
        <v>2488</v>
      </c>
      <c r="E28" s="516">
        <v>4376</v>
      </c>
      <c r="F28" s="516"/>
      <c r="G28" s="516">
        <v>1</v>
      </c>
      <c r="H28" s="516"/>
      <c r="I28" s="516"/>
      <c r="J28" s="516">
        <v>6865</v>
      </c>
      <c r="K28" s="516">
        <v>333</v>
      </c>
      <c r="L28" s="516">
        <v>0</v>
      </c>
      <c r="M28" s="516"/>
      <c r="N28" s="516">
        <v>333</v>
      </c>
      <c r="O28" s="516">
        <v>4168</v>
      </c>
      <c r="P28" s="1272">
        <v>0.45</v>
      </c>
      <c r="Q28" s="517"/>
    </row>
    <row r="29" spans="2:19" ht="11.25" customHeight="1">
      <c r="B29" s="470"/>
      <c r="C29" s="1271" t="s">
        <v>1349</v>
      </c>
      <c r="D29" s="516">
        <v>8224</v>
      </c>
      <c r="E29" s="516">
        <v>8432</v>
      </c>
      <c r="F29" s="516"/>
      <c r="G29" s="516"/>
      <c r="H29" s="516"/>
      <c r="I29" s="516"/>
      <c r="J29" s="516">
        <v>16657</v>
      </c>
      <c r="K29" s="516">
        <v>778</v>
      </c>
      <c r="L29" s="516"/>
      <c r="M29" s="516"/>
      <c r="N29" s="516">
        <v>778</v>
      </c>
      <c r="O29" s="516">
        <v>9731</v>
      </c>
      <c r="P29" s="1272">
        <v>1.06</v>
      </c>
      <c r="Q29" s="517"/>
    </row>
    <row r="30" spans="2:19" ht="11.25" customHeight="1">
      <c r="B30" s="470"/>
      <c r="C30" s="1271" t="s">
        <v>1350</v>
      </c>
      <c r="D30" s="516">
        <v>12896</v>
      </c>
      <c r="E30" s="516">
        <v>8</v>
      </c>
      <c r="F30" s="516"/>
      <c r="G30" s="516"/>
      <c r="H30" s="516"/>
      <c r="I30" s="516"/>
      <c r="J30" s="516">
        <v>12904</v>
      </c>
      <c r="K30" s="516">
        <v>675</v>
      </c>
      <c r="L30" s="516"/>
      <c r="M30" s="516"/>
      <c r="N30" s="516">
        <v>675</v>
      </c>
      <c r="O30" s="516">
        <v>8441</v>
      </c>
      <c r="P30" s="1272">
        <v>0.92</v>
      </c>
      <c r="Q30" s="517"/>
    </row>
    <row r="31" spans="2:19" ht="11.25" customHeight="1">
      <c r="B31" s="470"/>
      <c r="C31" s="1271" t="s">
        <v>1907</v>
      </c>
      <c r="D31" s="516">
        <v>6288</v>
      </c>
      <c r="E31" s="516">
        <v>4</v>
      </c>
      <c r="F31" s="516"/>
      <c r="G31" s="516"/>
      <c r="H31" s="516"/>
      <c r="I31" s="516"/>
      <c r="J31" s="516">
        <v>6291</v>
      </c>
      <c r="K31" s="516">
        <v>316</v>
      </c>
      <c r="L31" s="516"/>
      <c r="M31" s="516"/>
      <c r="N31" s="516">
        <v>316</v>
      </c>
      <c r="O31" s="516">
        <v>3946</v>
      </c>
      <c r="P31" s="1272">
        <v>0.43</v>
      </c>
      <c r="Q31" s="517"/>
    </row>
    <row r="32" spans="2:19" ht="11.25" customHeight="1">
      <c r="B32" s="470"/>
      <c r="C32" s="1271" t="s">
        <v>1908</v>
      </c>
      <c r="D32" s="516">
        <v>56</v>
      </c>
      <c r="E32" s="516">
        <v>10454</v>
      </c>
      <c r="F32" s="516"/>
      <c r="G32" s="516">
        <v>49</v>
      </c>
      <c r="H32" s="516"/>
      <c r="I32" s="516"/>
      <c r="J32" s="516">
        <v>10558</v>
      </c>
      <c r="K32" s="516">
        <v>357</v>
      </c>
      <c r="L32" s="516">
        <v>4</v>
      </c>
      <c r="M32" s="516"/>
      <c r="N32" s="516">
        <v>361</v>
      </c>
      <c r="O32" s="516">
        <v>4509</v>
      </c>
      <c r="P32" s="1272">
        <v>0.49</v>
      </c>
      <c r="Q32" s="517"/>
    </row>
    <row r="33" spans="2:19" ht="11.25" customHeight="1">
      <c r="B33" s="470"/>
      <c r="C33" s="1271" t="s">
        <v>1347</v>
      </c>
      <c r="D33" s="516">
        <v>5020</v>
      </c>
      <c r="E33" s="516">
        <v>6887</v>
      </c>
      <c r="F33" s="516"/>
      <c r="G33" s="516"/>
      <c r="H33" s="516"/>
      <c r="I33" s="516"/>
      <c r="J33" s="516">
        <v>11906</v>
      </c>
      <c r="K33" s="516">
        <v>817</v>
      </c>
      <c r="L33" s="516"/>
      <c r="M33" s="516"/>
      <c r="N33" s="516">
        <v>817</v>
      </c>
      <c r="O33" s="516">
        <v>10214</v>
      </c>
      <c r="P33" s="1272">
        <v>1.1100000000000001</v>
      </c>
      <c r="Q33" s="517"/>
    </row>
    <row r="34" spans="2:19" ht="11.25" customHeight="1">
      <c r="B34" s="470"/>
      <c r="C34" s="1271" t="s">
        <v>959</v>
      </c>
      <c r="D34" s="516">
        <v>2196</v>
      </c>
      <c r="E34" s="516">
        <v>68079</v>
      </c>
      <c r="F34" s="516"/>
      <c r="G34" s="516"/>
      <c r="H34" s="516"/>
      <c r="I34" s="516"/>
      <c r="J34" s="516">
        <v>70274</v>
      </c>
      <c r="K34" s="516">
        <v>2151</v>
      </c>
      <c r="L34" s="516"/>
      <c r="M34" s="516"/>
      <c r="N34" s="516">
        <v>2151</v>
      </c>
      <c r="O34" s="516">
        <v>26883</v>
      </c>
      <c r="P34" s="1272">
        <v>2.92</v>
      </c>
      <c r="Q34" s="517"/>
    </row>
    <row r="35" spans="2:19" ht="11.25" customHeight="1">
      <c r="B35" s="470"/>
      <c r="C35" s="1271" t="s">
        <v>2128</v>
      </c>
      <c r="D35" s="516">
        <v>5693</v>
      </c>
      <c r="E35" s="516">
        <v>24819</v>
      </c>
      <c r="F35" s="516"/>
      <c r="G35" s="516"/>
      <c r="H35" s="516"/>
      <c r="I35" s="516"/>
      <c r="J35" s="516">
        <v>30512</v>
      </c>
      <c r="K35" s="516">
        <v>1121</v>
      </c>
      <c r="L35" s="516"/>
      <c r="M35" s="516"/>
      <c r="N35" s="516">
        <v>1121</v>
      </c>
      <c r="O35" s="516">
        <v>14008</v>
      </c>
      <c r="P35" s="1272">
        <v>1.52</v>
      </c>
      <c r="Q35" s="517"/>
    </row>
    <row r="36" spans="2:19" ht="11.25" customHeight="1">
      <c r="B36" s="1568"/>
      <c r="C36" s="1168" t="s">
        <v>1913</v>
      </c>
      <c r="D36" s="1247">
        <v>42860</v>
      </c>
      <c r="E36" s="1247">
        <v>123058</v>
      </c>
      <c r="F36" s="1358"/>
      <c r="G36" s="1247">
        <v>50</v>
      </c>
      <c r="H36" s="1247"/>
      <c r="I36" s="1247"/>
      <c r="J36" s="1247">
        <v>165969</v>
      </c>
      <c r="K36" s="1247">
        <v>6548</v>
      </c>
      <c r="L36" s="1247">
        <v>4</v>
      </c>
      <c r="M36" s="1247"/>
      <c r="N36" s="1247">
        <v>6552</v>
      </c>
      <c r="O36" s="1247">
        <v>81900</v>
      </c>
      <c r="P36" s="1248">
        <v>8.91</v>
      </c>
      <c r="Q36" s="1523"/>
    </row>
    <row r="37" spans="2:19" ht="15" customHeight="1">
      <c r="B37" s="254">
        <v>10</v>
      </c>
      <c r="C37" s="1529" t="s">
        <v>1909</v>
      </c>
      <c r="D37" s="513"/>
      <c r="E37" s="513"/>
      <c r="F37" s="513"/>
      <c r="G37" s="513"/>
      <c r="H37" s="513"/>
      <c r="I37" s="513"/>
      <c r="J37" s="513"/>
      <c r="K37" s="513"/>
      <c r="L37" s="513"/>
      <c r="M37" s="513"/>
      <c r="N37" s="513"/>
      <c r="O37" s="513"/>
      <c r="P37" s="514"/>
      <c r="Q37" s="514"/>
    </row>
    <row r="38" spans="2:19" ht="11.25" customHeight="1">
      <c r="B38" s="470"/>
      <c r="C38" s="1271" t="s">
        <v>1910</v>
      </c>
      <c r="D38" s="516">
        <v>109</v>
      </c>
      <c r="E38" s="516">
        <v>21658</v>
      </c>
      <c r="F38" s="516"/>
      <c r="G38" s="516">
        <v>34</v>
      </c>
      <c r="H38" s="516"/>
      <c r="I38" s="516"/>
      <c r="J38" s="516">
        <v>21801</v>
      </c>
      <c r="K38" s="516">
        <v>1335</v>
      </c>
      <c r="L38" s="516">
        <v>3</v>
      </c>
      <c r="M38" s="516"/>
      <c r="N38" s="516">
        <v>1338</v>
      </c>
      <c r="O38" s="516">
        <v>16719</v>
      </c>
      <c r="P38" s="1272">
        <v>1.82</v>
      </c>
      <c r="Q38" s="1272">
        <v>2</v>
      </c>
      <c r="S38" s="869"/>
    </row>
    <row r="39" spans="2:19" ht="11.25" customHeight="1">
      <c r="B39" s="470"/>
      <c r="C39" s="1271" t="s">
        <v>1911</v>
      </c>
      <c r="D39" s="516">
        <v>569</v>
      </c>
      <c r="E39" s="516">
        <v>12504</v>
      </c>
      <c r="F39" s="516"/>
      <c r="G39" s="516"/>
      <c r="H39" s="516"/>
      <c r="I39" s="516"/>
      <c r="J39" s="516">
        <v>13073</v>
      </c>
      <c r="K39" s="516">
        <v>745</v>
      </c>
      <c r="L39" s="516"/>
      <c r="M39" s="516"/>
      <c r="N39" s="516">
        <v>745</v>
      </c>
      <c r="O39" s="516">
        <v>9308</v>
      </c>
      <c r="P39" s="1272">
        <v>1.01</v>
      </c>
      <c r="Q39" s="1272">
        <v>2</v>
      </c>
      <c r="S39" s="869"/>
    </row>
    <row r="40" spans="2:19" ht="11.25" customHeight="1">
      <c r="B40" s="470"/>
      <c r="C40" s="1271" t="s">
        <v>1912</v>
      </c>
      <c r="D40" s="516">
        <v>64</v>
      </c>
      <c r="E40" s="516">
        <v>7326</v>
      </c>
      <c r="F40" s="516"/>
      <c r="G40" s="516">
        <v>102</v>
      </c>
      <c r="H40" s="516"/>
      <c r="I40" s="516"/>
      <c r="J40" s="516">
        <v>7491</v>
      </c>
      <c r="K40" s="516">
        <v>379</v>
      </c>
      <c r="L40" s="516">
        <v>8</v>
      </c>
      <c r="M40" s="516"/>
      <c r="N40" s="516">
        <v>387</v>
      </c>
      <c r="O40" s="516">
        <v>4840</v>
      </c>
      <c r="P40" s="1272">
        <v>0.53</v>
      </c>
      <c r="Q40" s="1272">
        <v>2</v>
      </c>
      <c r="S40" s="869"/>
    </row>
    <row r="41" spans="2:19" ht="11.25" customHeight="1">
      <c r="B41" s="470"/>
      <c r="C41" s="1271" t="s">
        <v>2128</v>
      </c>
      <c r="D41" s="516">
        <v>1573</v>
      </c>
      <c r="E41" s="516">
        <v>24873</v>
      </c>
      <c r="F41" s="516"/>
      <c r="G41" s="516">
        <v>0</v>
      </c>
      <c r="H41" s="516"/>
      <c r="I41" s="516"/>
      <c r="J41" s="516">
        <v>26446</v>
      </c>
      <c r="K41" s="516">
        <v>1273</v>
      </c>
      <c r="L41" s="516">
        <v>0</v>
      </c>
      <c r="M41" s="516"/>
      <c r="N41" s="516">
        <v>1273</v>
      </c>
      <c r="O41" s="516">
        <v>15919</v>
      </c>
      <c r="P41" s="1272">
        <v>1.732</v>
      </c>
      <c r="Q41" s="1272">
        <v>2</v>
      </c>
      <c r="S41" s="869"/>
    </row>
    <row r="42" spans="2:19" ht="11.25" customHeight="1">
      <c r="B42" s="1568"/>
      <c r="C42" s="1168" t="s">
        <v>1913</v>
      </c>
      <c r="D42" s="1247">
        <v>2315</v>
      </c>
      <c r="E42" s="1247">
        <v>66361</v>
      </c>
      <c r="F42" s="1358"/>
      <c r="G42" s="1247">
        <v>135</v>
      </c>
      <c r="H42" s="1247"/>
      <c r="I42" s="1247"/>
      <c r="J42" s="1247">
        <v>68811</v>
      </c>
      <c r="K42" s="1247">
        <v>3732</v>
      </c>
      <c r="L42" s="1247">
        <v>11</v>
      </c>
      <c r="M42" s="1247"/>
      <c r="N42" s="1247">
        <v>3743</v>
      </c>
      <c r="O42" s="1247">
        <v>46786</v>
      </c>
      <c r="P42" s="1248">
        <v>5.09</v>
      </c>
      <c r="Q42" s="1523">
        <v>0.10184</v>
      </c>
      <c r="R42" s="1272"/>
      <c r="S42" s="869"/>
    </row>
    <row r="43" spans="2:19" s="45" customFormat="1" ht="11.25" customHeight="1">
      <c r="B43" s="1569"/>
      <c r="C43" s="1274" t="s">
        <v>461</v>
      </c>
      <c r="D43" s="1275">
        <f>D26+D36+D42</f>
        <v>416860</v>
      </c>
      <c r="E43" s="1275">
        <f t="shared" ref="E43:P43" si="0">E26+E36+E42</f>
        <v>1933705</v>
      </c>
      <c r="F43" s="1359"/>
      <c r="G43" s="1275">
        <f t="shared" si="0"/>
        <v>1224</v>
      </c>
      <c r="H43" s="1275"/>
      <c r="I43" s="1275"/>
      <c r="J43" s="1275">
        <f t="shared" si="0"/>
        <v>2351790</v>
      </c>
      <c r="K43" s="1275">
        <f t="shared" si="0"/>
        <v>73439</v>
      </c>
      <c r="L43" s="1275">
        <f t="shared" si="0"/>
        <v>101</v>
      </c>
      <c r="M43" s="1275"/>
      <c r="N43" s="1275">
        <f>N26+N36+N42</f>
        <v>73540</v>
      </c>
      <c r="O43" s="1275">
        <f t="shared" si="0"/>
        <v>919242</v>
      </c>
      <c r="P43" s="1275">
        <f t="shared" si="0"/>
        <v>100</v>
      </c>
      <c r="Q43" s="1276">
        <v>1.6812653208285999</v>
      </c>
      <c r="R43" s="1277"/>
      <c r="S43" s="1517"/>
    </row>
    <row r="44" spans="2:19" ht="11.25" customHeight="1">
      <c r="B44" s="470"/>
      <c r="C44" s="1271"/>
      <c r="D44" s="516"/>
      <c r="E44" s="516"/>
      <c r="F44" s="516"/>
      <c r="G44" s="516"/>
      <c r="H44" s="516"/>
      <c r="I44" s="516"/>
      <c r="J44" s="516"/>
      <c r="K44" s="516"/>
      <c r="L44" s="516"/>
      <c r="M44" s="516"/>
      <c r="N44" s="516"/>
      <c r="O44" s="516"/>
      <c r="P44" s="1272"/>
      <c r="Q44" s="1272"/>
      <c r="R44" s="1272"/>
    </row>
    <row r="45" spans="2:19" ht="22.5" customHeight="1">
      <c r="B45" s="470"/>
      <c r="C45" s="1734" t="s">
        <v>1998</v>
      </c>
      <c r="D45" s="1734"/>
      <c r="E45" s="1734"/>
      <c r="F45" s="1734"/>
      <c r="G45" s="1734"/>
      <c r="H45" s="1734"/>
      <c r="I45" s="1734"/>
      <c r="J45" s="1734"/>
      <c r="K45" s="1734"/>
      <c r="L45" s="1734"/>
      <c r="M45" s="1734"/>
      <c r="N45" s="1734"/>
      <c r="O45" s="1734"/>
      <c r="P45" s="1734"/>
      <c r="Q45" s="1734"/>
      <c r="R45" s="1272"/>
    </row>
    <row r="46" spans="2:19" ht="11.25" customHeight="1">
      <c r="B46" s="470"/>
      <c r="C46" s="1271"/>
      <c r="D46" s="516"/>
      <c r="E46" s="516"/>
      <c r="F46" s="516"/>
      <c r="G46" s="516"/>
      <c r="H46" s="516"/>
      <c r="I46" s="516"/>
      <c r="J46" s="516"/>
      <c r="K46" s="516"/>
      <c r="L46" s="516"/>
      <c r="M46" s="516"/>
      <c r="N46" s="516"/>
      <c r="O46" s="516"/>
      <c r="P46" s="1272"/>
      <c r="Q46" s="1272"/>
      <c r="R46" s="1272"/>
    </row>
    <row r="47" spans="2:19" ht="11.25" customHeight="1">
      <c r="B47" s="470"/>
      <c r="C47" s="1271"/>
      <c r="D47" s="516"/>
      <c r="E47" s="516"/>
      <c r="F47" s="516"/>
      <c r="G47" s="516"/>
      <c r="H47" s="516"/>
      <c r="I47" s="516"/>
      <c r="J47" s="516"/>
      <c r="K47" s="516"/>
      <c r="L47" s="516"/>
      <c r="M47" s="516"/>
      <c r="N47" s="516"/>
      <c r="O47" s="516"/>
      <c r="P47" s="1272"/>
      <c r="Q47" s="1272"/>
      <c r="R47" s="1272"/>
    </row>
    <row r="48" spans="2:19" ht="11.25" customHeight="1">
      <c r="B48" s="470"/>
      <c r="C48" s="1271"/>
      <c r="D48" s="516"/>
      <c r="E48" s="516"/>
      <c r="F48" s="516"/>
      <c r="G48" s="516"/>
      <c r="H48" s="516"/>
      <c r="I48" s="516"/>
      <c r="J48" s="516"/>
      <c r="K48" s="516"/>
      <c r="M48" s="516"/>
      <c r="N48" s="516"/>
      <c r="O48" s="516"/>
      <c r="P48" s="1272"/>
      <c r="Q48" s="1272"/>
      <c r="R48" s="1272"/>
    </row>
    <row r="49" spans="2:18" ht="11.25" customHeight="1">
      <c r="B49" s="470"/>
      <c r="C49" s="1271"/>
      <c r="D49" s="516"/>
      <c r="E49" s="516"/>
      <c r="F49" s="516"/>
      <c r="G49" s="516"/>
      <c r="H49" s="516"/>
      <c r="I49" s="516"/>
      <c r="J49" s="516"/>
      <c r="K49" s="516"/>
      <c r="L49" s="516"/>
      <c r="M49" s="516"/>
      <c r="N49" s="516"/>
      <c r="O49" s="516"/>
      <c r="P49" s="1272"/>
      <c r="Q49" s="1272"/>
      <c r="R49" s="1272"/>
    </row>
    <row r="50" spans="2:18" ht="11.25" customHeight="1">
      <c r="B50" s="470"/>
      <c r="C50" s="1271"/>
      <c r="D50" s="516"/>
      <c r="E50" s="516"/>
      <c r="F50" s="516"/>
      <c r="G50" s="516"/>
      <c r="H50" s="516"/>
      <c r="I50" s="516"/>
      <c r="J50" s="516"/>
      <c r="K50" s="516"/>
      <c r="L50" s="516"/>
      <c r="M50" s="516"/>
      <c r="N50" s="516"/>
      <c r="O50" s="516"/>
      <c r="P50" s="1272"/>
      <c r="Q50" s="1272"/>
      <c r="R50" s="1272"/>
    </row>
    <row r="51" spans="2:18" ht="11.25" customHeight="1">
      <c r="B51" s="470"/>
      <c r="C51" s="1271"/>
      <c r="D51" s="516"/>
      <c r="E51" s="516"/>
      <c r="F51" s="516"/>
      <c r="G51" s="516"/>
      <c r="H51" s="516"/>
      <c r="I51" s="516"/>
      <c r="J51" s="516"/>
      <c r="K51" s="516"/>
      <c r="L51" s="516"/>
      <c r="M51" s="516"/>
      <c r="N51" s="516"/>
      <c r="O51" s="516"/>
      <c r="P51" s="1272"/>
      <c r="Q51" s="1272"/>
      <c r="R51" s="1272"/>
    </row>
    <row r="52" spans="2:18" ht="11.25" customHeight="1">
      <c r="B52" s="470"/>
      <c r="C52" s="1271"/>
      <c r="D52" s="516"/>
      <c r="E52" s="516"/>
      <c r="F52" s="516"/>
      <c r="G52" s="516"/>
      <c r="H52" s="516"/>
      <c r="I52" s="516"/>
      <c r="J52" s="516"/>
      <c r="K52" s="516"/>
      <c r="L52" s="516"/>
      <c r="M52" s="516"/>
      <c r="N52" s="516"/>
      <c r="O52" s="516"/>
      <c r="P52" s="1272"/>
      <c r="Q52" s="1272"/>
      <c r="R52" s="1272"/>
    </row>
    <row r="53" spans="2:18" ht="11.25" customHeight="1">
      <c r="B53" s="470"/>
      <c r="C53" s="1271"/>
      <c r="D53" s="516"/>
      <c r="E53" s="516"/>
      <c r="F53" s="516"/>
      <c r="G53" s="516"/>
      <c r="H53" s="516"/>
      <c r="I53" s="516"/>
      <c r="J53" s="516"/>
      <c r="K53" s="516"/>
      <c r="L53" s="516"/>
      <c r="M53" s="516"/>
      <c r="N53" s="516"/>
      <c r="O53" s="516"/>
      <c r="P53" s="1272"/>
      <c r="Q53" s="1272"/>
      <c r="R53" s="1272"/>
    </row>
    <row r="54" spans="2:18" ht="11.25" customHeight="1">
      <c r="B54" s="470"/>
      <c r="C54" s="1271"/>
      <c r="D54" s="516"/>
      <c r="E54" s="516"/>
      <c r="F54" s="516"/>
      <c r="G54" s="516"/>
      <c r="H54" s="516"/>
      <c r="I54" s="516"/>
      <c r="J54" s="516"/>
      <c r="K54" s="516"/>
      <c r="L54" s="516"/>
      <c r="M54" s="516"/>
      <c r="N54" s="516"/>
      <c r="O54" s="516"/>
      <c r="P54" s="1272"/>
      <c r="Q54" s="1272"/>
      <c r="R54" s="1272"/>
    </row>
    <row r="55" spans="2:18" ht="11.25" customHeight="1">
      <c r="B55" s="470"/>
      <c r="C55" s="1271"/>
      <c r="D55" s="516"/>
      <c r="E55" s="516"/>
      <c r="F55" s="516"/>
      <c r="G55" s="516"/>
      <c r="H55" s="516"/>
      <c r="I55" s="516"/>
      <c r="J55" s="516"/>
      <c r="K55" s="516"/>
      <c r="L55" s="516"/>
      <c r="M55" s="516"/>
      <c r="N55" s="516"/>
      <c r="O55" s="516"/>
      <c r="P55" s="1272"/>
      <c r="Q55" s="1272"/>
      <c r="R55" s="1272"/>
    </row>
    <row r="56" spans="2:18">
      <c r="B56" s="14"/>
      <c r="P56" s="518"/>
    </row>
    <row r="57" spans="2:18">
      <c r="B57" s="14"/>
    </row>
    <row r="58" spans="2:18">
      <c r="B58" s="14"/>
    </row>
    <row r="59" spans="2:18">
      <c r="B59" s="14"/>
    </row>
    <row r="66" spans="2:2">
      <c r="B66" s="23"/>
    </row>
    <row r="67" spans="2:2">
      <c r="B67" s="23"/>
    </row>
    <row r="68" spans="2:2">
      <c r="B68" s="24"/>
    </row>
    <row r="69" spans="2:2">
      <c r="B69" s="14"/>
    </row>
    <row r="70" spans="2:2">
      <c r="B70" s="14"/>
    </row>
    <row r="71" spans="2:2">
      <c r="B71" s="14"/>
    </row>
    <row r="72" spans="2:2">
      <c r="B72" s="14"/>
    </row>
    <row r="73" spans="2:2">
      <c r="B73" s="14"/>
    </row>
    <row r="74" spans="2:2">
      <c r="B74" s="14"/>
    </row>
    <row r="75" spans="2:2">
      <c r="B75" s="14"/>
    </row>
    <row r="76" spans="2:2">
      <c r="B76" s="14"/>
    </row>
    <row r="77" spans="2:2">
      <c r="B77" s="26"/>
    </row>
    <row r="78" spans="2:2">
      <c r="B78" s="26"/>
    </row>
    <row r="79" spans="2:2">
      <c r="B79" s="26"/>
    </row>
    <row r="80" spans="2:2">
      <c r="B80" s="26"/>
    </row>
    <row r="81" spans="2:2">
      <c r="B81" s="26"/>
    </row>
    <row r="82" spans="2:2">
      <c r="B82" s="26"/>
    </row>
    <row r="83" spans="2:2">
      <c r="B83" s="26"/>
    </row>
    <row r="84" spans="2:2">
      <c r="B84" s="26"/>
    </row>
  </sheetData>
  <mergeCells count="10">
    <mergeCell ref="C45:Q45"/>
    <mergeCell ref="B16:C16"/>
    <mergeCell ref="D12:E12"/>
    <mergeCell ref="G12:H12"/>
    <mergeCell ref="B3:C3"/>
    <mergeCell ref="C6:I6"/>
    <mergeCell ref="B7:Q7"/>
    <mergeCell ref="B9:C9"/>
    <mergeCell ref="K10:N10"/>
    <mergeCell ref="G11:H11"/>
  </mergeCells>
  <hyperlinks>
    <hyperlink ref="B3" location="Contents!A1" display="Back to index page" xr:uid="{EF351FC4-4DD8-455A-8E11-152D246348FC}"/>
  </hyperlinks>
  <pageMargins left="0.23622047244094491" right="0.23622047244094491" top="0.74803149606299213" bottom="0.74803149606299213" header="0.31496062992125984" footer="0.31496062992125984"/>
  <pageSetup paperSize="9" scale="62" orientation="landscape" r:id="rId1"/>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42AEC-7FC2-413F-B241-D99C821CBB62}">
  <sheetPr codeName="Sheet21"/>
  <dimension ref="A1:J75"/>
  <sheetViews>
    <sheetView showGridLines="0" showRowColHeaders="0" zoomScaleNormal="100" workbookViewId="0"/>
  </sheetViews>
  <sheetFormatPr baseColWidth="10" defaultColWidth="11.42578125" defaultRowHeight="11.25"/>
  <cols>
    <col min="1" max="1" width="2.5703125" style="21" customWidth="1"/>
    <col min="2" max="2" width="4.85546875" style="32" customWidth="1"/>
    <col min="3" max="3" width="56.42578125" style="32" customWidth="1"/>
    <col min="4" max="4" width="19.85546875" style="32" customWidth="1"/>
    <col min="5" max="6" width="13.5703125" style="32" customWidth="1"/>
    <col min="7" max="7" width="122.140625" style="32" customWidth="1"/>
    <col min="8" max="9" width="12" style="32" bestFit="1" customWidth="1"/>
    <col min="10" max="16384" width="11.42578125" style="32"/>
  </cols>
  <sheetData>
    <row r="1" spans="1:10" s="21" customFormat="1" ht="11.25" customHeight="1">
      <c r="A1" s="14"/>
      <c r="B1" s="14"/>
      <c r="C1" s="14"/>
      <c r="D1" s="14"/>
      <c r="E1" s="14"/>
      <c r="F1" s="14"/>
      <c r="G1" s="22"/>
      <c r="H1" s="22"/>
    </row>
    <row r="2" spans="1:10" s="21" customFormat="1" ht="5.25" customHeight="1">
      <c r="A2" s="14"/>
      <c r="B2" s="14"/>
      <c r="C2" s="14"/>
      <c r="D2" s="19"/>
      <c r="E2" s="19"/>
      <c r="F2" s="22"/>
      <c r="G2" s="22"/>
    </row>
    <row r="3" spans="1:10" s="14" customFormat="1" ht="12.75" customHeight="1">
      <c r="A3" s="13"/>
      <c r="B3" s="1726" t="s">
        <v>268</v>
      </c>
      <c r="C3" s="1726"/>
      <c r="D3" s="1726"/>
      <c r="E3" s="1726"/>
      <c r="F3" s="1726"/>
      <c r="G3" s="1726"/>
    </row>
    <row r="4" spans="1:10" s="21" customFormat="1" ht="5.25" customHeight="1">
      <c r="A4" s="14"/>
      <c r="B4" s="14"/>
      <c r="C4" s="14"/>
      <c r="D4" s="19"/>
      <c r="E4" s="19"/>
      <c r="F4" s="22"/>
      <c r="G4" s="22"/>
      <c r="I4" s="14"/>
      <c r="J4" s="14"/>
    </row>
    <row r="5" spans="1:10" s="102" customFormat="1" ht="15.75" customHeight="1">
      <c r="A5" s="15"/>
      <c r="B5" s="16" t="s">
        <v>515</v>
      </c>
    </row>
    <row r="6" spans="1:10" s="102" customFormat="1" ht="11.25" customHeight="1">
      <c r="A6" s="15"/>
      <c r="B6" s="16"/>
      <c r="G6" s="38"/>
    </row>
    <row r="7" spans="1:10" s="102" customFormat="1" ht="11.25" customHeight="1">
      <c r="A7" s="15"/>
      <c r="B7" s="554"/>
      <c r="C7" s="554"/>
      <c r="D7" s="38"/>
      <c r="E7" s="505"/>
      <c r="F7" s="554"/>
    </row>
    <row r="8" spans="1:10" ht="11.25" customHeight="1">
      <c r="A8" s="14"/>
      <c r="B8" s="1902" t="s">
        <v>273</v>
      </c>
      <c r="C8" s="1902"/>
      <c r="D8" s="555" t="s">
        <v>28</v>
      </c>
      <c r="E8" s="636" t="s">
        <v>738</v>
      </c>
      <c r="G8" s="102"/>
    </row>
    <row r="9" spans="1:10" ht="11.25" customHeight="1">
      <c r="A9" s="14"/>
      <c r="B9" s="254">
        <v>1</v>
      </c>
      <c r="C9" s="235" t="s">
        <v>298</v>
      </c>
      <c r="D9" s="511">
        <v>1061993.12974756</v>
      </c>
      <c r="E9" s="1524">
        <v>1070702.69346481</v>
      </c>
      <c r="G9" s="102"/>
    </row>
    <row r="10" spans="1:10" ht="11.25" customHeight="1">
      <c r="A10" s="14"/>
      <c r="B10" s="254">
        <v>2</v>
      </c>
      <c r="C10" s="235" t="s">
        <v>516</v>
      </c>
      <c r="D10" s="510">
        <v>1.6812653208285999</v>
      </c>
      <c r="E10" s="510">
        <v>1.1548636140987201</v>
      </c>
      <c r="F10" s="4"/>
      <c r="G10" s="102"/>
    </row>
    <row r="11" spans="1:10" ht="11.25" customHeight="1">
      <c r="A11" s="14"/>
      <c r="B11" s="604">
        <v>3</v>
      </c>
      <c r="C11" s="765" t="s">
        <v>517</v>
      </c>
      <c r="D11" s="766">
        <v>17854.922200028006</v>
      </c>
      <c r="E11" s="766">
        <v>12365.155822000044</v>
      </c>
      <c r="G11" s="102"/>
    </row>
    <row r="12" spans="1:10">
      <c r="A12" s="14"/>
      <c r="G12" s="102"/>
    </row>
    <row r="13" spans="1:10">
      <c r="A13" s="14"/>
    </row>
    <row r="14" spans="1:10">
      <c r="A14" s="14"/>
    </row>
    <row r="15" spans="1:10">
      <c r="A15" s="14"/>
    </row>
    <row r="16" spans="1:10">
      <c r="A16" s="14"/>
    </row>
    <row r="17" spans="1:1">
      <c r="A17" s="14"/>
    </row>
    <row r="18" spans="1:1">
      <c r="A18" s="14"/>
    </row>
    <row r="19" spans="1:1">
      <c r="A19" s="14"/>
    </row>
    <row r="20" spans="1:1">
      <c r="A20" s="14"/>
    </row>
    <row r="21" spans="1:1">
      <c r="A21" s="14"/>
    </row>
    <row r="22" spans="1:1">
      <c r="A22" s="14"/>
    </row>
    <row r="23" spans="1:1">
      <c r="A23" s="14"/>
    </row>
    <row r="24" spans="1:1">
      <c r="A24" s="14"/>
    </row>
    <row r="25" spans="1:1">
      <c r="A25" s="14"/>
    </row>
    <row r="26" spans="1:1">
      <c r="A26" s="14"/>
    </row>
    <row r="27" spans="1:1">
      <c r="A27" s="14"/>
    </row>
    <row r="28" spans="1:1">
      <c r="A28" s="14"/>
    </row>
    <row r="29" spans="1:1">
      <c r="A29" s="14"/>
    </row>
    <row r="30" spans="1:1">
      <c r="A30" s="14"/>
    </row>
    <row r="31" spans="1:1">
      <c r="A31" s="14"/>
    </row>
    <row r="32" spans="1:1">
      <c r="A32" s="14"/>
    </row>
    <row r="33" spans="1:1">
      <c r="A33" s="14"/>
    </row>
    <row r="34" spans="1:1">
      <c r="A34" s="14"/>
    </row>
    <row r="35" spans="1:1">
      <c r="A35" s="14"/>
    </row>
    <row r="36" spans="1:1">
      <c r="A36" s="14"/>
    </row>
    <row r="37" spans="1:1">
      <c r="A37" s="14"/>
    </row>
    <row r="38" spans="1:1">
      <c r="A38" s="14"/>
    </row>
    <row r="39" spans="1:1">
      <c r="A39" s="14"/>
    </row>
    <row r="40" spans="1:1">
      <c r="A40" s="14"/>
    </row>
    <row r="41" spans="1:1">
      <c r="A41" s="14"/>
    </row>
    <row r="42" spans="1:1">
      <c r="A42" s="14"/>
    </row>
    <row r="43" spans="1:1">
      <c r="A43" s="14"/>
    </row>
    <row r="44" spans="1:1">
      <c r="A44" s="14"/>
    </row>
    <row r="45" spans="1:1">
      <c r="A45" s="14"/>
    </row>
    <row r="46" spans="1:1">
      <c r="A46" s="14"/>
    </row>
    <row r="47" spans="1:1">
      <c r="A47" s="14"/>
    </row>
    <row r="48" spans="1:1">
      <c r="A48" s="14"/>
    </row>
    <row r="49" spans="1:1">
      <c r="A49" s="14"/>
    </row>
    <row r="50" spans="1:1">
      <c r="A50" s="14"/>
    </row>
    <row r="57" spans="1:1">
      <c r="A57" s="23"/>
    </row>
    <row r="58" spans="1:1">
      <c r="A58" s="23"/>
    </row>
    <row r="59" spans="1:1">
      <c r="A59" s="24"/>
    </row>
    <row r="60" spans="1:1">
      <c r="A60" s="14"/>
    </row>
    <row r="61" spans="1:1">
      <c r="A61" s="14"/>
    </row>
    <row r="62" spans="1:1">
      <c r="A62" s="14"/>
    </row>
    <row r="63" spans="1:1">
      <c r="A63" s="14"/>
    </row>
    <row r="64" spans="1:1">
      <c r="A64" s="14"/>
    </row>
    <row r="65" spans="1:1">
      <c r="A65" s="14"/>
    </row>
    <row r="66" spans="1:1">
      <c r="A66" s="14"/>
    </row>
    <row r="67" spans="1:1">
      <c r="A67" s="14"/>
    </row>
    <row r="68" spans="1:1">
      <c r="A68" s="26"/>
    </row>
    <row r="69" spans="1:1">
      <c r="A69" s="26"/>
    </row>
    <row r="70" spans="1:1">
      <c r="A70" s="26"/>
    </row>
    <row r="71" spans="1:1">
      <c r="A71" s="26"/>
    </row>
    <row r="72" spans="1:1">
      <c r="A72" s="26"/>
    </row>
    <row r="73" spans="1:1">
      <c r="A73" s="26"/>
    </row>
    <row r="74" spans="1:1">
      <c r="A74" s="26"/>
    </row>
    <row r="75" spans="1:1">
      <c r="A75" s="26"/>
    </row>
  </sheetData>
  <mergeCells count="2">
    <mergeCell ref="B8:C8"/>
    <mergeCell ref="B3:G3"/>
  </mergeCells>
  <hyperlinks>
    <hyperlink ref="B3" location="Contents!A1" display="Back to index page" xr:uid="{0B1B4F7B-D31B-4C32-8EA5-87CECD31D28E}"/>
    <hyperlink ref="B3:G3" location="CONTENTS!A1" display="Back to contents page" xr:uid="{A90E8A44-4A5D-4983-9916-76EFA3F8F3F2}"/>
  </hyperlinks>
  <pageMargins left="0.23622047244094491" right="0.23622047244094491" top="0.74803149606299213" bottom="0.74803149606299213" header="0.31496062992125984" footer="0.31496062992125984"/>
  <pageSetup paperSize="9" scale="62" orientation="landscape" r:id="rId1"/>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E44F3-9B3C-4156-85BC-0D1AF5EA69E1}">
  <sheetPr codeName="Sheet22"/>
  <dimension ref="B1:L27"/>
  <sheetViews>
    <sheetView showGridLines="0" showRowColHeaders="0" zoomScaleNormal="100" workbookViewId="0"/>
  </sheetViews>
  <sheetFormatPr baseColWidth="10" defaultColWidth="11.42578125" defaultRowHeight="11.25"/>
  <cols>
    <col min="1" max="1" width="2.5703125" style="32" customWidth="1"/>
    <col min="2" max="2" width="4.85546875" style="32" customWidth="1"/>
    <col min="3" max="3" width="96.28515625" style="32" customWidth="1"/>
    <col min="4" max="8" width="16.28515625" style="32" customWidth="1"/>
    <col min="9" max="16384" width="11.42578125" style="32"/>
  </cols>
  <sheetData>
    <row r="1" spans="2:12" s="12" customFormat="1" ht="11.25" customHeight="1">
      <c r="B1" s="9"/>
      <c r="C1" s="9"/>
      <c r="D1" s="10"/>
      <c r="E1" s="10"/>
      <c r="F1" s="10"/>
      <c r="G1" s="10"/>
      <c r="H1" s="11"/>
    </row>
    <row r="2" spans="2:12" s="12" customFormat="1" ht="5.25" customHeight="1">
      <c r="B2" s="9"/>
      <c r="C2" s="9"/>
      <c r="D2" s="10"/>
      <c r="E2" s="10"/>
      <c r="F2" s="10"/>
      <c r="G2" s="10"/>
      <c r="H2" s="11"/>
    </row>
    <row r="3" spans="2:12" s="14" customFormat="1" ht="12.75" customHeight="1">
      <c r="B3" s="1726" t="s">
        <v>268</v>
      </c>
      <c r="C3" s="1726"/>
      <c r="D3" s="1726"/>
      <c r="E3" s="1726"/>
      <c r="F3" s="1726"/>
      <c r="G3" s="1726"/>
      <c r="H3" s="1726"/>
    </row>
    <row r="4" spans="2:12" s="12" customFormat="1" ht="5.25" customHeight="1">
      <c r="B4" s="9"/>
      <c r="C4" s="9"/>
      <c r="D4" s="10"/>
      <c r="E4" s="10"/>
      <c r="F4" s="10"/>
      <c r="G4" s="10"/>
      <c r="H4" s="11"/>
      <c r="J4" s="9"/>
      <c r="K4" s="9"/>
    </row>
    <row r="5" spans="2:12" s="8" customFormat="1" ht="15.75">
      <c r="B5" s="919" t="s">
        <v>462</v>
      </c>
    </row>
    <row r="6" spans="2:12" s="8" customFormat="1" ht="11.25" customHeight="1">
      <c r="B6" s="16"/>
    </row>
    <row r="7" spans="2:12" s="8" customFormat="1" ht="22.5" customHeight="1">
      <c r="B7" s="1745" t="s">
        <v>1351</v>
      </c>
      <c r="C7" s="1748"/>
      <c r="D7" s="1748"/>
      <c r="E7" s="1748"/>
      <c r="F7" s="1748"/>
      <c r="G7" s="1748"/>
      <c r="H7" s="1748"/>
    </row>
    <row r="8" spans="2:12" s="8" customFormat="1" ht="14.25" customHeight="1">
      <c r="B8" s="1903" t="s">
        <v>2140</v>
      </c>
      <c r="C8" s="1903"/>
      <c r="D8" s="1903"/>
      <c r="E8" s="1903"/>
      <c r="F8" s="1903"/>
      <c r="G8" s="1903"/>
      <c r="H8" s="1903"/>
    </row>
    <row r="9" spans="2:12" s="8" customFormat="1" ht="11.25" customHeight="1">
      <c r="B9" s="326"/>
      <c r="C9" s="326"/>
      <c r="D9" s="326"/>
      <c r="E9" s="326"/>
      <c r="F9" s="326"/>
      <c r="G9" s="326"/>
      <c r="H9" s="326"/>
    </row>
    <row r="10" spans="2:12" ht="11.25" customHeight="1">
      <c r="B10" s="1772" t="s">
        <v>273</v>
      </c>
      <c r="C10" s="1772"/>
      <c r="D10" s="328" t="s">
        <v>2160</v>
      </c>
      <c r="E10" s="1363" t="s">
        <v>2164</v>
      </c>
      <c r="F10" s="328" t="s">
        <v>1988</v>
      </c>
      <c r="G10" s="1526" t="s">
        <v>1989</v>
      </c>
      <c r="H10" s="1526" t="s">
        <v>2158</v>
      </c>
    </row>
    <row r="11" spans="2:12" ht="11.25" customHeight="1">
      <c r="B11" s="508">
        <v>1</v>
      </c>
      <c r="C11" s="509" t="s">
        <v>463</v>
      </c>
      <c r="D11" s="500">
        <v>3236430.5740029998</v>
      </c>
      <c r="E11" s="500">
        <v>3485388.4365400001</v>
      </c>
      <c r="F11" s="500">
        <v>3307806.6936710002</v>
      </c>
      <c r="G11" s="1527">
        <v>3147909.4610000001</v>
      </c>
      <c r="H11" s="1527">
        <v>2919243.8309999998</v>
      </c>
      <c r="L11" s="1143"/>
    </row>
    <row r="12" spans="2:12" ht="22.5" customHeight="1">
      <c r="B12" s="198">
        <v>2</v>
      </c>
      <c r="C12" s="354" t="s">
        <v>1982</v>
      </c>
      <c r="D12" s="113">
        <v>-322468.30924614897</v>
      </c>
      <c r="E12" s="113">
        <v>-315181.16348680598</v>
      </c>
      <c r="F12" s="113">
        <v>-328119.10409500601</v>
      </c>
      <c r="G12" s="548">
        <v>-345749.19900000002</v>
      </c>
      <c r="H12" s="548">
        <v>-339354.00599999999</v>
      </c>
      <c r="L12" s="1143"/>
    </row>
    <row r="13" spans="2:12" ht="11.25" customHeight="1">
      <c r="B13" s="447">
        <v>3</v>
      </c>
      <c r="C13" s="354" t="s">
        <v>1352</v>
      </c>
      <c r="D13" s="113"/>
      <c r="E13" s="113"/>
      <c r="F13" s="113"/>
      <c r="G13" s="548"/>
      <c r="H13" s="548"/>
      <c r="L13" s="1143"/>
    </row>
    <row r="14" spans="2:12" ht="11.25" customHeight="1">
      <c r="B14" s="447">
        <v>4</v>
      </c>
      <c r="C14" s="354" t="s">
        <v>1353</v>
      </c>
      <c r="D14" s="113"/>
      <c r="E14" s="113"/>
      <c r="F14" s="113"/>
      <c r="G14" s="548"/>
      <c r="H14" s="548"/>
      <c r="L14" s="1143"/>
    </row>
    <row r="15" spans="2:12" ht="22.5" customHeight="1">
      <c r="B15" s="198">
        <v>5</v>
      </c>
      <c r="C15" s="354" t="s">
        <v>1983</v>
      </c>
      <c r="D15" s="113"/>
      <c r="E15" s="113"/>
      <c r="F15" s="113"/>
      <c r="G15" s="548"/>
      <c r="H15" s="548"/>
      <c r="L15" s="1143"/>
    </row>
    <row r="16" spans="2:12" ht="11.25" customHeight="1">
      <c r="B16" s="447">
        <v>6</v>
      </c>
      <c r="C16" s="354" t="s">
        <v>1354</v>
      </c>
      <c r="D16" s="113"/>
      <c r="E16" s="113"/>
      <c r="F16" s="113"/>
      <c r="G16" s="548"/>
      <c r="H16" s="548"/>
      <c r="L16" s="1143"/>
    </row>
    <row r="17" spans="2:12" ht="11.25" customHeight="1">
      <c r="B17" s="447">
        <v>7</v>
      </c>
      <c r="C17" s="354" t="s">
        <v>1355</v>
      </c>
      <c r="D17" s="113">
        <v>-30235.182000000001</v>
      </c>
      <c r="E17" s="113">
        <v>-28548.366000000002</v>
      </c>
      <c r="F17" s="113">
        <v>-28404.062943000001</v>
      </c>
      <c r="G17" s="548"/>
      <c r="H17" s="548"/>
      <c r="L17" s="1143"/>
    </row>
    <row r="18" spans="2:12" ht="11.25" customHeight="1">
      <c r="B18" s="447">
        <v>8</v>
      </c>
      <c r="C18" s="354" t="s">
        <v>464</v>
      </c>
      <c r="D18" s="113">
        <v>-43499.115215999998</v>
      </c>
      <c r="E18" s="113">
        <v>-74581.311014999999</v>
      </c>
      <c r="F18" s="113">
        <v>-54767</v>
      </c>
      <c r="G18" s="548">
        <v>-73579.322</v>
      </c>
      <c r="H18" s="548">
        <v>-58431.978999999999</v>
      </c>
      <c r="L18" s="1143"/>
    </row>
    <row r="19" spans="2:12" ht="11.25" customHeight="1">
      <c r="B19" s="447">
        <v>9</v>
      </c>
      <c r="C19" s="354" t="s">
        <v>465</v>
      </c>
      <c r="D19" s="113">
        <v>1050.70129000001</v>
      </c>
      <c r="E19" s="113">
        <v>1416.9542139999901</v>
      </c>
      <c r="F19" s="113">
        <v>2014.5285019999999</v>
      </c>
      <c r="G19" s="548">
        <v>3740.4769999999999</v>
      </c>
      <c r="H19" s="548">
        <v>2361.1329999999998</v>
      </c>
      <c r="L19" s="1143"/>
    </row>
    <row r="20" spans="2:12" ht="11.25" customHeight="1">
      <c r="B20" s="447">
        <v>10</v>
      </c>
      <c r="C20" s="354" t="s">
        <v>466</v>
      </c>
      <c r="D20" s="113">
        <v>283650.75196000002</v>
      </c>
      <c r="E20" s="113">
        <v>292478.637269</v>
      </c>
      <c r="F20" s="113">
        <v>283510.34678399999</v>
      </c>
      <c r="G20" s="548">
        <v>282702.06</v>
      </c>
      <c r="H20" s="548">
        <v>271206.57400000002</v>
      </c>
      <c r="L20" s="1143"/>
    </row>
    <row r="21" spans="2:12" ht="11.25" customHeight="1">
      <c r="B21" s="447">
        <v>11</v>
      </c>
      <c r="C21" s="354" t="s">
        <v>467</v>
      </c>
      <c r="D21" s="113">
        <v>-1585.4951619999999</v>
      </c>
      <c r="E21" s="113">
        <v>-1540.5943520000001</v>
      </c>
      <c r="F21" s="113">
        <v>-1644.550309</v>
      </c>
      <c r="G21" s="548"/>
      <c r="H21" s="548"/>
      <c r="L21" s="1143"/>
    </row>
    <row r="22" spans="2:12" ht="11.25" customHeight="1">
      <c r="B22" s="198" t="s">
        <v>418</v>
      </c>
      <c r="C22" s="354" t="s">
        <v>1980</v>
      </c>
      <c r="D22" s="113"/>
      <c r="E22" s="113"/>
      <c r="F22" s="113"/>
      <c r="G22" s="548"/>
      <c r="H22" s="548"/>
      <c r="L22" s="1143"/>
    </row>
    <row r="23" spans="2:12" ht="11.25" customHeight="1">
      <c r="B23" s="198" t="s">
        <v>1356</v>
      </c>
      <c r="C23" s="354" t="s">
        <v>1981</v>
      </c>
      <c r="D23" s="113"/>
      <c r="E23" s="113"/>
      <c r="F23" s="113"/>
      <c r="G23" s="548"/>
      <c r="H23" s="548"/>
      <c r="L23" s="1143"/>
    </row>
    <row r="24" spans="2:12" ht="11.25" customHeight="1">
      <c r="B24" s="447">
        <v>12</v>
      </c>
      <c r="C24" s="354" t="s">
        <v>2226</v>
      </c>
      <c r="D24" s="113">
        <v>-65203.9254818517</v>
      </c>
      <c r="E24" s="113">
        <v>-90860.508145194995</v>
      </c>
      <c r="F24" s="113">
        <v>-64905</v>
      </c>
      <c r="G24" s="548">
        <v>-12563.463</v>
      </c>
      <c r="H24" s="548">
        <v>-6321.1329999999998</v>
      </c>
      <c r="L24" s="1143"/>
    </row>
    <row r="25" spans="2:12" s="45" customFormat="1" ht="11.25" customHeight="1">
      <c r="B25" s="1086">
        <v>13</v>
      </c>
      <c r="C25" s="1087" t="s">
        <v>421</v>
      </c>
      <c r="D25" s="913">
        <v>3058140.000147</v>
      </c>
      <c r="E25" s="913">
        <v>3268572.0850240001</v>
      </c>
      <c r="F25" s="913">
        <v>3115491.994105</v>
      </c>
      <c r="G25" s="1178">
        <v>3002460.014</v>
      </c>
      <c r="H25" s="1178">
        <v>2788704.42</v>
      </c>
      <c r="J25" s="1496"/>
      <c r="L25" s="1144"/>
    </row>
    <row r="26" spans="2:12" s="45" customFormat="1" ht="6" customHeight="1">
      <c r="B26" s="1088"/>
      <c r="C26" s="448"/>
      <c r="D26" s="327"/>
      <c r="E26" s="327"/>
      <c r="F26" s="327"/>
      <c r="G26" s="1525"/>
      <c r="H26" s="1525"/>
      <c r="J26" s="1496"/>
      <c r="L26" s="1144"/>
    </row>
    <row r="27" spans="2:12" ht="11.25" customHeight="1">
      <c r="B27" s="565" t="s">
        <v>2141</v>
      </c>
    </row>
  </sheetData>
  <mergeCells count="4">
    <mergeCell ref="B3:H3"/>
    <mergeCell ref="B10:C10"/>
    <mergeCell ref="B7:H7"/>
    <mergeCell ref="B8:H8"/>
  </mergeCells>
  <hyperlinks>
    <hyperlink ref="B3" location="Contents!A1" display="Back to index page" xr:uid="{01CBF9CF-2197-4CA4-818C-A45325950FCC}"/>
    <hyperlink ref="B3:H3" location="CONTENTS!A1" display="Back to contents page" xr:uid="{E5456FE6-5519-425D-A3C1-F432AF52A01F}"/>
    <hyperlink ref="E3" location="CONTENTS!A1" display="Back to contents page" xr:uid="{C0FC5774-00DF-43AB-ADA6-6083EC42A487}"/>
    <hyperlink ref="F3" location="CONTENTS!A1" display="Back to contents page" xr:uid="{47FA15EE-C1F5-497F-BCA5-85C51E27A358}"/>
  </hyperlinks>
  <pageMargins left="0.23622047244094491" right="0.23622047244094491" top="0.74803149606299213" bottom="0.74803149606299213" header="0.31496062992125984" footer="0.31496062992125984"/>
  <pageSetup paperSize="9" scale="62" orientation="landscape" r:id="rId1"/>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25E6B-860D-4CBE-B619-990A55906555}">
  <sheetPr codeName="Sheet23"/>
  <dimension ref="A1:M73"/>
  <sheetViews>
    <sheetView showGridLines="0" showRowColHeaders="0" zoomScaleNormal="100" workbookViewId="0"/>
  </sheetViews>
  <sheetFormatPr baseColWidth="10" defaultColWidth="11.42578125" defaultRowHeight="11.25"/>
  <cols>
    <col min="1" max="1" width="2.5703125" style="21" customWidth="1"/>
    <col min="2" max="2" width="4.85546875" style="48" customWidth="1"/>
    <col min="3" max="3" width="120.42578125" style="14" customWidth="1"/>
    <col min="4" max="8" width="15.5703125" style="14" customWidth="1"/>
    <col min="9" max="9" width="13.85546875" style="14" customWidth="1"/>
    <col min="10" max="16384" width="11.42578125" style="14"/>
  </cols>
  <sheetData>
    <row r="1" spans="1:13" s="12" customFormat="1" ht="11.25" customHeight="1">
      <c r="A1" s="9"/>
      <c r="B1" s="9"/>
      <c r="C1" s="9"/>
      <c r="D1" s="10"/>
      <c r="E1" s="10"/>
      <c r="F1" s="11"/>
      <c r="G1" s="11"/>
      <c r="H1" s="11"/>
      <c r="I1" s="11"/>
      <c r="J1" s="11"/>
    </row>
    <row r="2" spans="1:13" s="12" customFormat="1" ht="5.25" customHeight="1">
      <c r="A2" s="9"/>
      <c r="B2" s="9"/>
      <c r="C2" s="9"/>
      <c r="D2" s="10"/>
      <c r="E2" s="10"/>
      <c r="F2" s="11"/>
      <c r="G2" s="11"/>
      <c r="H2" s="11"/>
      <c r="I2" s="11"/>
      <c r="J2" s="11"/>
    </row>
    <row r="3" spans="1:13" ht="12.75" customHeight="1">
      <c r="A3" s="13"/>
      <c r="B3" s="1726" t="s">
        <v>268</v>
      </c>
      <c r="C3" s="1726"/>
      <c r="D3" s="1726"/>
      <c r="E3" s="1726"/>
      <c r="F3" s="1726"/>
      <c r="G3" s="1726"/>
      <c r="H3" s="1726"/>
      <c r="I3" s="1726"/>
      <c r="J3" s="1726"/>
    </row>
    <row r="4" spans="1:13" s="12" customFormat="1" ht="5.25" customHeight="1">
      <c r="A4" s="9"/>
      <c r="B4" s="9"/>
      <c r="C4" s="9"/>
      <c r="D4" s="10"/>
      <c r="E4" s="10"/>
      <c r="F4" s="11"/>
      <c r="G4" s="11"/>
      <c r="H4" s="11"/>
      <c r="I4" s="11"/>
      <c r="J4" s="11"/>
      <c r="L4" s="9"/>
      <c r="M4" s="9"/>
    </row>
    <row r="5" spans="1:13" s="8" customFormat="1" ht="15.75" customHeight="1">
      <c r="A5" s="15"/>
      <c r="B5" s="919" t="s">
        <v>468</v>
      </c>
    </row>
    <row r="6" spans="1:13" ht="11.25" customHeight="1">
      <c r="B6" s="271"/>
      <c r="C6" s="48"/>
      <c r="D6" s="48"/>
      <c r="E6" s="48"/>
      <c r="F6" s="48"/>
      <c r="G6" s="48"/>
      <c r="H6" s="48"/>
      <c r="I6" s="48"/>
      <c r="J6" s="48"/>
    </row>
    <row r="7" spans="1:13" ht="22.5" customHeight="1">
      <c r="B7" s="1759" t="s">
        <v>2142</v>
      </c>
      <c r="C7" s="1759"/>
      <c r="D7" s="1759"/>
      <c r="E7" s="1759"/>
      <c r="F7" s="1759"/>
      <c r="G7" s="1759"/>
      <c r="H7" s="1759"/>
      <c r="I7" s="48"/>
      <c r="J7" s="48"/>
    </row>
    <row r="8" spans="1:13" ht="11.25" customHeight="1">
      <c r="B8" s="356"/>
      <c r="C8" s="356"/>
      <c r="D8" s="356"/>
      <c r="E8" s="356"/>
      <c r="F8" s="356"/>
      <c r="G8" s="356"/>
      <c r="H8" s="356"/>
      <c r="I8" s="48"/>
      <c r="J8" s="48"/>
    </row>
    <row r="9" spans="1:13" ht="11.25" customHeight="1">
      <c r="A9" s="18"/>
      <c r="B9" s="1904" t="s">
        <v>469</v>
      </c>
      <c r="C9" s="1904"/>
      <c r="D9" s="1904"/>
      <c r="E9" s="1904"/>
    </row>
    <row r="10" spans="1:13" ht="11.25" customHeight="1">
      <c r="A10" s="18"/>
      <c r="C10" s="374"/>
      <c r="D10" s="48"/>
      <c r="E10" s="48"/>
      <c r="G10" s="49"/>
      <c r="H10" s="49"/>
    </row>
    <row r="11" spans="1:13" ht="11.25" customHeight="1">
      <c r="A11" s="18"/>
      <c r="B11" s="1906" t="s">
        <v>273</v>
      </c>
      <c r="C11" s="1771"/>
      <c r="D11" s="133" t="s">
        <v>2160</v>
      </c>
      <c r="E11" s="1565" t="s">
        <v>2164</v>
      </c>
      <c r="F11" s="133" t="s">
        <v>1988</v>
      </c>
      <c r="G11" s="133" t="s">
        <v>1989</v>
      </c>
      <c r="H11" s="133" t="s">
        <v>2158</v>
      </c>
    </row>
    <row r="12" spans="1:13" ht="15" customHeight="1">
      <c r="A12" s="14"/>
      <c r="B12" s="1905" t="s">
        <v>470</v>
      </c>
      <c r="C12" s="1905"/>
      <c r="D12" s="1905"/>
      <c r="E12" s="1905"/>
      <c r="F12" s="1905"/>
      <c r="G12" s="1905"/>
      <c r="H12" s="1905"/>
    </row>
    <row r="13" spans="1:13" ht="11.25" customHeight="1">
      <c r="A13" s="14"/>
      <c r="B13" s="201">
        <v>1</v>
      </c>
      <c r="C13" s="355" t="s">
        <v>471</v>
      </c>
      <c r="D13" s="113">
        <v>2635711.9471140001</v>
      </c>
      <c r="E13" s="113">
        <v>2771533.529654</v>
      </c>
      <c r="F13" s="113">
        <v>2571637.9672360001</v>
      </c>
      <c r="G13" s="113">
        <v>2467935.2083549998</v>
      </c>
      <c r="H13" s="113">
        <v>2312784.9054709999</v>
      </c>
    </row>
    <row r="14" spans="1:13" ht="11.25" customHeight="1">
      <c r="A14" s="14"/>
      <c r="B14" s="201">
        <v>2</v>
      </c>
      <c r="C14" s="547" t="s">
        <v>1357</v>
      </c>
      <c r="D14" s="113"/>
      <c r="E14" s="113"/>
      <c r="F14" s="113">
        <v>47316.882319999997</v>
      </c>
      <c r="G14" s="113">
        <v>38945.365940000003</v>
      </c>
      <c r="H14" s="113">
        <v>27869.703529999999</v>
      </c>
    </row>
    <row r="15" spans="1:13" ht="11.25" customHeight="1">
      <c r="A15" s="14"/>
      <c r="B15" s="504">
        <v>3</v>
      </c>
      <c r="C15" s="547" t="s">
        <v>1358</v>
      </c>
      <c r="D15" s="113">
        <v>-45607.25995</v>
      </c>
      <c r="E15" s="113">
        <v>-71022.801846000002</v>
      </c>
      <c r="F15" s="113">
        <v>-45116.029221999997</v>
      </c>
      <c r="G15" s="113">
        <v>-32999.042524999997</v>
      </c>
      <c r="H15" s="113">
        <v>-20597.299784999999</v>
      </c>
    </row>
    <row r="16" spans="1:13" ht="11.25" customHeight="1">
      <c r="A16" s="14"/>
      <c r="B16" s="201">
        <v>4</v>
      </c>
      <c r="C16" s="547" t="s">
        <v>1359</v>
      </c>
      <c r="D16" s="113"/>
      <c r="E16" s="113"/>
      <c r="F16" s="113"/>
      <c r="G16" s="113"/>
      <c r="H16" s="113"/>
    </row>
    <row r="17" spans="1:8" ht="11.25" customHeight="1">
      <c r="A17" s="14"/>
      <c r="B17" s="504">
        <v>5</v>
      </c>
      <c r="C17" s="547" t="s">
        <v>472</v>
      </c>
      <c r="D17" s="113">
        <v>-1423.2243539999999</v>
      </c>
      <c r="E17" s="113">
        <v>-1412.4515220000001</v>
      </c>
      <c r="F17" s="113">
        <v>-1340.4310720000001</v>
      </c>
      <c r="G17" s="113"/>
      <c r="H17" s="113"/>
    </row>
    <row r="18" spans="1:8" ht="11.25" customHeight="1">
      <c r="A18" s="14"/>
      <c r="B18" s="504">
        <v>6</v>
      </c>
      <c r="C18" s="352" t="s">
        <v>473</v>
      </c>
      <c r="D18" s="113">
        <v>-20790.511605</v>
      </c>
      <c r="E18" s="113">
        <v>-20922.656718999999</v>
      </c>
      <c r="F18" s="113">
        <v>-20998.924294</v>
      </c>
      <c r="G18" s="113">
        <v>-19801</v>
      </c>
      <c r="H18" s="113">
        <v>-14870.807049999999</v>
      </c>
    </row>
    <row r="19" spans="1:8" s="40" customFormat="1" ht="11.25" customHeight="1">
      <c r="B19" s="550">
        <v>7</v>
      </c>
      <c r="C19" s="549" t="s">
        <v>474</v>
      </c>
      <c r="D19" s="546">
        <v>2567890.9512049998</v>
      </c>
      <c r="E19" s="546">
        <v>2678175.6195669998</v>
      </c>
      <c r="F19" s="546">
        <v>2551499.4649680001</v>
      </c>
      <c r="G19" s="546">
        <v>2454080</v>
      </c>
      <c r="H19" s="546">
        <v>2305187</v>
      </c>
    </row>
    <row r="20" spans="1:8" ht="15" customHeight="1">
      <c r="A20" s="14"/>
      <c r="B20" s="1908" t="s">
        <v>475</v>
      </c>
      <c r="C20" s="1908"/>
      <c r="D20" s="1908"/>
      <c r="E20" s="1908"/>
      <c r="F20" s="1908"/>
      <c r="G20" s="1908"/>
      <c r="H20" s="1908"/>
    </row>
    <row r="21" spans="1:8" ht="11.25" customHeight="1">
      <c r="A21" s="14"/>
      <c r="B21" s="504">
        <v>8</v>
      </c>
      <c r="C21" s="352" t="s">
        <v>476</v>
      </c>
      <c r="D21" s="113">
        <v>32834.036370000002</v>
      </c>
      <c r="E21" s="113">
        <v>81683.172286999994</v>
      </c>
      <c r="F21" s="113">
        <v>63223.967166000002</v>
      </c>
      <c r="G21" s="548">
        <v>51333.58</v>
      </c>
      <c r="H21" s="548">
        <v>51552.387000000002</v>
      </c>
    </row>
    <row r="22" spans="1:8" ht="11.25" customHeight="1">
      <c r="A22" s="14"/>
      <c r="B22" s="504" t="s">
        <v>410</v>
      </c>
      <c r="C22" s="352" t="s">
        <v>1360</v>
      </c>
      <c r="D22" s="113">
        <v>111.247</v>
      </c>
      <c r="E22" s="113">
        <v>10.239806</v>
      </c>
      <c r="F22" s="113"/>
      <c r="G22" s="113"/>
      <c r="H22" s="113"/>
    </row>
    <row r="23" spans="1:8" ht="11.25" customHeight="1">
      <c r="A23" s="14"/>
      <c r="B23" s="504">
        <v>9</v>
      </c>
      <c r="C23" s="352" t="s">
        <v>477</v>
      </c>
      <c r="D23" s="113">
        <v>62004.693440000003</v>
      </c>
      <c r="E23" s="113">
        <v>81443.961668999997</v>
      </c>
      <c r="F23" s="113">
        <v>71590.009787999996</v>
      </c>
      <c r="G23" s="548">
        <v>38689.631999999998</v>
      </c>
      <c r="H23" s="548">
        <v>34299.928999999996</v>
      </c>
    </row>
    <row r="24" spans="1:8" ht="11.25" customHeight="1">
      <c r="A24" s="14"/>
      <c r="B24" s="504" t="s">
        <v>412</v>
      </c>
      <c r="C24" s="352" t="s">
        <v>478</v>
      </c>
      <c r="D24" s="113">
        <v>226.44</v>
      </c>
      <c r="E24" s="113">
        <v>184.221777</v>
      </c>
      <c r="F24" s="113"/>
      <c r="G24" s="548"/>
      <c r="H24" s="548"/>
    </row>
    <row r="25" spans="1:8" ht="11.25" customHeight="1">
      <c r="A25" s="14"/>
      <c r="B25" s="504" t="s">
        <v>1361</v>
      </c>
      <c r="C25" s="352" t="s">
        <v>1362</v>
      </c>
      <c r="D25" s="113">
        <v>325.26024100000001</v>
      </c>
      <c r="E25" s="113">
        <v>137.49397500000001</v>
      </c>
      <c r="F25" s="113">
        <v>390.45630499999999</v>
      </c>
      <c r="G25" s="548"/>
      <c r="H25" s="548"/>
    </row>
    <row r="26" spans="1:8" ht="11.25" customHeight="1">
      <c r="A26" s="14"/>
      <c r="B26" s="504">
        <v>10</v>
      </c>
      <c r="C26" s="352" t="s">
        <v>1363</v>
      </c>
      <c r="D26" s="113"/>
      <c r="E26" s="113">
        <v>-35.477178000000002</v>
      </c>
      <c r="F26" s="113">
        <v>-168.347936</v>
      </c>
      <c r="G26" s="548">
        <v>-5670.1549999999997</v>
      </c>
      <c r="H26" s="548">
        <v>-8572.5139999999992</v>
      </c>
    </row>
    <row r="27" spans="1:8" ht="11.25" customHeight="1">
      <c r="A27" s="14"/>
      <c r="B27" s="504" t="s">
        <v>415</v>
      </c>
      <c r="C27" s="352" t="s">
        <v>1364</v>
      </c>
      <c r="D27" s="113"/>
      <c r="E27" s="113"/>
      <c r="F27" s="113"/>
      <c r="G27" s="113"/>
      <c r="H27" s="113"/>
    </row>
    <row r="28" spans="1:8" ht="11.25" customHeight="1">
      <c r="A28" s="14"/>
      <c r="B28" s="504" t="s">
        <v>1365</v>
      </c>
      <c r="C28" s="352" t="s">
        <v>1366</v>
      </c>
      <c r="D28" s="113"/>
      <c r="E28" s="113"/>
      <c r="F28" s="113"/>
      <c r="G28" s="113"/>
      <c r="H28" s="113"/>
    </row>
    <row r="29" spans="1:8" ht="11.25" customHeight="1">
      <c r="A29" s="14"/>
      <c r="B29" s="504">
        <v>11</v>
      </c>
      <c r="C29" s="352" t="s">
        <v>1367</v>
      </c>
      <c r="D29" s="113"/>
      <c r="E29" s="113"/>
      <c r="F29" s="113"/>
      <c r="G29" s="113"/>
      <c r="H29" s="113"/>
    </row>
    <row r="30" spans="1:8" ht="11.25" customHeight="1">
      <c r="A30" s="14"/>
      <c r="B30" s="504">
        <v>12</v>
      </c>
      <c r="C30" s="352" t="s">
        <v>1368</v>
      </c>
      <c r="D30" s="113"/>
      <c r="E30" s="113"/>
      <c r="F30" s="113"/>
      <c r="G30" s="113"/>
      <c r="H30" s="113"/>
    </row>
    <row r="31" spans="1:8" s="40" customFormat="1" ht="11.25" customHeight="1">
      <c r="B31" s="550">
        <v>13</v>
      </c>
      <c r="C31" s="549" t="s">
        <v>479</v>
      </c>
      <c r="D31" s="546">
        <v>95501.677051000006</v>
      </c>
      <c r="E31" s="546">
        <v>163423.61233599999</v>
      </c>
      <c r="F31" s="546">
        <v>135036.08532300001</v>
      </c>
      <c r="G31" s="546">
        <v>84353.057000000001</v>
      </c>
      <c r="H31" s="546">
        <v>77279.801999999996</v>
      </c>
    </row>
    <row r="32" spans="1:8" ht="15" customHeight="1">
      <c r="A32" s="14"/>
      <c r="B32" s="1908" t="s">
        <v>480</v>
      </c>
      <c r="C32" s="1908"/>
      <c r="D32" s="1908"/>
      <c r="E32" s="1908"/>
      <c r="F32" s="1908"/>
      <c r="G32" s="1908"/>
      <c r="H32" s="1908"/>
    </row>
    <row r="33" spans="1:8" ht="11.25" customHeight="1">
      <c r="A33" s="14"/>
      <c r="B33" s="504">
        <v>14</v>
      </c>
      <c r="C33" s="352" t="s">
        <v>481</v>
      </c>
      <c r="D33" s="113">
        <v>110437.56773</v>
      </c>
      <c r="E33" s="113">
        <v>133532.90557</v>
      </c>
      <c r="F33" s="113">
        <v>143865.73499900001</v>
      </c>
      <c r="G33" s="113">
        <v>177584.158</v>
      </c>
      <c r="H33" s="113">
        <v>132670.408</v>
      </c>
    </row>
    <row r="34" spans="1:8" ht="11.25" customHeight="1">
      <c r="A34" s="14"/>
      <c r="B34" s="504">
        <v>15</v>
      </c>
      <c r="C34" s="352" t="s">
        <v>482</v>
      </c>
      <c r="D34" s="113">
        <v>0</v>
      </c>
      <c r="E34" s="113">
        <v>0</v>
      </c>
      <c r="F34" s="113">
        <v>0</v>
      </c>
      <c r="G34" s="113"/>
      <c r="H34" s="113"/>
    </row>
    <row r="35" spans="1:8" ht="11.25" customHeight="1">
      <c r="A35" s="14"/>
      <c r="B35" s="504">
        <v>16</v>
      </c>
      <c r="C35" s="352" t="s">
        <v>483</v>
      </c>
      <c r="D35" s="113">
        <v>1050.70129</v>
      </c>
      <c r="E35" s="113">
        <v>1416.9542140000001</v>
      </c>
      <c r="F35" s="113">
        <v>2014.5285019999999</v>
      </c>
      <c r="G35" s="113">
        <v>3740.4769999999999</v>
      </c>
      <c r="H35" s="113">
        <v>2361.1329999999998</v>
      </c>
    </row>
    <row r="36" spans="1:8" ht="11.25" customHeight="1">
      <c r="A36" s="14"/>
      <c r="B36" s="504" t="s">
        <v>429</v>
      </c>
      <c r="C36" s="352" t="s">
        <v>1369</v>
      </c>
      <c r="D36" s="113"/>
      <c r="E36" s="113"/>
      <c r="F36" s="113"/>
      <c r="G36" s="113"/>
      <c r="H36" s="113"/>
    </row>
    <row r="37" spans="1:8" ht="11.25" customHeight="1">
      <c r="A37" s="14"/>
      <c r="B37" s="504">
        <v>17</v>
      </c>
      <c r="C37" s="352" t="s">
        <v>1370</v>
      </c>
      <c r="D37" s="113"/>
      <c r="E37" s="113"/>
      <c r="F37" s="113"/>
      <c r="G37" s="113"/>
      <c r="H37" s="113"/>
    </row>
    <row r="38" spans="1:8" ht="11.25" customHeight="1">
      <c r="A38" s="14"/>
      <c r="B38" s="504" t="s">
        <v>1371</v>
      </c>
      <c r="C38" s="352" t="s">
        <v>1372</v>
      </c>
      <c r="D38" s="113"/>
      <c r="E38" s="113"/>
      <c r="F38" s="113"/>
      <c r="G38" s="113"/>
      <c r="H38" s="113"/>
    </row>
    <row r="39" spans="1:8" s="40" customFormat="1" ht="11.25" customHeight="1">
      <c r="B39" s="550">
        <v>18</v>
      </c>
      <c r="C39" s="549" t="s">
        <v>484</v>
      </c>
      <c r="D39" s="546">
        <v>111488.26902000001</v>
      </c>
      <c r="E39" s="546">
        <v>134949.859784</v>
      </c>
      <c r="F39" s="546">
        <v>145880.26350100001</v>
      </c>
      <c r="G39" s="546">
        <v>181324.63500000001</v>
      </c>
      <c r="H39" s="546">
        <v>135031.541</v>
      </c>
    </row>
    <row r="40" spans="1:8" ht="15" customHeight="1">
      <c r="A40" s="14"/>
      <c r="B40" s="1908" t="s">
        <v>485</v>
      </c>
      <c r="C40" s="1908"/>
      <c r="D40" s="1908"/>
      <c r="E40" s="1908"/>
      <c r="F40" s="1908"/>
      <c r="G40" s="1908"/>
      <c r="H40" s="1908"/>
    </row>
    <row r="41" spans="1:8" ht="11.25" customHeight="1">
      <c r="A41" s="14"/>
      <c r="B41" s="504">
        <v>19</v>
      </c>
      <c r="C41" s="352" t="s">
        <v>486</v>
      </c>
      <c r="D41" s="113">
        <v>776080.79921500001</v>
      </c>
      <c r="E41" s="113">
        <v>824598.54680699995</v>
      </c>
      <c r="F41" s="113">
        <v>806719.29879999999</v>
      </c>
      <c r="G41" s="113">
        <v>813584.53899999999</v>
      </c>
      <c r="H41" s="113">
        <v>778420.14899999998</v>
      </c>
    </row>
    <row r="42" spans="1:8" ht="11.25" customHeight="1">
      <c r="A42" s="14"/>
      <c r="B42" s="504">
        <v>20</v>
      </c>
      <c r="C42" s="352" t="s">
        <v>487</v>
      </c>
      <c r="D42" s="113">
        <v>-492430.04725499998</v>
      </c>
      <c r="E42" s="113">
        <v>-532119.90953800001</v>
      </c>
      <c r="F42" s="113">
        <v>-523208.95248699997</v>
      </c>
      <c r="G42" s="113">
        <v>-530882.478</v>
      </c>
      <c r="H42" s="113">
        <v>-507213.57500000001</v>
      </c>
    </row>
    <row r="43" spans="1:8" ht="11.25" customHeight="1">
      <c r="A43" s="14"/>
      <c r="B43" s="201">
        <v>21</v>
      </c>
      <c r="C43" s="352" t="s">
        <v>488</v>
      </c>
      <c r="D43" s="113">
        <v>-391.649089</v>
      </c>
      <c r="E43" s="113">
        <v>-455.64393200000001</v>
      </c>
      <c r="F43" s="113">
        <v>-434.166</v>
      </c>
      <c r="G43" s="113"/>
      <c r="H43" s="113"/>
    </row>
    <row r="44" spans="1:8" s="40" customFormat="1" ht="11.25" customHeight="1">
      <c r="B44" s="550">
        <v>22</v>
      </c>
      <c r="C44" s="549" t="s">
        <v>489</v>
      </c>
      <c r="D44" s="546">
        <v>283259.10287100001</v>
      </c>
      <c r="E44" s="546">
        <v>292022.99333700002</v>
      </c>
      <c r="F44" s="546">
        <v>283076.18031299999</v>
      </c>
      <c r="G44" s="546">
        <v>282702.06</v>
      </c>
      <c r="H44" s="546">
        <v>271206.57400000002</v>
      </c>
    </row>
    <row r="45" spans="1:8" ht="15" customHeight="1">
      <c r="A45" s="14"/>
      <c r="B45" s="1908" t="s">
        <v>1373</v>
      </c>
      <c r="C45" s="1908"/>
      <c r="D45" s="1908"/>
      <c r="E45" s="1908"/>
      <c r="F45" s="1908"/>
      <c r="G45" s="1908"/>
      <c r="H45" s="1908"/>
    </row>
    <row r="46" spans="1:8" s="40" customFormat="1" ht="11.25" customHeight="1">
      <c r="B46" s="504" t="s">
        <v>455</v>
      </c>
      <c r="C46" s="235" t="s">
        <v>1374</v>
      </c>
      <c r="D46" s="327"/>
      <c r="E46" s="327"/>
      <c r="F46" s="327"/>
      <c r="G46" s="327"/>
      <c r="H46" s="327"/>
    </row>
    <row r="47" spans="1:8" s="40" customFormat="1" ht="11.25" customHeight="1">
      <c r="B47" s="504" t="s">
        <v>1375</v>
      </c>
      <c r="C47" s="235" t="s">
        <v>1376</v>
      </c>
      <c r="D47" s="327"/>
      <c r="E47" s="327"/>
      <c r="F47" s="327"/>
      <c r="G47" s="327"/>
      <c r="H47" s="327"/>
    </row>
    <row r="48" spans="1:8" s="40" customFormat="1" ht="11.25" customHeight="1">
      <c r="B48" s="504" t="s">
        <v>1377</v>
      </c>
      <c r="C48" s="235" t="s">
        <v>1378</v>
      </c>
      <c r="D48" s="327"/>
      <c r="E48" s="327"/>
      <c r="F48" s="327"/>
      <c r="G48" s="327"/>
      <c r="H48" s="327"/>
    </row>
    <row r="49" spans="1:11" s="40" customFormat="1" ht="11.25" customHeight="1">
      <c r="B49" s="504" t="s">
        <v>1379</v>
      </c>
      <c r="C49" s="352" t="s">
        <v>1380</v>
      </c>
      <c r="D49" s="327"/>
      <c r="E49" s="327"/>
      <c r="F49" s="327"/>
      <c r="G49" s="327"/>
      <c r="H49" s="327"/>
    </row>
    <row r="50" spans="1:11" s="40" customFormat="1" ht="11.25" customHeight="1">
      <c r="B50" s="504" t="s">
        <v>1381</v>
      </c>
      <c r="C50" s="352" t="s">
        <v>1382</v>
      </c>
      <c r="D50" s="327"/>
      <c r="E50" s="327"/>
      <c r="F50" s="327"/>
      <c r="G50" s="327"/>
      <c r="H50" s="327"/>
    </row>
    <row r="51" spans="1:11" s="40" customFormat="1" ht="11.25" customHeight="1">
      <c r="B51" s="504" t="s">
        <v>1383</v>
      </c>
      <c r="C51" s="352" t="s">
        <v>1384</v>
      </c>
      <c r="D51" s="327"/>
      <c r="E51" s="327"/>
      <c r="F51" s="327"/>
      <c r="G51" s="327"/>
      <c r="H51" s="327"/>
    </row>
    <row r="52" spans="1:11" s="40" customFormat="1" ht="11.25" customHeight="1">
      <c r="B52" s="504" t="s">
        <v>1385</v>
      </c>
      <c r="C52" s="352" t="s">
        <v>1386</v>
      </c>
      <c r="D52" s="327"/>
      <c r="E52" s="327"/>
      <c r="F52" s="327"/>
      <c r="G52" s="327"/>
      <c r="H52" s="327"/>
    </row>
    <row r="53" spans="1:11" s="40" customFormat="1" ht="11.25" customHeight="1">
      <c r="B53" s="504" t="s">
        <v>1387</v>
      </c>
      <c r="C53" s="352" t="s">
        <v>1388</v>
      </c>
      <c r="D53" s="327"/>
      <c r="E53" s="327"/>
      <c r="F53" s="327"/>
      <c r="G53" s="327"/>
      <c r="H53" s="327"/>
    </row>
    <row r="54" spans="1:11" s="40" customFormat="1" ht="11.25" customHeight="1">
      <c r="B54" s="504" t="s">
        <v>1389</v>
      </c>
      <c r="C54" s="352" t="s">
        <v>1390</v>
      </c>
      <c r="D54" s="327"/>
      <c r="E54" s="327"/>
      <c r="F54" s="327"/>
      <c r="G54" s="327"/>
      <c r="H54" s="327"/>
    </row>
    <row r="55" spans="1:11" s="40" customFormat="1" ht="11.25" customHeight="1">
      <c r="B55" s="504" t="s">
        <v>1391</v>
      </c>
      <c r="C55" s="352" t="s">
        <v>1392</v>
      </c>
      <c r="D55" s="327"/>
      <c r="E55" s="327"/>
      <c r="F55" s="327"/>
      <c r="G55" s="327"/>
      <c r="H55" s="327"/>
    </row>
    <row r="56" spans="1:11" s="40" customFormat="1" ht="11.25" customHeight="1">
      <c r="B56" s="550" t="s">
        <v>1393</v>
      </c>
      <c r="C56" s="549" t="s">
        <v>1394</v>
      </c>
      <c r="D56" s="546"/>
      <c r="E56" s="546"/>
      <c r="F56" s="546"/>
      <c r="G56" s="546"/>
      <c r="H56" s="546"/>
    </row>
    <row r="57" spans="1:11" ht="15" customHeight="1">
      <c r="A57" s="14"/>
      <c r="B57" s="1908" t="s">
        <v>490</v>
      </c>
      <c r="C57" s="1908"/>
      <c r="D57" s="1908"/>
      <c r="E57" s="1908"/>
      <c r="F57" s="1908"/>
      <c r="G57" s="1908"/>
      <c r="H57" s="1908"/>
    </row>
    <row r="58" spans="1:11" ht="11.25" customHeight="1">
      <c r="A58" s="14"/>
      <c r="B58" s="504">
        <v>23</v>
      </c>
      <c r="C58" s="352" t="s">
        <v>294</v>
      </c>
      <c r="D58" s="113">
        <v>208444.75820000001</v>
      </c>
      <c r="E58" s="113">
        <v>198489.57101799999</v>
      </c>
      <c r="F58" s="113">
        <v>194138.18646699999</v>
      </c>
      <c r="G58" s="113">
        <v>192366</v>
      </c>
      <c r="H58" s="113">
        <v>204400</v>
      </c>
    </row>
    <row r="59" spans="1:11" ht="11.25" customHeight="1">
      <c r="A59" s="14"/>
      <c r="B59" s="551">
        <v>24</v>
      </c>
      <c r="C59" s="552" t="s">
        <v>491</v>
      </c>
      <c r="D59" s="553">
        <v>3058140.000147</v>
      </c>
      <c r="E59" s="553">
        <v>3268572.0850240001</v>
      </c>
      <c r="F59" s="553">
        <v>3115491.994105</v>
      </c>
      <c r="G59" s="553">
        <v>3002460</v>
      </c>
      <c r="H59" s="553">
        <v>2788704</v>
      </c>
    </row>
    <row r="60" spans="1:11" ht="15" customHeight="1">
      <c r="A60" s="14"/>
      <c r="B60" s="1908" t="s">
        <v>167</v>
      </c>
      <c r="C60" s="1908"/>
      <c r="D60" s="1908"/>
      <c r="E60" s="1908"/>
      <c r="F60" s="1908"/>
      <c r="G60" s="1908"/>
      <c r="H60" s="1908"/>
    </row>
    <row r="61" spans="1:11" s="3" customFormat="1" ht="11.25" customHeight="1">
      <c r="B61" s="505">
        <v>25</v>
      </c>
      <c r="C61" s="506" t="s">
        <v>167</v>
      </c>
      <c r="D61" s="440">
        <v>6.8160632995866903</v>
      </c>
      <c r="E61" s="440">
        <v>6.0726692223629701</v>
      </c>
      <c r="F61" s="440">
        <v>6.2313813302791301</v>
      </c>
      <c r="G61" s="440">
        <v>6.4069599999999998</v>
      </c>
      <c r="H61" s="440">
        <v>7.3298123999999998</v>
      </c>
      <c r="K61" s="507"/>
    </row>
    <row r="62" spans="1:11" s="3" customFormat="1" ht="11.25" customHeight="1">
      <c r="B62" s="505">
        <v>26</v>
      </c>
      <c r="C62" s="235" t="s">
        <v>492</v>
      </c>
      <c r="D62" s="440">
        <v>3</v>
      </c>
      <c r="E62" s="440">
        <v>3</v>
      </c>
      <c r="F62" s="440">
        <v>3</v>
      </c>
      <c r="G62" s="440">
        <v>6</v>
      </c>
      <c r="H62" s="440">
        <v>6</v>
      </c>
      <c r="K62" s="507"/>
    </row>
    <row r="63" spans="1:11" s="3" customFormat="1" ht="11.25" customHeight="1">
      <c r="B63" s="505" t="s">
        <v>493</v>
      </c>
      <c r="C63" s="506" t="s">
        <v>494</v>
      </c>
      <c r="D63" s="440"/>
      <c r="E63" s="440"/>
      <c r="F63" s="440"/>
      <c r="G63" s="440"/>
      <c r="H63" s="440"/>
      <c r="K63" s="507"/>
    </row>
    <row r="64" spans="1:11" s="3" customFormat="1" ht="11.25" customHeight="1">
      <c r="B64" s="505" t="s">
        <v>495</v>
      </c>
      <c r="C64" s="679" t="s">
        <v>496</v>
      </c>
      <c r="D64" s="824"/>
      <c r="E64" s="824"/>
      <c r="F64" s="824"/>
      <c r="G64" s="824"/>
      <c r="H64" s="824"/>
      <c r="K64" s="507"/>
    </row>
    <row r="65" spans="1:11" s="3" customFormat="1" ht="11.25" customHeight="1">
      <c r="B65" s="505">
        <v>27</v>
      </c>
      <c r="C65" s="506" t="s">
        <v>497</v>
      </c>
      <c r="D65" s="440"/>
      <c r="E65" s="440"/>
      <c r="F65" s="440"/>
      <c r="G65" s="440"/>
      <c r="H65" s="440"/>
      <c r="K65" s="507"/>
    </row>
    <row r="66" spans="1:11" s="3" customFormat="1" ht="11.25" customHeight="1">
      <c r="B66" s="789" t="s">
        <v>498</v>
      </c>
      <c r="C66" s="788" t="s">
        <v>499</v>
      </c>
      <c r="D66" s="710">
        <v>3</v>
      </c>
      <c r="E66" s="710">
        <v>3</v>
      </c>
      <c r="F66" s="710">
        <v>3</v>
      </c>
      <c r="G66" s="710">
        <v>6</v>
      </c>
      <c r="H66" s="710">
        <v>6</v>
      </c>
      <c r="K66" s="507"/>
    </row>
    <row r="67" spans="1:11" ht="15" customHeight="1">
      <c r="A67" s="14"/>
      <c r="B67" s="1907" t="s">
        <v>2115</v>
      </c>
      <c r="C67" s="1907"/>
      <c r="D67" s="1907"/>
      <c r="E67" s="1907"/>
      <c r="F67" s="1907"/>
      <c r="G67" s="1907"/>
      <c r="H67" s="1907"/>
    </row>
    <row r="68" spans="1:11" s="40" customFormat="1">
      <c r="B68" s="504">
        <v>28</v>
      </c>
      <c r="C68" s="235" t="s">
        <v>2116</v>
      </c>
      <c r="D68" s="113">
        <v>130736.29689899999</v>
      </c>
      <c r="E68" s="113">
        <v>129447.18839700001</v>
      </c>
      <c r="F68" s="113">
        <v>165145</v>
      </c>
      <c r="G68" s="1525"/>
      <c r="H68" s="1525"/>
    </row>
    <row r="69" spans="1:11" s="40" customFormat="1">
      <c r="B69" s="504">
        <v>29</v>
      </c>
      <c r="C69" s="235" t="s">
        <v>2117</v>
      </c>
      <c r="D69" s="113">
        <v>110437.56773</v>
      </c>
      <c r="E69" s="113">
        <v>133532.90557</v>
      </c>
      <c r="F69" s="113">
        <v>143865.73499900001</v>
      </c>
      <c r="G69" s="1525"/>
      <c r="H69" s="1525"/>
    </row>
    <row r="70" spans="1:11" s="40" customFormat="1" ht="22.5" customHeight="1">
      <c r="B70" s="201">
        <v>30</v>
      </c>
      <c r="C70" s="235" t="s">
        <v>2145</v>
      </c>
      <c r="D70" s="113">
        <v>3078438.7293159999</v>
      </c>
      <c r="E70" s="113">
        <v>3264486.3678509998</v>
      </c>
      <c r="F70" s="113">
        <v>3136771.259106</v>
      </c>
      <c r="G70" s="1525"/>
      <c r="H70" s="1525"/>
    </row>
    <row r="71" spans="1:11" s="40" customFormat="1" ht="22.5" customHeight="1">
      <c r="B71" s="201" t="s">
        <v>2118</v>
      </c>
      <c r="C71" s="352" t="s">
        <v>2146</v>
      </c>
      <c r="D71" s="113">
        <v>3078438.7293159999</v>
      </c>
      <c r="E71" s="113">
        <v>3264486.3678509998</v>
      </c>
      <c r="F71" s="113">
        <v>3136771.259106</v>
      </c>
      <c r="G71" s="1525"/>
      <c r="H71" s="1525"/>
    </row>
    <row r="72" spans="1:11" s="40" customFormat="1" ht="22.5" customHeight="1">
      <c r="B72" s="201">
        <v>31</v>
      </c>
      <c r="C72" s="352" t="s">
        <v>2147</v>
      </c>
      <c r="D72" s="440">
        <v>6.7711192759816425</v>
      </c>
      <c r="E72" s="440">
        <v>6.0802695631614778</v>
      </c>
      <c r="F72" s="440">
        <v>6.189108813829499</v>
      </c>
      <c r="G72" s="1525"/>
      <c r="H72" s="1525"/>
    </row>
    <row r="73" spans="1:11" s="40" customFormat="1" ht="22.5" customHeight="1">
      <c r="B73" s="671" t="s">
        <v>2119</v>
      </c>
      <c r="C73" s="552" t="s">
        <v>2148</v>
      </c>
      <c r="D73" s="710">
        <v>6.7711192759816425</v>
      </c>
      <c r="E73" s="710">
        <v>6.0802695631614778</v>
      </c>
      <c r="F73" s="710">
        <v>6.189108813829499</v>
      </c>
      <c r="G73" s="1570"/>
      <c r="H73" s="1570"/>
    </row>
  </sheetData>
  <mergeCells count="12">
    <mergeCell ref="B67:H67"/>
    <mergeCell ref="B45:H45"/>
    <mergeCell ref="B57:H57"/>
    <mergeCell ref="B60:H60"/>
    <mergeCell ref="B20:H20"/>
    <mergeCell ref="B32:H32"/>
    <mergeCell ref="B40:H40"/>
    <mergeCell ref="B3:J3"/>
    <mergeCell ref="B7:H7"/>
    <mergeCell ref="B9:E9"/>
    <mergeCell ref="B12:H12"/>
    <mergeCell ref="B11:C11"/>
  </mergeCells>
  <hyperlinks>
    <hyperlink ref="B3" location="Contents!A1" display="Back to index page" xr:uid="{BA803121-6B0A-436B-9BD9-4CA5A7267184}"/>
    <hyperlink ref="B3:J3" location="CONTENTS!A1" display="Back to contents page" xr:uid="{3BB20EF2-7555-416A-95F1-7520E75922D9}"/>
    <hyperlink ref="I3" location="CONTENTS!A1" display="Back to contents page" xr:uid="{FDA2D097-B62A-4D84-9750-476D7F3D1E65}"/>
    <hyperlink ref="H3" location="CONTENTS!A1" display="Back to contents page" xr:uid="{4943F9C9-1514-4C89-8CA4-E253B06D9828}"/>
  </hyperlinks>
  <pageMargins left="0.70866141732283472" right="0.70866141732283472" top="0.74803149606299213" bottom="0.74803149606299213" header="0.31496062992125984" footer="0.31496062992125984"/>
  <pageSetup paperSize="9" scale="57" orientation="landscape" r:id="rId1"/>
  <colBreaks count="1" manualBreakCount="1">
    <brk id="8" max="1048575" man="1"/>
  </colBreaks>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2BE96-1D1C-47FE-AD35-B36233CBFC9A}">
  <sheetPr codeName="Ark54"/>
  <dimension ref="A1:L75"/>
  <sheetViews>
    <sheetView showGridLines="0" showRowColHeaders="0" zoomScaleNormal="100" workbookViewId="0"/>
  </sheetViews>
  <sheetFormatPr baseColWidth="10" defaultColWidth="11.42578125" defaultRowHeight="11.25"/>
  <cols>
    <col min="1" max="1" width="2.5703125" style="21" customWidth="1"/>
    <col min="2" max="2" width="4.85546875" style="48" customWidth="1"/>
    <col min="3" max="3" width="80.140625" style="14" customWidth="1"/>
    <col min="4" max="4" width="15.42578125" style="14" customWidth="1"/>
    <col min="5" max="6" width="13.5703125" style="14" customWidth="1"/>
    <col min="7" max="7" width="145" style="14" customWidth="1"/>
    <col min="8" max="16384" width="11.42578125" style="14"/>
  </cols>
  <sheetData>
    <row r="1" spans="1:12" s="21" customFormat="1" ht="11.25" customHeight="1">
      <c r="A1" s="14"/>
      <c r="B1" s="14"/>
      <c r="C1" s="14"/>
      <c r="D1" s="19"/>
      <c r="E1" s="19"/>
      <c r="F1" s="19"/>
      <c r="G1" s="22"/>
      <c r="H1" s="22"/>
      <c r="I1" s="22"/>
    </row>
    <row r="2" spans="1:12" s="21" customFormat="1" ht="5.25" customHeight="1">
      <c r="A2" s="14"/>
      <c r="B2" s="14"/>
      <c r="C2" s="14"/>
      <c r="D2" s="19"/>
      <c r="E2" s="19"/>
      <c r="F2" s="19"/>
      <c r="G2" s="22"/>
      <c r="H2" s="22"/>
      <c r="I2" s="22"/>
    </row>
    <row r="3" spans="1:12" ht="12.75" customHeight="1">
      <c r="A3" s="13"/>
      <c r="B3" s="1726" t="s">
        <v>268</v>
      </c>
      <c r="C3" s="1909"/>
      <c r="D3" s="351"/>
      <c r="E3" s="351"/>
      <c r="F3" s="351"/>
      <c r="G3" s="351"/>
      <c r="H3" s="351"/>
      <c r="I3" s="351"/>
    </row>
    <row r="4" spans="1:12" s="21" customFormat="1" ht="5.25" customHeight="1">
      <c r="A4" s="14"/>
      <c r="B4" s="14"/>
      <c r="C4" s="14"/>
      <c r="D4" s="19"/>
      <c r="E4" s="19"/>
      <c r="F4" s="19"/>
      <c r="G4" s="22"/>
      <c r="H4" s="22"/>
      <c r="I4" s="22"/>
      <c r="K4" s="14"/>
      <c r="L4" s="14"/>
    </row>
    <row r="5" spans="1:12" s="32" customFormat="1" ht="15.75" customHeight="1">
      <c r="A5" s="15"/>
      <c r="B5" s="919" t="s">
        <v>500</v>
      </c>
    </row>
    <row r="6" spans="1:12" ht="11.25" customHeight="1">
      <c r="B6" s="271"/>
      <c r="C6" s="48"/>
      <c r="D6" s="48"/>
      <c r="E6" s="48"/>
      <c r="F6" s="48"/>
      <c r="G6" s="48"/>
      <c r="H6" s="48"/>
      <c r="I6" s="48"/>
    </row>
    <row r="7" spans="1:12" ht="11.25" customHeight="1">
      <c r="B7" s="1731" t="s">
        <v>501</v>
      </c>
      <c r="C7" s="1863"/>
      <c r="D7" s="1863"/>
      <c r="E7" s="1863"/>
      <c r="F7" s="234"/>
      <c r="G7" s="48"/>
      <c r="H7" s="48"/>
      <c r="I7" s="48"/>
    </row>
    <row r="8" spans="1:12" ht="11.25" customHeight="1">
      <c r="B8" s="352"/>
      <c r="C8" s="234"/>
      <c r="D8" s="234"/>
      <c r="E8" s="234"/>
      <c r="F8" s="234"/>
      <c r="G8" s="48"/>
      <c r="H8" s="48"/>
      <c r="I8" s="48"/>
    </row>
    <row r="9" spans="1:12" ht="11.25" customHeight="1">
      <c r="A9" s="18"/>
      <c r="B9" s="1910" t="s">
        <v>273</v>
      </c>
      <c r="C9" s="1911"/>
      <c r="D9" s="1564" t="s">
        <v>2160</v>
      </c>
      <c r="E9" s="1564" t="s">
        <v>1988</v>
      </c>
      <c r="F9" s="133"/>
      <c r="H9" s="271"/>
    </row>
    <row r="10" spans="1:12" ht="15" customHeight="1">
      <c r="A10" s="14"/>
      <c r="B10" s="1360" t="s">
        <v>502</v>
      </c>
      <c r="C10" s="48"/>
      <c r="D10" s="134"/>
      <c r="E10" s="134"/>
      <c r="F10" s="134"/>
    </row>
    <row r="11" spans="1:12" ht="11.25" customHeight="1">
      <c r="A11" s="14"/>
      <c r="B11" s="201" t="s">
        <v>503</v>
      </c>
      <c r="C11" s="1361" t="s">
        <v>504</v>
      </c>
      <c r="D11" s="113">
        <v>2588681.4628102798</v>
      </c>
      <c r="E11" s="113">
        <v>2572498.39404502</v>
      </c>
      <c r="F11" s="113"/>
      <c r="G11" s="287"/>
    </row>
    <row r="12" spans="1:12" ht="11.25" customHeight="1">
      <c r="A12" s="14"/>
      <c r="B12" s="201" t="s">
        <v>1217</v>
      </c>
      <c r="C12" s="1295" t="s">
        <v>1395</v>
      </c>
      <c r="D12" s="233">
        <v>47314.291415</v>
      </c>
      <c r="E12" s="233">
        <v>71058.008956999998</v>
      </c>
      <c r="F12" s="113"/>
      <c r="G12" s="288"/>
    </row>
    <row r="13" spans="1:12" ht="11.25" customHeight="1">
      <c r="A13" s="14"/>
      <c r="B13" s="201" t="s">
        <v>505</v>
      </c>
      <c r="C13" s="132" t="s">
        <v>506</v>
      </c>
      <c r="D13" s="113">
        <v>2541367.1713952799</v>
      </c>
      <c r="E13" s="113">
        <v>2501440.38508802</v>
      </c>
      <c r="F13" s="113"/>
      <c r="G13" s="289"/>
    </row>
    <row r="14" spans="1:12" ht="11.25" customHeight="1">
      <c r="A14" s="14"/>
      <c r="B14" s="201" t="s">
        <v>1396</v>
      </c>
      <c r="C14" s="1292" t="s">
        <v>339</v>
      </c>
      <c r="D14" s="233">
        <v>43887.887594748099</v>
      </c>
      <c r="E14" s="233">
        <v>45493.6558332489</v>
      </c>
      <c r="F14" s="113"/>
      <c r="G14" s="288"/>
      <c r="H14" s="32"/>
    </row>
    <row r="15" spans="1:12" ht="11.25" customHeight="1">
      <c r="A15" s="14"/>
      <c r="B15" s="201" t="s">
        <v>1397</v>
      </c>
      <c r="C15" s="833" t="s">
        <v>1398</v>
      </c>
      <c r="D15" s="233">
        <v>550976.82860083599</v>
      </c>
      <c r="E15" s="233">
        <v>536373.74090743496</v>
      </c>
      <c r="F15" s="113"/>
      <c r="G15" s="288"/>
    </row>
    <row r="16" spans="1:12" ht="11.25" customHeight="1">
      <c r="A16" s="14"/>
      <c r="B16" s="201" t="s">
        <v>1399</v>
      </c>
      <c r="C16" s="833" t="s">
        <v>1984</v>
      </c>
      <c r="D16" s="233">
        <v>2273.6867135935599</v>
      </c>
      <c r="E16" s="233">
        <v>3677.27554651432</v>
      </c>
      <c r="F16" s="113"/>
      <c r="G16" s="288"/>
    </row>
    <row r="17" spans="1:12" ht="11.25" customHeight="1">
      <c r="A17" s="14"/>
      <c r="B17" s="201" t="s">
        <v>507</v>
      </c>
      <c r="C17" s="1292" t="s">
        <v>333</v>
      </c>
      <c r="D17" s="233">
        <v>13457.038628869699</v>
      </c>
      <c r="E17" s="233">
        <v>24456.037390901201</v>
      </c>
      <c r="F17" s="113"/>
      <c r="G17" s="288"/>
    </row>
    <row r="18" spans="1:12" ht="11.25" customHeight="1">
      <c r="A18" s="14"/>
      <c r="B18" s="201" t="s">
        <v>508</v>
      </c>
      <c r="C18" s="1292" t="s">
        <v>509</v>
      </c>
      <c r="D18" s="233">
        <v>934035.78105883102</v>
      </c>
      <c r="E18" s="233">
        <v>913912.69067493104</v>
      </c>
      <c r="F18" s="113"/>
      <c r="G18" s="288"/>
    </row>
    <row r="19" spans="1:12" ht="11.25" customHeight="1">
      <c r="A19" s="14"/>
      <c r="B19" s="201" t="s">
        <v>510</v>
      </c>
      <c r="C19" s="1292" t="s">
        <v>324</v>
      </c>
      <c r="D19" s="233">
        <v>94645.503966466902</v>
      </c>
      <c r="E19" s="233">
        <v>87728.33183412769</v>
      </c>
      <c r="F19" s="113"/>
      <c r="G19" s="288"/>
    </row>
    <row r="20" spans="1:12" ht="11.25" customHeight="1">
      <c r="A20" s="14"/>
      <c r="B20" s="201" t="s">
        <v>511</v>
      </c>
      <c r="C20" s="1292" t="s">
        <v>334</v>
      </c>
      <c r="D20" s="233">
        <v>849919.90474654897</v>
      </c>
      <c r="E20" s="233">
        <v>838022.99378112995</v>
      </c>
      <c r="F20" s="113"/>
      <c r="G20" s="288"/>
    </row>
    <row r="21" spans="1:12" ht="11.25" customHeight="1">
      <c r="A21" s="14"/>
      <c r="B21" s="201" t="s">
        <v>512</v>
      </c>
      <c r="C21" s="1292" t="s">
        <v>337</v>
      </c>
      <c r="D21" s="233">
        <v>2793.2057316987002</v>
      </c>
      <c r="E21" s="233">
        <v>2886.4870125185598</v>
      </c>
      <c r="F21" s="113"/>
      <c r="G21" s="288"/>
    </row>
    <row r="22" spans="1:12" ht="11.25" customHeight="1">
      <c r="A22" s="14"/>
      <c r="B22" s="671" t="s">
        <v>513</v>
      </c>
      <c r="C22" s="1293" t="s">
        <v>514</v>
      </c>
      <c r="D22" s="1294">
        <v>49377.334353685997</v>
      </c>
      <c r="E22" s="1294">
        <v>48889.172107214799</v>
      </c>
      <c r="F22" s="113"/>
      <c r="G22" s="288"/>
    </row>
    <row r="23" spans="1:12" ht="11.25" customHeight="1">
      <c r="A23" s="14"/>
    </row>
    <row r="24" spans="1:12" ht="11.25" customHeight="1">
      <c r="A24" s="14"/>
      <c r="D24" s="20"/>
      <c r="E24" s="20"/>
    </row>
    <row r="25" spans="1:12">
      <c r="A25" s="14"/>
      <c r="D25" s="19"/>
    </row>
    <row r="26" spans="1:12">
      <c r="A26" s="14"/>
      <c r="D26" s="20"/>
    </row>
    <row r="27" spans="1:12">
      <c r="A27" s="14"/>
    </row>
    <row r="28" spans="1:12">
      <c r="A28" s="14"/>
      <c r="E28" s="20"/>
    </row>
    <row r="29" spans="1:12">
      <c r="A29" s="14"/>
    </row>
    <row r="30" spans="1:12" s="48" customFormat="1">
      <c r="A30" s="14"/>
      <c r="C30" s="14"/>
      <c r="D30" s="14"/>
      <c r="E30" s="14"/>
      <c r="F30" s="14"/>
      <c r="G30" s="14"/>
      <c r="H30" s="14"/>
      <c r="I30" s="14"/>
      <c r="J30" s="14"/>
      <c r="K30" s="14"/>
      <c r="L30" s="14"/>
    </row>
    <row r="31" spans="1:12" s="48" customFormat="1">
      <c r="A31" s="14"/>
      <c r="C31" s="14"/>
      <c r="D31" s="14"/>
      <c r="E31" s="14"/>
      <c r="F31" s="14"/>
      <c r="G31" s="14"/>
      <c r="H31" s="14"/>
      <c r="I31" s="14"/>
      <c r="J31" s="14"/>
      <c r="K31" s="14"/>
      <c r="L31" s="14"/>
    </row>
    <row r="32" spans="1:12" s="48" customFormat="1">
      <c r="A32" s="14"/>
      <c r="C32" s="14"/>
      <c r="D32" s="14"/>
      <c r="E32" s="14"/>
      <c r="F32" s="14"/>
      <c r="G32" s="14"/>
      <c r="H32" s="14"/>
      <c r="I32" s="14"/>
      <c r="J32" s="14"/>
      <c r="K32" s="14"/>
      <c r="L32" s="14"/>
    </row>
    <row r="33" spans="1:12" s="48" customFormat="1">
      <c r="A33" s="14"/>
      <c r="C33" s="14"/>
      <c r="D33" s="14"/>
      <c r="E33" s="14"/>
      <c r="F33" s="14"/>
      <c r="G33" s="14"/>
      <c r="H33" s="14"/>
      <c r="I33" s="14"/>
      <c r="J33" s="14"/>
      <c r="K33" s="14"/>
      <c r="L33" s="14"/>
    </row>
    <row r="34" spans="1:12" s="48" customFormat="1">
      <c r="A34" s="14"/>
      <c r="C34" s="14"/>
      <c r="D34" s="14"/>
      <c r="E34" s="14"/>
      <c r="F34" s="14"/>
      <c r="G34" s="14"/>
      <c r="H34" s="14"/>
      <c r="I34" s="14"/>
      <c r="J34" s="14"/>
      <c r="K34" s="14"/>
      <c r="L34" s="14"/>
    </row>
    <row r="35" spans="1:12" s="48" customFormat="1">
      <c r="A35" s="14"/>
      <c r="C35" s="14"/>
      <c r="D35" s="14"/>
      <c r="E35" s="14"/>
      <c r="F35" s="14"/>
      <c r="G35" s="14"/>
      <c r="H35" s="14"/>
      <c r="I35" s="14"/>
      <c r="J35" s="14"/>
      <c r="K35" s="14"/>
      <c r="L35" s="14"/>
    </row>
    <row r="36" spans="1:12" s="48" customFormat="1">
      <c r="A36" s="14"/>
      <c r="C36" s="14"/>
      <c r="D36" s="14"/>
      <c r="E36" s="14"/>
      <c r="F36" s="14"/>
      <c r="G36" s="14"/>
      <c r="H36" s="14"/>
      <c r="I36" s="14"/>
      <c r="J36" s="14"/>
      <c r="K36" s="14"/>
      <c r="L36" s="14"/>
    </row>
    <row r="37" spans="1:12" s="48" customFormat="1">
      <c r="A37" s="14"/>
      <c r="C37" s="14"/>
      <c r="D37" s="14"/>
      <c r="E37" s="14"/>
      <c r="F37" s="14"/>
      <c r="G37" s="14"/>
      <c r="H37" s="14"/>
      <c r="I37" s="14"/>
      <c r="J37" s="14"/>
      <c r="K37" s="14"/>
      <c r="L37" s="14"/>
    </row>
    <row r="38" spans="1:12" s="48" customFormat="1">
      <c r="A38" s="14"/>
      <c r="C38" s="14"/>
      <c r="D38" s="14"/>
      <c r="E38" s="14"/>
      <c r="F38" s="14"/>
      <c r="G38" s="14"/>
      <c r="H38" s="14"/>
      <c r="I38" s="14"/>
      <c r="J38" s="14"/>
      <c r="K38" s="14"/>
      <c r="L38" s="14"/>
    </row>
    <row r="39" spans="1:12" s="48" customFormat="1">
      <c r="A39" s="14"/>
      <c r="C39" s="14"/>
      <c r="D39" s="14"/>
      <c r="E39" s="14"/>
      <c r="F39" s="14"/>
      <c r="G39" s="14"/>
      <c r="H39" s="14"/>
      <c r="I39" s="14"/>
      <c r="J39" s="14"/>
      <c r="K39" s="14"/>
      <c r="L39" s="14"/>
    </row>
    <row r="40" spans="1:12" s="48" customFormat="1">
      <c r="A40" s="14"/>
      <c r="C40" s="14"/>
      <c r="D40" s="14"/>
      <c r="E40" s="14"/>
      <c r="F40" s="14"/>
      <c r="G40" s="14"/>
      <c r="H40" s="14"/>
      <c r="I40" s="14"/>
      <c r="J40" s="14"/>
      <c r="K40" s="14"/>
      <c r="L40" s="14"/>
    </row>
    <row r="41" spans="1:12" s="48" customFormat="1">
      <c r="A41" s="14"/>
      <c r="C41" s="14"/>
      <c r="D41" s="14"/>
      <c r="E41" s="14"/>
      <c r="F41" s="14"/>
      <c r="G41" s="14"/>
      <c r="H41" s="14"/>
      <c r="I41" s="14"/>
      <c r="J41" s="14"/>
      <c r="K41" s="14"/>
      <c r="L41" s="14"/>
    </row>
    <row r="42" spans="1:12" s="48" customFormat="1">
      <c r="A42" s="14"/>
      <c r="C42" s="14"/>
      <c r="D42" s="14"/>
      <c r="E42" s="14"/>
      <c r="F42" s="14"/>
      <c r="G42" s="14"/>
      <c r="H42" s="14"/>
      <c r="I42" s="14"/>
      <c r="J42" s="14"/>
      <c r="K42" s="14"/>
      <c r="L42" s="14"/>
    </row>
    <row r="43" spans="1:12" s="48" customFormat="1">
      <c r="A43" s="14"/>
      <c r="C43" s="14"/>
      <c r="D43" s="14"/>
      <c r="E43" s="14"/>
      <c r="F43" s="14"/>
      <c r="G43" s="14"/>
      <c r="H43" s="14"/>
      <c r="I43" s="14"/>
      <c r="J43" s="14"/>
      <c r="K43" s="14"/>
      <c r="L43" s="14"/>
    </row>
    <row r="44" spans="1:12" s="48" customFormat="1">
      <c r="A44" s="14"/>
      <c r="C44" s="14"/>
      <c r="D44" s="14"/>
      <c r="E44" s="14"/>
      <c r="F44" s="14"/>
      <c r="G44" s="14"/>
      <c r="H44" s="14"/>
      <c r="I44" s="14"/>
      <c r="J44" s="14"/>
      <c r="K44" s="14"/>
      <c r="L44" s="14"/>
    </row>
    <row r="45" spans="1:12" s="48" customFormat="1">
      <c r="A45" s="14"/>
      <c r="C45" s="14"/>
      <c r="D45" s="14"/>
      <c r="E45" s="14"/>
      <c r="F45" s="14"/>
      <c r="G45" s="14"/>
      <c r="H45" s="14"/>
      <c r="I45" s="14"/>
      <c r="J45" s="14"/>
      <c r="K45" s="14"/>
      <c r="L45" s="14"/>
    </row>
    <row r="46" spans="1:12" s="48" customFormat="1">
      <c r="A46" s="14"/>
      <c r="C46" s="14"/>
      <c r="D46" s="14"/>
      <c r="E46" s="14"/>
      <c r="F46" s="14"/>
      <c r="G46" s="14"/>
      <c r="H46" s="14"/>
      <c r="I46" s="14"/>
      <c r="J46" s="14"/>
      <c r="K46" s="14"/>
      <c r="L46" s="14"/>
    </row>
    <row r="47" spans="1:12" s="48" customFormat="1">
      <c r="A47" s="14"/>
      <c r="C47" s="14"/>
      <c r="D47" s="14"/>
      <c r="E47" s="14"/>
      <c r="F47" s="14"/>
      <c r="G47" s="14"/>
      <c r="H47" s="14"/>
      <c r="I47" s="14"/>
      <c r="J47" s="14"/>
      <c r="K47" s="14"/>
      <c r="L47" s="14"/>
    </row>
    <row r="54" spans="1:12" s="48" customFormat="1">
      <c r="A54" s="23"/>
      <c r="C54" s="14"/>
      <c r="D54" s="14"/>
      <c r="E54" s="14"/>
      <c r="F54" s="14"/>
      <c r="G54" s="14"/>
      <c r="H54" s="14"/>
      <c r="I54" s="14"/>
      <c r="J54" s="14"/>
      <c r="K54" s="14"/>
      <c r="L54" s="14"/>
    </row>
    <row r="55" spans="1:12" s="48" customFormat="1">
      <c r="A55" s="23"/>
      <c r="C55" s="14"/>
      <c r="D55" s="14"/>
      <c r="E55" s="14"/>
      <c r="F55" s="14"/>
      <c r="G55" s="14"/>
      <c r="H55" s="14"/>
      <c r="I55" s="14"/>
      <c r="J55" s="14"/>
      <c r="K55" s="14"/>
      <c r="L55" s="14"/>
    </row>
    <row r="56" spans="1:12" s="48" customFormat="1">
      <c r="A56" s="24"/>
      <c r="C56" s="14"/>
      <c r="D56" s="14"/>
      <c r="E56" s="14"/>
      <c r="F56" s="14"/>
      <c r="G56" s="14"/>
      <c r="H56" s="14"/>
      <c r="I56" s="14"/>
      <c r="J56" s="14"/>
      <c r="K56" s="14"/>
      <c r="L56" s="14"/>
    </row>
    <row r="57" spans="1:12" s="48" customFormat="1">
      <c r="A57" s="14"/>
      <c r="C57" s="14"/>
      <c r="D57" s="14"/>
      <c r="E57" s="14"/>
      <c r="F57" s="14"/>
      <c r="G57" s="14"/>
      <c r="H57" s="14"/>
      <c r="I57" s="14"/>
      <c r="J57" s="14"/>
      <c r="K57" s="14"/>
      <c r="L57" s="14"/>
    </row>
    <row r="58" spans="1:12" s="48" customFormat="1">
      <c r="A58" s="14"/>
      <c r="C58" s="14"/>
      <c r="D58" s="14"/>
      <c r="E58" s="14"/>
      <c r="F58" s="14"/>
      <c r="G58" s="14"/>
      <c r="H58" s="14"/>
      <c r="I58" s="14"/>
      <c r="J58" s="14"/>
      <c r="K58" s="14"/>
      <c r="L58" s="14"/>
    </row>
    <row r="59" spans="1:12" s="48" customFormat="1">
      <c r="A59" s="14"/>
      <c r="C59" s="14"/>
      <c r="D59" s="14"/>
      <c r="E59" s="14"/>
      <c r="F59" s="14"/>
      <c r="G59" s="14"/>
      <c r="H59" s="14"/>
      <c r="I59" s="14"/>
      <c r="J59" s="14"/>
      <c r="K59" s="14"/>
      <c r="L59" s="14"/>
    </row>
    <row r="60" spans="1:12" s="48" customFormat="1">
      <c r="A60" s="14"/>
      <c r="C60" s="14"/>
      <c r="D60" s="14"/>
      <c r="E60" s="14"/>
      <c r="F60" s="14"/>
      <c r="G60" s="14"/>
      <c r="H60" s="14"/>
      <c r="I60" s="14"/>
      <c r="J60" s="14"/>
      <c r="K60" s="14"/>
      <c r="L60" s="14"/>
    </row>
    <row r="61" spans="1:12" s="48" customFormat="1">
      <c r="A61" s="14"/>
      <c r="C61" s="14"/>
      <c r="D61" s="14"/>
      <c r="E61" s="14"/>
      <c r="F61" s="14"/>
      <c r="G61" s="14"/>
      <c r="H61" s="14"/>
      <c r="I61" s="14"/>
      <c r="J61" s="14"/>
      <c r="K61" s="14"/>
      <c r="L61" s="14"/>
    </row>
    <row r="62" spans="1:12" s="48" customFormat="1">
      <c r="A62" s="14"/>
      <c r="C62" s="14"/>
      <c r="D62" s="14"/>
      <c r="E62" s="14"/>
      <c r="F62" s="14"/>
      <c r="G62" s="14"/>
      <c r="H62" s="14"/>
      <c r="I62" s="14"/>
      <c r="J62" s="14"/>
      <c r="K62" s="14"/>
      <c r="L62" s="14"/>
    </row>
    <row r="63" spans="1:12" s="48" customFormat="1">
      <c r="A63" s="14"/>
      <c r="C63" s="14"/>
      <c r="D63" s="14"/>
      <c r="E63" s="14"/>
      <c r="F63" s="14"/>
      <c r="G63" s="14"/>
      <c r="H63" s="14"/>
      <c r="I63" s="14"/>
      <c r="J63" s="14"/>
      <c r="K63" s="14"/>
      <c r="L63" s="14"/>
    </row>
    <row r="64" spans="1:12" s="48" customFormat="1">
      <c r="A64" s="14"/>
      <c r="C64" s="14"/>
      <c r="D64" s="14"/>
      <c r="E64" s="14"/>
      <c r="F64" s="14"/>
      <c r="G64" s="14"/>
      <c r="H64" s="14"/>
      <c r="I64" s="14"/>
      <c r="J64" s="14"/>
      <c r="K64" s="14"/>
      <c r="L64" s="14"/>
    </row>
    <row r="65" spans="1:12" s="48" customFormat="1">
      <c r="A65" s="26"/>
      <c r="C65" s="14"/>
      <c r="D65" s="14"/>
      <c r="E65" s="14"/>
      <c r="F65" s="14"/>
      <c r="G65" s="14"/>
      <c r="H65" s="14"/>
      <c r="I65" s="14"/>
      <c r="J65" s="14"/>
      <c r="K65" s="14"/>
      <c r="L65" s="14"/>
    </row>
    <row r="66" spans="1:12" s="48" customFormat="1">
      <c r="A66" s="26"/>
      <c r="C66" s="14"/>
      <c r="D66" s="14"/>
      <c r="E66" s="14"/>
      <c r="F66" s="14"/>
      <c r="G66" s="14"/>
      <c r="H66" s="14"/>
      <c r="I66" s="14"/>
      <c r="J66" s="14"/>
      <c r="K66" s="14"/>
      <c r="L66" s="14"/>
    </row>
    <row r="67" spans="1:12" s="48" customFormat="1">
      <c r="A67" s="26"/>
      <c r="C67" s="14"/>
      <c r="D67" s="14"/>
      <c r="E67" s="14"/>
      <c r="F67" s="14"/>
      <c r="G67" s="14"/>
      <c r="H67" s="14"/>
      <c r="I67" s="14"/>
      <c r="J67" s="14"/>
      <c r="K67" s="14"/>
      <c r="L67" s="14"/>
    </row>
    <row r="68" spans="1:12" s="48" customFormat="1">
      <c r="A68" s="26"/>
      <c r="C68" s="14"/>
      <c r="D68" s="14"/>
      <c r="E68" s="14"/>
      <c r="F68" s="14"/>
      <c r="G68" s="14"/>
      <c r="H68" s="14"/>
      <c r="I68" s="14"/>
      <c r="J68" s="14"/>
      <c r="K68" s="14"/>
      <c r="L68" s="14"/>
    </row>
    <row r="69" spans="1:12" s="48" customFormat="1">
      <c r="A69" s="26"/>
      <c r="C69" s="14"/>
      <c r="D69" s="14"/>
      <c r="E69" s="14"/>
      <c r="F69" s="14"/>
      <c r="G69" s="14"/>
      <c r="H69" s="14"/>
      <c r="I69" s="14"/>
      <c r="J69" s="14"/>
      <c r="K69" s="14"/>
      <c r="L69" s="14"/>
    </row>
    <row r="70" spans="1:12" s="48" customFormat="1">
      <c r="A70" s="26"/>
      <c r="C70" s="14"/>
      <c r="D70" s="14"/>
      <c r="E70" s="14"/>
      <c r="F70" s="14"/>
      <c r="G70" s="14"/>
      <c r="H70" s="14"/>
      <c r="I70" s="14"/>
      <c r="J70" s="14"/>
      <c r="K70" s="14"/>
      <c r="L70" s="14"/>
    </row>
    <row r="71" spans="1:12" s="48" customFormat="1">
      <c r="A71" s="26"/>
      <c r="C71" s="14"/>
      <c r="D71" s="14"/>
      <c r="E71" s="14"/>
      <c r="F71" s="14"/>
      <c r="G71" s="14"/>
      <c r="H71" s="14"/>
      <c r="I71" s="14"/>
      <c r="J71" s="14"/>
      <c r="K71" s="14"/>
      <c r="L71" s="14"/>
    </row>
    <row r="72" spans="1:12" s="48" customFormat="1">
      <c r="A72" s="26"/>
      <c r="C72" s="14"/>
      <c r="D72" s="14"/>
      <c r="E72" s="14"/>
      <c r="F72" s="14"/>
      <c r="G72" s="14"/>
      <c r="H72" s="14"/>
      <c r="I72" s="14"/>
      <c r="J72" s="14"/>
      <c r="K72" s="14"/>
      <c r="L72" s="14"/>
    </row>
    <row r="73" spans="1:12" s="48" customFormat="1">
      <c r="A73" s="21"/>
      <c r="C73" s="14"/>
      <c r="D73" s="14"/>
      <c r="E73" s="14"/>
      <c r="F73" s="14"/>
      <c r="G73" s="14"/>
      <c r="H73" s="14"/>
      <c r="I73" s="14"/>
      <c r="J73" s="14"/>
      <c r="K73" s="14"/>
      <c r="L73" s="14"/>
    </row>
    <row r="74" spans="1:12" s="48" customFormat="1">
      <c r="A74" s="21"/>
      <c r="C74" s="14"/>
      <c r="D74" s="14"/>
      <c r="E74" s="14"/>
      <c r="F74" s="14"/>
      <c r="G74" s="14"/>
      <c r="H74" s="14"/>
      <c r="I74" s="14"/>
      <c r="J74" s="14"/>
      <c r="K74" s="14"/>
      <c r="L74" s="14"/>
    </row>
    <row r="75" spans="1:12" s="48" customFormat="1">
      <c r="A75" s="21"/>
      <c r="C75" s="14"/>
      <c r="D75" s="14"/>
      <c r="E75" s="14"/>
      <c r="F75" s="14"/>
      <c r="G75" s="14"/>
      <c r="H75" s="14"/>
      <c r="I75" s="14"/>
      <c r="J75" s="14"/>
      <c r="K75" s="14"/>
      <c r="L75" s="14"/>
    </row>
  </sheetData>
  <mergeCells count="3">
    <mergeCell ref="B7:E7"/>
    <mergeCell ref="B3:C3"/>
    <mergeCell ref="B9:C9"/>
  </mergeCells>
  <phoneticPr fontId="294" type="noConversion"/>
  <hyperlinks>
    <hyperlink ref="B3" location="Contents!A1" display="Back to index page" xr:uid="{E16338AB-5AE2-4083-9043-E6A8B55D925A}"/>
  </hyperlinks>
  <pageMargins left="0.70866141732283472" right="0.70866141732283472" top="0.74803149606299213" bottom="0.74803149606299213" header="0.31496062992125984" footer="0.31496062992125984"/>
  <pageSetup paperSize="9" scale="57" orientation="landscape" r:id="rId1"/>
  <colBreaks count="1" manualBreakCount="1">
    <brk id="7" max="1048575" man="1"/>
  </colBreaks>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9858E-C0E1-406C-AC88-571BCFA9995D}">
  <sheetPr codeName="Sheet24">
    <tabColor rgb="FF007272"/>
    <pageSetUpPr fitToPage="1"/>
  </sheetPr>
  <dimension ref="A1:Q97"/>
  <sheetViews>
    <sheetView showGridLines="0" showRowColHeaders="0" zoomScaleNormal="100" workbookViewId="0"/>
  </sheetViews>
  <sheetFormatPr baseColWidth="10" defaultColWidth="11.42578125" defaultRowHeight="11.25"/>
  <cols>
    <col min="1" max="1" width="2.5703125" style="21" customWidth="1"/>
    <col min="2" max="2" width="4.85546875" style="32" customWidth="1"/>
    <col min="3" max="3" width="94.140625" style="32" customWidth="1"/>
    <col min="4" max="7" width="15.7109375" style="32" customWidth="1"/>
    <col min="8" max="8" width="1.42578125" style="4" customWidth="1"/>
    <col min="9" max="12" width="15.7109375" style="32" customWidth="1"/>
    <col min="13" max="13" width="13" style="32" bestFit="1" customWidth="1"/>
    <col min="14" max="16384" width="11.42578125" style="32"/>
  </cols>
  <sheetData>
    <row r="1" spans="1:17" s="12" customFormat="1" ht="11.25" customHeight="1">
      <c r="A1" s="9"/>
      <c r="B1" s="9"/>
      <c r="C1" s="9"/>
      <c r="D1" s="10"/>
      <c r="E1" s="10"/>
      <c r="F1" s="10"/>
      <c r="G1" s="10"/>
      <c r="H1" s="503"/>
      <c r="I1" s="10"/>
      <c r="J1" s="10"/>
      <c r="K1" s="10"/>
      <c r="L1" s="10"/>
    </row>
    <row r="2" spans="1:17" s="12" customFormat="1" ht="5.25" customHeight="1">
      <c r="A2" s="9"/>
      <c r="B2" s="9"/>
      <c r="C2" s="9"/>
      <c r="D2" s="10"/>
      <c r="E2" s="10"/>
      <c r="F2" s="10"/>
      <c r="G2" s="10"/>
      <c r="H2" s="503"/>
      <c r="I2" s="10"/>
      <c r="J2" s="10"/>
      <c r="K2" s="10"/>
      <c r="L2" s="10"/>
    </row>
    <row r="3" spans="1:17" s="14" customFormat="1" ht="12.75" customHeight="1">
      <c r="A3" s="13"/>
      <c r="B3" s="1726" t="s">
        <v>268</v>
      </c>
      <c r="C3" s="1726"/>
      <c r="D3" s="1726"/>
      <c r="E3" s="1726"/>
      <c r="F3" s="1726"/>
      <c r="G3" s="1726"/>
      <c r="H3" s="1726"/>
      <c r="I3" s="1726"/>
      <c r="J3" s="1726"/>
      <c r="K3" s="1726"/>
      <c r="L3" s="1726"/>
    </row>
    <row r="4" spans="1:17" s="12" customFormat="1" ht="5.25" customHeight="1">
      <c r="A4" s="9"/>
      <c r="B4" s="9"/>
      <c r="C4" s="9"/>
      <c r="D4" s="10"/>
      <c r="E4" s="10"/>
      <c r="F4" s="10"/>
      <c r="G4" s="10"/>
      <c r="H4" s="503"/>
      <c r="I4" s="10"/>
      <c r="J4" s="10"/>
      <c r="K4" s="10"/>
      <c r="L4" s="10"/>
      <c r="M4" s="9"/>
      <c r="N4" s="9"/>
    </row>
    <row r="5" spans="1:17" s="8" customFormat="1" ht="15.75" customHeight="1">
      <c r="A5" s="15"/>
      <c r="B5" s="16" t="s">
        <v>1400</v>
      </c>
      <c r="H5"/>
    </row>
    <row r="6" spans="1:17" s="8" customFormat="1" ht="11.25" customHeight="1">
      <c r="A6" s="15"/>
      <c r="B6" s="16"/>
      <c r="H6"/>
    </row>
    <row r="7" spans="1:17" customFormat="1" ht="11.25" customHeight="1">
      <c r="A7" s="502"/>
      <c r="B7" s="1904" t="s">
        <v>2274</v>
      </c>
      <c r="C7" s="1904"/>
      <c r="D7" s="1904"/>
      <c r="E7" s="1904"/>
      <c r="F7" s="1904"/>
      <c r="G7" s="1904"/>
      <c r="H7" s="1847"/>
      <c r="I7" s="1847"/>
      <c r="J7" s="1847"/>
      <c r="K7" s="1847"/>
      <c r="L7" s="1847"/>
    </row>
    <row r="8" spans="1:17" customFormat="1" ht="11.25" customHeight="1">
      <c r="A8" s="502"/>
      <c r="B8" s="195"/>
      <c r="C8" s="195"/>
      <c r="D8" s="195"/>
      <c r="E8" s="195"/>
      <c r="F8" s="195"/>
      <c r="G8" s="195"/>
      <c r="H8" s="434"/>
      <c r="I8" s="434"/>
      <c r="J8" s="434"/>
      <c r="K8" s="434"/>
      <c r="L8" s="434"/>
    </row>
    <row r="9" spans="1:17" s="42" customFormat="1" ht="11.25" customHeight="1">
      <c r="A9" s="422"/>
      <c r="D9" s="1203" t="s">
        <v>389</v>
      </c>
      <c r="E9" s="1203" t="s">
        <v>1401</v>
      </c>
      <c r="F9" s="1203" t="s">
        <v>1402</v>
      </c>
      <c r="G9" s="1203" t="s">
        <v>1105</v>
      </c>
      <c r="H9" s="1188"/>
      <c r="I9" s="1566" t="s">
        <v>1403</v>
      </c>
      <c r="J9" s="1566" t="s">
        <v>1404</v>
      </c>
      <c r="K9" s="1566" t="s">
        <v>1405</v>
      </c>
      <c r="L9" s="1566" t="s">
        <v>1406</v>
      </c>
      <c r="M9"/>
      <c r="N9"/>
      <c r="O9" s="875"/>
      <c r="P9" s="875"/>
      <c r="Q9" s="875"/>
    </row>
    <row r="10" spans="1:17" ht="11.25" customHeight="1">
      <c r="A10" s="18"/>
      <c r="B10" s="501"/>
      <c r="C10" s="501"/>
      <c r="D10" s="1843" t="s">
        <v>1407</v>
      </c>
      <c r="E10" s="1843"/>
      <c r="F10" s="1843"/>
      <c r="G10" s="1843"/>
      <c r="H10" s="86"/>
      <c r="I10" s="1843" t="s">
        <v>1408</v>
      </c>
      <c r="J10" s="1843"/>
      <c r="K10" s="1843"/>
      <c r="L10" s="1843"/>
      <c r="M10"/>
      <c r="N10"/>
      <c r="O10" s="4"/>
      <c r="P10" s="4"/>
      <c r="Q10" s="4"/>
    </row>
    <row r="11" spans="1:17" s="4" customFormat="1" ht="11.25" customHeight="1">
      <c r="A11" s="3"/>
      <c r="B11" s="1913" t="s">
        <v>273</v>
      </c>
      <c r="C11" s="1913"/>
      <c r="D11" s="133" t="s">
        <v>2200</v>
      </c>
      <c r="E11" s="133" t="s">
        <v>2160</v>
      </c>
      <c r="F11" s="1565" t="s">
        <v>2164</v>
      </c>
      <c r="G11" s="133" t="s">
        <v>1988</v>
      </c>
      <c r="H11" s="86"/>
      <c r="I11" s="133" t="s">
        <v>2198</v>
      </c>
      <c r="J11" s="133" t="s">
        <v>2160</v>
      </c>
      <c r="K11" s="1565" t="s">
        <v>2164</v>
      </c>
      <c r="L11" s="133" t="s">
        <v>1988</v>
      </c>
      <c r="M11"/>
      <c r="N11"/>
    </row>
    <row r="12" spans="1:17" s="4" customFormat="1" ht="11.25" customHeight="1">
      <c r="A12" s="3"/>
      <c r="B12" s="462"/>
      <c r="C12" s="326" t="s">
        <v>1409</v>
      </c>
      <c r="D12" s="1249">
        <v>12</v>
      </c>
      <c r="E12" s="1249">
        <v>12</v>
      </c>
      <c r="F12" s="1249">
        <v>12</v>
      </c>
      <c r="G12" s="1249">
        <v>12</v>
      </c>
      <c r="H12" s="1250"/>
      <c r="I12" s="1249">
        <v>12</v>
      </c>
      <c r="J12" s="1249">
        <v>12</v>
      </c>
      <c r="K12" s="1249">
        <v>12</v>
      </c>
      <c r="L12" s="1249">
        <v>12</v>
      </c>
      <c r="M12"/>
      <c r="N12"/>
    </row>
    <row r="13" spans="1:17" s="4" customFormat="1" ht="15" customHeight="1">
      <c r="A13" s="3"/>
      <c r="B13" s="1912" t="s">
        <v>1410</v>
      </c>
      <c r="C13" s="1912"/>
      <c r="D13" s="372"/>
      <c r="E13" s="372"/>
      <c r="F13" s="372"/>
      <c r="G13" s="372"/>
      <c r="H13" s="372"/>
      <c r="I13" s="372"/>
      <c r="J13" s="372"/>
      <c r="K13" s="372"/>
      <c r="L13" s="372"/>
    </row>
    <row r="14" spans="1:17" s="4" customFormat="1">
      <c r="A14" s="3"/>
      <c r="B14" s="768">
        <v>1</v>
      </c>
      <c r="C14" s="326" t="s">
        <v>1987</v>
      </c>
      <c r="D14" s="769"/>
      <c r="E14" s="769"/>
      <c r="F14" s="769"/>
      <c r="G14" s="769"/>
      <c r="H14" s="86"/>
      <c r="I14" s="770">
        <v>783381.78028575634</v>
      </c>
      <c r="J14" s="770">
        <v>757610.57208704448</v>
      </c>
      <c r="K14" s="770">
        <v>805593.98816304735</v>
      </c>
      <c r="L14" s="770">
        <v>837296.02503050107</v>
      </c>
      <c r="M14" s="499"/>
    </row>
    <row r="15" spans="1:17" s="4" customFormat="1" ht="15" customHeight="1">
      <c r="A15" s="3"/>
      <c r="B15" s="1912" t="s">
        <v>1411</v>
      </c>
      <c r="C15" s="1912"/>
      <c r="D15" s="372"/>
      <c r="E15" s="372"/>
      <c r="F15" s="372"/>
      <c r="G15" s="372"/>
      <c r="H15" s="496"/>
      <c r="I15" s="372"/>
      <c r="J15" s="372"/>
      <c r="K15" s="372"/>
      <c r="L15" s="372">
        <v>0</v>
      </c>
    </row>
    <row r="16" spans="1:17" s="4" customFormat="1">
      <c r="A16" s="505"/>
      <c r="B16" s="466">
        <v>2</v>
      </c>
      <c r="C16" s="326" t="s">
        <v>1412</v>
      </c>
      <c r="D16" s="497">
        <v>557002.56438206707</v>
      </c>
      <c r="E16" s="497">
        <v>544397.90730231814</v>
      </c>
      <c r="F16" s="497">
        <v>520232.45871619793</v>
      </c>
      <c r="G16" s="497">
        <v>500995.53461255855</v>
      </c>
      <c r="H16" s="86"/>
      <c r="I16" s="497">
        <v>35004.686856374632</v>
      </c>
      <c r="J16" s="497">
        <v>34512.893672328668</v>
      </c>
      <c r="K16" s="497">
        <v>32905.662665373144</v>
      </c>
      <c r="L16" s="497">
        <v>31532.204243007338</v>
      </c>
    </row>
    <row r="17" spans="1:13">
      <c r="A17" s="38"/>
      <c r="B17" s="198">
        <v>3</v>
      </c>
      <c r="C17" s="474" t="s">
        <v>1413</v>
      </c>
      <c r="D17" s="65">
        <v>436254.96889230062</v>
      </c>
      <c r="E17" s="65">
        <v>426974.28860453272</v>
      </c>
      <c r="F17" s="65">
        <v>408902.46055471298</v>
      </c>
      <c r="G17" s="65">
        <v>393891.69588361913</v>
      </c>
      <c r="H17" s="86"/>
      <c r="I17" s="497">
        <v>21812.748444615034</v>
      </c>
      <c r="J17" s="65">
        <v>21348.714430226635</v>
      </c>
      <c r="K17" s="497">
        <v>20445.123027735648</v>
      </c>
      <c r="L17" s="497">
        <v>19694.584794180955</v>
      </c>
    </row>
    <row r="18" spans="1:13">
      <c r="A18" s="38"/>
      <c r="B18" s="198">
        <v>4</v>
      </c>
      <c r="C18" s="474" t="s">
        <v>1414</v>
      </c>
      <c r="D18" s="65">
        <v>86972.500025547357</v>
      </c>
      <c r="E18" s="65">
        <v>87990.585335300537</v>
      </c>
      <c r="F18" s="65">
        <v>84588.708343017395</v>
      </c>
      <c r="G18" s="65">
        <v>80895.79808231788</v>
      </c>
      <c r="H18" s="497"/>
      <c r="I18" s="497">
        <v>11825.056148205438</v>
      </c>
      <c r="J18" s="497">
        <v>12135.685893002032</v>
      </c>
      <c r="K18" s="497">
        <v>11616.890064290568</v>
      </c>
      <c r="L18" s="497">
        <v>11063.199068115611</v>
      </c>
    </row>
    <row r="19" spans="1:13" s="4" customFormat="1">
      <c r="A19" s="505"/>
      <c r="B19" s="466">
        <v>5</v>
      </c>
      <c r="C19" s="326" t="s">
        <v>1415</v>
      </c>
      <c r="D19" s="497">
        <v>1026331.3047737477</v>
      </c>
      <c r="E19" s="497">
        <v>1017214.4844746443</v>
      </c>
      <c r="F19" s="497">
        <v>1058550.0888689889</v>
      </c>
      <c r="G19" s="497">
        <v>1075106.8021552281</v>
      </c>
      <c r="H19" s="497"/>
      <c r="I19" s="497">
        <v>434358.90964964393</v>
      </c>
      <c r="J19" s="65">
        <v>436246.40292069351</v>
      </c>
      <c r="K19" s="497">
        <v>483357.2390507519</v>
      </c>
      <c r="L19" s="497">
        <v>509222.00555973733</v>
      </c>
    </row>
    <row r="20" spans="1:13" ht="11.25" customHeight="1">
      <c r="A20" s="38"/>
      <c r="B20" s="198">
        <v>6</v>
      </c>
      <c r="C20" s="474" t="s">
        <v>1985</v>
      </c>
      <c r="D20" s="65">
        <v>660339.98866719077</v>
      </c>
      <c r="E20" s="65">
        <v>645243.6074954482</v>
      </c>
      <c r="F20" s="65">
        <v>626657.74212638941</v>
      </c>
      <c r="G20" s="65">
        <v>608667.9445048346</v>
      </c>
      <c r="H20" s="497"/>
      <c r="I20" s="497">
        <v>153227.38733179457</v>
      </c>
      <c r="J20" s="65">
        <v>149019.90620548942</v>
      </c>
      <c r="K20" s="497">
        <v>144278.750471893</v>
      </c>
      <c r="L20" s="497">
        <v>139812.45907258926</v>
      </c>
    </row>
    <row r="21" spans="1:13">
      <c r="A21" s="38"/>
      <c r="B21" s="198">
        <v>7</v>
      </c>
      <c r="C21" s="474" t="s">
        <v>1416</v>
      </c>
      <c r="D21" s="65">
        <v>274727.37502296525</v>
      </c>
      <c r="E21" s="65">
        <v>285452.25658053777</v>
      </c>
      <c r="F21" s="65">
        <v>329018.594988161</v>
      </c>
      <c r="G21" s="65">
        <v>361730.51012930117</v>
      </c>
      <c r="H21" s="497"/>
      <c r="I21" s="497">
        <v>189867.5812342577</v>
      </c>
      <c r="J21" s="65">
        <v>200707.87631654571</v>
      </c>
      <c r="K21" s="497">
        <v>236204.73682442043</v>
      </c>
      <c r="L21" s="497">
        <v>264701.19896605576</v>
      </c>
    </row>
    <row r="22" spans="1:13">
      <c r="A22" s="38"/>
      <c r="B22" s="198">
        <v>8</v>
      </c>
      <c r="C22" s="474" t="s">
        <v>1417</v>
      </c>
      <c r="D22" s="65">
        <v>91263.941083591664</v>
      </c>
      <c r="E22" s="65">
        <v>86518.620398658342</v>
      </c>
      <c r="F22" s="65">
        <v>102873.75175443846</v>
      </c>
      <c r="G22" s="65">
        <v>104708.34752109231</v>
      </c>
      <c r="H22" s="497"/>
      <c r="I22" s="497">
        <v>91263.941083591664</v>
      </c>
      <c r="J22" s="497">
        <v>86518.620398658342</v>
      </c>
      <c r="K22" s="497">
        <v>102873.75175443846</v>
      </c>
      <c r="L22" s="497">
        <v>104708.34752109231</v>
      </c>
    </row>
    <row r="23" spans="1:13">
      <c r="A23" s="38"/>
      <c r="B23" s="198">
        <v>9</v>
      </c>
      <c r="C23" s="355" t="s">
        <v>1418</v>
      </c>
      <c r="D23" s="498"/>
      <c r="E23" s="498"/>
      <c r="F23" s="498"/>
      <c r="G23" s="498"/>
      <c r="H23" s="497"/>
      <c r="I23" s="497">
        <v>1902.2571820725595</v>
      </c>
      <c r="J23" s="497">
        <v>1641.3862727805481</v>
      </c>
      <c r="K23" s="497">
        <v>1490.4739675330441</v>
      </c>
      <c r="L23" s="497">
        <v>1143.3028261099087</v>
      </c>
    </row>
    <row r="24" spans="1:13">
      <c r="A24" s="38"/>
      <c r="B24" s="198">
        <v>10</v>
      </c>
      <c r="C24" s="355" t="s">
        <v>1419</v>
      </c>
      <c r="D24" s="65">
        <v>562105.68776269571</v>
      </c>
      <c r="E24" s="65">
        <v>556515.13829177897</v>
      </c>
      <c r="F24" s="65">
        <v>537545.69797405589</v>
      </c>
      <c r="G24" s="65">
        <v>537621.14751319913</v>
      </c>
      <c r="H24" s="497"/>
      <c r="I24" s="497">
        <v>105700.29036063718</v>
      </c>
      <c r="J24" s="65">
        <v>106304.41575098527</v>
      </c>
      <c r="K24" s="497">
        <v>103113.01379239229</v>
      </c>
      <c r="L24" s="497">
        <v>103899.99681168057</v>
      </c>
    </row>
    <row r="25" spans="1:13">
      <c r="A25" s="38"/>
      <c r="B25" s="198">
        <v>11</v>
      </c>
      <c r="C25" s="474" t="s">
        <v>1420</v>
      </c>
      <c r="D25" s="65">
        <v>43298.891825260769</v>
      </c>
      <c r="E25" s="65">
        <v>42689.178885789945</v>
      </c>
      <c r="F25" s="65">
        <v>42326.738877971977</v>
      </c>
      <c r="G25" s="65">
        <v>41680.20813262905</v>
      </c>
      <c r="H25" s="497"/>
      <c r="I25" s="497">
        <v>43298.891825260769</v>
      </c>
      <c r="J25" s="65">
        <v>42689.178885789945</v>
      </c>
      <c r="K25" s="497">
        <v>42326.738877971977</v>
      </c>
      <c r="L25" s="497">
        <v>41680.20813262905</v>
      </c>
    </row>
    <row r="26" spans="1:13">
      <c r="A26" s="38"/>
      <c r="B26" s="198">
        <v>12</v>
      </c>
      <c r="C26" s="474" t="s">
        <v>1421</v>
      </c>
      <c r="D26" s="65">
        <v>6701.5898486450806</v>
      </c>
      <c r="E26" s="65">
        <v>7813.1634439781119</v>
      </c>
      <c r="F26" s="65">
        <v>5965.0683389304822</v>
      </c>
      <c r="G26" s="65">
        <v>6017.8319571193033</v>
      </c>
      <c r="H26" s="497"/>
      <c r="I26" s="497">
        <v>6701.5898486450806</v>
      </c>
      <c r="J26" s="65">
        <v>7813.1634439781119</v>
      </c>
      <c r="K26" s="497">
        <v>5965.0683389304822</v>
      </c>
      <c r="L26" s="497">
        <v>6017.8319571193033</v>
      </c>
      <c r="M26" s="79"/>
    </row>
    <row r="27" spans="1:13">
      <c r="A27" s="38"/>
      <c r="B27" s="198">
        <v>13</v>
      </c>
      <c r="C27" s="474" t="s">
        <v>1422</v>
      </c>
      <c r="D27" s="65">
        <v>512105.20608878986</v>
      </c>
      <c r="E27" s="65">
        <v>506012.79596201092</v>
      </c>
      <c r="F27" s="65">
        <v>489253.89075715345</v>
      </c>
      <c r="G27" s="65">
        <v>489923.1074234508</v>
      </c>
      <c r="H27" s="497"/>
      <c r="I27" s="497">
        <v>55699.808686731318</v>
      </c>
      <c r="J27" s="65">
        <v>55802.073421217196</v>
      </c>
      <c r="K27" s="497">
        <v>54821.206575489829</v>
      </c>
      <c r="L27" s="497">
        <v>56201.95672193222</v>
      </c>
    </row>
    <row r="28" spans="1:13">
      <c r="A28" s="38"/>
      <c r="B28" s="198">
        <v>14</v>
      </c>
      <c r="C28" s="355" t="s">
        <v>1423</v>
      </c>
      <c r="D28" s="65">
        <v>156.00796110825161</v>
      </c>
      <c r="E28" s="65">
        <v>129.38066712872018</v>
      </c>
      <c r="F28" s="65">
        <v>324.04898146534555</v>
      </c>
      <c r="G28" s="65">
        <v>388.83576491578532</v>
      </c>
      <c r="H28" s="497"/>
      <c r="I28" s="497">
        <v>62.46734243223608</v>
      </c>
      <c r="J28" s="65">
        <v>46.732600097026669</v>
      </c>
      <c r="K28" s="497">
        <v>259.17379773636634</v>
      </c>
      <c r="L28" s="497">
        <v>337.30740526546066</v>
      </c>
    </row>
    <row r="29" spans="1:13">
      <c r="A29" s="38"/>
      <c r="B29" s="198">
        <v>15</v>
      </c>
      <c r="C29" s="355" t="s">
        <v>1424</v>
      </c>
      <c r="D29" s="65">
        <v>282095.19811897841</v>
      </c>
      <c r="E29" s="65">
        <v>289825.19428546989</v>
      </c>
      <c r="F29" s="65">
        <v>297873.72988301935</v>
      </c>
      <c r="G29" s="65">
        <v>298842.61204742891</v>
      </c>
      <c r="H29" s="497"/>
      <c r="I29" s="497">
        <v>21100.621793172795</v>
      </c>
      <c r="J29" s="65">
        <v>22015.812680582727</v>
      </c>
      <c r="K29" s="497">
        <v>23195.363488373652</v>
      </c>
      <c r="L29" s="497">
        <v>23585.729565402569</v>
      </c>
    </row>
    <row r="30" spans="1:13">
      <c r="A30" s="38"/>
      <c r="B30" s="1251">
        <v>16</v>
      </c>
      <c r="C30" s="904" t="s">
        <v>1425</v>
      </c>
      <c r="D30" s="1252"/>
      <c r="E30" s="1252"/>
      <c r="F30" s="1252"/>
      <c r="G30" s="1252"/>
      <c r="H30" s="900"/>
      <c r="I30" s="905">
        <v>598129.23318433331</v>
      </c>
      <c r="J30" s="905">
        <v>600767.64389746764</v>
      </c>
      <c r="K30" s="905">
        <v>644241.18097824149</v>
      </c>
      <c r="L30" s="905">
        <v>669542.77577271697</v>
      </c>
    </row>
    <row r="31" spans="1:13" s="4" customFormat="1" ht="15" customHeight="1">
      <c r="A31" s="3"/>
      <c r="B31" s="1912" t="s">
        <v>1426</v>
      </c>
      <c r="C31" s="1912"/>
      <c r="D31" s="372"/>
      <c r="E31" s="372"/>
      <c r="F31" s="372"/>
      <c r="G31" s="372">
        <v>0</v>
      </c>
      <c r="H31" s="372"/>
      <c r="I31" s="372"/>
      <c r="J31" s="372"/>
      <c r="K31" s="372"/>
      <c r="L31" s="372">
        <v>0</v>
      </c>
    </row>
    <row r="32" spans="1:13">
      <c r="A32" s="14"/>
      <c r="B32" s="198">
        <v>17</v>
      </c>
      <c r="C32" s="355" t="s">
        <v>1427</v>
      </c>
      <c r="D32" s="65">
        <v>64230.181682224575</v>
      </c>
      <c r="E32" s="65">
        <v>64068.22407040625</v>
      </c>
      <c r="F32" s="497">
        <v>69758.150025935334</v>
      </c>
      <c r="G32" s="497">
        <v>71306.768431688732</v>
      </c>
      <c r="H32" s="497"/>
      <c r="I32" s="65">
        <v>4646.6951850180722</v>
      </c>
      <c r="J32" s="65">
        <v>3673.6673766819044</v>
      </c>
      <c r="K32" s="497">
        <v>4046.7392481006823</v>
      </c>
      <c r="L32" s="497">
        <v>4397.3273283276976</v>
      </c>
      <c r="M32" s="79"/>
    </row>
    <row r="33" spans="1:13">
      <c r="A33" s="14"/>
      <c r="B33" s="198">
        <v>18</v>
      </c>
      <c r="C33" s="355" t="s">
        <v>1428</v>
      </c>
      <c r="D33" s="65">
        <v>49027.176596942489</v>
      </c>
      <c r="E33" s="65">
        <v>45492.643247260414</v>
      </c>
      <c r="F33" s="497">
        <v>39785.268782303552</v>
      </c>
      <c r="G33" s="497">
        <v>33952.509799111096</v>
      </c>
      <c r="H33" s="497"/>
      <c r="I33" s="65">
        <v>24912.882510738309</v>
      </c>
      <c r="J33" s="65">
        <v>22547.238690405291</v>
      </c>
      <c r="K33" s="497">
        <v>20086.236868883396</v>
      </c>
      <c r="L33" s="497">
        <v>17093.635302039878</v>
      </c>
    </row>
    <row r="34" spans="1:13">
      <c r="A34" s="14"/>
      <c r="B34" s="198">
        <v>19</v>
      </c>
      <c r="C34" s="355" t="s">
        <v>1429</v>
      </c>
      <c r="D34" s="65">
        <v>17260.953391300282</v>
      </c>
      <c r="E34" s="65">
        <v>20295.313438948782</v>
      </c>
      <c r="F34" s="497">
        <v>30483.833593652264</v>
      </c>
      <c r="G34" s="497">
        <v>37164.111493908982</v>
      </c>
      <c r="H34" s="497"/>
      <c r="I34" s="65">
        <v>17260.953391300282</v>
      </c>
      <c r="J34" s="65">
        <v>20295.313438948782</v>
      </c>
      <c r="K34" s="497">
        <v>30483.833593652264</v>
      </c>
      <c r="L34" s="497">
        <v>37164.111493908982</v>
      </c>
    </row>
    <row r="35" spans="1:13" ht="22.5" customHeight="1">
      <c r="A35" s="14"/>
      <c r="B35" s="198" t="s">
        <v>451</v>
      </c>
      <c r="C35" s="355" t="s">
        <v>1986</v>
      </c>
      <c r="D35" s="65"/>
      <c r="E35" s="65"/>
      <c r="F35" s="65"/>
      <c r="G35" s="65"/>
      <c r="H35" s="497"/>
      <c r="I35" s="65"/>
      <c r="J35" s="65"/>
      <c r="K35" s="65"/>
      <c r="L35" s="65"/>
    </row>
    <row r="36" spans="1:13">
      <c r="A36" s="14"/>
      <c r="B36" s="198" t="s">
        <v>1430</v>
      </c>
      <c r="C36" s="355" t="s">
        <v>1431</v>
      </c>
      <c r="D36" s="65"/>
      <c r="E36" s="65"/>
      <c r="F36" s="65"/>
      <c r="G36" s="65"/>
      <c r="H36" s="497"/>
      <c r="I36" s="65"/>
      <c r="J36" s="65"/>
      <c r="K36" s="65"/>
      <c r="L36" s="65"/>
    </row>
    <row r="37" spans="1:13">
      <c r="A37" s="14"/>
      <c r="B37" s="1251">
        <v>20</v>
      </c>
      <c r="C37" s="904" t="s">
        <v>1432</v>
      </c>
      <c r="D37" s="905">
        <v>130518.31167046733</v>
      </c>
      <c r="E37" s="905">
        <v>129856.18075661545</v>
      </c>
      <c r="F37" s="905">
        <v>139858.94375372463</v>
      </c>
      <c r="G37" s="905">
        <v>142292.63186178837</v>
      </c>
      <c r="H37" s="900"/>
      <c r="I37" s="905">
        <v>46820.531087056661</v>
      </c>
      <c r="J37" s="905">
        <v>46516.219506035988</v>
      </c>
      <c r="K37" s="905">
        <v>54448.501062469833</v>
      </c>
      <c r="L37" s="905">
        <v>58524.316261356078</v>
      </c>
    </row>
    <row r="38" spans="1:13">
      <c r="A38" s="14"/>
      <c r="B38" s="670" t="s">
        <v>659</v>
      </c>
      <c r="C38" s="596" t="s">
        <v>1433</v>
      </c>
      <c r="D38" s="1603"/>
      <c r="E38" s="593"/>
      <c r="F38" s="593"/>
      <c r="G38" s="1362"/>
      <c r="H38" s="497"/>
      <c r="I38" s="1362"/>
      <c r="J38" s="1362"/>
      <c r="K38" s="1362"/>
      <c r="L38" s="1362"/>
    </row>
    <row r="39" spans="1:13">
      <c r="A39" s="14"/>
      <c r="B39" s="198" t="s">
        <v>660</v>
      </c>
      <c r="C39" s="355" t="s">
        <v>1434</v>
      </c>
      <c r="D39" s="595"/>
      <c r="E39" s="595"/>
      <c r="F39" s="595"/>
      <c r="G39" s="65"/>
      <c r="H39" s="497"/>
      <c r="I39" s="65"/>
      <c r="J39" s="65"/>
      <c r="K39" s="65"/>
      <c r="L39" s="65"/>
    </row>
    <row r="40" spans="1:13">
      <c r="A40" s="14"/>
      <c r="B40" s="198" t="s">
        <v>662</v>
      </c>
      <c r="C40" s="355" t="s">
        <v>1435</v>
      </c>
      <c r="D40" s="595">
        <v>130518.31167046734</v>
      </c>
      <c r="E40" s="595">
        <v>129856.18075661546</v>
      </c>
      <c r="F40" s="595">
        <v>139858.94375372463</v>
      </c>
      <c r="G40" s="65">
        <v>142292.63186178837</v>
      </c>
      <c r="H40" s="497"/>
      <c r="I40" s="65">
        <v>46820.531087056661</v>
      </c>
      <c r="J40" s="65">
        <v>46516.219506035988</v>
      </c>
      <c r="K40" s="65">
        <v>54448.501062469833</v>
      </c>
      <c r="L40" s="65">
        <v>58524.316261356078</v>
      </c>
    </row>
    <row r="41" spans="1:13" s="4" customFormat="1" ht="15" customHeight="1">
      <c r="A41" s="3"/>
      <c r="B41" s="1912" t="s">
        <v>1436</v>
      </c>
      <c r="C41" s="1912"/>
      <c r="D41" s="496"/>
      <c r="E41" s="496"/>
      <c r="F41" s="496"/>
      <c r="G41" s="496"/>
      <c r="H41" s="496"/>
      <c r="I41" s="496">
        <v>0</v>
      </c>
      <c r="J41" s="496"/>
      <c r="K41" s="496"/>
      <c r="L41" s="496">
        <v>0</v>
      </c>
    </row>
    <row r="42" spans="1:13">
      <c r="A42" s="14"/>
      <c r="B42" s="198">
        <v>21</v>
      </c>
      <c r="C42" s="355" t="s">
        <v>1437</v>
      </c>
      <c r="D42" s="197"/>
      <c r="E42" s="197"/>
      <c r="F42" s="197"/>
      <c r="G42" s="197"/>
      <c r="H42" s="495"/>
      <c r="I42" s="65">
        <v>783381.78028575634</v>
      </c>
      <c r="J42" s="65">
        <v>757610.57208704448</v>
      </c>
      <c r="K42" s="65">
        <v>805593.98816304735</v>
      </c>
      <c r="L42" s="65">
        <v>837296.02503050107</v>
      </c>
    </row>
    <row r="43" spans="1:13">
      <c r="A43" s="14"/>
      <c r="B43" s="198">
        <v>22</v>
      </c>
      <c r="C43" s="355" t="s">
        <v>1438</v>
      </c>
      <c r="D43" s="197"/>
      <c r="E43" s="197"/>
      <c r="F43" s="197"/>
      <c r="G43" s="197"/>
      <c r="H43" s="495"/>
      <c r="I43" s="65">
        <v>551308.70209727669</v>
      </c>
      <c r="J43" s="65">
        <v>554251.42439143162</v>
      </c>
      <c r="K43" s="65">
        <v>589792.67991577159</v>
      </c>
      <c r="L43" s="65">
        <v>611018.45951136062</v>
      </c>
    </row>
    <row r="44" spans="1:13">
      <c r="A44" s="14"/>
      <c r="B44" s="771">
        <v>23</v>
      </c>
      <c r="C44" s="772" t="s">
        <v>1439</v>
      </c>
      <c r="D44" s="773"/>
      <c r="E44" s="773"/>
      <c r="F44" s="773"/>
      <c r="G44" s="773"/>
      <c r="H44" s="774"/>
      <c r="I44" s="775">
        <v>142.59839288321299</v>
      </c>
      <c r="J44" s="775">
        <v>138.25202616736644</v>
      </c>
      <c r="K44" s="775">
        <v>138.02223295633158</v>
      </c>
      <c r="L44" s="775">
        <v>138.31129469878744</v>
      </c>
      <c r="M44" s="47"/>
    </row>
    <row r="45" spans="1:13">
      <c r="A45" s="14"/>
    </row>
    <row r="46" spans="1:13">
      <c r="A46" s="14"/>
      <c r="G46" s="494"/>
      <c r="J46" s="43"/>
      <c r="K46" s="1584"/>
      <c r="L46" s="43"/>
    </row>
    <row r="47" spans="1:13">
      <c r="A47" s="14"/>
      <c r="C47" s="62"/>
      <c r="G47" s="494"/>
    </row>
    <row r="48" spans="1:13">
      <c r="A48" s="14"/>
      <c r="G48" s="494"/>
    </row>
    <row r="49" spans="1:8">
      <c r="A49" s="14"/>
      <c r="D49" s="359"/>
      <c r="E49" s="359"/>
      <c r="F49" s="359"/>
      <c r="G49" s="493"/>
      <c r="H49" s="492"/>
    </row>
    <row r="50" spans="1:8">
      <c r="A50" s="14"/>
      <c r="C50" s="359"/>
      <c r="D50" s="359"/>
      <c r="E50" s="359"/>
      <c r="F50" s="359"/>
      <c r="G50" s="493"/>
      <c r="H50" s="492"/>
    </row>
    <row r="51" spans="1:8">
      <c r="A51" s="14"/>
      <c r="F51" s="359"/>
    </row>
    <row r="52" spans="1:8">
      <c r="A52" s="14"/>
    </row>
    <row r="53" spans="1:8">
      <c r="A53" s="14"/>
    </row>
    <row r="54" spans="1:8">
      <c r="A54" s="14"/>
    </row>
    <row r="55" spans="1:8">
      <c r="A55" s="14"/>
    </row>
    <row r="56" spans="1:8">
      <c r="A56" s="14"/>
    </row>
    <row r="57" spans="1:8">
      <c r="A57" s="14"/>
    </row>
    <row r="58" spans="1:8">
      <c r="A58" s="14"/>
    </row>
    <row r="59" spans="1:8">
      <c r="A59" s="14"/>
    </row>
    <row r="60" spans="1:8">
      <c r="A60" s="14"/>
    </row>
    <row r="61" spans="1:8">
      <c r="A61" s="14"/>
    </row>
    <row r="62" spans="1:8">
      <c r="A62" s="14"/>
    </row>
    <row r="63" spans="1:8">
      <c r="A63" s="14"/>
    </row>
    <row r="64" spans="1:8">
      <c r="A64" s="14"/>
    </row>
    <row r="65" spans="1:1">
      <c r="A65" s="14"/>
    </row>
    <row r="66" spans="1:1">
      <c r="A66" s="14"/>
    </row>
    <row r="67" spans="1:1">
      <c r="A67" s="14"/>
    </row>
    <row r="68" spans="1:1">
      <c r="A68" s="14"/>
    </row>
    <row r="69" spans="1:1">
      <c r="A69" s="14"/>
    </row>
    <row r="70" spans="1:1">
      <c r="A70" s="14"/>
    </row>
    <row r="71" spans="1:1">
      <c r="A71" s="14"/>
    </row>
    <row r="72" spans="1:1">
      <c r="A72" s="14"/>
    </row>
    <row r="79" spans="1:1">
      <c r="A79" s="23"/>
    </row>
    <row r="80" spans="1:1">
      <c r="A80" s="23"/>
    </row>
    <row r="81" spans="1:1">
      <c r="A81" s="24"/>
    </row>
    <row r="82" spans="1:1">
      <c r="A82" s="14"/>
    </row>
    <row r="83" spans="1:1">
      <c r="A83" s="14"/>
    </row>
    <row r="84" spans="1:1">
      <c r="A84" s="14"/>
    </row>
    <row r="85" spans="1:1">
      <c r="A85" s="14"/>
    </row>
    <row r="86" spans="1:1">
      <c r="A86" s="14"/>
    </row>
    <row r="87" spans="1:1">
      <c r="A87" s="14"/>
    </row>
    <row r="88" spans="1:1">
      <c r="A88" s="14"/>
    </row>
    <row r="89" spans="1:1">
      <c r="A89" s="14"/>
    </row>
    <row r="90" spans="1:1">
      <c r="A90" s="26"/>
    </row>
    <row r="91" spans="1:1">
      <c r="A91" s="26"/>
    </row>
    <row r="92" spans="1:1">
      <c r="A92" s="26"/>
    </row>
    <row r="93" spans="1:1">
      <c r="A93" s="26"/>
    </row>
    <row r="94" spans="1:1">
      <c r="A94" s="26"/>
    </row>
    <row r="95" spans="1:1">
      <c r="A95" s="26"/>
    </row>
    <row r="96" spans="1:1">
      <c r="A96" s="26"/>
    </row>
    <row r="97" spans="1:1">
      <c r="A97" s="26"/>
    </row>
  </sheetData>
  <mergeCells count="9">
    <mergeCell ref="B15:C15"/>
    <mergeCell ref="B31:C31"/>
    <mergeCell ref="B41:C41"/>
    <mergeCell ref="B3:L3"/>
    <mergeCell ref="B7:L7"/>
    <mergeCell ref="D10:G10"/>
    <mergeCell ref="I10:L10"/>
    <mergeCell ref="B11:C11"/>
    <mergeCell ref="B13:C13"/>
  </mergeCells>
  <hyperlinks>
    <hyperlink ref="B3" location="Contents!A1" display="Back to index page" xr:uid="{5C8E4A64-A22C-47FD-8659-65BC6F565B3B}"/>
    <hyperlink ref="B3:L3" location="CONTENTS!A1" display="Back to contents page" xr:uid="{D8705DEA-B9C7-4310-95C5-C7EF6E50D8B2}"/>
    <hyperlink ref="J3" location="CONTENTS!A1" display="Back to contents page" xr:uid="{16CBC855-B12A-471F-AB72-3D2009278387}"/>
    <hyperlink ref="K3" location="CONTENTS!A1" display="Back to contents page" xr:uid="{2AA46780-B5D8-4423-89C2-F45FDEBBCC5D}"/>
    <hyperlink ref="L3" location="CONTENTS!A1" display="Back to contents page" xr:uid="{4A552EAB-AC58-4D08-AE50-C5A61C4D3945}"/>
  </hyperlinks>
  <printOptions horizontalCentered="1" verticalCentered="1"/>
  <pageMargins left="3.937007874015748E-2" right="3.937007874015748E-2" top="3.937007874015748E-2" bottom="3.937007874015748E-2" header="3.937007874015748E-2" footer="3.937007874015748E-2"/>
  <pageSetup paperSize="9" scale="65" orientation="landscape" r:id="rId1"/>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12B6D-D329-42DE-962D-BE99EB1BA830}">
  <sheetPr codeName="Sheet25"/>
  <dimension ref="A1:L99"/>
  <sheetViews>
    <sheetView showGridLines="0" showRowColHeaders="0" workbookViewId="0"/>
  </sheetViews>
  <sheetFormatPr baseColWidth="10" defaultColWidth="11.42578125" defaultRowHeight="15"/>
  <cols>
    <col min="1" max="1" width="2.5703125" customWidth="1"/>
    <col min="2" max="2" width="5.85546875" customWidth="1"/>
    <col min="3" max="3" width="113" customWidth="1"/>
    <col min="4" max="8" width="16.28515625" customWidth="1"/>
    <col min="12" max="12" width="11.42578125" customWidth="1"/>
  </cols>
  <sheetData>
    <row r="1" spans="1:9" ht="11.25" customHeight="1"/>
    <row r="2" spans="1:9" ht="5.25" customHeight="1"/>
    <row r="3" spans="1:9" ht="12.75" customHeight="1">
      <c r="B3" s="1726" t="s">
        <v>268</v>
      </c>
      <c r="C3" s="1726"/>
      <c r="D3" s="1726"/>
      <c r="E3" s="1726"/>
      <c r="F3" s="1726"/>
      <c r="G3" s="1726"/>
      <c r="H3" s="1726"/>
    </row>
    <row r="4" spans="1:9" ht="5.25" customHeight="1"/>
    <row r="5" spans="1:9" s="8" customFormat="1" ht="15.75" customHeight="1">
      <c r="A5" s="15"/>
      <c r="B5" s="16" t="s">
        <v>1440</v>
      </c>
    </row>
    <row r="6" spans="1:9" s="8" customFormat="1" ht="15.75" customHeight="1">
      <c r="A6" s="15"/>
      <c r="B6" s="16"/>
    </row>
    <row r="7" spans="1:9" s="8" customFormat="1" ht="22.5" customHeight="1">
      <c r="A7" s="15"/>
      <c r="B7" s="1904" t="s">
        <v>2135</v>
      </c>
      <c r="C7" s="1904"/>
      <c r="D7" s="1904"/>
      <c r="E7" s="1904"/>
      <c r="F7" s="1904"/>
      <c r="G7" s="1904"/>
      <c r="H7" s="1847"/>
      <c r="I7"/>
    </row>
    <row r="8" spans="1:9" ht="11.25" customHeight="1"/>
    <row r="9" spans="1:9" ht="11.25" customHeight="1">
      <c r="B9" s="1898" t="s">
        <v>28</v>
      </c>
      <c r="C9" s="1899"/>
      <c r="D9" s="1189" t="s">
        <v>520</v>
      </c>
      <c r="E9" s="1189" t="s">
        <v>390</v>
      </c>
      <c r="F9" s="1189" t="s">
        <v>391</v>
      </c>
      <c r="G9" s="1190" t="s">
        <v>521</v>
      </c>
      <c r="H9" s="1189" t="s">
        <v>522</v>
      </c>
    </row>
    <row r="10" spans="1:9" ht="11.25" customHeight="1">
      <c r="B10" s="1915" t="s">
        <v>1447</v>
      </c>
      <c r="C10" s="1916"/>
      <c r="D10" s="723"/>
      <c r="E10" s="723"/>
      <c r="F10" s="723"/>
      <c r="G10" s="724"/>
      <c r="H10" s="723"/>
    </row>
    <row r="11" spans="1:9" ht="11.25" customHeight="1">
      <c r="B11" s="103"/>
      <c r="C11" s="3"/>
      <c r="D11" s="1785" t="s">
        <v>1441</v>
      </c>
      <c r="E11" s="1917"/>
      <c r="F11" s="1917"/>
      <c r="G11" s="1917"/>
      <c r="H11" s="226"/>
    </row>
    <row r="12" spans="1:9" ht="11.25" customHeight="1">
      <c r="B12" s="1811" t="s">
        <v>273</v>
      </c>
      <c r="C12" s="1812"/>
      <c r="D12" s="225" t="s">
        <v>1442</v>
      </c>
      <c r="E12" s="225" t="s">
        <v>1443</v>
      </c>
      <c r="F12" s="1196" t="s">
        <v>1444</v>
      </c>
      <c r="G12" s="849" t="s">
        <v>1445</v>
      </c>
      <c r="H12" s="225" t="s">
        <v>1446</v>
      </c>
    </row>
    <row r="13" spans="1:9" s="295" customFormat="1" ht="11.45" customHeight="1">
      <c r="B13" s="654">
        <v>1</v>
      </c>
      <c r="C13" s="300" t="s">
        <v>1448</v>
      </c>
      <c r="D13" s="302">
        <v>231216.4426474275</v>
      </c>
      <c r="E13" s="302">
        <v>8155.9283999999998</v>
      </c>
      <c r="F13" s="302"/>
      <c r="G13" s="302">
        <v>21564.007140000002</v>
      </c>
      <c r="H13" s="302">
        <v>252780.4497874275</v>
      </c>
    </row>
    <row r="14" spans="1:9" s="295" customFormat="1" ht="11.45" customHeight="1">
      <c r="B14" s="654">
        <v>2</v>
      </c>
      <c r="C14" s="656" t="s">
        <v>33</v>
      </c>
      <c r="D14" s="302">
        <v>231216.4426474275</v>
      </c>
      <c r="E14" s="302">
        <v>8155.9283999999998</v>
      </c>
      <c r="F14" s="302"/>
      <c r="G14" s="302">
        <v>21564.007140000002</v>
      </c>
      <c r="H14" s="302">
        <v>252780.4497874275</v>
      </c>
    </row>
    <row r="15" spans="1:9" s="295" customFormat="1" ht="11.45" customHeight="1">
      <c r="B15" s="654">
        <v>3</v>
      </c>
      <c r="C15" s="656" t="s">
        <v>1449</v>
      </c>
      <c r="D15" s="302"/>
    </row>
    <row r="16" spans="1:9" s="295" customFormat="1" ht="11.45" customHeight="1">
      <c r="B16" s="654">
        <v>4</v>
      </c>
      <c r="C16" s="300" t="s">
        <v>1450</v>
      </c>
      <c r="D16" s="302"/>
      <c r="E16" s="302">
        <v>547200.82265871321</v>
      </c>
      <c r="F16" s="302">
        <v>10342.63236042783</v>
      </c>
      <c r="G16" s="302">
        <v>2450.21801581</v>
      </c>
      <c r="H16" s="302">
        <v>527991.98125838663</v>
      </c>
    </row>
    <row r="17" spans="1:12" s="295" customFormat="1" ht="11.45" customHeight="1">
      <c r="B17" s="654">
        <v>5</v>
      </c>
      <c r="C17" s="656" t="s">
        <v>1413</v>
      </c>
      <c r="D17" s="302"/>
      <c r="E17" s="302">
        <v>468091.01783957111</v>
      </c>
      <c r="F17" s="302">
        <v>6962.0566674221609</v>
      </c>
      <c r="G17" s="302">
        <v>2163.5469116700001</v>
      </c>
      <c r="H17" s="302">
        <v>453463.96769331355</v>
      </c>
    </row>
    <row r="18" spans="1:12" s="295" customFormat="1" ht="11.45" customHeight="1">
      <c r="B18" s="654">
        <v>6</v>
      </c>
      <c r="C18" s="656" t="s">
        <v>1414</v>
      </c>
      <c r="D18" s="302"/>
      <c r="E18" s="302">
        <v>79109.804819142155</v>
      </c>
      <c r="F18" s="302">
        <v>3380.5756930056691</v>
      </c>
      <c r="G18" s="302">
        <v>286.67110414000001</v>
      </c>
      <c r="H18" s="302">
        <v>74528.013565073037</v>
      </c>
    </row>
    <row r="19" spans="1:12" s="295" customFormat="1" ht="11.45" customHeight="1">
      <c r="B19" s="654">
        <v>7</v>
      </c>
      <c r="C19" s="300" t="s">
        <v>1451</v>
      </c>
      <c r="D19" s="302"/>
      <c r="E19" s="302">
        <v>1153848.0061014032</v>
      </c>
      <c r="F19" s="302">
        <v>287897.23221521877</v>
      </c>
      <c r="G19" s="302">
        <v>373037.22090717696</v>
      </c>
      <c r="H19" s="302">
        <v>878266.24300844781</v>
      </c>
    </row>
    <row r="20" spans="1:12" s="295" customFormat="1" ht="11.45" customHeight="1">
      <c r="B20" s="654">
        <v>8</v>
      </c>
      <c r="C20" s="656" t="s">
        <v>1452</v>
      </c>
      <c r="D20" s="302"/>
      <c r="E20" s="302">
        <v>528834.4173924299</v>
      </c>
      <c r="F20" s="302">
        <v>102904.09923603003</v>
      </c>
      <c r="G20" s="302"/>
      <c r="H20" s="302">
        <v>52694.518234625</v>
      </c>
    </row>
    <row r="21" spans="1:12" s="295" customFormat="1" ht="11.45" customHeight="1">
      <c r="B21" s="258">
        <v>9</v>
      </c>
      <c r="C21" s="656" t="s">
        <v>1453</v>
      </c>
      <c r="D21" s="302"/>
      <c r="E21" s="302">
        <v>625013.58870897302</v>
      </c>
      <c r="F21" s="302">
        <v>184993.13297918875</v>
      </c>
      <c r="G21" s="302">
        <v>373037.22090717702</v>
      </c>
      <c r="H21" s="302">
        <v>825571.7247738227</v>
      </c>
    </row>
    <row r="22" spans="1:12" s="295" customFormat="1" ht="11.45" customHeight="1">
      <c r="B22" s="654">
        <v>10</v>
      </c>
      <c r="C22" s="300" t="s">
        <v>1454</v>
      </c>
      <c r="D22" s="302"/>
      <c r="E22" s="302"/>
      <c r="F22" s="302"/>
      <c r="G22" s="302"/>
      <c r="H22" s="302"/>
    </row>
    <row r="23" spans="1:12" s="295" customFormat="1" ht="11.45" customHeight="1">
      <c r="B23" s="654">
        <v>11</v>
      </c>
      <c r="C23" s="300" t="s">
        <v>1455</v>
      </c>
      <c r="D23" s="856">
        <v>28.895703705725403</v>
      </c>
      <c r="E23" s="302">
        <v>20568.621453133335</v>
      </c>
      <c r="F23" s="302">
        <v>3037.9727614298386</v>
      </c>
      <c r="G23" s="302">
        <v>6711.1407493956731</v>
      </c>
      <c r="H23" s="302">
        <v>8230.1271301105917</v>
      </c>
    </row>
    <row r="24" spans="1:12" s="295" customFormat="1" ht="11.45" customHeight="1">
      <c r="B24" s="654">
        <v>12</v>
      </c>
      <c r="C24" s="656" t="s">
        <v>1456</v>
      </c>
      <c r="D24" s="302">
        <v>28.895703705725403</v>
      </c>
      <c r="E24" s="825"/>
      <c r="F24" s="825"/>
      <c r="G24" s="825"/>
      <c r="H24" s="825"/>
    </row>
    <row r="25" spans="1:12" s="295" customFormat="1" ht="11.45" customHeight="1">
      <c r="B25" s="654">
        <v>13</v>
      </c>
      <c r="C25" s="656" t="s">
        <v>1457</v>
      </c>
      <c r="D25" s="302"/>
      <c r="E25" s="302">
        <v>20568.621453133335</v>
      </c>
      <c r="F25" s="302">
        <v>3037.9727614298386</v>
      </c>
      <c r="G25" s="302">
        <v>6711.1407493956731</v>
      </c>
      <c r="H25" s="302">
        <v>8230.1271301105917</v>
      </c>
    </row>
    <row r="26" spans="1:12" s="295" customFormat="1" ht="11.45" customHeight="1">
      <c r="B26" s="655">
        <v>14</v>
      </c>
      <c r="C26" s="1253" t="s">
        <v>1458</v>
      </c>
      <c r="D26" s="306"/>
      <c r="E26" s="306"/>
      <c r="F26" s="306"/>
      <c r="G26" s="306"/>
      <c r="H26" s="307">
        <v>1667268.8011843723</v>
      </c>
    </row>
    <row r="27" spans="1:12">
      <c r="B27" s="4"/>
      <c r="C27" s="4"/>
      <c r="D27" s="4"/>
      <c r="E27" s="4"/>
      <c r="F27" s="4"/>
      <c r="G27" s="4"/>
      <c r="H27" s="4"/>
    </row>
    <row r="28" spans="1:12" ht="11.25" customHeight="1">
      <c r="A28" s="119"/>
      <c r="B28" s="1914" t="s">
        <v>28</v>
      </c>
      <c r="C28" s="1899"/>
      <c r="D28" s="1189" t="s">
        <v>520</v>
      </c>
      <c r="E28" s="1189" t="s">
        <v>390</v>
      </c>
      <c r="F28" s="1189" t="s">
        <v>391</v>
      </c>
      <c r="G28" s="1190" t="s">
        <v>521</v>
      </c>
      <c r="H28" s="1189" t="s">
        <v>522</v>
      </c>
    </row>
    <row r="29" spans="1:12" ht="11.25" customHeight="1">
      <c r="B29" s="1915" t="s">
        <v>2094</v>
      </c>
      <c r="C29" s="1916"/>
      <c r="D29" s="723"/>
      <c r="E29" s="723"/>
      <c r="F29" s="723"/>
      <c r="G29" s="724"/>
      <c r="H29" s="723"/>
    </row>
    <row r="30" spans="1:12" ht="11.25" customHeight="1">
      <c r="B30" s="103"/>
      <c r="C30" s="3"/>
      <c r="D30" s="1785" t="s">
        <v>1441</v>
      </c>
      <c r="E30" s="1917"/>
      <c r="F30" s="1917"/>
      <c r="G30" s="1917"/>
      <c r="H30" s="226"/>
    </row>
    <row r="31" spans="1:12" ht="11.25" customHeight="1">
      <c r="B31" s="1811" t="s">
        <v>273</v>
      </c>
      <c r="C31" s="1812"/>
      <c r="D31" s="225" t="s">
        <v>1442</v>
      </c>
      <c r="E31" s="225" t="s">
        <v>1443</v>
      </c>
      <c r="F31" s="205" t="s">
        <v>1444</v>
      </c>
      <c r="G31" s="849" t="s">
        <v>1445</v>
      </c>
      <c r="H31" s="225" t="s">
        <v>1446</v>
      </c>
    </row>
    <row r="32" spans="1:12" s="295" customFormat="1" ht="11.25" customHeight="1">
      <c r="B32" s="2">
        <v>15</v>
      </c>
      <c r="C32" s="300" t="s">
        <v>1459</v>
      </c>
      <c r="D32" s="826"/>
      <c r="E32" s="826"/>
      <c r="F32" s="826"/>
      <c r="G32" s="827"/>
      <c r="H32" s="302">
        <v>5623.2965760295356</v>
      </c>
      <c r="L32" s="296"/>
    </row>
    <row r="33" spans="2:8" s="295" customFormat="1" ht="11.25" customHeight="1">
      <c r="B33" s="2" t="s">
        <v>1460</v>
      </c>
      <c r="C33" s="300" t="s">
        <v>1461</v>
      </c>
      <c r="D33" s="825"/>
      <c r="E33" s="302"/>
      <c r="F33" s="302"/>
      <c r="G33" s="302">
        <v>335839.46478600003</v>
      </c>
      <c r="H33" s="302">
        <v>285463.54506809998</v>
      </c>
    </row>
    <row r="34" spans="2:8" s="295" customFormat="1" ht="11.25" customHeight="1">
      <c r="B34" s="2">
        <v>16</v>
      </c>
      <c r="C34" s="300" t="s">
        <v>1462</v>
      </c>
      <c r="D34" s="825"/>
      <c r="E34" s="302">
        <v>7201.3020187799993</v>
      </c>
      <c r="F34" s="302">
        <v>1166.7253182499999</v>
      </c>
      <c r="G34" s="302"/>
      <c r="H34" s="302">
        <v>4184.0136685150001</v>
      </c>
    </row>
    <row r="35" spans="2:8" s="295" customFormat="1" ht="11.25" customHeight="1">
      <c r="B35" s="2">
        <v>17</v>
      </c>
      <c r="C35" s="300" t="s">
        <v>1463</v>
      </c>
      <c r="D35" s="825"/>
      <c r="E35" s="302">
        <v>458512.85189390898</v>
      </c>
      <c r="F35" s="302">
        <v>77965.352259365289</v>
      </c>
      <c r="G35" s="302">
        <v>1095974.6118229441</v>
      </c>
      <c r="H35" s="302">
        <v>1029926.7963700566</v>
      </c>
    </row>
    <row r="36" spans="2:8" s="295" customFormat="1" ht="11.25" customHeight="1">
      <c r="B36" s="2">
        <v>18</v>
      </c>
      <c r="C36" s="832" t="s">
        <v>1464</v>
      </c>
      <c r="D36" s="825"/>
      <c r="E36" s="302">
        <v>7644.1965517899998</v>
      </c>
      <c r="F36" s="302">
        <v>298.44113399999998</v>
      </c>
      <c r="G36" s="302"/>
      <c r="H36" s="302">
        <v>220.55124516000001</v>
      </c>
    </row>
    <row r="37" spans="2:8" s="295" customFormat="1" ht="11.25" customHeight="1">
      <c r="B37" s="2">
        <v>19</v>
      </c>
      <c r="C37" s="832" t="s">
        <v>1465</v>
      </c>
      <c r="D37" s="825"/>
      <c r="E37" s="302">
        <v>74574.824586373157</v>
      </c>
      <c r="F37" s="302">
        <v>1178.6621934200014</v>
      </c>
      <c r="G37" s="302">
        <v>2369.9340719932002</v>
      </c>
      <c r="H37" s="302">
        <v>7019.8506507810152</v>
      </c>
    </row>
    <row r="38" spans="2:8" s="295" customFormat="1" ht="11.25" customHeight="1">
      <c r="B38" s="2">
        <v>20</v>
      </c>
      <c r="C38" s="832" t="s">
        <v>1466</v>
      </c>
      <c r="D38" s="825"/>
      <c r="E38" s="302">
        <v>334748.57729396742</v>
      </c>
      <c r="F38" s="302">
        <v>70315.320324995104</v>
      </c>
      <c r="G38" s="302">
        <v>500292.40835790918</v>
      </c>
      <c r="H38" s="302">
        <v>1008721.2607496594</v>
      </c>
    </row>
    <row r="39" spans="2:8" s="295" customFormat="1" ht="11.25" customHeight="1">
      <c r="B39" s="2">
        <v>21</v>
      </c>
      <c r="C39" s="833" t="s">
        <v>1467</v>
      </c>
      <c r="D39" s="831"/>
      <c r="E39" s="302">
        <v>162145.87255927999</v>
      </c>
      <c r="F39" s="302">
        <v>33024.563491090004</v>
      </c>
      <c r="G39" s="302">
        <v>205063.01288707714</v>
      </c>
      <c r="H39" s="302">
        <v>520690.53708581423</v>
      </c>
    </row>
    <row r="40" spans="2:8" s="295" customFormat="1" ht="11.25" customHeight="1">
      <c r="B40" s="2">
        <v>22</v>
      </c>
      <c r="C40" s="832" t="s">
        <v>1468</v>
      </c>
      <c r="D40" s="825"/>
      <c r="E40" s="302">
        <v>20702.316377968513</v>
      </c>
      <c r="F40" s="302">
        <v>3967.9961363801908</v>
      </c>
      <c r="G40" s="302">
        <v>584260.57083373202</v>
      </c>
      <c r="H40" s="302"/>
    </row>
    <row r="41" spans="2:8" s="295" customFormat="1" ht="11.25" customHeight="1">
      <c r="B41" s="2">
        <v>23</v>
      </c>
      <c r="C41" s="833" t="s">
        <v>1467</v>
      </c>
      <c r="D41" s="831"/>
      <c r="E41" s="302">
        <v>12157.695163742856</v>
      </c>
      <c r="F41" s="302">
        <v>1949.7448632228904</v>
      </c>
      <c r="G41" s="302">
        <v>435016.37026237865</v>
      </c>
      <c r="H41" s="302"/>
    </row>
    <row r="42" spans="2:8" s="295" customFormat="1" ht="11.25" customHeight="1">
      <c r="B42" s="2">
        <v>24</v>
      </c>
      <c r="C42" s="832" t="s">
        <v>1469</v>
      </c>
      <c r="D42" s="825"/>
      <c r="E42" s="302">
        <v>20842.937083809997</v>
      </c>
      <c r="F42" s="302">
        <v>2204.9324705699996</v>
      </c>
      <c r="G42" s="302">
        <v>9051.6985593100017</v>
      </c>
      <c r="H42" s="302">
        <v>13965.133724456002</v>
      </c>
    </row>
    <row r="43" spans="2:8" s="295" customFormat="1" ht="11.25" customHeight="1">
      <c r="B43" s="2">
        <v>25</v>
      </c>
      <c r="C43" s="300" t="s">
        <v>1470</v>
      </c>
      <c r="D43" s="825"/>
      <c r="E43" s="302"/>
      <c r="F43" s="302"/>
      <c r="G43" s="302"/>
      <c r="H43" s="302"/>
    </row>
    <row r="44" spans="2:8" s="295" customFormat="1" ht="11.25" customHeight="1">
      <c r="B44" s="2">
        <v>26</v>
      </c>
      <c r="C44" s="300" t="s">
        <v>1471</v>
      </c>
      <c r="D44" s="301"/>
      <c r="E44" s="302">
        <v>181365.70517668585</v>
      </c>
      <c r="F44" s="302">
        <v>6888.542250175743</v>
      </c>
      <c r="G44" s="302">
        <v>74788.920651273409</v>
      </c>
      <c r="H44" s="302">
        <v>98708.439359474956</v>
      </c>
    </row>
    <row r="45" spans="2:8" s="295" customFormat="1" ht="11.25" customHeight="1">
      <c r="B45" s="2">
        <v>27</v>
      </c>
      <c r="C45" s="832" t="s">
        <v>1472</v>
      </c>
      <c r="D45" s="825"/>
      <c r="E45" s="825"/>
      <c r="F45" s="825"/>
      <c r="G45" s="302"/>
      <c r="H45" s="302"/>
    </row>
    <row r="46" spans="2:8" s="295" customFormat="1" ht="11.25" customHeight="1">
      <c r="B46" s="2">
        <v>28</v>
      </c>
      <c r="C46" s="832" t="s">
        <v>1473</v>
      </c>
      <c r="D46" s="828"/>
      <c r="E46" s="471"/>
      <c r="F46" s="471"/>
      <c r="G46" s="471">
        <v>7568.751164700001</v>
      </c>
      <c r="H46" s="471">
        <v>6433.438489995001</v>
      </c>
    </row>
    <row r="47" spans="2:8" ht="11.25" customHeight="1">
      <c r="B47" s="2">
        <v>29</v>
      </c>
      <c r="C47" s="832" t="s">
        <v>1474</v>
      </c>
      <c r="D47" s="829"/>
      <c r="E47" s="302">
        <v>6774.9803299822743</v>
      </c>
      <c r="F47" s="829"/>
      <c r="G47" s="829"/>
      <c r="H47" s="302">
        <v>6774.9803299822743</v>
      </c>
    </row>
    <row r="48" spans="2:8" ht="11.25" customHeight="1">
      <c r="B48" s="2">
        <v>30</v>
      </c>
      <c r="C48" s="832" t="s">
        <v>1475</v>
      </c>
      <c r="D48" s="829"/>
      <c r="E48" s="302">
        <v>75161.069209360357</v>
      </c>
      <c r="F48" s="829"/>
      <c r="G48" s="829"/>
      <c r="H48" s="302">
        <v>3758.0534604680174</v>
      </c>
    </row>
    <row r="49" spans="2:8" ht="11.25" customHeight="1">
      <c r="B49" s="2">
        <v>31</v>
      </c>
      <c r="C49" s="832" t="s">
        <v>1476</v>
      </c>
      <c r="D49" s="829"/>
      <c r="E49" s="302">
        <v>99429.655637343225</v>
      </c>
      <c r="F49" s="302">
        <v>6888.542250175743</v>
      </c>
      <c r="G49" s="302">
        <v>67220.169486573417</v>
      </c>
      <c r="H49" s="302">
        <v>81741.967079029666</v>
      </c>
    </row>
    <row r="50" spans="2:8" ht="11.25" customHeight="1">
      <c r="B50" s="2">
        <v>32</v>
      </c>
      <c r="C50" s="300" t="s">
        <v>1477</v>
      </c>
      <c r="D50" s="829"/>
      <c r="E50" s="302">
        <v>345996.60862460959</v>
      </c>
      <c r="F50" s="302">
        <v>65290.596873857983</v>
      </c>
      <c r="G50" s="302">
        <v>345019.15026849275</v>
      </c>
      <c r="H50" s="302">
        <v>40520.301782832023</v>
      </c>
    </row>
    <row r="51" spans="2:8" ht="11.25" customHeight="1">
      <c r="B51" s="1254">
        <v>33</v>
      </c>
      <c r="C51" s="1253" t="s">
        <v>2095</v>
      </c>
      <c r="D51" s="1255"/>
      <c r="E51" s="1255"/>
      <c r="F51" s="1255"/>
      <c r="G51" s="1255"/>
      <c r="H51" s="307">
        <v>1464426.3928250079</v>
      </c>
    </row>
    <row r="52" spans="2:8" ht="11.25" customHeight="1">
      <c r="B52" s="1239">
        <v>34</v>
      </c>
      <c r="C52" s="1253" t="s">
        <v>1478</v>
      </c>
      <c r="D52" s="1255"/>
      <c r="E52" s="1255"/>
      <c r="F52" s="1255"/>
      <c r="G52" s="1255"/>
      <c r="H52" s="855">
        <v>113.85132153812549</v>
      </c>
    </row>
    <row r="56" spans="2:8" ht="11.25" customHeight="1">
      <c r="B56" s="1256" t="s">
        <v>738</v>
      </c>
      <c r="C56" s="1237"/>
      <c r="D56" s="1189" t="s">
        <v>520</v>
      </c>
      <c r="E56" s="1189" t="s">
        <v>390</v>
      </c>
      <c r="F56" s="1189" t="s">
        <v>391</v>
      </c>
      <c r="G56" s="1190" t="s">
        <v>521</v>
      </c>
      <c r="H56" s="1189" t="s">
        <v>522</v>
      </c>
    </row>
    <row r="57" spans="2:8" ht="11.25" customHeight="1">
      <c r="B57" s="1915" t="s">
        <v>1447</v>
      </c>
      <c r="C57" s="1916"/>
      <c r="D57" s="723"/>
      <c r="E57" s="723"/>
      <c r="F57" s="723"/>
      <c r="G57" s="724"/>
      <c r="H57" s="723"/>
    </row>
    <row r="58" spans="2:8" ht="11.25" customHeight="1">
      <c r="B58" s="103"/>
      <c r="C58" s="3"/>
      <c r="D58" s="1785" t="s">
        <v>1441</v>
      </c>
      <c r="E58" s="1917"/>
      <c r="F58" s="1917"/>
      <c r="G58" s="1917"/>
      <c r="H58" s="226"/>
    </row>
    <row r="59" spans="2:8" ht="11.25" customHeight="1">
      <c r="B59" s="1811" t="s">
        <v>273</v>
      </c>
      <c r="C59" s="1812"/>
      <c r="D59" s="225" t="s">
        <v>1442</v>
      </c>
      <c r="E59" s="225" t="s">
        <v>1443</v>
      </c>
      <c r="F59" s="1196" t="s">
        <v>1444</v>
      </c>
      <c r="G59" s="849" t="s">
        <v>1445</v>
      </c>
      <c r="H59" s="225" t="s">
        <v>1446</v>
      </c>
    </row>
    <row r="60" spans="2:8" s="295" customFormat="1" ht="11.45" customHeight="1">
      <c r="B60" s="654">
        <v>1</v>
      </c>
      <c r="C60" s="300" t="s">
        <v>1448</v>
      </c>
      <c r="D60" s="302">
        <v>216479</v>
      </c>
      <c r="E60" s="302"/>
      <c r="F60" s="302"/>
      <c r="G60" s="302">
        <v>26758</v>
      </c>
      <c r="H60" s="302">
        <v>243237</v>
      </c>
    </row>
    <row r="61" spans="2:8" s="295" customFormat="1" ht="11.45" customHeight="1">
      <c r="B61" s="654">
        <v>2</v>
      </c>
      <c r="C61" s="656" t="s">
        <v>33</v>
      </c>
      <c r="D61" s="302">
        <v>216479</v>
      </c>
      <c r="E61" s="302"/>
      <c r="F61" s="302"/>
      <c r="G61" s="302">
        <v>26758</v>
      </c>
      <c r="H61" s="302">
        <v>243237</v>
      </c>
    </row>
    <row r="62" spans="2:8" s="295" customFormat="1" ht="11.45" customHeight="1">
      <c r="B62" s="654">
        <v>3</v>
      </c>
      <c r="C62" s="656" t="s">
        <v>1449</v>
      </c>
      <c r="D62" s="302"/>
      <c r="E62" s="302"/>
      <c r="F62" s="302"/>
      <c r="G62" s="302"/>
      <c r="H62" s="302"/>
    </row>
    <row r="63" spans="2:8" s="295" customFormat="1" ht="11.45" customHeight="1">
      <c r="B63" s="654">
        <v>4</v>
      </c>
      <c r="C63" s="300" t="s">
        <v>1450</v>
      </c>
      <c r="D63" s="302"/>
      <c r="E63" s="302">
        <v>565265</v>
      </c>
      <c r="F63" s="302">
        <v>4105</v>
      </c>
      <c r="G63" s="302">
        <v>2479</v>
      </c>
      <c r="H63" s="302">
        <v>539389</v>
      </c>
    </row>
    <row r="64" spans="2:8" s="295" customFormat="1" ht="11.45" customHeight="1">
      <c r="B64" s="654">
        <v>5</v>
      </c>
      <c r="C64" s="656" t="s">
        <v>1413</v>
      </c>
      <c r="D64" s="302"/>
      <c r="E64" s="302">
        <v>486443</v>
      </c>
      <c r="F64" s="302">
        <v>3098</v>
      </c>
      <c r="G64" s="302">
        <v>2220</v>
      </c>
      <c r="H64" s="302">
        <v>467283</v>
      </c>
    </row>
    <row r="65" spans="1:12" s="295" customFormat="1" ht="11.45" customHeight="1">
      <c r="B65" s="654">
        <v>6</v>
      </c>
      <c r="C65" s="656" t="s">
        <v>1414</v>
      </c>
      <c r="D65" s="302"/>
      <c r="E65" s="302">
        <v>78822</v>
      </c>
      <c r="F65" s="302">
        <v>1007</v>
      </c>
      <c r="G65" s="302">
        <v>260</v>
      </c>
      <c r="H65" s="302">
        <v>72106</v>
      </c>
    </row>
    <row r="66" spans="1:12" s="295" customFormat="1" ht="11.45" customHeight="1">
      <c r="B66" s="654">
        <v>7</v>
      </c>
      <c r="C66" s="300" t="s">
        <v>1451</v>
      </c>
      <c r="D66" s="302"/>
      <c r="E66" s="302">
        <v>1214596</v>
      </c>
      <c r="F66" s="302">
        <v>240676</v>
      </c>
      <c r="G66" s="302">
        <v>419456</v>
      </c>
      <c r="H66" s="302">
        <v>903994</v>
      </c>
    </row>
    <row r="67" spans="1:12" s="295" customFormat="1" ht="11.45" customHeight="1">
      <c r="B67" s="654">
        <v>8</v>
      </c>
      <c r="C67" s="656" t="s">
        <v>1452</v>
      </c>
      <c r="D67" s="302"/>
      <c r="E67" s="302">
        <v>529818</v>
      </c>
      <c r="F67" s="302">
        <v>97034</v>
      </c>
      <c r="G67" s="302"/>
      <c r="H67" s="302">
        <v>57286</v>
      </c>
    </row>
    <row r="68" spans="1:12" s="295" customFormat="1" ht="11.45" customHeight="1">
      <c r="B68" s="258">
        <v>9</v>
      </c>
      <c r="C68" s="656" t="s">
        <v>1453</v>
      </c>
      <c r="D68" s="302"/>
      <c r="E68" s="302">
        <v>684777</v>
      </c>
      <c r="F68" s="302">
        <v>143642</v>
      </c>
      <c r="G68" s="302">
        <v>419456</v>
      </c>
      <c r="H68" s="302">
        <v>846708</v>
      </c>
    </row>
    <row r="69" spans="1:12" s="295" customFormat="1" ht="11.45" customHeight="1">
      <c r="B69" s="654">
        <v>10</v>
      </c>
      <c r="C69" s="300" t="s">
        <v>1454</v>
      </c>
      <c r="D69" s="302"/>
      <c r="E69" s="302"/>
      <c r="F69" s="302"/>
      <c r="G69" s="302"/>
      <c r="H69" s="302"/>
    </row>
    <row r="70" spans="1:12" s="295" customFormat="1" ht="11.45" customHeight="1">
      <c r="B70" s="654">
        <v>11</v>
      </c>
      <c r="C70" s="300" t="s">
        <v>1455</v>
      </c>
      <c r="D70" s="856">
        <v>69663</v>
      </c>
      <c r="E70" s="302">
        <v>29312</v>
      </c>
      <c r="F70" s="302"/>
      <c r="G70" s="302">
        <v>6563</v>
      </c>
      <c r="H70" s="302">
        <v>7794</v>
      </c>
    </row>
    <row r="71" spans="1:12" s="295" customFormat="1" ht="11.45" customHeight="1">
      <c r="B71" s="654">
        <v>12</v>
      </c>
      <c r="C71" s="656" t="s">
        <v>1456</v>
      </c>
      <c r="D71" s="302">
        <v>69663</v>
      </c>
      <c r="E71" s="825"/>
      <c r="F71" s="825"/>
      <c r="G71" s="825"/>
      <c r="H71" s="825"/>
    </row>
    <row r="72" spans="1:12" s="295" customFormat="1" ht="11.45" customHeight="1">
      <c r="B72" s="654">
        <v>13</v>
      </c>
      <c r="C72" s="656" t="s">
        <v>1457</v>
      </c>
      <c r="D72" s="302"/>
      <c r="E72" s="302">
        <v>29312</v>
      </c>
      <c r="F72" s="302">
        <v>2460</v>
      </c>
      <c r="G72" s="302">
        <v>6563</v>
      </c>
      <c r="H72" s="302">
        <v>7794</v>
      </c>
    </row>
    <row r="73" spans="1:12" s="295" customFormat="1" ht="11.45" customHeight="1">
      <c r="B73" s="655">
        <v>14</v>
      </c>
      <c r="C73" s="1253" t="s">
        <v>1458</v>
      </c>
      <c r="D73" s="306"/>
      <c r="E73" s="306"/>
      <c r="F73" s="306"/>
      <c r="G73" s="306"/>
      <c r="H73" s="307">
        <v>1694413</v>
      </c>
    </row>
    <row r="74" spans="1:12">
      <c r="B74" s="4"/>
      <c r="C74" s="4"/>
      <c r="D74" s="4"/>
      <c r="E74" s="4"/>
      <c r="F74" s="4"/>
      <c r="G74" s="4"/>
      <c r="H74" s="4"/>
    </row>
    <row r="75" spans="1:12" ht="11.25" customHeight="1">
      <c r="A75" s="119"/>
      <c r="B75" s="1256" t="s">
        <v>738</v>
      </c>
      <c r="C75" s="1237"/>
      <c r="D75" s="1189" t="s">
        <v>520</v>
      </c>
      <c r="E75" s="1189" t="s">
        <v>390</v>
      </c>
      <c r="F75" s="1189" t="s">
        <v>391</v>
      </c>
      <c r="G75" s="1190" t="s">
        <v>521</v>
      </c>
      <c r="H75" s="1189" t="s">
        <v>522</v>
      </c>
    </row>
    <row r="76" spans="1:12" ht="11.25" customHeight="1">
      <c r="B76" s="1915" t="s">
        <v>2094</v>
      </c>
      <c r="C76" s="1916"/>
      <c r="D76" s="723"/>
      <c r="E76" s="723"/>
      <c r="F76" s="723"/>
      <c r="G76" s="724"/>
      <c r="H76" s="723"/>
    </row>
    <row r="77" spans="1:12" ht="11.25" customHeight="1">
      <c r="B77" s="103"/>
      <c r="C77" s="3"/>
      <c r="D77" s="1785" t="s">
        <v>1441</v>
      </c>
      <c r="E77" s="1917"/>
      <c r="F77" s="1917"/>
      <c r="G77" s="1917"/>
      <c r="H77" s="226"/>
    </row>
    <row r="78" spans="1:12" ht="11.25" customHeight="1">
      <c r="B78" s="1811" t="s">
        <v>273</v>
      </c>
      <c r="C78" s="1812"/>
      <c r="D78" s="225" t="s">
        <v>1442</v>
      </c>
      <c r="E78" s="225" t="s">
        <v>1443</v>
      </c>
      <c r="F78" s="205" t="s">
        <v>1444</v>
      </c>
      <c r="G78" s="849" t="s">
        <v>1445</v>
      </c>
      <c r="H78" s="225" t="s">
        <v>1446</v>
      </c>
    </row>
    <row r="79" spans="1:12" s="295" customFormat="1" ht="11.25" customHeight="1">
      <c r="B79" s="2">
        <v>15</v>
      </c>
      <c r="C79" s="300" t="s">
        <v>1459</v>
      </c>
      <c r="D79" s="826"/>
      <c r="E79" s="826"/>
      <c r="F79" s="826"/>
      <c r="G79" s="827"/>
      <c r="H79" s="302">
        <v>4941</v>
      </c>
      <c r="L79" s="296"/>
    </row>
    <row r="80" spans="1:12" s="295" customFormat="1" ht="11.25" customHeight="1">
      <c r="B80" s="2" t="s">
        <v>1460</v>
      </c>
      <c r="C80" s="300" t="s">
        <v>1461</v>
      </c>
      <c r="D80" s="825"/>
      <c r="E80" s="302"/>
      <c r="F80" s="302"/>
      <c r="G80" s="302">
        <v>327036</v>
      </c>
      <c r="H80" s="302">
        <v>277981</v>
      </c>
    </row>
    <row r="81" spans="2:8" s="295" customFormat="1" ht="11.25" customHeight="1">
      <c r="B81" s="2">
        <v>16</v>
      </c>
      <c r="C81" s="300" t="s">
        <v>1462</v>
      </c>
      <c r="D81" s="825"/>
      <c r="E81" s="302">
        <v>13972</v>
      </c>
      <c r="F81" s="302">
        <v>1541</v>
      </c>
      <c r="G81" s="302"/>
      <c r="H81" s="302">
        <v>7756</v>
      </c>
    </row>
    <row r="82" spans="2:8" s="295" customFormat="1" ht="11.25" customHeight="1">
      <c r="B82" s="2">
        <v>17</v>
      </c>
      <c r="C82" s="300" t="s">
        <v>1463</v>
      </c>
      <c r="D82" s="825"/>
      <c r="E82" s="302">
        <v>464613</v>
      </c>
      <c r="F82" s="302">
        <v>69655</v>
      </c>
      <c r="G82" s="302">
        <v>1064429</v>
      </c>
      <c r="H82" s="302">
        <v>1000902</v>
      </c>
    </row>
    <row r="83" spans="2:8" s="295" customFormat="1" ht="11.25" customHeight="1">
      <c r="B83" s="2">
        <v>18</v>
      </c>
      <c r="C83" s="832" t="s">
        <v>1464</v>
      </c>
      <c r="D83" s="825"/>
      <c r="E83" s="302">
        <v>32756</v>
      </c>
      <c r="F83" s="302"/>
      <c r="G83" s="302"/>
      <c r="H83" s="302"/>
    </row>
    <row r="84" spans="2:8" s="295" customFormat="1" ht="11.25" customHeight="1">
      <c r="B84" s="2">
        <v>19</v>
      </c>
      <c r="C84" s="832" t="s">
        <v>1465</v>
      </c>
      <c r="D84" s="825"/>
      <c r="E84" s="302">
        <v>65610</v>
      </c>
      <c r="F84" s="302">
        <v>-352</v>
      </c>
      <c r="G84" s="302">
        <v>2103</v>
      </c>
      <c r="H84" s="302">
        <v>6754</v>
      </c>
    </row>
    <row r="85" spans="2:8" s="295" customFormat="1" ht="11.25" customHeight="1">
      <c r="B85" s="2">
        <v>20</v>
      </c>
      <c r="C85" s="832" t="s">
        <v>1466</v>
      </c>
      <c r="D85" s="825"/>
      <c r="E85" s="302">
        <v>341168</v>
      </c>
      <c r="F85" s="302">
        <v>67423</v>
      </c>
      <c r="G85" s="302">
        <v>986197</v>
      </c>
      <c r="H85" s="302">
        <v>974795</v>
      </c>
    </row>
    <row r="86" spans="2:8" s="295" customFormat="1" ht="11.25" customHeight="1">
      <c r="B86" s="2">
        <v>21</v>
      </c>
      <c r="C86" s="833" t="s">
        <v>1467</v>
      </c>
      <c r="D86" s="831"/>
      <c r="E86" s="302">
        <v>158522</v>
      </c>
      <c r="F86" s="302">
        <v>39777</v>
      </c>
      <c r="G86" s="302">
        <v>539253</v>
      </c>
      <c r="H86" s="302">
        <v>489747</v>
      </c>
    </row>
    <row r="87" spans="2:8" s="295" customFormat="1" ht="11.25" customHeight="1">
      <c r="B87" s="2">
        <v>22</v>
      </c>
      <c r="C87" s="832" t="s">
        <v>1468</v>
      </c>
      <c r="D87" s="825"/>
      <c r="E87" s="302">
        <v>52</v>
      </c>
      <c r="F87" s="302">
        <v>278</v>
      </c>
      <c r="G87" s="302">
        <v>61412</v>
      </c>
      <c r="H87" s="302"/>
    </row>
    <row r="88" spans="2:8" s="295" customFormat="1" ht="11.25" customHeight="1">
      <c r="B88" s="2">
        <v>23</v>
      </c>
      <c r="C88" s="833" t="s">
        <v>1467</v>
      </c>
      <c r="D88" s="831"/>
      <c r="E88" s="302">
        <v>52</v>
      </c>
      <c r="F88" s="302">
        <v>278</v>
      </c>
      <c r="G88" s="302">
        <v>61412</v>
      </c>
      <c r="H88" s="302"/>
    </row>
    <row r="89" spans="2:8" s="295" customFormat="1" ht="11.25" customHeight="1">
      <c r="B89" s="2">
        <v>24</v>
      </c>
      <c r="C89" s="832" t="s">
        <v>1469</v>
      </c>
      <c r="D89" s="825"/>
      <c r="E89" s="302">
        <v>25027</v>
      </c>
      <c r="F89" s="302">
        <v>2306</v>
      </c>
      <c r="G89" s="302">
        <v>14718</v>
      </c>
      <c r="H89" s="302">
        <v>19354</v>
      </c>
    </row>
    <row r="90" spans="2:8" s="295" customFormat="1" ht="11.25" customHeight="1">
      <c r="B90" s="2">
        <v>25</v>
      </c>
      <c r="C90" s="300" t="s">
        <v>1470</v>
      </c>
      <c r="D90" s="825"/>
      <c r="E90" s="302"/>
      <c r="F90" s="302"/>
      <c r="G90" s="302"/>
      <c r="H90" s="302"/>
    </row>
    <row r="91" spans="2:8" s="295" customFormat="1" ht="11.25" customHeight="1">
      <c r="B91" s="2">
        <v>26</v>
      </c>
      <c r="C91" s="300" t="s">
        <v>1471</v>
      </c>
      <c r="D91" s="301"/>
      <c r="E91" s="302">
        <v>169709</v>
      </c>
      <c r="F91" s="302">
        <v>4960</v>
      </c>
      <c r="G91" s="302">
        <v>73541.255439999994</v>
      </c>
      <c r="H91" s="302">
        <v>114346</v>
      </c>
    </row>
    <row r="92" spans="2:8" s="295" customFormat="1" ht="11.25" customHeight="1">
      <c r="B92" s="2">
        <v>27</v>
      </c>
      <c r="C92" s="832" t="s">
        <v>1472</v>
      </c>
      <c r="D92" s="825"/>
      <c r="E92" s="825"/>
      <c r="F92" s="825"/>
      <c r="G92" s="302"/>
      <c r="H92" s="302"/>
    </row>
    <row r="93" spans="2:8" s="295" customFormat="1" ht="11.25" customHeight="1">
      <c r="B93" s="2">
        <v>28</v>
      </c>
      <c r="C93" s="832" t="s">
        <v>1473</v>
      </c>
      <c r="D93" s="828"/>
      <c r="E93" s="471"/>
      <c r="F93" s="471"/>
      <c r="G93" s="471">
        <v>6815</v>
      </c>
      <c r="H93" s="471">
        <v>5793</v>
      </c>
    </row>
    <row r="94" spans="2:8" ht="11.25" customHeight="1">
      <c r="B94" s="2">
        <v>29</v>
      </c>
      <c r="C94" s="832" t="s">
        <v>1474</v>
      </c>
      <c r="D94" s="829"/>
      <c r="E94" s="302">
        <v>27423</v>
      </c>
      <c r="F94" s="829"/>
      <c r="G94" s="829"/>
      <c r="H94" s="302">
        <v>27423</v>
      </c>
    </row>
    <row r="95" spans="2:8" ht="11.25" customHeight="1">
      <c r="B95" s="2">
        <v>30</v>
      </c>
      <c r="C95" s="832" t="s">
        <v>1475</v>
      </c>
      <c r="D95" s="829"/>
      <c r="E95" s="302">
        <v>69663</v>
      </c>
      <c r="F95" s="829"/>
      <c r="G95" s="829"/>
      <c r="H95" s="302">
        <v>3483</v>
      </c>
    </row>
    <row r="96" spans="2:8" ht="11.25" customHeight="1">
      <c r="B96" s="2">
        <v>31</v>
      </c>
      <c r="C96" s="832" t="s">
        <v>1476</v>
      </c>
      <c r="D96" s="829"/>
      <c r="E96" s="302">
        <v>72622</v>
      </c>
      <c r="F96" s="302">
        <v>4960</v>
      </c>
      <c r="G96" s="302">
        <v>66726</v>
      </c>
      <c r="H96" s="302">
        <v>77647</v>
      </c>
    </row>
    <row r="97" spans="2:8" ht="11.25" customHeight="1">
      <c r="B97" s="2">
        <v>32</v>
      </c>
      <c r="C97" s="300" t="s">
        <v>1477</v>
      </c>
      <c r="D97" s="829"/>
      <c r="E97" s="302">
        <v>382299</v>
      </c>
      <c r="F97" s="302">
        <v>71497</v>
      </c>
      <c r="G97" s="302">
        <v>331024</v>
      </c>
      <c r="H97" s="302">
        <v>43437</v>
      </c>
    </row>
    <row r="98" spans="2:8" ht="11.25" customHeight="1">
      <c r="B98" s="1254">
        <v>33</v>
      </c>
      <c r="C98" s="1253" t="s">
        <v>2095</v>
      </c>
      <c r="D98" s="1255"/>
      <c r="E98" s="1255"/>
      <c r="F98" s="1255"/>
      <c r="G98" s="1255"/>
      <c r="H98" s="307">
        <v>1449364</v>
      </c>
    </row>
    <row r="99" spans="2:8" ht="11.25" customHeight="1">
      <c r="B99" s="1239">
        <v>34</v>
      </c>
      <c r="C99" s="1253" t="s">
        <v>1478</v>
      </c>
      <c r="D99" s="1255"/>
      <c r="E99" s="1255"/>
      <c r="F99" s="1255"/>
      <c r="G99" s="1255"/>
      <c r="H99" s="855">
        <v>116.91</v>
      </c>
    </row>
  </sheetData>
  <mergeCells count="16">
    <mergeCell ref="B3:H3"/>
    <mergeCell ref="B10:C10"/>
    <mergeCell ref="B12:C12"/>
    <mergeCell ref="B31:C31"/>
    <mergeCell ref="D11:G11"/>
    <mergeCell ref="B29:C29"/>
    <mergeCell ref="D30:G30"/>
    <mergeCell ref="B7:H7"/>
    <mergeCell ref="B78:C78"/>
    <mergeCell ref="B9:C9"/>
    <mergeCell ref="B28:C28"/>
    <mergeCell ref="B57:C57"/>
    <mergeCell ref="D58:G58"/>
    <mergeCell ref="B76:C76"/>
    <mergeCell ref="D77:G77"/>
    <mergeCell ref="B59:C59"/>
  </mergeCells>
  <hyperlinks>
    <hyperlink ref="B3" location="Contents!A1" display="Back to index page" xr:uid="{6C29F833-1480-4039-8EC0-33D7CC1FFB27}"/>
    <hyperlink ref="B3:H3" location="CONTENTS!A1" display="Back to contents page" xr:uid="{029C9E9E-46CF-4F4E-996D-DC01355490B3}"/>
  </hyperlinks>
  <pageMargins left="0.7" right="0.7" top="0.75" bottom="0.75" header="0.3" footer="0.3"/>
  <pageSetup paperSize="9" orientation="portrait" verticalDpi="0" r:id="rId1"/>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87C0C-14D3-4D69-B6DA-3728E7428B3B}">
  <sheetPr codeName="Ark4">
    <pageSetUpPr fitToPage="1"/>
  </sheetPr>
  <dimension ref="B1:H119"/>
  <sheetViews>
    <sheetView showGridLines="0" showRowColHeaders="0" zoomScaleNormal="100" workbookViewId="0"/>
  </sheetViews>
  <sheetFormatPr baseColWidth="10" defaultColWidth="11.42578125" defaultRowHeight="14.25"/>
  <cols>
    <col min="1" max="1" width="2.7109375" style="75" customWidth="1"/>
    <col min="2" max="2" width="4.85546875" style="257" customWidth="1"/>
    <col min="3" max="3" width="149.85546875" style="75" customWidth="1"/>
    <col min="4" max="6" width="16.42578125" style="187" customWidth="1"/>
    <col min="7" max="7" width="23.5703125" style="75" customWidth="1"/>
    <col min="8" max="8" width="14.85546875" style="75" customWidth="1"/>
    <col min="9" max="16384" width="11.42578125" style="75"/>
  </cols>
  <sheetData>
    <row r="1" spans="2:8" ht="11.25" customHeight="1"/>
    <row r="2" spans="2:8" ht="5.25" customHeight="1"/>
    <row r="3" spans="2:8" ht="12.75" customHeight="1">
      <c r="B3" s="1726" t="s">
        <v>268</v>
      </c>
      <c r="C3" s="1726"/>
      <c r="D3" s="1726"/>
      <c r="E3" s="1726"/>
      <c r="F3" s="1726"/>
      <c r="G3" s="1726"/>
      <c r="H3" s="1726"/>
    </row>
    <row r="4" spans="2:8" ht="5.25" customHeight="1"/>
    <row r="5" spans="2:8" ht="15.75">
      <c r="B5" s="259" t="s">
        <v>634</v>
      </c>
    </row>
    <row r="6" spans="2:8" ht="11.25" customHeight="1"/>
    <row r="7" spans="2:8" s="4" customFormat="1" ht="11.25">
      <c r="B7" s="1727" t="s">
        <v>635</v>
      </c>
      <c r="C7" s="1727"/>
      <c r="D7" s="1727"/>
      <c r="E7" s="1727"/>
      <c r="F7" s="1727"/>
    </row>
    <row r="8" spans="2:8" s="4" customFormat="1" ht="11.25">
      <c r="B8" s="153"/>
      <c r="D8" s="188"/>
      <c r="E8" s="188"/>
      <c r="F8" s="188"/>
    </row>
    <row r="9" spans="2:8" s="4" customFormat="1" ht="11.25" customHeight="1">
      <c r="B9" s="316"/>
      <c r="D9" s="188"/>
      <c r="E9" s="188"/>
      <c r="F9" s="188"/>
    </row>
    <row r="10" spans="2:8" s="4" customFormat="1" ht="11.25" customHeight="1">
      <c r="B10" s="1728" t="s">
        <v>273</v>
      </c>
      <c r="C10" s="1728"/>
      <c r="D10" s="1571" t="s">
        <v>2160</v>
      </c>
      <c r="E10" s="1571" t="s">
        <v>1988</v>
      </c>
      <c r="F10" s="160" t="s">
        <v>636</v>
      </c>
    </row>
    <row r="11" spans="2:8" s="4" customFormat="1" ht="15" customHeight="1">
      <c r="B11" s="1725" t="s">
        <v>637</v>
      </c>
      <c r="C11" s="1725"/>
      <c r="D11" s="1725"/>
      <c r="E11" s="1725"/>
      <c r="F11" s="1725"/>
    </row>
    <row r="12" spans="2:8" s="4" customFormat="1" ht="11.25" customHeight="1">
      <c r="B12" s="255">
        <v>1</v>
      </c>
      <c r="C12" s="190" t="s">
        <v>638</v>
      </c>
      <c r="D12" s="299">
        <v>38113</v>
      </c>
      <c r="E12" s="299">
        <v>38112.578829999999</v>
      </c>
      <c r="F12" s="857" t="s">
        <v>639</v>
      </c>
    </row>
    <row r="13" spans="2:8" s="4" customFormat="1" ht="11.25" customHeight="1">
      <c r="B13" s="255"/>
      <c r="C13" s="628" t="s">
        <v>640</v>
      </c>
      <c r="D13" s="629">
        <v>19380</v>
      </c>
      <c r="E13" s="629">
        <v>19379.562999999998</v>
      </c>
      <c r="F13" s="857" t="s">
        <v>520</v>
      </c>
    </row>
    <row r="14" spans="2:8" s="4" customFormat="1" ht="11.25" customHeight="1">
      <c r="B14" s="255"/>
      <c r="C14" s="628" t="s">
        <v>641</v>
      </c>
      <c r="D14" s="629">
        <v>18733</v>
      </c>
      <c r="E14" s="629">
        <v>18733.016</v>
      </c>
      <c r="F14" s="857" t="s">
        <v>390</v>
      </c>
    </row>
    <row r="15" spans="2:8" s="4" customFormat="1" ht="11.25" customHeight="1">
      <c r="B15" s="255">
        <v>2</v>
      </c>
      <c r="C15" s="190" t="s">
        <v>642</v>
      </c>
      <c r="D15" s="299">
        <v>162359</v>
      </c>
      <c r="E15" s="299">
        <v>162370.37094299999</v>
      </c>
      <c r="F15" s="857" t="s">
        <v>391</v>
      </c>
      <c r="H15" s="191"/>
    </row>
    <row r="16" spans="2:8" s="4" customFormat="1" ht="11.25" customHeight="1">
      <c r="B16" s="255">
        <v>3</v>
      </c>
      <c r="C16" s="190" t="s">
        <v>643</v>
      </c>
      <c r="D16" s="299">
        <v>3862</v>
      </c>
      <c r="E16" s="299">
        <v>5395.8629879999999</v>
      </c>
      <c r="F16" s="858" t="s">
        <v>521</v>
      </c>
    </row>
    <row r="17" spans="2:8" s="4" customFormat="1" ht="11.25" customHeight="1">
      <c r="B17" s="255" t="s">
        <v>644</v>
      </c>
      <c r="C17" s="190" t="s">
        <v>645</v>
      </c>
      <c r="D17" s="299"/>
      <c r="E17" s="299"/>
      <c r="F17" s="857"/>
    </row>
    <row r="18" spans="2:8" s="4" customFormat="1" ht="11.25" customHeight="1">
      <c r="B18" s="255">
        <v>4</v>
      </c>
      <c r="C18" s="190" t="s">
        <v>1938</v>
      </c>
      <c r="D18" s="299"/>
      <c r="E18" s="299"/>
      <c r="F18" s="857"/>
    </row>
    <row r="19" spans="2:8" s="4" customFormat="1" ht="11.25" customHeight="1">
      <c r="B19" s="255">
        <v>5</v>
      </c>
      <c r="C19" s="190" t="s">
        <v>646</v>
      </c>
      <c r="D19" s="299">
        <v>128</v>
      </c>
      <c r="E19" s="299">
        <v>128.27099999999999</v>
      </c>
      <c r="F19" s="857" t="s">
        <v>522</v>
      </c>
    </row>
    <row r="20" spans="2:8" s="4" customFormat="1" ht="11.25" customHeight="1">
      <c r="B20" s="255" t="s">
        <v>647</v>
      </c>
      <c r="C20" s="190" t="s">
        <v>648</v>
      </c>
      <c r="D20" s="299">
        <v>10782</v>
      </c>
      <c r="E20" s="299"/>
      <c r="F20" s="830"/>
    </row>
    <row r="21" spans="2:8" s="119" customFormat="1" ht="11.25" customHeight="1">
      <c r="B21" s="1176">
        <v>6</v>
      </c>
      <c r="C21" s="1177" t="s">
        <v>649</v>
      </c>
      <c r="D21" s="1178">
        <v>215243</v>
      </c>
      <c r="E21" s="1178">
        <v>206007.083931</v>
      </c>
      <c r="F21" s="1179"/>
    </row>
    <row r="22" spans="2:8" s="4" customFormat="1" ht="15" customHeight="1">
      <c r="B22" s="1725" t="s">
        <v>650</v>
      </c>
      <c r="C22" s="1725"/>
      <c r="D22" s="1725"/>
      <c r="E22" s="1725"/>
      <c r="F22" s="1725"/>
    </row>
    <row r="23" spans="2:8" s="4" customFormat="1" ht="11.25" customHeight="1">
      <c r="B23" s="255">
        <v>7</v>
      </c>
      <c r="C23" s="190" t="s">
        <v>651</v>
      </c>
      <c r="D23" s="299">
        <v>-1194</v>
      </c>
      <c r="E23" s="299">
        <v>-1210.383838</v>
      </c>
      <c r="F23" s="191"/>
    </row>
    <row r="24" spans="2:8" s="4" customFormat="1" ht="11.25" customHeight="1">
      <c r="B24" s="255">
        <v>8</v>
      </c>
      <c r="C24" s="190" t="s">
        <v>652</v>
      </c>
      <c r="D24" s="299">
        <v>-11720</v>
      </c>
      <c r="E24" s="299">
        <v>-10815.04617</v>
      </c>
      <c r="F24" s="858" t="s">
        <v>523</v>
      </c>
    </row>
    <row r="25" spans="2:8" s="4" customFormat="1" ht="11.25" customHeight="1">
      <c r="B25" s="348">
        <v>10</v>
      </c>
      <c r="C25" s="1476" t="s">
        <v>2067</v>
      </c>
      <c r="D25" s="299">
        <v>-415</v>
      </c>
      <c r="E25" s="299">
        <v>-439.86405000000002</v>
      </c>
      <c r="F25" s="858" t="s">
        <v>524</v>
      </c>
      <c r="H25" s="103"/>
    </row>
    <row r="26" spans="2:8" s="4" customFormat="1" ht="11.25" customHeight="1">
      <c r="B26" s="255">
        <v>11</v>
      </c>
      <c r="C26" s="190" t="s">
        <v>653</v>
      </c>
      <c r="D26" s="299"/>
      <c r="E26" s="299"/>
      <c r="F26" s="858"/>
    </row>
    <row r="27" spans="2:8" s="4" customFormat="1" ht="11.25" customHeight="1">
      <c r="B27" s="255">
        <v>12</v>
      </c>
      <c r="C27" s="190" t="s">
        <v>654</v>
      </c>
      <c r="D27" s="299">
        <v>-2694</v>
      </c>
      <c r="E27" s="299">
        <v>-2831.6341179999999</v>
      </c>
      <c r="F27" s="858"/>
    </row>
    <row r="28" spans="2:8" s="4" customFormat="1" ht="11.25" customHeight="1">
      <c r="B28" s="255">
        <v>13</v>
      </c>
      <c r="C28" s="190" t="s">
        <v>655</v>
      </c>
      <c r="D28" s="299"/>
      <c r="E28" s="299"/>
      <c r="F28" s="858"/>
    </row>
    <row r="29" spans="2:8" s="4" customFormat="1" ht="11.25" customHeight="1">
      <c r="B29" s="255">
        <v>14</v>
      </c>
      <c r="C29" s="190" t="s">
        <v>656</v>
      </c>
      <c r="D29" s="299">
        <v>-364</v>
      </c>
      <c r="E29" s="299">
        <v>-161.17920000000001</v>
      </c>
      <c r="F29" s="858" t="s">
        <v>525</v>
      </c>
    </row>
    <row r="30" spans="2:8" s="4" customFormat="1" ht="11.25" customHeight="1">
      <c r="B30" s="255">
        <v>15</v>
      </c>
      <c r="C30" s="190" t="s">
        <v>657</v>
      </c>
      <c r="D30" s="299"/>
      <c r="E30" s="299">
        <v>-2.9168020000000001</v>
      </c>
      <c r="F30" s="858"/>
    </row>
    <row r="31" spans="2:8" s="4" customFormat="1" ht="11.25" customHeight="1">
      <c r="B31" s="255">
        <v>16</v>
      </c>
      <c r="C31" s="190" t="s">
        <v>658</v>
      </c>
      <c r="D31" s="299">
        <v>-1</v>
      </c>
      <c r="E31" s="299"/>
      <c r="F31" s="858" t="s">
        <v>520</v>
      </c>
    </row>
    <row r="32" spans="2:8" s="4" customFormat="1" ht="22.5" customHeight="1">
      <c r="B32" s="258">
        <v>17</v>
      </c>
      <c r="C32" s="190" t="s">
        <v>2078</v>
      </c>
      <c r="D32" s="299"/>
      <c r="E32" s="299"/>
      <c r="F32" s="858"/>
    </row>
    <row r="33" spans="2:6" s="4" customFormat="1" ht="22.5" customHeight="1">
      <c r="B33" s="258">
        <v>18</v>
      </c>
      <c r="C33" s="190" t="s">
        <v>2079</v>
      </c>
      <c r="D33" s="299"/>
      <c r="E33" s="299"/>
      <c r="F33" s="858"/>
    </row>
    <row r="34" spans="2:6" s="4" customFormat="1" ht="22.5" customHeight="1">
      <c r="B34" s="258">
        <v>19</v>
      </c>
      <c r="C34" s="190" t="s">
        <v>2120</v>
      </c>
      <c r="D34" s="299">
        <v>-4677</v>
      </c>
      <c r="E34" s="299">
        <v>-5670.0302149999998</v>
      </c>
      <c r="F34" s="858" t="s">
        <v>558</v>
      </c>
    </row>
    <row r="35" spans="2:6" s="4" customFormat="1" ht="11.25">
      <c r="B35" s="258" t="s">
        <v>659</v>
      </c>
      <c r="C35" s="190" t="s">
        <v>2136</v>
      </c>
      <c r="D35" s="299"/>
      <c r="E35" s="299"/>
      <c r="F35" s="191"/>
    </row>
    <row r="36" spans="2:6" s="4" customFormat="1" ht="11.25">
      <c r="B36" s="258" t="s">
        <v>660</v>
      </c>
      <c r="C36" s="628" t="s">
        <v>661</v>
      </c>
      <c r="D36" s="629"/>
      <c r="E36" s="629"/>
      <c r="F36" s="630"/>
    </row>
    <row r="37" spans="2:6" s="4" customFormat="1" ht="11.25">
      <c r="B37" s="258" t="s">
        <v>662</v>
      </c>
      <c r="C37" s="628" t="s">
        <v>663</v>
      </c>
      <c r="D37" s="629"/>
      <c r="E37" s="629"/>
      <c r="F37" s="630"/>
    </row>
    <row r="38" spans="2:6" s="4" customFormat="1" ht="11.25">
      <c r="B38" s="258" t="s">
        <v>664</v>
      </c>
      <c r="C38" s="628" t="s">
        <v>665</v>
      </c>
      <c r="D38" s="629"/>
      <c r="E38" s="629"/>
      <c r="F38" s="630"/>
    </row>
    <row r="39" spans="2:6" s="4" customFormat="1" ht="11.25" customHeight="1">
      <c r="B39" s="258">
        <v>21</v>
      </c>
      <c r="C39" s="190" t="s">
        <v>2137</v>
      </c>
      <c r="D39" s="299"/>
      <c r="E39" s="299"/>
      <c r="F39" s="191"/>
    </row>
    <row r="40" spans="2:6" s="4" customFormat="1" ht="11.25" customHeight="1">
      <c r="B40" s="255">
        <v>22</v>
      </c>
      <c r="C40" s="190" t="s">
        <v>1937</v>
      </c>
      <c r="D40" s="299"/>
      <c r="E40" s="299"/>
      <c r="F40" s="191"/>
    </row>
    <row r="41" spans="2:6" s="4" customFormat="1" ht="11.25" customHeight="1">
      <c r="B41" s="258">
        <v>23</v>
      </c>
      <c r="C41" s="628" t="s">
        <v>2068</v>
      </c>
      <c r="D41" s="629"/>
      <c r="E41" s="629"/>
      <c r="F41" s="630"/>
    </row>
    <row r="42" spans="2:6" s="4" customFormat="1" ht="11.25" customHeight="1">
      <c r="B42" s="255">
        <v>25</v>
      </c>
      <c r="C42" s="628" t="s">
        <v>666</v>
      </c>
      <c r="D42" s="629"/>
      <c r="E42" s="629"/>
      <c r="F42" s="630"/>
    </row>
    <row r="43" spans="2:6" s="4" customFormat="1" ht="11.25" customHeight="1">
      <c r="B43" s="255" t="s">
        <v>667</v>
      </c>
      <c r="C43" s="190" t="s">
        <v>668</v>
      </c>
      <c r="D43" s="299"/>
      <c r="E43" s="299"/>
      <c r="F43" s="191"/>
    </row>
    <row r="44" spans="2:6" s="4" customFormat="1" ht="22.5" customHeight="1">
      <c r="B44" s="633" t="s">
        <v>669</v>
      </c>
      <c r="C44" s="193" t="s">
        <v>2080</v>
      </c>
      <c r="D44" s="299"/>
      <c r="E44" s="299"/>
      <c r="F44" s="189"/>
    </row>
    <row r="45" spans="2:6" s="4" customFormat="1" ht="11.25" customHeight="1">
      <c r="B45" s="256">
        <v>27</v>
      </c>
      <c r="C45" s="193" t="s">
        <v>670</v>
      </c>
      <c r="D45" s="299"/>
      <c r="E45" s="299"/>
      <c r="F45" s="189"/>
    </row>
    <row r="46" spans="2:6" s="4" customFormat="1" ht="11.25" customHeight="1">
      <c r="B46" s="256" t="s">
        <v>498</v>
      </c>
      <c r="C46" s="193" t="s">
        <v>671</v>
      </c>
      <c r="D46" s="299">
        <v>-90</v>
      </c>
      <c r="E46" s="299">
        <v>-278.32313900000003</v>
      </c>
      <c r="F46" s="189"/>
    </row>
    <row r="47" spans="2:6" s="4" customFormat="1" ht="11.25" customHeight="1">
      <c r="B47" s="1180">
        <v>28</v>
      </c>
      <c r="C47" s="1181" t="s">
        <v>672</v>
      </c>
      <c r="D47" s="1178">
        <v>-21155</v>
      </c>
      <c r="E47" s="1178">
        <v>-21409.377531999999</v>
      </c>
      <c r="F47" s="1182"/>
    </row>
    <row r="48" spans="2:6" s="4" customFormat="1" ht="11.25" customHeight="1">
      <c r="B48" s="1180">
        <v>29</v>
      </c>
      <c r="C48" s="1181" t="s">
        <v>673</v>
      </c>
      <c r="D48" s="1178">
        <v>194087.68347659643</v>
      </c>
      <c r="E48" s="1178">
        <v>184597.70639900002</v>
      </c>
      <c r="F48" s="1182"/>
    </row>
    <row r="49" spans="2:7" s="4" customFormat="1" ht="15" customHeight="1">
      <c r="B49" s="1725" t="s">
        <v>674</v>
      </c>
      <c r="C49" s="1725"/>
      <c r="D49" s="1725"/>
      <c r="E49" s="1725"/>
      <c r="F49" s="1725"/>
    </row>
    <row r="50" spans="2:7" s="4" customFormat="1" ht="11.25" customHeight="1">
      <c r="B50" s="256">
        <v>30</v>
      </c>
      <c r="C50" s="193" t="s">
        <v>638</v>
      </c>
      <c r="D50" s="299">
        <v>15974.355</v>
      </c>
      <c r="E50" s="299">
        <v>10474.355</v>
      </c>
      <c r="F50" s="1467" t="s">
        <v>559</v>
      </c>
    </row>
    <row r="51" spans="2:7" s="4" customFormat="1" ht="11.25" customHeight="1">
      <c r="B51" s="256">
        <v>31</v>
      </c>
      <c r="C51" s="631" t="s">
        <v>675</v>
      </c>
      <c r="D51" s="629">
        <v>15974.355</v>
      </c>
      <c r="E51" s="629">
        <v>10474.355</v>
      </c>
      <c r="F51" s="1467" t="s">
        <v>559</v>
      </c>
      <c r="G51" s="269"/>
    </row>
    <row r="52" spans="2:7" s="4" customFormat="1" ht="11.25" customHeight="1">
      <c r="B52" s="256">
        <v>32</v>
      </c>
      <c r="C52" s="631" t="s">
        <v>676</v>
      </c>
      <c r="D52" s="629"/>
      <c r="E52" s="629"/>
      <c r="F52" s="632"/>
    </row>
    <row r="53" spans="2:7" s="4" customFormat="1" ht="11.25" customHeight="1">
      <c r="B53" s="633">
        <v>33</v>
      </c>
      <c r="C53" s="193" t="s">
        <v>2069</v>
      </c>
      <c r="D53" s="299"/>
      <c r="E53" s="299"/>
      <c r="F53" s="189"/>
    </row>
    <row r="54" spans="2:7" s="4" customFormat="1" ht="11.25" customHeight="1">
      <c r="B54" s="256" t="s">
        <v>677</v>
      </c>
      <c r="C54" s="193" t="s">
        <v>678</v>
      </c>
      <c r="D54" s="299"/>
      <c r="E54" s="299"/>
      <c r="F54" s="189"/>
    </row>
    <row r="55" spans="2:7" s="4" customFormat="1" ht="11.25" customHeight="1">
      <c r="B55" s="256" t="s">
        <v>679</v>
      </c>
      <c r="C55" s="193" t="s">
        <v>680</v>
      </c>
      <c r="D55" s="299"/>
      <c r="E55" s="299"/>
      <c r="F55" s="189"/>
    </row>
    <row r="56" spans="2:7" s="4" customFormat="1" ht="11.25" customHeight="1">
      <c r="B56" s="256">
        <v>34</v>
      </c>
      <c r="C56" s="193" t="s">
        <v>681</v>
      </c>
      <c r="D56" s="299">
        <v>15974.355</v>
      </c>
      <c r="E56" s="299">
        <v>700</v>
      </c>
      <c r="F56" s="858" t="s">
        <v>559</v>
      </c>
    </row>
    <row r="57" spans="2:7" s="4" customFormat="1" ht="11.25" customHeight="1">
      <c r="B57" s="256">
        <v>35</v>
      </c>
      <c r="C57" s="631" t="s">
        <v>682</v>
      </c>
      <c r="D57" s="629"/>
      <c r="E57" s="629"/>
      <c r="F57" s="632"/>
    </row>
    <row r="58" spans="2:7" s="4" customFormat="1" ht="11.25" customHeight="1">
      <c r="B58" s="1183">
        <v>36</v>
      </c>
      <c r="C58" s="1181" t="s">
        <v>683</v>
      </c>
      <c r="D58" s="1178">
        <v>15974.355</v>
      </c>
      <c r="E58" s="1178">
        <v>11174.355</v>
      </c>
      <c r="F58" s="1182"/>
    </row>
    <row r="59" spans="2:7" s="4" customFormat="1" ht="15" customHeight="1">
      <c r="B59" s="1725" t="s">
        <v>684</v>
      </c>
      <c r="C59" s="1725"/>
      <c r="D59" s="1725"/>
      <c r="E59" s="1725"/>
      <c r="F59" s="1725"/>
    </row>
    <row r="60" spans="2:7" s="4" customFormat="1" ht="11.25" customHeight="1">
      <c r="B60" s="256">
        <v>37</v>
      </c>
      <c r="C60" s="193" t="s">
        <v>685</v>
      </c>
      <c r="D60" s="299"/>
      <c r="E60" s="299"/>
      <c r="F60" s="189"/>
    </row>
    <row r="61" spans="2:7" s="4" customFormat="1" ht="22.5" customHeight="1">
      <c r="B61" s="633">
        <v>38</v>
      </c>
      <c r="C61" s="193" t="s">
        <v>2081</v>
      </c>
      <c r="D61" s="299"/>
      <c r="E61" s="299"/>
      <c r="F61" s="189"/>
    </row>
    <row r="62" spans="2:7" s="4" customFormat="1" ht="22.5" customHeight="1">
      <c r="B62" s="633">
        <v>39</v>
      </c>
      <c r="C62" s="193" t="s">
        <v>2082</v>
      </c>
      <c r="D62" s="299"/>
      <c r="E62" s="299"/>
      <c r="F62" s="189"/>
    </row>
    <row r="63" spans="2:7" s="4" customFormat="1" ht="22.5" customHeight="1">
      <c r="B63" s="258">
        <v>40</v>
      </c>
      <c r="C63" s="190" t="s">
        <v>2071</v>
      </c>
      <c r="D63" s="299">
        <v>-1500</v>
      </c>
      <c r="E63" s="299">
        <v>-1500</v>
      </c>
      <c r="F63" s="858" t="s">
        <v>559</v>
      </c>
    </row>
    <row r="64" spans="2:7" s="4" customFormat="1" ht="11.25" customHeight="1">
      <c r="B64" s="256">
        <v>42</v>
      </c>
      <c r="C64" s="193" t="s">
        <v>686</v>
      </c>
      <c r="D64" s="299"/>
      <c r="E64" s="299"/>
      <c r="F64" s="189"/>
    </row>
    <row r="65" spans="2:8" s="4" customFormat="1" ht="11.25" customHeight="1">
      <c r="B65" s="256" t="s">
        <v>687</v>
      </c>
      <c r="C65" s="193" t="s">
        <v>688</v>
      </c>
      <c r="D65" s="299">
        <v>-117.280297</v>
      </c>
      <c r="E65" s="299">
        <v>-133.874762</v>
      </c>
      <c r="F65" s="1467" t="s">
        <v>559</v>
      </c>
    </row>
    <row r="66" spans="2:8" s="4" customFormat="1" ht="11.25" customHeight="1">
      <c r="B66" s="1183">
        <v>43</v>
      </c>
      <c r="C66" s="1181" t="s">
        <v>689</v>
      </c>
      <c r="D66" s="1178">
        <v>-1617.280297</v>
      </c>
      <c r="E66" s="1178">
        <v>-1633.8747619999999</v>
      </c>
      <c r="F66" s="1182"/>
    </row>
    <row r="67" spans="2:8" s="4" customFormat="1" ht="11.25" customHeight="1">
      <c r="B67" s="1183">
        <v>44</v>
      </c>
      <c r="C67" s="1181" t="s">
        <v>690</v>
      </c>
      <c r="D67" s="1178">
        <v>14357.074703</v>
      </c>
      <c r="E67" s="1178">
        <v>9540.4802380000001</v>
      </c>
      <c r="F67" s="1182"/>
      <c r="G67" s="1556"/>
      <c r="H67" s="1556"/>
    </row>
    <row r="68" spans="2:8" s="4" customFormat="1" ht="11.25" customHeight="1">
      <c r="B68" s="1183">
        <v>45</v>
      </c>
      <c r="C68" s="1181" t="s">
        <v>691</v>
      </c>
      <c r="D68" s="1178">
        <v>208444.75817959642</v>
      </c>
      <c r="E68" s="1178">
        <v>194138.18663700001</v>
      </c>
      <c r="F68" s="1184"/>
    </row>
    <row r="69" spans="2:8" s="4" customFormat="1" ht="15" customHeight="1">
      <c r="B69" s="1725" t="s">
        <v>692</v>
      </c>
      <c r="C69" s="1725"/>
      <c r="D69" s="1725"/>
      <c r="E69" s="1725"/>
      <c r="F69" s="1725"/>
      <c r="G69" s="1557"/>
      <c r="H69" s="1558"/>
    </row>
    <row r="70" spans="2:8" s="4" customFormat="1" ht="11.25" customHeight="1">
      <c r="B70" s="256">
        <v>46</v>
      </c>
      <c r="C70" s="193" t="s">
        <v>693</v>
      </c>
      <c r="D70" s="299">
        <v>27829</v>
      </c>
      <c r="E70" s="299">
        <v>26730.227009999999</v>
      </c>
      <c r="F70" s="1466" t="s">
        <v>560</v>
      </c>
    </row>
    <row r="71" spans="2:8" s="4" customFormat="1" ht="11.25" customHeight="1">
      <c r="B71" s="256">
        <v>47</v>
      </c>
      <c r="C71" s="193" t="s">
        <v>2066</v>
      </c>
      <c r="D71" s="299"/>
      <c r="E71" s="299"/>
      <c r="F71" s="189"/>
    </row>
    <row r="72" spans="2:8" s="4" customFormat="1" ht="11.25" customHeight="1">
      <c r="B72" s="256" t="s">
        <v>694</v>
      </c>
      <c r="C72" s="193" t="s">
        <v>695</v>
      </c>
      <c r="D72" s="299"/>
      <c r="E72" s="299"/>
      <c r="F72" s="189"/>
    </row>
    <row r="73" spans="2:8" s="4" customFormat="1" ht="11.25" customHeight="1">
      <c r="B73" s="256" t="s">
        <v>696</v>
      </c>
      <c r="C73" s="193" t="s">
        <v>697</v>
      </c>
      <c r="D73" s="299"/>
      <c r="E73" s="299"/>
      <c r="F73" s="189"/>
    </row>
    <row r="74" spans="2:8" s="4" customFormat="1" ht="11.25" customHeight="1">
      <c r="B74" s="258">
        <v>48</v>
      </c>
      <c r="C74" s="190" t="s">
        <v>2070</v>
      </c>
      <c r="D74" s="299">
        <v>900</v>
      </c>
      <c r="E74" s="299">
        <v>900</v>
      </c>
      <c r="F74" s="858" t="s">
        <v>560</v>
      </c>
    </row>
    <row r="75" spans="2:8" s="4" customFormat="1" ht="11.25" customHeight="1">
      <c r="B75" s="255">
        <v>49</v>
      </c>
      <c r="C75" s="628" t="s">
        <v>698</v>
      </c>
      <c r="D75" s="299"/>
      <c r="E75" s="299"/>
      <c r="F75" s="191"/>
    </row>
    <row r="76" spans="2:8" s="4" customFormat="1" ht="11.25" customHeight="1">
      <c r="B76" s="255">
        <v>50</v>
      </c>
      <c r="C76" s="190" t="s">
        <v>699</v>
      </c>
      <c r="D76" s="299"/>
      <c r="E76" s="299"/>
      <c r="F76" s="191"/>
    </row>
    <row r="77" spans="2:8" s="4" customFormat="1" ht="11.25" customHeight="1">
      <c r="B77" s="1176">
        <v>51</v>
      </c>
      <c r="C77" s="1177" t="s">
        <v>700</v>
      </c>
      <c r="D77" s="1178">
        <v>28729</v>
      </c>
      <c r="E77" s="1178">
        <v>27630.227009999999</v>
      </c>
      <c r="F77" s="1182"/>
    </row>
    <row r="78" spans="2:8" s="4" customFormat="1" ht="15" customHeight="1">
      <c r="B78" s="1725" t="s">
        <v>701</v>
      </c>
      <c r="C78" s="1725"/>
      <c r="D78" s="1725"/>
      <c r="E78" s="1725"/>
      <c r="F78" s="1725"/>
    </row>
    <row r="79" spans="2:8" s="4" customFormat="1" ht="11.25" customHeight="1">
      <c r="B79" s="255">
        <v>52</v>
      </c>
      <c r="C79" s="190" t="s">
        <v>702</v>
      </c>
      <c r="D79" s="299"/>
      <c r="E79" s="299"/>
      <c r="F79" s="191"/>
    </row>
    <row r="80" spans="2:8" s="4" customFormat="1" ht="22.5" customHeight="1">
      <c r="B80" s="258">
        <v>53</v>
      </c>
      <c r="C80" s="190" t="s">
        <v>2072</v>
      </c>
      <c r="D80" s="299"/>
      <c r="E80" s="299"/>
      <c r="F80" s="191"/>
    </row>
    <row r="81" spans="2:8" s="4" customFormat="1" ht="22.5" customHeight="1">
      <c r="B81" s="258">
        <v>54</v>
      </c>
      <c r="C81" s="190" t="s">
        <v>2073</v>
      </c>
      <c r="D81" s="299"/>
      <c r="E81" s="299"/>
      <c r="F81" s="191"/>
    </row>
    <row r="82" spans="2:8" s="4" customFormat="1" ht="22.5" customHeight="1">
      <c r="B82" s="258">
        <v>55</v>
      </c>
      <c r="C82" s="190" t="s">
        <v>2083</v>
      </c>
      <c r="D82" s="299">
        <v>-5588</v>
      </c>
      <c r="E82" s="299">
        <v>-5588</v>
      </c>
      <c r="F82" s="858" t="s">
        <v>560</v>
      </c>
    </row>
    <row r="83" spans="2:8" s="4" customFormat="1" ht="11.25" customHeight="1">
      <c r="B83" s="348" t="s">
        <v>703</v>
      </c>
      <c r="C83" s="194" t="s">
        <v>704</v>
      </c>
      <c r="D83" s="299"/>
      <c r="E83" s="299"/>
      <c r="F83" s="191"/>
    </row>
    <row r="84" spans="2:8" s="4" customFormat="1" ht="11.25" customHeight="1">
      <c r="B84" s="348" t="s">
        <v>705</v>
      </c>
      <c r="C84" s="195" t="s">
        <v>706</v>
      </c>
      <c r="D84" s="299">
        <v>-122.94051300000001</v>
      </c>
      <c r="E84" s="299">
        <v>-149.823519</v>
      </c>
      <c r="F84" s="1467" t="s">
        <v>560</v>
      </c>
    </row>
    <row r="85" spans="2:8" s="4" customFormat="1" ht="11.25" customHeight="1">
      <c r="B85" s="1176">
        <v>57</v>
      </c>
      <c r="C85" s="1185" t="s">
        <v>707</v>
      </c>
      <c r="D85" s="1468">
        <f>D82+D84</f>
        <v>-5710.9405129999996</v>
      </c>
      <c r="E85" s="1468">
        <f>E82+E84</f>
        <v>-5737.8235189999996</v>
      </c>
      <c r="F85" s="1186"/>
    </row>
    <row r="86" spans="2:8" s="4" customFormat="1" ht="11.25" customHeight="1">
      <c r="B86" s="587">
        <v>58</v>
      </c>
      <c r="C86" s="588" t="s">
        <v>708</v>
      </c>
      <c r="D86" s="1178">
        <v>23018.059486999999</v>
      </c>
      <c r="E86" s="1178">
        <v>21892.403491000001</v>
      </c>
      <c r="F86" s="589"/>
    </row>
    <row r="87" spans="2:8" s="4" customFormat="1" ht="11.25" customHeight="1">
      <c r="B87" s="1183">
        <v>59</v>
      </c>
      <c r="C87" s="1187" t="s">
        <v>709</v>
      </c>
      <c r="D87" s="1178">
        <v>231462.98865677419</v>
      </c>
      <c r="E87" s="1178">
        <v>216030.589958</v>
      </c>
      <c r="F87" s="1182"/>
      <c r="G87" s="1465"/>
    </row>
    <row r="88" spans="2:8" s="4" customFormat="1" ht="11.25" customHeight="1">
      <c r="B88" s="1183">
        <v>60</v>
      </c>
      <c r="C88" s="1187" t="s">
        <v>298</v>
      </c>
      <c r="D88" s="1178">
        <v>1061993.1174145599</v>
      </c>
      <c r="E88" s="1178">
        <v>1070702.6934648</v>
      </c>
      <c r="F88" s="1182"/>
    </row>
    <row r="89" spans="2:8" s="4" customFormat="1" ht="15" customHeight="1">
      <c r="B89" s="1725" t="s">
        <v>710</v>
      </c>
      <c r="C89" s="1725"/>
      <c r="D89" s="1725"/>
      <c r="E89" s="1725"/>
      <c r="F89" s="1725"/>
    </row>
    <row r="90" spans="2:8" s="4" customFormat="1" ht="11.25" customHeight="1">
      <c r="B90" s="590">
        <v>61</v>
      </c>
      <c r="C90" s="591" t="s">
        <v>711</v>
      </c>
      <c r="D90" s="592">
        <v>18.275794853502415</v>
      </c>
      <c r="E90" s="592">
        <v>17.2402569597993</v>
      </c>
      <c r="F90" s="589"/>
      <c r="G90" s="1554"/>
      <c r="H90" s="704"/>
    </row>
    <row r="91" spans="2:8" s="4" customFormat="1" ht="11.25" customHeight="1">
      <c r="B91" s="590">
        <v>62</v>
      </c>
      <c r="C91" s="591" t="s">
        <v>712</v>
      </c>
      <c r="D91" s="592">
        <v>19.627693888211088</v>
      </c>
      <c r="E91" s="592">
        <v>18.131277407360901</v>
      </c>
      <c r="F91" s="589"/>
      <c r="H91" s="704"/>
    </row>
    <row r="92" spans="2:8" s="4" customFormat="1" ht="11.25" customHeight="1">
      <c r="B92" s="590">
        <v>63</v>
      </c>
      <c r="C92" s="591" t="s">
        <v>713</v>
      </c>
      <c r="D92" s="592">
        <v>21.795149599509696</v>
      </c>
      <c r="E92" s="592">
        <v>20.175889279104499</v>
      </c>
      <c r="F92" s="589"/>
      <c r="G92" s="1558"/>
      <c r="H92" s="704"/>
    </row>
    <row r="93" spans="2:8" s="4" customFormat="1" ht="22.5" customHeight="1">
      <c r="B93" s="634">
        <v>64</v>
      </c>
      <c r="C93" s="591" t="s">
        <v>2074</v>
      </c>
      <c r="D93" s="1469">
        <v>15.029192140658376</v>
      </c>
      <c r="E93" s="1469">
        <v>15.2</v>
      </c>
      <c r="F93" s="589"/>
    </row>
    <row r="94" spans="2:8" s="4" customFormat="1" ht="11.25" customHeight="1">
      <c r="B94" s="256">
        <v>65</v>
      </c>
      <c r="C94" s="631" t="s">
        <v>714</v>
      </c>
      <c r="D94" s="786">
        <v>2.5</v>
      </c>
      <c r="E94" s="786">
        <v>2.5000000041449302</v>
      </c>
      <c r="F94" s="189"/>
      <c r="G94" s="1555"/>
    </row>
    <row r="95" spans="2:8" s="4" customFormat="1" ht="11.25" customHeight="1">
      <c r="B95" s="256">
        <v>66</v>
      </c>
      <c r="C95" s="631" t="s">
        <v>715</v>
      </c>
      <c r="D95" s="786">
        <v>1.6812653208285961</v>
      </c>
      <c r="E95" s="786">
        <v>1.1548636140987201</v>
      </c>
      <c r="F95" s="189"/>
      <c r="G95" s="1555"/>
    </row>
    <row r="96" spans="2:8" s="4" customFormat="1" ht="11.25" customHeight="1">
      <c r="B96" s="256">
        <v>67</v>
      </c>
      <c r="C96" s="631" t="s">
        <v>716</v>
      </c>
      <c r="D96" s="786">
        <v>3.1666768198297821</v>
      </c>
      <c r="E96" s="786">
        <v>3.1490705189963499</v>
      </c>
      <c r="F96" s="189"/>
      <c r="G96" s="1555"/>
    </row>
    <row r="97" spans="2:8" s="4" customFormat="1" ht="11.25" customHeight="1">
      <c r="B97" s="256" t="s">
        <v>717</v>
      </c>
      <c r="C97" s="631" t="s">
        <v>718</v>
      </c>
      <c r="D97" s="786">
        <v>2</v>
      </c>
      <c r="E97" s="786">
        <v>2.0000000033346201</v>
      </c>
      <c r="F97" s="189"/>
      <c r="G97" s="1555"/>
    </row>
    <row r="98" spans="2:8" s="4" customFormat="1" ht="11.25" customHeight="1">
      <c r="B98" s="256" t="s">
        <v>719</v>
      </c>
      <c r="C98" s="631" t="s">
        <v>720</v>
      </c>
      <c r="D98" s="786">
        <v>1.1812499999999999</v>
      </c>
      <c r="E98" s="1470">
        <v>1.9</v>
      </c>
      <c r="F98" s="189"/>
      <c r="G98" s="1555"/>
    </row>
    <row r="99" spans="2:8" s="4" customFormat="1" ht="11.25" customHeight="1">
      <c r="B99" s="255">
        <v>68</v>
      </c>
      <c r="C99" s="192" t="s">
        <v>721</v>
      </c>
      <c r="D99" s="1471">
        <f>0.124464438882111*100</f>
        <v>12.4464438882111</v>
      </c>
      <c r="E99" s="1471">
        <f>0.102313054549821*100</f>
        <v>10.231305454982099</v>
      </c>
      <c r="F99" s="191"/>
      <c r="G99" s="1555"/>
      <c r="H99" s="188"/>
    </row>
    <row r="100" spans="2:8" s="4" customFormat="1" ht="15" customHeight="1">
      <c r="B100" s="1725" t="s">
        <v>722</v>
      </c>
      <c r="C100" s="1725"/>
      <c r="D100" s="1725"/>
      <c r="E100" s="1725"/>
      <c r="F100" s="1725"/>
      <c r="G100" s="1555"/>
      <c r="H100" s="1442"/>
    </row>
    <row r="101" spans="2:8" s="4" customFormat="1" ht="22.5" customHeight="1">
      <c r="B101" s="258">
        <v>72</v>
      </c>
      <c r="C101" s="190" t="s">
        <v>2075</v>
      </c>
      <c r="D101" s="1473">
        <v>63.366</v>
      </c>
      <c r="E101" s="1473">
        <v>74.44</v>
      </c>
      <c r="F101" s="191"/>
      <c r="G101" s="1555"/>
      <c r="H101" s="1442"/>
    </row>
    <row r="102" spans="2:8" s="4" customFormat="1" ht="22.5" customHeight="1">
      <c r="B102" s="258">
        <v>73</v>
      </c>
      <c r="C102" s="190" t="s">
        <v>2076</v>
      </c>
      <c r="D102" s="299">
        <v>149.09100000000001</v>
      </c>
      <c r="E102" s="299">
        <v>154.006</v>
      </c>
      <c r="F102" s="189"/>
      <c r="G102" s="1555"/>
      <c r="H102" s="1442"/>
    </row>
    <row r="103" spans="2:8" s="4" customFormat="1" ht="11.25" customHeight="1">
      <c r="B103" s="258">
        <v>75</v>
      </c>
      <c r="C103" s="190" t="s">
        <v>2077</v>
      </c>
      <c r="D103" s="299">
        <v>119.839</v>
      </c>
      <c r="E103" s="299">
        <v>296.81115599999998</v>
      </c>
      <c r="F103" s="191"/>
      <c r="G103" s="1555"/>
      <c r="H103" s="1442"/>
    </row>
    <row r="104" spans="2:8" s="4" customFormat="1" ht="15" customHeight="1">
      <c r="B104" s="1725" t="s">
        <v>723</v>
      </c>
      <c r="C104" s="1725"/>
      <c r="D104" s="1725"/>
      <c r="E104" s="1725"/>
      <c r="F104" s="1725"/>
      <c r="G104" s="1441"/>
      <c r="H104" s="1442"/>
    </row>
    <row r="105" spans="2:8" s="4" customFormat="1" ht="11.25" customHeight="1">
      <c r="B105" s="255">
        <v>76</v>
      </c>
      <c r="C105" s="190" t="s">
        <v>724</v>
      </c>
      <c r="D105" s="191"/>
      <c r="E105" s="191"/>
      <c r="F105" s="191"/>
      <c r="G105" s="1441"/>
      <c r="H105" s="1442"/>
    </row>
    <row r="106" spans="2:8" s="4" customFormat="1" ht="11.25" customHeight="1">
      <c r="B106" s="255">
        <v>77</v>
      </c>
      <c r="C106" s="190" t="s">
        <v>725</v>
      </c>
      <c r="D106" s="191"/>
      <c r="E106" s="191"/>
      <c r="F106" s="191"/>
      <c r="G106" s="1441"/>
      <c r="H106" s="1442"/>
    </row>
    <row r="107" spans="2:8" s="4" customFormat="1" ht="11.25" customHeight="1">
      <c r="B107" s="255">
        <v>78</v>
      </c>
      <c r="C107" s="190" t="s">
        <v>726</v>
      </c>
      <c r="D107" s="196"/>
      <c r="E107" s="196"/>
      <c r="F107" s="196"/>
      <c r="G107" s="1441"/>
      <c r="H107" s="1442"/>
    </row>
    <row r="108" spans="2:8" s="4" customFormat="1" ht="11.25" customHeight="1">
      <c r="B108" s="255">
        <v>79</v>
      </c>
      <c r="C108" s="190" t="s">
        <v>727</v>
      </c>
      <c r="D108" s="191"/>
      <c r="E108" s="191"/>
      <c r="F108" s="191"/>
      <c r="G108" s="1441"/>
      <c r="H108" s="1442"/>
    </row>
    <row r="109" spans="2:8" s="4" customFormat="1" ht="15" customHeight="1">
      <c r="B109" s="1725" t="s">
        <v>2207</v>
      </c>
      <c r="C109" s="1725"/>
      <c r="D109" s="1725"/>
      <c r="E109" s="1725"/>
      <c r="F109" s="1725"/>
      <c r="G109" s="1441"/>
      <c r="H109" s="1442"/>
    </row>
    <row r="110" spans="2:8" s="4" customFormat="1" ht="11.25" customHeight="1">
      <c r="B110" s="255">
        <v>80</v>
      </c>
      <c r="C110" s="190" t="s">
        <v>729</v>
      </c>
      <c r="D110" s="1310" t="s">
        <v>730</v>
      </c>
      <c r="E110" s="1310" t="s">
        <v>730</v>
      </c>
      <c r="F110" s="188"/>
      <c r="G110" s="1441"/>
      <c r="H110" s="1442"/>
    </row>
    <row r="111" spans="2:8" s="4" customFormat="1" ht="11.25" customHeight="1">
      <c r="B111" s="255">
        <v>81</v>
      </c>
      <c r="C111" s="190" t="s">
        <v>731</v>
      </c>
      <c r="D111" s="1310" t="s">
        <v>730</v>
      </c>
      <c r="E111" s="1310" t="s">
        <v>730</v>
      </c>
      <c r="F111" s="188"/>
      <c r="G111" s="1441"/>
      <c r="H111" s="1442"/>
    </row>
    <row r="112" spans="2:8" s="4" customFormat="1" ht="11.25" customHeight="1">
      <c r="B112" s="255">
        <v>82</v>
      </c>
      <c r="C112" s="190" t="s">
        <v>732</v>
      </c>
      <c r="D112" s="1310" t="s">
        <v>730</v>
      </c>
      <c r="E112" s="1310" t="s">
        <v>730</v>
      </c>
      <c r="F112" s="188"/>
      <c r="G112" s="1441"/>
      <c r="H112" s="1442"/>
    </row>
    <row r="113" spans="2:8" s="4" customFormat="1" ht="11.25" customHeight="1">
      <c r="B113" s="255">
        <v>83</v>
      </c>
      <c r="C113" s="190" t="s">
        <v>733</v>
      </c>
      <c r="D113" s="1310" t="s">
        <v>730</v>
      </c>
      <c r="E113" s="1310" t="s">
        <v>730</v>
      </c>
      <c r="F113" s="188"/>
      <c r="G113" s="1441"/>
      <c r="H113" s="1442"/>
    </row>
    <row r="114" spans="2:8" s="4" customFormat="1" ht="11.25" customHeight="1">
      <c r="B114" s="255">
        <v>84</v>
      </c>
      <c r="C114" s="190" t="s">
        <v>734</v>
      </c>
      <c r="D114" s="1310" t="s">
        <v>730</v>
      </c>
      <c r="E114" s="1310" t="s">
        <v>730</v>
      </c>
      <c r="F114" s="188"/>
    </row>
    <row r="115" spans="2:8" s="4" customFormat="1" ht="11.25" customHeight="1">
      <c r="B115" s="636">
        <v>85</v>
      </c>
      <c r="C115" s="1311" t="s">
        <v>735</v>
      </c>
      <c r="D115" s="1312" t="s">
        <v>730</v>
      </c>
      <c r="E115" s="1312" t="s">
        <v>730</v>
      </c>
      <c r="F115" s="1313"/>
    </row>
    <row r="116" spans="2:8" s="4" customFormat="1" ht="6" customHeight="1">
      <c r="B116" s="153"/>
      <c r="D116" s="188"/>
      <c r="E116" s="188"/>
      <c r="F116" s="188"/>
    </row>
    <row r="117" spans="2:8" s="4" customFormat="1" ht="11.25" customHeight="1">
      <c r="B117" s="1729" t="s">
        <v>728</v>
      </c>
      <c r="C117" s="1730"/>
      <c r="D117" s="1730"/>
      <c r="E117" s="1730"/>
      <c r="F117" s="1730"/>
    </row>
    <row r="119" spans="2:8" s="4" customFormat="1" ht="11.25"/>
  </sheetData>
  <mergeCells count="14">
    <mergeCell ref="B117:F117"/>
    <mergeCell ref="B109:F109"/>
    <mergeCell ref="B69:F69"/>
    <mergeCell ref="B78:F78"/>
    <mergeCell ref="B89:F89"/>
    <mergeCell ref="B104:F104"/>
    <mergeCell ref="B100:F100"/>
    <mergeCell ref="B49:F49"/>
    <mergeCell ref="B59:F59"/>
    <mergeCell ref="B3:H3"/>
    <mergeCell ref="B7:F7"/>
    <mergeCell ref="B10:C10"/>
    <mergeCell ref="B11:F11"/>
    <mergeCell ref="B22:F22"/>
  </mergeCells>
  <hyperlinks>
    <hyperlink ref="B3" location="Contents!A1" display="Back to index page" xr:uid="{10C94359-15D1-4319-8801-76200E338D2D}"/>
    <hyperlink ref="B3:H3" location="CONTENTS!A1" display="Back to contents page" xr:uid="{F0E4B363-A2C3-459B-9C5E-DC8B17A6A237}"/>
    <hyperlink ref="E3" location="CONTENTS!A1" display="Back to contents page" xr:uid="{3F6F6851-659D-43E7-9511-40DB0338EA77}"/>
  </hyperlinks>
  <pageMargins left="0.7" right="0.7" top="0.75" bottom="0.75" header="0.3" footer="0.3"/>
  <pageSetup paperSize="9" scale="68" fitToHeight="0" orientation="landscape" verticalDpi="0" r:id="rId1"/>
  <customProperties>
    <customPr name="EpmWorksheetKeyString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346F8-C656-4B16-9C2D-1755E4DA8391}">
  <sheetPr codeName="Ark28">
    <tabColor rgb="FF007272"/>
    <pageSetUpPr fitToPage="1"/>
  </sheetPr>
  <dimension ref="A1:X300"/>
  <sheetViews>
    <sheetView showGridLines="0" showRowColHeaders="0" zoomScaleNormal="100" workbookViewId="0"/>
  </sheetViews>
  <sheetFormatPr baseColWidth="10" defaultColWidth="8.7109375" defaultRowHeight="11.25"/>
  <cols>
    <col min="1" max="1" width="2.7109375" style="135" customWidth="1"/>
    <col min="2" max="2" width="4.85546875" style="135" customWidth="1"/>
    <col min="3" max="3" width="64.28515625" style="135" customWidth="1"/>
    <col min="4" max="8" width="15.7109375" style="138" customWidth="1"/>
    <col min="9" max="16384" width="8.7109375" style="138"/>
  </cols>
  <sheetData>
    <row r="1" spans="1:24" ht="11.25" customHeight="1"/>
    <row r="2" spans="1:24" ht="5.25" customHeight="1"/>
    <row r="3" spans="1:24" s="135" customFormat="1" ht="12.75" customHeight="1">
      <c r="B3" s="1726" t="s">
        <v>268</v>
      </c>
      <c r="C3" s="1726"/>
      <c r="D3" s="1726"/>
      <c r="E3" s="1726"/>
      <c r="F3" s="1726"/>
      <c r="G3" s="1726"/>
      <c r="H3" s="1726"/>
    </row>
    <row r="4" spans="1:24" s="135" customFormat="1" ht="5.25" customHeight="1">
      <c r="C4" s="8"/>
      <c r="D4" s="16"/>
      <c r="E4" s="16"/>
      <c r="F4" s="16"/>
      <c r="G4" s="16"/>
      <c r="H4" s="16"/>
    </row>
    <row r="5" spans="1:24" s="136" customFormat="1" ht="15.75" customHeight="1">
      <c r="B5" s="16" t="s">
        <v>1479</v>
      </c>
      <c r="C5" s="137"/>
      <c r="D5" s="137"/>
      <c r="E5" s="137"/>
      <c r="F5" s="137"/>
      <c r="G5" s="137"/>
      <c r="H5" s="137"/>
      <c r="I5" s="135"/>
      <c r="J5" s="135"/>
      <c r="K5" s="135"/>
      <c r="L5" s="135"/>
      <c r="M5" s="135"/>
      <c r="N5" s="135"/>
      <c r="O5" s="135"/>
      <c r="P5" s="135"/>
      <c r="Q5" s="135"/>
      <c r="R5" s="135"/>
      <c r="S5" s="135"/>
      <c r="T5" s="135"/>
      <c r="U5" s="135"/>
      <c r="V5" s="135"/>
      <c r="W5" s="135"/>
      <c r="X5" s="135"/>
    </row>
    <row r="6" spans="1:24" s="136" customFormat="1" ht="11.25" customHeight="1">
      <c r="B6" s="16"/>
      <c r="C6" s="137"/>
      <c r="D6" s="137"/>
      <c r="E6" s="137"/>
      <c r="F6" s="137"/>
      <c r="G6" s="137"/>
      <c r="H6" s="137"/>
      <c r="I6" s="135"/>
      <c r="J6" s="135"/>
      <c r="K6" s="135"/>
      <c r="L6" s="135"/>
      <c r="M6" s="135"/>
      <c r="N6" s="135"/>
      <c r="O6" s="135"/>
      <c r="P6" s="135"/>
      <c r="Q6" s="135"/>
      <c r="R6" s="135"/>
      <c r="S6" s="135"/>
      <c r="T6" s="135"/>
      <c r="U6" s="135"/>
      <c r="V6" s="135"/>
      <c r="W6" s="135"/>
      <c r="X6" s="135"/>
    </row>
    <row r="7" spans="1:24" s="136" customFormat="1" ht="22.5" customHeight="1">
      <c r="B7" s="1759" t="s">
        <v>2195</v>
      </c>
      <c r="C7" s="1759"/>
      <c r="D7" s="1759"/>
      <c r="E7" s="1759"/>
      <c r="F7" s="1759"/>
      <c r="G7" s="1921"/>
      <c r="H7" s="1921"/>
      <c r="I7" s="135"/>
      <c r="J7" s="135"/>
      <c r="K7" s="135"/>
      <c r="L7" s="135"/>
      <c r="M7" s="135"/>
      <c r="N7" s="135"/>
      <c r="O7" s="135"/>
      <c r="P7" s="135"/>
      <c r="Q7" s="135"/>
      <c r="R7" s="135"/>
      <c r="S7" s="135"/>
      <c r="T7" s="135"/>
      <c r="U7" s="135"/>
      <c r="V7" s="135"/>
      <c r="W7" s="135"/>
      <c r="X7" s="135"/>
    </row>
    <row r="8" spans="1:24" s="136" customFormat="1" ht="33.75" customHeight="1">
      <c r="B8" s="1759" t="s">
        <v>1924</v>
      </c>
      <c r="C8" s="1759"/>
      <c r="D8" s="1759"/>
      <c r="E8" s="1759"/>
      <c r="F8" s="1759"/>
      <c r="G8" s="1921"/>
      <c r="H8" s="1921"/>
      <c r="I8" s="135"/>
      <c r="K8" s="135"/>
      <c r="L8" s="135"/>
      <c r="M8" s="135"/>
      <c r="N8" s="135"/>
      <c r="O8" s="135"/>
      <c r="P8" s="135"/>
      <c r="Q8" s="135"/>
      <c r="R8" s="135"/>
      <c r="S8" s="135"/>
      <c r="T8" s="135"/>
      <c r="U8" s="135"/>
      <c r="V8" s="135"/>
      <c r="W8" s="135"/>
      <c r="X8" s="135"/>
    </row>
    <row r="9" spans="1:24" s="136" customFormat="1" ht="22.5" customHeight="1">
      <c r="B9" s="1759" t="s">
        <v>1925</v>
      </c>
      <c r="C9" s="1759"/>
      <c r="D9" s="1759"/>
      <c r="E9" s="1759"/>
      <c r="F9" s="1759"/>
      <c r="G9" s="1759"/>
      <c r="H9" s="1759"/>
      <c r="I9" s="135"/>
      <c r="K9" s="135"/>
      <c r="L9" s="135"/>
      <c r="M9" s="135"/>
      <c r="N9" s="135"/>
      <c r="O9" s="135"/>
      <c r="P9" s="135"/>
      <c r="Q9" s="135"/>
      <c r="R9" s="135"/>
      <c r="S9" s="135"/>
      <c r="T9" s="135"/>
      <c r="U9" s="135"/>
      <c r="V9" s="135"/>
      <c r="W9" s="135"/>
      <c r="X9" s="135"/>
    </row>
    <row r="10" spans="1:24" s="136" customFormat="1" ht="22.5" customHeight="1">
      <c r="B10" s="1759" t="s">
        <v>2096</v>
      </c>
      <c r="C10" s="1759"/>
      <c r="D10" s="1759"/>
      <c r="E10" s="1759"/>
      <c r="F10" s="1759"/>
      <c r="G10" s="1921"/>
      <c r="H10" s="1921"/>
      <c r="I10" s="135"/>
      <c r="J10" s="135"/>
      <c r="K10" s="135"/>
      <c r="L10" s="135"/>
      <c r="M10" s="135"/>
      <c r="N10" s="135"/>
      <c r="O10" s="135"/>
      <c r="P10" s="135"/>
      <c r="Q10" s="135"/>
      <c r="R10" s="135"/>
      <c r="S10" s="135"/>
      <c r="T10" s="135"/>
      <c r="U10" s="135"/>
      <c r="V10" s="135"/>
      <c r="W10" s="135"/>
      <c r="X10" s="135"/>
    </row>
    <row r="11" spans="1:24" s="136" customFormat="1" ht="11.25" customHeight="1">
      <c r="B11" s="137"/>
      <c r="C11" s="137"/>
      <c r="D11" s="137"/>
      <c r="E11" s="137"/>
      <c r="F11" s="137"/>
      <c r="G11" s="137"/>
      <c r="H11" s="137"/>
      <c r="I11" s="135"/>
      <c r="J11" s="135"/>
      <c r="K11" s="135"/>
      <c r="L11" s="135"/>
      <c r="M11" s="135"/>
      <c r="N11" s="135"/>
      <c r="O11" s="135"/>
      <c r="P11" s="135"/>
      <c r="Q11" s="135"/>
      <c r="R11" s="135"/>
      <c r="S11" s="135"/>
      <c r="T11" s="135"/>
      <c r="U11" s="135"/>
      <c r="V11" s="135"/>
      <c r="W11" s="135"/>
      <c r="X11" s="135"/>
    </row>
    <row r="12" spans="1:24" s="139" customFormat="1" ht="11.25" customHeight="1">
      <c r="B12" s="1920" t="s">
        <v>1480</v>
      </c>
      <c r="C12" s="1920"/>
      <c r="D12" s="1920"/>
      <c r="E12" s="1920"/>
      <c r="F12" s="1920"/>
      <c r="G12" s="577"/>
      <c r="H12" s="577"/>
      <c r="J12" s="140"/>
      <c r="K12" s="140"/>
      <c r="L12" s="140"/>
      <c r="M12" s="140"/>
      <c r="N12" s="140"/>
      <c r="O12" s="140"/>
      <c r="P12" s="140"/>
      <c r="Q12" s="140"/>
      <c r="R12" s="140"/>
      <c r="S12" s="140"/>
      <c r="T12" s="140"/>
      <c r="U12" s="140"/>
      <c r="V12" s="140"/>
      <c r="W12" s="140"/>
      <c r="X12" s="140"/>
    </row>
    <row r="13" spans="1:24" s="141" customFormat="1" ht="11.25" customHeight="1">
      <c r="A13" s="140"/>
      <c r="B13" s="1919" t="s">
        <v>273</v>
      </c>
      <c r="C13" s="1919"/>
      <c r="D13" s="1363" t="s">
        <v>2198</v>
      </c>
      <c r="E13" s="328" t="s">
        <v>2160</v>
      </c>
      <c r="F13" s="1363" t="s">
        <v>2164</v>
      </c>
      <c r="G13" s="1363" t="s">
        <v>1988</v>
      </c>
      <c r="H13" s="1363" t="s">
        <v>1989</v>
      </c>
    </row>
    <row r="14" spans="1:24" s="1533" customFormat="1" ht="15" customHeight="1">
      <c r="A14" s="577"/>
      <c r="B14" s="1530" t="s">
        <v>1481</v>
      </c>
      <c r="C14" s="1531"/>
      <c r="D14" s="1532"/>
      <c r="E14" s="1532"/>
      <c r="F14" s="1532"/>
      <c r="G14" s="1532"/>
      <c r="H14" s="1532"/>
    </row>
    <row r="15" spans="1:24" s="141" customFormat="1" ht="11.25" customHeight="1">
      <c r="A15" s="140"/>
      <c r="B15" s="317" t="s">
        <v>1482</v>
      </c>
      <c r="C15" s="1574" t="s">
        <v>1483</v>
      </c>
      <c r="D15" s="299">
        <v>383750.59338530782</v>
      </c>
      <c r="E15" s="299">
        <v>353241</v>
      </c>
      <c r="F15" s="299">
        <v>366362</v>
      </c>
      <c r="G15" s="299">
        <v>337087.44300000003</v>
      </c>
      <c r="H15" s="299">
        <v>314856</v>
      </c>
      <c r="I15" s="1918"/>
      <c r="J15" s="1758"/>
      <c r="K15" s="1758"/>
      <c r="L15" s="1758"/>
      <c r="M15" s="1758"/>
    </row>
    <row r="16" spans="1:24" s="141" customFormat="1" ht="11.25" customHeight="1">
      <c r="A16" s="140"/>
      <c r="B16" s="317" t="s">
        <v>1484</v>
      </c>
      <c r="C16" s="639" t="s">
        <v>1485</v>
      </c>
      <c r="D16" s="629">
        <v>269076.95073030784</v>
      </c>
      <c r="E16" s="629">
        <v>251777</v>
      </c>
      <c r="F16" s="629">
        <v>231333</v>
      </c>
      <c r="G16" s="629">
        <v>210704.274</v>
      </c>
      <c r="H16" s="629">
        <v>203817</v>
      </c>
    </row>
    <row r="17" spans="1:8" s="141" customFormat="1" ht="11.25" customHeight="1">
      <c r="A17" s="140"/>
      <c r="B17" s="317" t="s">
        <v>1030</v>
      </c>
      <c r="C17" s="105" t="s">
        <v>1486</v>
      </c>
      <c r="D17" s="299">
        <v>963812.09959237999</v>
      </c>
      <c r="E17" s="299">
        <v>945588</v>
      </c>
      <c r="F17" s="299">
        <v>920896</v>
      </c>
      <c r="G17" s="299">
        <v>912028.74800000002</v>
      </c>
      <c r="H17" s="299">
        <v>871858</v>
      </c>
    </row>
    <row r="18" spans="1:8" s="141" customFormat="1" ht="11.25" customHeight="1">
      <c r="A18" s="140"/>
      <c r="B18" s="317" t="s">
        <v>1487</v>
      </c>
      <c r="C18" s="105" t="s">
        <v>1488</v>
      </c>
      <c r="D18" s="859">
        <v>39.815913656573251</v>
      </c>
      <c r="E18" s="859">
        <v>37.36</v>
      </c>
      <c r="F18" s="859">
        <v>39.78</v>
      </c>
      <c r="G18" s="859">
        <v>36.96</v>
      </c>
      <c r="H18" s="1497">
        <v>36.11</v>
      </c>
    </row>
    <row r="19" spans="1:8" s="141" customFormat="1" ht="11.25" customHeight="1">
      <c r="A19" s="140"/>
      <c r="B19" s="317" t="s">
        <v>1489</v>
      </c>
      <c r="C19" s="639" t="s">
        <v>1490</v>
      </c>
      <c r="D19" s="786">
        <v>27.917988458964892</v>
      </c>
      <c r="E19" s="786">
        <v>26.63</v>
      </c>
      <c r="F19" s="786">
        <v>25.12</v>
      </c>
      <c r="G19" s="786">
        <v>23.1</v>
      </c>
      <c r="H19" s="1498">
        <v>23.38</v>
      </c>
    </row>
    <row r="20" spans="1:8" s="141" customFormat="1" ht="11.25" customHeight="1">
      <c r="A20" s="140"/>
      <c r="B20" s="317" t="s">
        <v>1031</v>
      </c>
      <c r="C20" s="105" t="s">
        <v>1491</v>
      </c>
      <c r="D20" s="299">
        <v>3018532.8804059098</v>
      </c>
      <c r="E20" s="299">
        <v>2716011</v>
      </c>
      <c r="F20" s="299">
        <v>2680648</v>
      </c>
      <c r="G20" s="299">
        <v>2836383.0469999998</v>
      </c>
      <c r="H20" s="299">
        <v>2511115</v>
      </c>
    </row>
    <row r="21" spans="1:8" s="141" customFormat="1" ht="11.25" customHeight="1">
      <c r="A21" s="140"/>
      <c r="B21" s="317" t="s">
        <v>1492</v>
      </c>
      <c r="C21" s="105" t="s">
        <v>1493</v>
      </c>
      <c r="D21" s="859">
        <v>12.71314935399027</v>
      </c>
      <c r="E21" s="859">
        <v>13.01</v>
      </c>
      <c r="F21" s="859">
        <v>13.67</v>
      </c>
      <c r="G21" s="859">
        <v>11.88</v>
      </c>
      <c r="H21" s="859">
        <v>12.54</v>
      </c>
    </row>
    <row r="22" spans="1:8" s="141" customFormat="1" ht="11.25" customHeight="1">
      <c r="A22" s="140"/>
      <c r="B22" s="317" t="s">
        <v>1494</v>
      </c>
      <c r="C22" s="639" t="s">
        <v>1495</v>
      </c>
      <c r="D22" s="786">
        <v>8.914163316787338</v>
      </c>
      <c r="E22" s="786">
        <v>9.27</v>
      </c>
      <c r="F22" s="786">
        <v>8.6300000000000008</v>
      </c>
      <c r="G22" s="786">
        <v>7.43</v>
      </c>
      <c r="H22" s="786">
        <v>8.1199999999999992</v>
      </c>
    </row>
    <row r="23" spans="1:8" s="135" customFormat="1" ht="15" customHeight="1">
      <c r="B23" s="1534" t="s">
        <v>1480</v>
      </c>
      <c r="C23" s="1534"/>
      <c r="D23" s="1535"/>
      <c r="E23" s="1535"/>
      <c r="F23" s="1535"/>
      <c r="G23" s="1535"/>
      <c r="H23" s="1535"/>
    </row>
    <row r="24" spans="1:8" s="135" customFormat="1" ht="11.25" customHeight="1">
      <c r="B24" s="318" t="s">
        <v>507</v>
      </c>
      <c r="C24" s="105" t="s">
        <v>1496</v>
      </c>
      <c r="D24" s="859">
        <v>37.678072554995701</v>
      </c>
      <c r="E24" s="859">
        <v>35.75</v>
      </c>
      <c r="F24" s="859">
        <v>35.75</v>
      </c>
      <c r="G24" s="859">
        <v>35.75</v>
      </c>
      <c r="H24" s="859">
        <v>35.75</v>
      </c>
    </row>
    <row r="25" spans="1:8" s="135" customFormat="1" ht="11.25" customHeight="1">
      <c r="B25" s="318" t="s">
        <v>508</v>
      </c>
      <c r="C25" s="639" t="s">
        <v>1497</v>
      </c>
      <c r="D25" s="786">
        <v>25.963162663311394</v>
      </c>
      <c r="E25" s="786">
        <v>22.85</v>
      </c>
      <c r="F25" s="786">
        <v>22.4</v>
      </c>
      <c r="G25" s="786">
        <v>22.3</v>
      </c>
      <c r="H25" s="786">
        <v>21.99</v>
      </c>
    </row>
    <row r="26" spans="1:8" s="135" customFormat="1" ht="11.25" customHeight="1">
      <c r="B26" s="318" t="s">
        <v>510</v>
      </c>
      <c r="C26" s="105" t="s">
        <v>1498</v>
      </c>
      <c r="D26" s="859">
        <v>6</v>
      </c>
      <c r="E26" s="859">
        <v>6</v>
      </c>
      <c r="F26" s="859">
        <v>6</v>
      </c>
      <c r="G26" s="859">
        <v>6</v>
      </c>
      <c r="H26" s="859">
        <v>6</v>
      </c>
    </row>
    <row r="27" spans="1:8" s="135" customFormat="1" ht="11.25" customHeight="1">
      <c r="B27" s="802" t="s">
        <v>511</v>
      </c>
      <c r="C27" s="803" t="s">
        <v>1499</v>
      </c>
      <c r="D27" s="1536"/>
      <c r="E27" s="1536"/>
      <c r="F27" s="1536"/>
      <c r="G27" s="1536"/>
      <c r="H27" s="1536"/>
    </row>
    <row r="28" spans="1:8" s="135" customFormat="1">
      <c r="B28" s="1537"/>
      <c r="C28" s="1537"/>
      <c r="D28" s="1538"/>
      <c r="E28" s="1538"/>
      <c r="F28" s="1538"/>
      <c r="G28" s="1538"/>
      <c r="H28" s="1538"/>
    </row>
    <row r="29" spans="1:8" s="135" customFormat="1">
      <c r="B29" s="140" t="s">
        <v>1500</v>
      </c>
      <c r="C29" s="291"/>
    </row>
    <row r="30" spans="1:8" s="135" customFormat="1">
      <c r="D30" s="292"/>
      <c r="E30" s="292"/>
      <c r="F30" s="292"/>
      <c r="G30" s="292"/>
      <c r="H30" s="292"/>
    </row>
    <row r="31" spans="1:8" s="135" customFormat="1">
      <c r="D31" s="292"/>
      <c r="E31" s="1499"/>
      <c r="F31" s="1499"/>
      <c r="G31" s="1499"/>
      <c r="H31" s="1499"/>
    </row>
    <row r="32" spans="1:8" s="135" customFormat="1"/>
    <row r="33" s="135" customFormat="1"/>
    <row r="34" s="135" customFormat="1"/>
    <row r="35" s="135" customFormat="1"/>
    <row r="36" s="135" customFormat="1"/>
    <row r="37" s="135" customFormat="1"/>
    <row r="38" s="135" customFormat="1"/>
    <row r="39" s="135" customFormat="1"/>
    <row r="40" s="135" customFormat="1"/>
    <row r="41" s="135" customFormat="1"/>
    <row r="42" s="135" customFormat="1"/>
    <row r="43" s="135" customFormat="1"/>
    <row r="44" s="135" customFormat="1"/>
    <row r="45" s="135" customFormat="1"/>
    <row r="46" s="135" customFormat="1"/>
    <row r="47" s="135" customFormat="1"/>
    <row r="48" s="135" customFormat="1"/>
    <row r="49" s="135" customFormat="1"/>
    <row r="50" s="135" customFormat="1"/>
    <row r="51" s="135" customFormat="1"/>
    <row r="52" s="135" customFormat="1"/>
    <row r="53" s="135" customFormat="1"/>
    <row r="54" s="135" customFormat="1"/>
    <row r="55" s="135" customFormat="1"/>
    <row r="56" s="135" customFormat="1"/>
    <row r="57" s="135" customFormat="1"/>
    <row r="58" s="135" customFormat="1"/>
    <row r="59" s="135" customFormat="1"/>
    <row r="60" s="135" customFormat="1"/>
    <row r="61" s="135" customFormat="1"/>
    <row r="62" s="135" customFormat="1"/>
    <row r="63" s="135" customFormat="1"/>
    <row r="64" s="135" customFormat="1"/>
    <row r="65" s="135" customFormat="1"/>
    <row r="66" s="135" customFormat="1"/>
    <row r="67" s="135" customFormat="1"/>
    <row r="68" s="135" customFormat="1"/>
    <row r="69" s="135" customFormat="1"/>
    <row r="70" s="135" customFormat="1"/>
    <row r="71" s="135" customFormat="1"/>
    <row r="72" s="135" customFormat="1"/>
    <row r="73" s="135" customFormat="1"/>
    <row r="74" s="135" customFormat="1"/>
    <row r="75" s="135" customFormat="1"/>
    <row r="76" s="135" customFormat="1"/>
    <row r="77" s="135" customFormat="1"/>
    <row r="78" s="135" customFormat="1"/>
    <row r="79" s="135" customFormat="1"/>
    <row r="80" s="135" customFormat="1"/>
    <row r="81" s="135" customFormat="1"/>
    <row r="82" s="135" customFormat="1"/>
    <row r="83" s="135" customFormat="1"/>
    <row r="84" s="135" customFormat="1"/>
    <row r="85" s="135" customFormat="1"/>
    <row r="86" s="135" customFormat="1"/>
    <row r="87" s="135" customFormat="1"/>
    <row r="88" s="135" customFormat="1"/>
    <row r="89" s="135" customFormat="1"/>
    <row r="90" s="135" customFormat="1"/>
    <row r="91" s="135" customFormat="1"/>
    <row r="92" s="135" customFormat="1"/>
    <row r="93" s="135" customFormat="1"/>
    <row r="94" s="135" customFormat="1"/>
    <row r="95" s="135" customFormat="1"/>
    <row r="96" s="135" customFormat="1"/>
    <row r="97" s="135" customFormat="1"/>
    <row r="98" s="135" customFormat="1"/>
    <row r="99" s="135" customFormat="1"/>
    <row r="100" s="135" customFormat="1"/>
    <row r="101" s="135" customFormat="1"/>
    <row r="102" s="135" customFormat="1"/>
    <row r="103" s="135" customFormat="1"/>
    <row r="104" s="135" customFormat="1"/>
    <row r="105" s="135" customFormat="1"/>
    <row r="106" s="135" customFormat="1"/>
    <row r="107" s="135" customFormat="1"/>
    <row r="108" s="135" customFormat="1"/>
    <row r="109" s="135" customFormat="1"/>
    <row r="110" s="135" customFormat="1"/>
    <row r="111" s="135" customFormat="1"/>
    <row r="112" s="135" customFormat="1"/>
    <row r="113" s="135" customFormat="1"/>
    <row r="114" s="135" customFormat="1"/>
    <row r="115" s="135" customFormat="1"/>
    <row r="116" s="135" customFormat="1"/>
    <row r="117" s="135" customFormat="1"/>
    <row r="118" s="135" customFormat="1"/>
    <row r="119" s="135" customFormat="1"/>
    <row r="120" s="135" customFormat="1"/>
    <row r="121" s="135" customFormat="1"/>
    <row r="122" s="135" customFormat="1"/>
    <row r="123" s="135" customFormat="1"/>
    <row r="124" s="135" customFormat="1"/>
    <row r="125" s="135" customFormat="1"/>
    <row r="126" s="135" customFormat="1"/>
    <row r="127" s="135" customFormat="1"/>
    <row r="128" s="135" customFormat="1"/>
    <row r="129" s="135" customFormat="1"/>
    <row r="130" s="135" customFormat="1"/>
    <row r="131" s="135" customFormat="1"/>
    <row r="132" s="135" customFormat="1"/>
    <row r="133" s="135" customFormat="1"/>
    <row r="134" s="135" customFormat="1"/>
    <row r="135" s="135" customFormat="1"/>
    <row r="136" s="135" customFormat="1"/>
    <row r="137" s="135" customFormat="1"/>
    <row r="138" s="135" customFormat="1"/>
    <row r="139" s="135" customFormat="1"/>
    <row r="140" s="135" customFormat="1"/>
    <row r="141" s="135" customFormat="1"/>
    <row r="142" s="135" customFormat="1"/>
    <row r="143" s="135" customFormat="1"/>
    <row r="144" s="135" customFormat="1"/>
    <row r="145" s="135" customFormat="1"/>
    <row r="146" s="135" customFormat="1"/>
    <row r="147" s="135" customFormat="1"/>
    <row r="148" s="135" customFormat="1"/>
    <row r="149" s="135" customFormat="1"/>
    <row r="150" s="135" customFormat="1"/>
    <row r="151" s="135" customFormat="1"/>
    <row r="152" s="135" customFormat="1"/>
    <row r="153" s="135" customFormat="1"/>
    <row r="154" s="135" customFormat="1"/>
    <row r="155" s="135" customFormat="1"/>
    <row r="156" s="135" customFormat="1"/>
    <row r="157" s="135" customFormat="1"/>
    <row r="158" s="135" customFormat="1"/>
    <row r="159" s="135" customFormat="1"/>
    <row r="160" s="135" customFormat="1"/>
    <row r="161" s="135" customFormat="1"/>
    <row r="162" s="135" customFormat="1"/>
    <row r="163" s="135" customFormat="1"/>
    <row r="164" s="135" customFormat="1"/>
    <row r="165" s="135" customFormat="1"/>
    <row r="166" s="135" customFormat="1"/>
    <row r="167" s="135" customFormat="1"/>
    <row r="168" s="135" customFormat="1"/>
    <row r="169" s="135" customFormat="1"/>
    <row r="170" s="135" customFormat="1"/>
    <row r="171" s="135" customFormat="1"/>
    <row r="172" s="135" customFormat="1"/>
    <row r="173" s="135" customFormat="1"/>
    <row r="174" s="135" customFormat="1"/>
    <row r="175" s="135" customFormat="1"/>
    <row r="176" s="135" customFormat="1"/>
    <row r="177" s="135" customFormat="1"/>
    <row r="178" s="135" customFormat="1"/>
    <row r="179" s="135" customFormat="1"/>
    <row r="180" s="135" customFormat="1"/>
    <row r="181" s="135" customFormat="1"/>
    <row r="182" s="135" customFormat="1"/>
    <row r="183" s="135" customFormat="1"/>
    <row r="184" s="135" customFormat="1"/>
    <row r="185" s="135" customFormat="1"/>
    <row r="186" s="135" customFormat="1"/>
    <row r="187" s="135" customFormat="1"/>
    <row r="188" s="135" customFormat="1"/>
    <row r="189" s="135" customFormat="1"/>
    <row r="190" s="135" customFormat="1"/>
    <row r="191" s="135" customFormat="1"/>
    <row r="192" s="135" customFormat="1"/>
    <row r="193" s="135" customFormat="1"/>
    <row r="194" s="135" customFormat="1"/>
    <row r="195" s="135" customFormat="1"/>
    <row r="196" s="135" customFormat="1"/>
    <row r="197" s="135" customFormat="1"/>
    <row r="198" s="135" customFormat="1"/>
    <row r="199" s="135" customFormat="1"/>
    <row r="200" s="135" customFormat="1"/>
    <row r="201" s="135" customFormat="1"/>
    <row r="202" s="135" customFormat="1"/>
    <row r="203" s="135" customFormat="1"/>
    <row r="204" s="135" customFormat="1"/>
    <row r="205" s="135" customFormat="1"/>
    <row r="206" s="135" customFormat="1"/>
    <row r="207" s="135" customFormat="1"/>
    <row r="208" s="135" customFormat="1"/>
    <row r="209" s="135" customFormat="1"/>
    <row r="210" s="135" customFormat="1"/>
    <row r="211" s="135" customFormat="1"/>
    <row r="212" s="135" customFormat="1"/>
    <row r="213" s="135" customFormat="1"/>
    <row r="214" s="135" customFormat="1"/>
    <row r="215" s="135" customFormat="1"/>
    <row r="216" s="135" customFormat="1"/>
    <row r="217" s="135" customFormat="1"/>
    <row r="218" s="135" customFormat="1"/>
    <row r="219" s="135" customFormat="1"/>
    <row r="220" s="135" customFormat="1"/>
    <row r="221" s="135" customFormat="1"/>
    <row r="222" s="135" customFormat="1"/>
    <row r="223" s="135" customFormat="1"/>
    <row r="224" s="135" customFormat="1"/>
    <row r="225" s="135" customFormat="1"/>
    <row r="226" s="135" customFormat="1"/>
    <row r="227" s="135" customFormat="1"/>
    <row r="228" s="135" customFormat="1"/>
    <row r="229" s="135" customFormat="1"/>
    <row r="230" s="135" customFormat="1"/>
    <row r="231" s="135" customFormat="1"/>
    <row r="232" s="135" customFormat="1"/>
    <row r="233" s="135" customFormat="1"/>
    <row r="234" s="135" customFormat="1"/>
    <row r="235" s="135" customFormat="1"/>
    <row r="236" s="135" customFormat="1"/>
    <row r="237" s="135" customFormat="1"/>
    <row r="238" s="135" customFormat="1"/>
    <row r="239" s="135" customFormat="1"/>
    <row r="240" s="135" customFormat="1"/>
    <row r="241" s="135" customFormat="1"/>
    <row r="242" s="135" customFormat="1"/>
    <row r="243" s="135" customFormat="1"/>
    <row r="244" s="135" customFormat="1"/>
    <row r="245" s="135" customFormat="1"/>
    <row r="246" s="135" customFormat="1"/>
    <row r="247" s="135" customFormat="1"/>
    <row r="248" s="135" customFormat="1"/>
    <row r="249" s="135" customFormat="1"/>
    <row r="250" s="135" customFormat="1"/>
    <row r="251" s="135" customFormat="1"/>
    <row r="252" s="135" customFormat="1"/>
    <row r="253" s="135" customFormat="1"/>
    <row r="254" s="135" customFormat="1"/>
    <row r="255" s="135" customFormat="1"/>
    <row r="256" s="135" customFormat="1"/>
    <row r="257" s="135" customFormat="1"/>
    <row r="258" s="135" customFormat="1"/>
    <row r="259" s="135" customFormat="1"/>
    <row r="260" s="135" customFormat="1"/>
    <row r="261" s="135" customFormat="1"/>
    <row r="262" s="135" customFormat="1"/>
    <row r="263" s="135" customFormat="1"/>
    <row r="264" s="135" customFormat="1"/>
    <row r="265" s="135" customFormat="1"/>
    <row r="266" s="135" customFormat="1"/>
    <row r="267" s="135" customFormat="1"/>
    <row r="268" s="135" customFormat="1"/>
    <row r="269" s="135" customFormat="1"/>
    <row r="270" s="135" customFormat="1"/>
    <row r="271" s="135" customFormat="1"/>
    <row r="272" s="135" customFormat="1"/>
    <row r="273" s="135" customFormat="1"/>
    <row r="274" s="135" customFormat="1"/>
    <row r="275" s="135" customFormat="1"/>
    <row r="276" s="135" customFormat="1"/>
    <row r="277" s="135" customFormat="1"/>
    <row r="278" s="135" customFormat="1"/>
    <row r="279" s="135" customFormat="1"/>
    <row r="280" s="135" customFormat="1"/>
    <row r="281" s="135" customFormat="1"/>
    <row r="282" s="135" customFormat="1"/>
    <row r="283" s="135" customFormat="1"/>
    <row r="284" s="135" customFormat="1"/>
    <row r="285" s="135" customFormat="1"/>
    <row r="286" s="135" customFormat="1"/>
    <row r="287" s="135" customFormat="1"/>
    <row r="288" s="135" customFormat="1"/>
    <row r="289" s="135" customFormat="1"/>
    <row r="290" s="135" customFormat="1"/>
    <row r="291" s="135" customFormat="1"/>
    <row r="292" s="135" customFormat="1"/>
    <row r="293" s="135" customFormat="1"/>
    <row r="294" s="135" customFormat="1"/>
    <row r="295" s="135" customFormat="1"/>
    <row r="296" s="135" customFormat="1"/>
    <row r="297" s="135" customFormat="1"/>
    <row r="298" s="135" customFormat="1"/>
    <row r="299" s="135" customFormat="1"/>
    <row r="300" s="135" customFormat="1"/>
  </sheetData>
  <mergeCells count="8">
    <mergeCell ref="I15:M15"/>
    <mergeCell ref="B3:H3"/>
    <mergeCell ref="B13:C13"/>
    <mergeCell ref="B12:F12"/>
    <mergeCell ref="B7:H7"/>
    <mergeCell ref="B8:H8"/>
    <mergeCell ref="B10:H10"/>
    <mergeCell ref="B9:H9"/>
  </mergeCells>
  <conditionalFormatting sqref="F14:G14">
    <cfRule type="cellIs" dxfId="67" priority="81" stopIfTrue="1" operator="lessThan">
      <formula>0</formula>
    </cfRule>
  </conditionalFormatting>
  <conditionalFormatting sqref="F27">
    <cfRule type="cellIs" dxfId="66" priority="70" stopIfTrue="1" operator="lessThan">
      <formula>0</formula>
    </cfRule>
  </conditionalFormatting>
  <conditionalFormatting sqref="F15:H17">
    <cfRule type="cellIs" dxfId="65" priority="69" stopIfTrue="1" operator="lessThan">
      <formula>0</formula>
    </cfRule>
  </conditionalFormatting>
  <conditionalFormatting sqref="G14:H14">
    <cfRule type="cellIs" dxfId="64" priority="68" stopIfTrue="1" operator="lessThan">
      <formula>0</formula>
    </cfRule>
  </conditionalFormatting>
  <conditionalFormatting sqref="G27">
    <cfRule type="cellIs" dxfId="63" priority="64" stopIfTrue="1" operator="lessThan">
      <formula>0</formula>
    </cfRule>
  </conditionalFormatting>
  <conditionalFormatting sqref="G15:G17">
    <cfRule type="cellIs" dxfId="62" priority="63" stopIfTrue="1" operator="lessThan">
      <formula>0</formula>
    </cfRule>
  </conditionalFormatting>
  <conditionalFormatting sqref="H14">
    <cfRule type="cellIs" dxfId="61" priority="62" stopIfTrue="1" operator="lessThan">
      <formula>0</formula>
    </cfRule>
  </conditionalFormatting>
  <conditionalFormatting sqref="H27">
    <cfRule type="cellIs" dxfId="60" priority="58" stopIfTrue="1" operator="lessThan">
      <formula>0</formula>
    </cfRule>
  </conditionalFormatting>
  <conditionalFormatting sqref="H15:H17">
    <cfRule type="cellIs" dxfId="59" priority="57" stopIfTrue="1" operator="lessThan">
      <formula>0</formula>
    </cfRule>
  </conditionalFormatting>
  <conditionalFormatting sqref="D20:H20">
    <cfRule type="cellIs" dxfId="58" priority="35" stopIfTrue="1" operator="lessThan">
      <formula>0</formula>
    </cfRule>
  </conditionalFormatting>
  <conditionalFormatting sqref="F18:G18">
    <cfRule type="cellIs" dxfId="57" priority="34" stopIfTrue="1" operator="lessThan">
      <formula>0</formula>
    </cfRule>
  </conditionalFormatting>
  <conditionalFormatting sqref="D19:H19">
    <cfRule type="cellIs" dxfId="56" priority="33" stopIfTrue="1" operator="lessThan">
      <formula>0</formula>
    </cfRule>
  </conditionalFormatting>
  <conditionalFormatting sqref="G18:H18">
    <cfRule type="cellIs" dxfId="55" priority="32" stopIfTrue="1" operator="lessThan">
      <formula>0</formula>
    </cfRule>
  </conditionalFormatting>
  <conditionalFormatting sqref="F21:F22">
    <cfRule type="cellIs" dxfId="54" priority="31" stopIfTrue="1" operator="lessThan">
      <formula>0</formula>
    </cfRule>
  </conditionalFormatting>
  <conditionalFormatting sqref="G21:H22">
    <cfRule type="cellIs" dxfId="53" priority="30" stopIfTrue="1" operator="lessThan">
      <formula>0</formula>
    </cfRule>
  </conditionalFormatting>
  <conditionalFormatting sqref="F24:H26">
    <cfRule type="cellIs" dxfId="52" priority="29" stopIfTrue="1" operator="lessThan">
      <formula>0</formula>
    </cfRule>
  </conditionalFormatting>
  <conditionalFormatting sqref="F13:G13">
    <cfRule type="cellIs" dxfId="51" priority="28" stopIfTrue="1" operator="lessThan">
      <formula>0</formula>
    </cfRule>
  </conditionalFormatting>
  <conditionalFormatting sqref="F13:G13">
    <cfRule type="cellIs" dxfId="50" priority="27" stopIfTrue="1" operator="lessThan">
      <formula>0</formula>
    </cfRule>
  </conditionalFormatting>
  <conditionalFormatting sqref="G13:H13">
    <cfRule type="cellIs" dxfId="49" priority="26" stopIfTrue="1" operator="lessThan">
      <formula>0</formula>
    </cfRule>
  </conditionalFormatting>
  <conditionalFormatting sqref="G13:H13">
    <cfRule type="cellIs" dxfId="48" priority="25" stopIfTrue="1" operator="lessThan">
      <formula>0</formula>
    </cfRule>
  </conditionalFormatting>
  <conditionalFormatting sqref="D14:E14">
    <cfRule type="cellIs" dxfId="47" priority="24" stopIfTrue="1" operator="lessThan">
      <formula>0</formula>
    </cfRule>
  </conditionalFormatting>
  <conditionalFormatting sqref="D27">
    <cfRule type="cellIs" dxfId="46" priority="23" stopIfTrue="1" operator="lessThan">
      <formula>0</formula>
    </cfRule>
  </conditionalFormatting>
  <conditionalFormatting sqref="D15:F17">
    <cfRule type="cellIs" dxfId="45" priority="22" stopIfTrue="1" operator="lessThan">
      <formula>0</formula>
    </cfRule>
  </conditionalFormatting>
  <conditionalFormatting sqref="E14:F14">
    <cfRule type="cellIs" dxfId="44" priority="21" stopIfTrue="1" operator="lessThan">
      <formula>0</formula>
    </cfRule>
  </conditionalFormatting>
  <conditionalFormatting sqref="E27">
    <cfRule type="cellIs" dxfId="43" priority="20" stopIfTrue="1" operator="lessThan">
      <formula>0</formula>
    </cfRule>
  </conditionalFormatting>
  <conditionalFormatting sqref="E15:E17">
    <cfRule type="cellIs" dxfId="42" priority="19" stopIfTrue="1" operator="lessThan">
      <formula>0</formula>
    </cfRule>
  </conditionalFormatting>
  <conditionalFormatting sqref="D18:E18">
    <cfRule type="cellIs" dxfId="41" priority="18" stopIfTrue="1" operator="lessThan">
      <formula>0</formula>
    </cfRule>
  </conditionalFormatting>
  <conditionalFormatting sqref="E18:F18">
    <cfRule type="cellIs" dxfId="40" priority="17" stopIfTrue="1" operator="lessThan">
      <formula>0</formula>
    </cfRule>
  </conditionalFormatting>
  <conditionalFormatting sqref="D21:D22">
    <cfRule type="cellIs" dxfId="39" priority="16" stopIfTrue="1" operator="lessThan">
      <formula>0</formula>
    </cfRule>
  </conditionalFormatting>
  <conditionalFormatting sqref="E21:E22">
    <cfRule type="cellIs" dxfId="38" priority="15" stopIfTrue="1" operator="lessThan">
      <formula>0</formula>
    </cfRule>
  </conditionalFormatting>
  <conditionalFormatting sqref="D24:F26">
    <cfRule type="cellIs" dxfId="37" priority="14" stopIfTrue="1" operator="lessThan">
      <formula>0</formula>
    </cfRule>
  </conditionalFormatting>
  <conditionalFormatting sqref="E13">
    <cfRule type="cellIs" dxfId="36" priority="13" stopIfTrue="1" operator="lessThan">
      <formula>0</formula>
    </cfRule>
  </conditionalFormatting>
  <conditionalFormatting sqref="E13">
    <cfRule type="cellIs" dxfId="35" priority="12" stopIfTrue="1" operator="lessThan">
      <formula>0</formula>
    </cfRule>
  </conditionalFormatting>
  <conditionalFormatting sqref="E13:F13">
    <cfRule type="cellIs" dxfId="34" priority="11" stopIfTrue="1" operator="lessThan">
      <formula>0</formula>
    </cfRule>
  </conditionalFormatting>
  <conditionalFormatting sqref="E13:F13">
    <cfRule type="cellIs" dxfId="33" priority="10" stopIfTrue="1" operator="lessThan">
      <formula>0</formula>
    </cfRule>
  </conditionalFormatting>
  <conditionalFormatting sqref="H15:H17">
    <cfRule type="cellIs" dxfId="32" priority="7" stopIfTrue="1" operator="lessThan">
      <formula>0</formula>
    </cfRule>
  </conditionalFormatting>
  <conditionalFormatting sqref="G21:G22">
    <cfRule type="cellIs" dxfId="31" priority="6" stopIfTrue="1" operator="lessThan">
      <formula>0</formula>
    </cfRule>
  </conditionalFormatting>
  <conditionalFormatting sqref="F15:F17">
    <cfRule type="cellIs" dxfId="30" priority="5" stopIfTrue="1" operator="lessThan">
      <formula>0</formula>
    </cfRule>
  </conditionalFormatting>
  <conditionalFormatting sqref="E21:E22">
    <cfRule type="cellIs" dxfId="29" priority="4" stopIfTrue="1" operator="lessThan">
      <formula>0</formula>
    </cfRule>
  </conditionalFormatting>
  <conditionalFormatting sqref="F21:F22">
    <cfRule type="cellIs" dxfId="28" priority="3" stopIfTrue="1" operator="lessThan">
      <formula>0</formula>
    </cfRule>
  </conditionalFormatting>
  <conditionalFormatting sqref="D13">
    <cfRule type="cellIs" dxfId="27" priority="2" stopIfTrue="1" operator="lessThan">
      <formula>0</formula>
    </cfRule>
  </conditionalFormatting>
  <conditionalFormatting sqref="D13">
    <cfRule type="cellIs" dxfId="26" priority="1" stopIfTrue="1" operator="lessThan">
      <formula>0</formula>
    </cfRule>
  </conditionalFormatting>
  <hyperlinks>
    <hyperlink ref="B3" location="Contents!A1" display="Back to index page" xr:uid="{5AA6BD3E-9156-4BA9-866B-540AEC82B36E}"/>
    <hyperlink ref="B3:H3" location="CONTENTS!A1" display="Back to contents page" xr:uid="{A80BC487-09A6-4ADA-80E8-46BD456A802A}"/>
    <hyperlink ref="G3" location="CONTENTS!A1" display="Back to contents page" xr:uid="{2FA37BBD-B768-4015-8098-B205FC9CD8A0}"/>
    <hyperlink ref="H3" location="CONTENTS!A1" display="Back to contents page" xr:uid="{2E177C4D-12B0-4B1B-8024-417E873B68A0}"/>
    <hyperlink ref="D3:E3" location="CONTENTS!A1" display="Back to contents page" xr:uid="{2E9299C1-777A-495B-BAB0-377BB98D0A5B}"/>
    <hyperlink ref="E3" location="CONTENTS!A1" display="Back to contents page" xr:uid="{8928425C-A1F4-4D7F-A14B-57033C1F1FA4}"/>
  </hyperlinks>
  <printOptions horizontalCentered="1" verticalCentered="1"/>
  <pageMargins left="3.937007874015748E-2" right="3.937007874015748E-2" top="3.937007874015748E-2" bottom="3.937007874015748E-2" header="3.937007874015748E-2" footer="3.937007874015748E-2"/>
  <pageSetup paperSize="9" scale="98" orientation="landscape" r:id="rId1"/>
  <colBreaks count="1" manualBreakCount="1">
    <brk id="8" max="1048575" man="1"/>
  </colBreaks>
  <customProperties>
    <customPr name="EpmWorksheetKeyString_GUID" r:id="rId2"/>
  </customPropertie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BDB1E-7C77-49DD-BDE6-DD94836EB60F}">
  <sheetPr codeName="Ark29"/>
  <dimension ref="A1:G83"/>
  <sheetViews>
    <sheetView showGridLines="0" showRowColHeaders="0" workbookViewId="0"/>
  </sheetViews>
  <sheetFormatPr baseColWidth="10" defaultColWidth="11.42578125" defaultRowHeight="11.25"/>
  <cols>
    <col min="1" max="1" width="2.7109375" style="142" customWidth="1"/>
    <col min="2" max="2" width="4.85546875" style="280" customWidth="1"/>
    <col min="3" max="3" width="101.140625" style="142" customWidth="1"/>
    <col min="4" max="5" width="15.85546875" style="280" customWidth="1"/>
    <col min="6" max="16384" width="11.42578125" style="142"/>
  </cols>
  <sheetData>
    <row r="1" spans="1:7" ht="11.25" customHeight="1"/>
    <row r="2" spans="1:7" ht="5.25" customHeight="1"/>
    <row r="3" spans="1:7" ht="12.75" customHeight="1">
      <c r="B3" s="1726" t="s">
        <v>268</v>
      </c>
      <c r="C3" s="1726"/>
      <c r="D3" s="1726"/>
      <c r="E3" s="1726"/>
      <c r="F3" s="1726"/>
      <c r="G3" s="1726"/>
    </row>
    <row r="4" spans="1:7" s="135" customFormat="1" ht="5.25" customHeight="1">
      <c r="B4" s="281"/>
      <c r="C4" s="8"/>
      <c r="D4" s="282"/>
      <c r="E4" s="282"/>
    </row>
    <row r="5" spans="1:7" ht="15.75" customHeight="1">
      <c r="B5" s="1922" t="s">
        <v>1501</v>
      </c>
      <c r="C5" s="1922"/>
    </row>
    <row r="6" spans="1:7" ht="11.25" customHeight="1">
      <c r="B6" s="1745"/>
      <c r="C6" s="1923"/>
      <c r="D6" s="1923"/>
      <c r="E6" s="142"/>
    </row>
    <row r="7" spans="1:7" ht="11.25" customHeight="1">
      <c r="B7" s="1877" t="s">
        <v>1502</v>
      </c>
      <c r="C7" s="1877"/>
    </row>
    <row r="8" spans="1:7" ht="11.25" customHeight="1">
      <c r="B8" s="320"/>
      <c r="C8" s="298"/>
      <c r="D8" s="142"/>
      <c r="E8" s="142"/>
    </row>
    <row r="9" spans="1:7" ht="11.25" customHeight="1">
      <c r="B9" s="573" t="s">
        <v>1480</v>
      </c>
      <c r="C9" s="119"/>
      <c r="D9" s="119"/>
      <c r="E9" s="119"/>
    </row>
    <row r="10" spans="1:7" ht="11.25" customHeight="1">
      <c r="B10" s="319" t="s">
        <v>273</v>
      </c>
      <c r="D10" s="748" t="s">
        <v>28</v>
      </c>
      <c r="E10" s="748" t="s">
        <v>738</v>
      </c>
    </row>
    <row r="11" spans="1:7" ht="15" customHeight="1">
      <c r="B11" s="1924" t="s">
        <v>1503</v>
      </c>
      <c r="C11" s="1924"/>
      <c r="D11" s="747"/>
      <c r="E11" s="747"/>
    </row>
    <row r="12" spans="1:7" ht="11.25" customHeight="1">
      <c r="A12" s="143"/>
      <c r="B12" s="205">
        <v>1</v>
      </c>
      <c r="C12" s="360" t="s">
        <v>1504</v>
      </c>
      <c r="D12" s="324">
        <v>156989.87899999999</v>
      </c>
      <c r="E12" s="324">
        <v>143276.05900000001</v>
      </c>
    </row>
    <row r="13" spans="1:7" ht="11.25" customHeight="1">
      <c r="A13" s="143"/>
      <c r="B13" s="304">
        <v>2</v>
      </c>
      <c r="C13" s="360" t="s">
        <v>1505</v>
      </c>
      <c r="D13" s="324">
        <v>14132.075000000001</v>
      </c>
      <c r="E13" s="324">
        <v>8974.3549999999996</v>
      </c>
    </row>
    <row r="14" spans="1:7" ht="11.25" customHeight="1">
      <c r="A14" s="143"/>
      <c r="B14" s="304">
        <v>6</v>
      </c>
      <c r="C14" s="360" t="s">
        <v>1506</v>
      </c>
      <c r="D14" s="324">
        <v>17493.23</v>
      </c>
      <c r="E14" s="324">
        <v>15942.227000000001</v>
      </c>
    </row>
    <row r="15" spans="1:7" ht="11.25" customHeight="1">
      <c r="B15" s="304">
        <v>11</v>
      </c>
      <c r="C15" s="360" t="s">
        <v>1507</v>
      </c>
      <c r="D15" s="324">
        <f>SUM(D12:D14)</f>
        <v>188615.18400000001</v>
      </c>
      <c r="E15" s="324">
        <v>168192.641</v>
      </c>
    </row>
    <row r="16" spans="1:7" ht="15" customHeight="1">
      <c r="B16" s="1926" t="s">
        <v>1508</v>
      </c>
      <c r="C16" s="1926"/>
      <c r="D16" s="324"/>
      <c r="E16" s="324"/>
    </row>
    <row r="17" spans="1:5" ht="11.25" customHeight="1">
      <c r="B17" s="304">
        <v>12</v>
      </c>
      <c r="C17" s="360" t="s">
        <v>1509</v>
      </c>
      <c r="D17" s="324">
        <v>63161.394</v>
      </c>
      <c r="E17" s="324">
        <v>42511.633000000002</v>
      </c>
    </row>
    <row r="18" spans="1:5" ht="11.25" customHeight="1">
      <c r="A18" s="1925" t="s">
        <v>1510</v>
      </c>
      <c r="B18" s="1925"/>
      <c r="C18" s="360" t="s">
        <v>1511</v>
      </c>
      <c r="D18" s="860"/>
      <c r="E18" s="860"/>
    </row>
    <row r="19" spans="1:5" ht="11.25" customHeight="1">
      <c r="A19" s="1925" t="s">
        <v>1512</v>
      </c>
      <c r="B19" s="1925"/>
      <c r="C19" s="360" t="s">
        <v>1513</v>
      </c>
      <c r="D19" s="860"/>
      <c r="E19" s="860"/>
    </row>
    <row r="20" spans="1:5" ht="11.25" customHeight="1">
      <c r="A20" s="1925" t="s">
        <v>1514</v>
      </c>
      <c r="B20" s="1925"/>
      <c r="C20" s="360" t="s">
        <v>1515</v>
      </c>
      <c r="D20" s="860"/>
      <c r="E20" s="860"/>
    </row>
    <row r="21" spans="1:5" ht="11.25" customHeight="1">
      <c r="B21" s="304">
        <v>13</v>
      </c>
      <c r="C21" s="360" t="s">
        <v>1516</v>
      </c>
      <c r="D21" s="324">
        <v>101464.57</v>
      </c>
      <c r="E21" s="324">
        <v>126383.16899999999</v>
      </c>
    </row>
    <row r="22" spans="1:5" ht="11.25" customHeight="1">
      <c r="A22" s="1925" t="s">
        <v>1517</v>
      </c>
      <c r="B22" s="1925"/>
      <c r="C22" s="360" t="s">
        <v>1518</v>
      </c>
      <c r="D22" s="324"/>
      <c r="E22" s="324"/>
    </row>
    <row r="23" spans="1:5" ht="11.25" customHeight="1">
      <c r="B23" s="304">
        <v>14</v>
      </c>
      <c r="C23" s="360" t="s">
        <v>1519</v>
      </c>
      <c r="D23" s="324">
        <v>101464.57</v>
      </c>
      <c r="E23" s="324">
        <v>126383.16899999999</v>
      </c>
    </row>
    <row r="24" spans="1:5" ht="11.25" customHeight="1">
      <c r="B24" s="304">
        <v>17</v>
      </c>
      <c r="C24" s="360" t="s">
        <v>1520</v>
      </c>
      <c r="D24" s="324">
        <f>D17+D21</f>
        <v>164625.96400000001</v>
      </c>
      <c r="E24" s="324">
        <v>168894.802</v>
      </c>
    </row>
    <row r="25" spans="1:5" s="612" customFormat="1" ht="11.25" customHeight="1">
      <c r="A25" s="1925" t="s">
        <v>1521</v>
      </c>
      <c r="B25" s="1925"/>
      <c r="C25" s="613" t="s">
        <v>1522</v>
      </c>
      <c r="D25" s="614">
        <f>D17</f>
        <v>63161.394</v>
      </c>
      <c r="E25" s="614">
        <v>42511.633000000002</v>
      </c>
    </row>
    <row r="26" spans="1:5" ht="15" customHeight="1">
      <c r="B26" s="1926" t="s">
        <v>1523</v>
      </c>
      <c r="C26" s="1926"/>
      <c r="D26" s="324"/>
      <c r="E26" s="324"/>
    </row>
    <row r="27" spans="1:5" ht="11.25" customHeight="1">
      <c r="A27" s="143"/>
      <c r="B27" s="304">
        <v>18</v>
      </c>
      <c r="C27" s="360" t="s">
        <v>1524</v>
      </c>
      <c r="D27" s="324">
        <v>353241.14799999999</v>
      </c>
      <c r="E27" s="324">
        <v>337087.44299999997</v>
      </c>
    </row>
    <row r="28" spans="1:5" ht="11.25" customHeight="1">
      <c r="B28" s="304">
        <v>22</v>
      </c>
      <c r="C28" s="360" t="s">
        <v>1525</v>
      </c>
      <c r="D28" s="324">
        <v>353241.14799999999</v>
      </c>
      <c r="E28" s="324">
        <v>337087.44300000003</v>
      </c>
    </row>
    <row r="29" spans="1:5" s="612" customFormat="1" ht="11.25" customHeight="1">
      <c r="A29" s="1925" t="s">
        <v>1526</v>
      </c>
      <c r="B29" s="1925"/>
      <c r="C29" s="613" t="s">
        <v>1527</v>
      </c>
      <c r="D29" s="614">
        <v>188615.185</v>
      </c>
      <c r="E29" s="614">
        <v>210704.274</v>
      </c>
    </row>
    <row r="30" spans="1:5" ht="15" customHeight="1">
      <c r="B30" s="1927" t="s">
        <v>1528</v>
      </c>
      <c r="C30" s="1730"/>
      <c r="D30" s="324"/>
      <c r="E30" s="324"/>
    </row>
    <row r="31" spans="1:5" ht="11.25" customHeight="1">
      <c r="B31" s="205">
        <v>23</v>
      </c>
      <c r="C31" s="262" t="s">
        <v>298</v>
      </c>
      <c r="D31" s="324">
        <v>945588.05799999996</v>
      </c>
      <c r="E31" s="324">
        <v>912028.74800000002</v>
      </c>
    </row>
    <row r="32" spans="1:5" ht="11.25" customHeight="1">
      <c r="B32" s="205">
        <v>24</v>
      </c>
      <c r="C32" s="262" t="s">
        <v>421</v>
      </c>
      <c r="D32" s="324">
        <v>2716011.182</v>
      </c>
      <c r="E32" s="324">
        <v>2836383.0469999998</v>
      </c>
    </row>
    <row r="33" spans="1:5" s="1364" customFormat="1" ht="15" customHeight="1">
      <c r="B33" s="1927" t="s">
        <v>1529</v>
      </c>
      <c r="C33" s="1730"/>
      <c r="D33" s="1365"/>
      <c r="E33" s="1365"/>
    </row>
    <row r="34" spans="1:5" ht="11.25" customHeight="1">
      <c r="B34" s="205">
        <v>25</v>
      </c>
      <c r="C34" s="262" t="s">
        <v>1530</v>
      </c>
      <c r="D34" s="861">
        <v>37.36</v>
      </c>
      <c r="E34" s="861">
        <v>36.96</v>
      </c>
    </row>
    <row r="35" spans="1:5" s="612" customFormat="1" ht="11.25" customHeight="1">
      <c r="A35" s="1925" t="s">
        <v>1531</v>
      </c>
      <c r="B35" s="1925"/>
      <c r="C35" s="615" t="s">
        <v>1532</v>
      </c>
      <c r="D35" s="861">
        <v>26.63</v>
      </c>
      <c r="E35" s="835">
        <v>23.1</v>
      </c>
    </row>
    <row r="36" spans="1:5" ht="11.25" customHeight="1">
      <c r="B36" s="87">
        <v>26</v>
      </c>
      <c r="C36" s="360" t="s">
        <v>1533</v>
      </c>
      <c r="D36" s="861">
        <v>13.01</v>
      </c>
      <c r="E36" s="861">
        <v>11.88</v>
      </c>
    </row>
    <row r="37" spans="1:5" s="612" customFormat="1" ht="11.25" customHeight="1">
      <c r="A37" s="1925" t="s">
        <v>1534</v>
      </c>
      <c r="B37" s="1925"/>
      <c r="C37" s="615" t="s">
        <v>1527</v>
      </c>
      <c r="D37" s="861">
        <v>9.27</v>
      </c>
      <c r="E37" s="835">
        <v>7.4300000000000006</v>
      </c>
    </row>
    <row r="38" spans="1:5" ht="11.25" customHeight="1">
      <c r="B38" s="748">
        <v>27</v>
      </c>
      <c r="C38" s="749" t="s">
        <v>1535</v>
      </c>
      <c r="D38" s="862">
        <v>16.07</v>
      </c>
      <c r="E38" s="862">
        <v>12.1</v>
      </c>
    </row>
    <row r="39" spans="1:5" ht="11.25" customHeight="1"/>
    <row r="40" spans="1:5" ht="11.25" customHeight="1"/>
    <row r="41" spans="1:5" ht="11.25" customHeight="1"/>
    <row r="42" spans="1:5" ht="11.25" customHeight="1"/>
    <row r="43" spans="1:5" ht="11.25" customHeight="1"/>
    <row r="44" spans="1:5" ht="11.25" customHeight="1"/>
    <row r="45" spans="1:5" ht="11.25" customHeight="1"/>
    <row r="46" spans="1:5" ht="11.25" customHeight="1"/>
    <row r="47" spans="1:5" ht="11.25" customHeight="1"/>
    <row r="48" spans="1:5"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sheetData>
  <mergeCells count="17">
    <mergeCell ref="A35:B35"/>
    <mergeCell ref="A37:B37"/>
    <mergeCell ref="B16:C16"/>
    <mergeCell ref="B26:C26"/>
    <mergeCell ref="B30:C30"/>
    <mergeCell ref="B33:C33"/>
    <mergeCell ref="A18:B18"/>
    <mergeCell ref="A19:B19"/>
    <mergeCell ref="A20:B20"/>
    <mergeCell ref="A22:B22"/>
    <mergeCell ref="A25:B25"/>
    <mergeCell ref="A29:B29"/>
    <mergeCell ref="B3:G3"/>
    <mergeCell ref="B5:C5"/>
    <mergeCell ref="B7:C7"/>
    <mergeCell ref="B6:D6"/>
    <mergeCell ref="B11:C11"/>
  </mergeCells>
  <conditionalFormatting sqref="D34:D37">
    <cfRule type="cellIs" dxfId="25" priority="3" stopIfTrue="1" operator="lessThan">
      <formula>0</formula>
    </cfRule>
  </conditionalFormatting>
  <conditionalFormatting sqref="D38:E38">
    <cfRule type="cellIs" dxfId="24" priority="2" stopIfTrue="1" operator="lessThan">
      <formula>0</formula>
    </cfRule>
  </conditionalFormatting>
  <conditionalFormatting sqref="E34:E37">
    <cfRule type="cellIs" dxfId="23" priority="1" stopIfTrue="1" operator="lessThan">
      <formula>0</formula>
    </cfRule>
  </conditionalFormatting>
  <hyperlinks>
    <hyperlink ref="B3" location="Contents!A1" display="Back to index page" xr:uid="{0D81356C-0441-4261-93F1-C03261AF5568}"/>
    <hyperlink ref="B3:G3" location="CONTENTS!A1" display="Back to contents page" xr:uid="{79D4C1D3-F29C-4879-8291-9AD1D55C725B}"/>
    <hyperlink ref="E3" location="CONTENTS!A1" display="Back to contents page" xr:uid="{24BE8511-F6E7-404B-8F0A-61B881320602}"/>
  </hyperlinks>
  <pageMargins left="0.7" right="0.7" top="0.75" bottom="0.75" header="0.3" footer="0.3"/>
  <pageSetup paperSize="9" orientation="portrait" verticalDpi="0" r:id="rId1"/>
  <customProperties>
    <customPr name="EpmWorksheetKeyString_GUID" r:id="rId2"/>
  </customPropertie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7DD4A-A995-4CF3-8A91-E13E732530B5}">
  <sheetPr codeName="Sheet26"/>
  <dimension ref="A1:L44"/>
  <sheetViews>
    <sheetView showGridLines="0" showRowColHeaders="0" zoomScaleNormal="100" zoomScalePageLayoutView="115" workbookViewId="0"/>
  </sheetViews>
  <sheetFormatPr baseColWidth="10" defaultColWidth="8.7109375" defaultRowHeight="11.25"/>
  <cols>
    <col min="1" max="1" width="2.7109375" style="581" customWidth="1"/>
    <col min="2" max="2" width="4.85546875" style="581" customWidth="1"/>
    <col min="3" max="3" width="69.85546875" style="581" customWidth="1"/>
    <col min="4" max="9" width="15.28515625" style="581" customWidth="1"/>
    <col min="10" max="16384" width="8.7109375" style="581"/>
  </cols>
  <sheetData>
    <row r="1" spans="1:11" s="142" customFormat="1" ht="11.25" customHeight="1">
      <c r="B1" s="280"/>
      <c r="D1" s="280"/>
      <c r="E1" s="280"/>
    </row>
    <row r="2" spans="1:11" s="142" customFormat="1" ht="5.25" customHeight="1">
      <c r="B2" s="280"/>
      <c r="D2" s="280"/>
      <c r="E2" s="280"/>
    </row>
    <row r="3" spans="1:11" s="142" customFormat="1" ht="12.75" customHeight="1">
      <c r="B3" s="1726" t="s">
        <v>268</v>
      </c>
      <c r="C3" s="1726"/>
      <c r="D3" s="1726"/>
      <c r="E3" s="1726"/>
      <c r="F3" s="1726"/>
      <c r="G3" s="1726"/>
      <c r="H3" s="1726"/>
    </row>
    <row r="4" spans="1:11" s="135" customFormat="1" ht="5.25" customHeight="1">
      <c r="B4" s="281"/>
      <c r="C4" s="8"/>
      <c r="D4" s="282"/>
      <c r="E4" s="282"/>
    </row>
    <row r="5" spans="1:11" s="142" customFormat="1" ht="15.75" customHeight="1">
      <c r="B5" s="1922" t="s">
        <v>1901</v>
      </c>
      <c r="C5" s="1922"/>
      <c r="D5" s="280"/>
      <c r="E5" s="280"/>
    </row>
    <row r="6" spans="1:11" ht="11.25" customHeight="1"/>
    <row r="7" spans="1:11" s="575" customFormat="1" ht="11.25" customHeight="1">
      <c r="B7" s="574"/>
      <c r="C7" s="574"/>
      <c r="D7" s="1928"/>
      <c r="E7" s="1928"/>
      <c r="F7" s="1928"/>
      <c r="G7" s="1928"/>
      <c r="H7" s="1928"/>
      <c r="I7" s="689"/>
    </row>
    <row r="8" spans="1:11" s="575" customFormat="1" ht="11.25" customHeight="1">
      <c r="B8" s="1929" t="s">
        <v>28</v>
      </c>
      <c r="C8" s="1930"/>
      <c r="D8" s="1366">
        <v>1</v>
      </c>
      <c r="E8" s="1366">
        <v>2</v>
      </c>
      <c r="F8" s="1366">
        <v>3</v>
      </c>
      <c r="G8" s="1366">
        <v>4</v>
      </c>
      <c r="H8" s="1366">
        <v>5</v>
      </c>
      <c r="I8" s="689"/>
    </row>
    <row r="9" spans="1:11" s="575" customFormat="1" ht="11.25" customHeight="1">
      <c r="E9" s="685"/>
      <c r="F9" s="685"/>
      <c r="G9" s="685"/>
      <c r="H9" s="686" t="s">
        <v>1536</v>
      </c>
      <c r="I9" s="689"/>
    </row>
    <row r="10" spans="1:11" s="575" customFormat="1" ht="11.25" customHeight="1">
      <c r="B10" s="574"/>
      <c r="C10" s="574"/>
      <c r="D10" s="686" t="s">
        <v>1537</v>
      </c>
      <c r="E10" s="683" t="s">
        <v>1538</v>
      </c>
      <c r="F10" s="683" t="s">
        <v>365</v>
      </c>
      <c r="G10" s="683" t="s">
        <v>1539</v>
      </c>
      <c r="H10" s="684" t="s">
        <v>1540</v>
      </c>
      <c r="I10" s="576"/>
    </row>
    <row r="11" spans="1:11" s="577" customFormat="1" ht="11.25" customHeight="1">
      <c r="B11" s="574" t="s">
        <v>273</v>
      </c>
      <c r="C11" s="575"/>
      <c r="D11" s="680" t="s">
        <v>1541</v>
      </c>
      <c r="E11" s="681" t="s">
        <v>1542</v>
      </c>
      <c r="F11" s="681" t="s">
        <v>1543</v>
      </c>
      <c r="G11" s="681" t="s">
        <v>1544</v>
      </c>
      <c r="H11" s="682" t="s">
        <v>1545</v>
      </c>
      <c r="I11" s="687" t="s">
        <v>1005</v>
      </c>
    </row>
    <row r="12" spans="1:11" s="577" customFormat="1" ht="15" customHeight="1">
      <c r="B12" s="1369">
        <v>1</v>
      </c>
      <c r="C12" s="1368" t="s">
        <v>1546</v>
      </c>
      <c r="D12" s="1367"/>
      <c r="E12" s="683"/>
      <c r="F12" s="683"/>
      <c r="G12" s="683"/>
      <c r="H12" s="684"/>
      <c r="I12" s="688"/>
    </row>
    <row r="13" spans="1:11" s="579" customFormat="1" ht="11.25" customHeight="1">
      <c r="A13" s="575"/>
      <c r="B13" s="665">
        <v>5</v>
      </c>
      <c r="C13" s="578" t="s">
        <v>1900</v>
      </c>
      <c r="D13" s="113">
        <v>194087.68299999999</v>
      </c>
      <c r="E13" s="113">
        <v>15974.355</v>
      </c>
      <c r="F13" s="113">
        <v>28729.170990000002</v>
      </c>
      <c r="G13" s="113">
        <v>63161</v>
      </c>
      <c r="H13" s="113">
        <v>101465</v>
      </c>
      <c r="I13" s="113">
        <v>403417.20899000001</v>
      </c>
    </row>
    <row r="14" spans="1:11" s="579" customFormat="1" ht="11.25" customHeight="1">
      <c r="B14" s="665">
        <v>6</v>
      </c>
      <c r="C14" s="616" t="s">
        <v>1547</v>
      </c>
      <c r="D14" s="233"/>
      <c r="E14" s="233"/>
      <c r="F14" s="233"/>
      <c r="G14" s="233"/>
      <c r="H14" s="233">
        <v>50356</v>
      </c>
      <c r="I14" s="233">
        <v>50356</v>
      </c>
      <c r="K14" s="1500"/>
    </row>
    <row r="15" spans="1:11" s="579" customFormat="1" ht="11.25" customHeight="1">
      <c r="B15" s="665">
        <v>7</v>
      </c>
      <c r="C15" s="616" t="s">
        <v>1548</v>
      </c>
      <c r="D15" s="233"/>
      <c r="E15" s="233"/>
      <c r="F15" s="233"/>
      <c r="G15" s="233">
        <v>50544</v>
      </c>
      <c r="H15" s="233">
        <v>36065</v>
      </c>
      <c r="I15" s="233">
        <v>86609</v>
      </c>
    </row>
    <row r="16" spans="1:11" s="579" customFormat="1" ht="11.25" customHeight="1">
      <c r="B16" s="665">
        <v>8</v>
      </c>
      <c r="C16" s="616" t="s">
        <v>1549</v>
      </c>
      <c r="D16" s="233"/>
      <c r="E16" s="233"/>
      <c r="F16" s="233">
        <v>20168.967000000001</v>
      </c>
      <c r="G16" s="233">
        <v>12617</v>
      </c>
      <c r="H16" s="233">
        <v>12929</v>
      </c>
      <c r="I16" s="233">
        <v>45714.967000000004</v>
      </c>
    </row>
    <row r="17" spans="1:12" s="579" customFormat="1" ht="11.25" customHeight="1">
      <c r="B17" s="665">
        <v>9</v>
      </c>
      <c r="C17" s="616" t="s">
        <v>1550</v>
      </c>
      <c r="D17" s="233"/>
      <c r="E17" s="233"/>
      <c r="F17" s="233">
        <v>8559.98</v>
      </c>
      <c r="G17" s="233"/>
      <c r="H17" s="233">
        <v>2114</v>
      </c>
      <c r="I17" s="233">
        <v>10673.98</v>
      </c>
      <c r="L17" s="1501"/>
    </row>
    <row r="18" spans="1:12" s="575" customFormat="1" ht="11.25" customHeight="1">
      <c r="A18" s="579"/>
      <c r="B18" s="666">
        <v>10</v>
      </c>
      <c r="C18" s="617" t="s">
        <v>1551</v>
      </c>
      <c r="D18" s="1294">
        <v>194087.68299999999</v>
      </c>
      <c r="E18" s="1294">
        <v>15974.355</v>
      </c>
      <c r="F18" s="1294"/>
      <c r="G18" s="1294"/>
      <c r="H18" s="1294"/>
      <c r="I18" s="1294">
        <v>210062.038</v>
      </c>
    </row>
    <row r="19" spans="1:12" s="575" customFormat="1" ht="11.25" customHeight="1">
      <c r="A19" s="579"/>
      <c r="B19" s="665"/>
      <c r="C19" s="578" t="s">
        <v>2098</v>
      </c>
      <c r="D19" s="113"/>
      <c r="E19" s="113">
        <v>-1617</v>
      </c>
      <c r="F19" s="113">
        <v>-5710.94</v>
      </c>
      <c r="G19" s="113"/>
      <c r="H19" s="113"/>
      <c r="I19" s="113">
        <v>-7327.94</v>
      </c>
    </row>
    <row r="20" spans="1:12" s="575" customFormat="1" ht="11.25" customHeight="1">
      <c r="A20" s="579"/>
      <c r="B20" s="665"/>
      <c r="C20" s="578" t="s">
        <v>2100</v>
      </c>
      <c r="D20" s="113">
        <v>-37097.803999999996</v>
      </c>
      <c r="E20" s="113">
        <v>-225</v>
      </c>
      <c r="F20" s="113">
        <v>-5525</v>
      </c>
      <c r="G20" s="113"/>
      <c r="H20" s="113"/>
      <c r="I20" s="113">
        <v>-42847.803999999996</v>
      </c>
    </row>
    <row r="21" spans="1:12" s="575" customFormat="1" ht="11.25" customHeight="1">
      <c r="A21" s="579"/>
      <c r="B21" s="666"/>
      <c r="C21" s="1539" t="s">
        <v>2097</v>
      </c>
      <c r="D21" s="546">
        <v>156989.87899999999</v>
      </c>
      <c r="E21" s="546">
        <v>14132.355</v>
      </c>
      <c r="F21" s="546">
        <v>17493.230990000004</v>
      </c>
      <c r="G21" s="546">
        <v>63161</v>
      </c>
      <c r="H21" s="546">
        <v>101465</v>
      </c>
      <c r="I21" s="546">
        <v>353241.46499000001</v>
      </c>
    </row>
    <row r="22" spans="1:12" s="580" customFormat="1" ht="11.25" customHeight="1">
      <c r="A22" s="575"/>
      <c r="B22" s="575"/>
      <c r="C22" s="575"/>
      <c r="D22" s="575"/>
      <c r="E22" s="1502"/>
      <c r="F22" s="1502"/>
      <c r="G22" s="575"/>
      <c r="H22" s="575"/>
      <c r="I22" s="575"/>
    </row>
    <row r="23" spans="1:12" s="580" customFormat="1" ht="11.25" customHeight="1">
      <c r="F23" s="865"/>
    </row>
    <row r="24" spans="1:12" ht="11.25" customHeight="1">
      <c r="A24" s="580"/>
      <c r="B24" s="1929" t="s">
        <v>738</v>
      </c>
      <c r="C24" s="1930"/>
      <c r="D24" s="1370">
        <v>1</v>
      </c>
      <c r="E24" s="1370">
        <v>2</v>
      </c>
      <c r="F24" s="1370">
        <v>3</v>
      </c>
      <c r="G24" s="1370">
        <v>4</v>
      </c>
      <c r="H24" s="1370">
        <v>5</v>
      </c>
      <c r="I24" s="689"/>
    </row>
    <row r="25" spans="1:12" ht="11.25" customHeight="1">
      <c r="D25" s="575"/>
      <c r="E25" s="685"/>
      <c r="F25" s="685"/>
      <c r="G25" s="685"/>
      <c r="H25" s="686" t="s">
        <v>1536</v>
      </c>
      <c r="I25" s="689"/>
    </row>
    <row r="26" spans="1:12" ht="11.25" customHeight="1">
      <c r="B26" s="574"/>
      <c r="C26" s="574"/>
      <c r="D26" s="686" t="s">
        <v>1537</v>
      </c>
      <c r="E26" s="683" t="s">
        <v>1538</v>
      </c>
      <c r="F26" s="683" t="s">
        <v>365</v>
      </c>
      <c r="G26" s="683" t="s">
        <v>1539</v>
      </c>
      <c r="H26" s="684" t="s">
        <v>1540</v>
      </c>
      <c r="I26" s="576"/>
    </row>
    <row r="27" spans="1:12" ht="11.25" customHeight="1">
      <c r="B27" s="574" t="s">
        <v>273</v>
      </c>
      <c r="D27" s="680" t="s">
        <v>1541</v>
      </c>
      <c r="E27" s="681" t="s">
        <v>1542</v>
      </c>
      <c r="F27" s="681" t="s">
        <v>1543</v>
      </c>
      <c r="G27" s="681" t="s">
        <v>1544</v>
      </c>
      <c r="H27" s="682" t="s">
        <v>1545</v>
      </c>
      <c r="I27" s="687" t="s">
        <v>1005</v>
      </c>
    </row>
    <row r="28" spans="1:12" ht="15" customHeight="1">
      <c r="B28" s="1369">
        <v>1</v>
      </c>
      <c r="C28" s="1368" t="s">
        <v>1546</v>
      </c>
      <c r="D28" s="1367"/>
      <c r="E28" s="683"/>
      <c r="F28" s="683"/>
      <c r="G28" s="683"/>
      <c r="H28" s="684"/>
      <c r="I28" s="688"/>
    </row>
    <row r="29" spans="1:12" ht="11.25" customHeight="1">
      <c r="B29" s="665">
        <v>5</v>
      </c>
      <c r="C29" s="578" t="s">
        <v>1900</v>
      </c>
      <c r="D29" s="113">
        <v>184598</v>
      </c>
      <c r="E29" s="113">
        <v>11174</v>
      </c>
      <c r="F29" s="113">
        <v>27630.23</v>
      </c>
      <c r="G29" s="113">
        <v>42511.632680000002</v>
      </c>
      <c r="H29" s="113">
        <v>126383.16934800001</v>
      </c>
      <c r="I29" s="113">
        <v>392297.03202800005</v>
      </c>
    </row>
    <row r="30" spans="1:12" ht="11.25" customHeight="1">
      <c r="B30" s="665">
        <v>6</v>
      </c>
      <c r="C30" s="616" t="s">
        <v>1547</v>
      </c>
      <c r="D30" s="233"/>
      <c r="E30" s="233"/>
      <c r="F30" s="233"/>
      <c r="G30" s="233"/>
      <c r="H30" s="233">
        <v>52257.2042</v>
      </c>
      <c r="I30" s="233">
        <v>52257.2042</v>
      </c>
    </row>
    <row r="31" spans="1:12" ht="11.25" customHeight="1">
      <c r="B31" s="665">
        <v>7</v>
      </c>
      <c r="C31" s="616" t="s">
        <v>1548</v>
      </c>
      <c r="D31" s="233"/>
      <c r="E31" s="233"/>
      <c r="F31" s="233"/>
      <c r="G31" s="233">
        <v>22873.15</v>
      </c>
      <c r="H31" s="233">
        <v>59090.592800000006</v>
      </c>
      <c r="I31" s="233">
        <v>81963.742800000007</v>
      </c>
    </row>
    <row r="32" spans="1:12" ht="11.25" customHeight="1">
      <c r="B32" s="665">
        <v>8</v>
      </c>
      <c r="C32" s="616" t="s">
        <v>1549</v>
      </c>
      <c r="D32" s="233"/>
      <c r="E32" s="233"/>
      <c r="F32" s="233">
        <v>22028.254999999997</v>
      </c>
      <c r="G32" s="233">
        <v>18864.25</v>
      </c>
      <c r="H32" s="233">
        <v>1474.4412000000002</v>
      </c>
      <c r="I32" s="233">
        <v>42366.946199999998</v>
      </c>
    </row>
    <row r="33" spans="2:9" ht="11.25" customHeight="1">
      <c r="B33" s="665">
        <v>9</v>
      </c>
      <c r="C33" s="616" t="s">
        <v>1550</v>
      </c>
      <c r="D33" s="233"/>
      <c r="E33" s="233"/>
      <c r="F33" s="233"/>
      <c r="G33" s="233">
        <v>774.6</v>
      </c>
      <c r="H33" s="233">
        <v>13560.968000000001</v>
      </c>
      <c r="I33" s="233">
        <v>14335.568000000001</v>
      </c>
    </row>
    <row r="34" spans="2:9" ht="11.25" customHeight="1">
      <c r="B34" s="666">
        <v>10</v>
      </c>
      <c r="C34" s="617" t="s">
        <v>1551</v>
      </c>
      <c r="D34" s="1294">
        <v>184598</v>
      </c>
      <c r="E34" s="1294">
        <v>11174</v>
      </c>
      <c r="F34" s="1294">
        <v>5601.9750000000004</v>
      </c>
      <c r="G34" s="1294"/>
      <c r="H34" s="1294"/>
      <c r="I34" s="1294">
        <v>201373.97500000001</v>
      </c>
    </row>
    <row r="35" spans="2:9" ht="11.25" customHeight="1">
      <c r="C35" s="578" t="s">
        <v>2098</v>
      </c>
      <c r="D35" s="113"/>
      <c r="E35" s="113">
        <v>-1500</v>
      </c>
      <c r="F35" s="113">
        <v>-5588</v>
      </c>
      <c r="G35" s="113"/>
      <c r="H35" s="113"/>
      <c r="I35" s="113">
        <v>-7088</v>
      </c>
    </row>
    <row r="36" spans="2:9">
      <c r="C36" s="578" t="s">
        <v>2099</v>
      </c>
      <c r="D36" s="113">
        <v>-41322</v>
      </c>
      <c r="E36" s="113">
        <v>-700</v>
      </c>
      <c r="F36" s="113">
        <v>-6100</v>
      </c>
      <c r="G36" s="113"/>
      <c r="H36" s="113"/>
      <c r="I36" s="113">
        <v>-48122</v>
      </c>
    </row>
    <row r="37" spans="2:9">
      <c r="B37" s="1540"/>
      <c r="C37" s="1539" t="s">
        <v>2097</v>
      </c>
      <c r="D37" s="546">
        <v>143276</v>
      </c>
      <c r="E37" s="546">
        <v>8974</v>
      </c>
      <c r="F37" s="546">
        <v>15942.23</v>
      </c>
      <c r="G37" s="546">
        <v>42511.632680000002</v>
      </c>
      <c r="H37" s="546">
        <v>126383.16934800001</v>
      </c>
      <c r="I37" s="546">
        <v>337087.03202800005</v>
      </c>
    </row>
    <row r="39" spans="2:9">
      <c r="D39" s="1503"/>
    </row>
    <row r="41" spans="2:9">
      <c r="D41" s="1503"/>
    </row>
    <row r="44" spans="2:9">
      <c r="D44" s="1503"/>
    </row>
  </sheetData>
  <mergeCells count="5">
    <mergeCell ref="B3:H3"/>
    <mergeCell ref="B5:C5"/>
    <mergeCell ref="D7:H7"/>
    <mergeCell ref="B8:C8"/>
    <mergeCell ref="B24:C24"/>
  </mergeCells>
  <conditionalFormatting sqref="I11:I12 D19 G19:H20">
    <cfRule type="cellIs" dxfId="22" priority="5" stopIfTrue="1" operator="lessThan">
      <formula>0</formula>
    </cfRule>
  </conditionalFormatting>
  <conditionalFormatting sqref="I27:I28">
    <cfRule type="cellIs" dxfId="21" priority="3" stopIfTrue="1" operator="lessThan">
      <formula>0</formula>
    </cfRule>
  </conditionalFormatting>
  <conditionalFormatting sqref="D35 G35:H36">
    <cfRule type="cellIs" dxfId="20" priority="1" stopIfTrue="1" operator="lessThan">
      <formula>0</formula>
    </cfRule>
  </conditionalFormatting>
  <hyperlinks>
    <hyperlink ref="B3" location="Contents!A1" display="Back to index page" xr:uid="{2F2219FB-685E-4C61-9480-16EAB3FE0ADD}"/>
    <hyperlink ref="B3:H3" location="CONTENTS!A1" display="Back to contents page" xr:uid="{51B295A1-E2B6-43E2-A80C-BE8D668D3540}"/>
    <hyperlink ref="E3" location="CONTENTS!A1" display="Back to contents page" xr:uid="{B0F8769A-211A-4006-9E8D-2FB7A6B8F779}"/>
  </hyperlinks>
  <pageMargins left="0.70866141732283472" right="0.70866141732283472" top="0.74803149606299213" bottom="0.74803149606299213" header="0.31496062992125984" footer="0.31496062992125984"/>
  <pageSetup paperSize="8" fitToWidth="0" fitToHeight="0" orientation="landscape" r:id="rId1"/>
  <headerFooter>
    <oddHeader>&amp;CEN
Annex V</oddHeader>
    <oddFooter>&amp;C&amp;P</oddFooter>
  </headerFooter>
  <customProperties>
    <customPr name="EpmWorksheetKeyString_GUID" r:id="rId2"/>
  </customPropertie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E729B-5BE3-472E-BFB3-3CD5D5E7AD9D}">
  <sheetPr codeName="Sheet27"/>
  <dimension ref="A1:Y45"/>
  <sheetViews>
    <sheetView showGridLines="0" showRowColHeaders="0" zoomScaleNormal="100" workbookViewId="0"/>
  </sheetViews>
  <sheetFormatPr baseColWidth="10" defaultColWidth="8.85546875" defaultRowHeight="11.25"/>
  <cols>
    <col min="1" max="1" width="2.7109375" style="21" customWidth="1"/>
    <col min="2" max="2" width="4.5703125" style="961" customWidth="1"/>
    <col min="3" max="3" width="50.85546875" style="961" customWidth="1"/>
    <col min="4" max="5" width="15.5703125" style="961" customWidth="1"/>
    <col min="6" max="6" width="2.85546875" style="961" customWidth="1"/>
    <col min="7" max="8" width="15.5703125" style="961" customWidth="1"/>
    <col min="9" max="9" width="2.85546875" style="961" customWidth="1"/>
    <col min="10" max="11" width="15.5703125" style="961" customWidth="1"/>
    <col min="12" max="12" width="2.85546875" style="961" customWidth="1"/>
    <col min="13" max="14" width="15.5703125" style="961" customWidth="1"/>
    <col min="15" max="15" width="37.5703125" style="961" customWidth="1"/>
    <col min="16" max="17" width="8.85546875" style="961"/>
    <col min="18" max="18" width="12.140625" style="961" bestFit="1" customWidth="1"/>
    <col min="19" max="25" width="11" style="961" bestFit="1" customWidth="1"/>
    <col min="26" max="16384" width="8.85546875" style="961"/>
  </cols>
  <sheetData>
    <row r="1" spans="1:16" s="12" customFormat="1" ht="11.25" customHeight="1">
      <c r="A1" s="9"/>
      <c r="B1" s="9"/>
      <c r="C1" s="9"/>
      <c r="D1" s="10"/>
      <c r="E1" s="10"/>
      <c r="F1" s="10"/>
      <c r="G1" s="11"/>
      <c r="H1" s="11"/>
      <c r="I1" s="11"/>
      <c r="J1" s="11"/>
    </row>
    <row r="2" spans="1:16" s="12" customFormat="1" ht="5.25" customHeight="1">
      <c r="A2" s="9"/>
      <c r="B2" s="9"/>
      <c r="C2" s="9"/>
      <c r="D2" s="10"/>
      <c r="E2" s="10"/>
      <c r="F2" s="10"/>
      <c r="G2" s="11"/>
      <c r="H2" s="11"/>
      <c r="I2" s="11"/>
      <c r="J2" s="11"/>
    </row>
    <row r="3" spans="1:16" s="14" customFormat="1" ht="12.75" customHeight="1">
      <c r="A3" s="13"/>
      <c r="B3" s="1726" t="s">
        <v>268</v>
      </c>
      <c r="C3" s="1726"/>
      <c r="D3" s="1726"/>
      <c r="E3" s="1726"/>
      <c r="F3" s="1726"/>
      <c r="G3" s="1726"/>
      <c r="H3" s="1726"/>
      <c r="I3" s="1726"/>
      <c r="J3" s="1726"/>
    </row>
    <row r="4" spans="1:16" s="12" customFormat="1" ht="5.25" customHeight="1">
      <c r="A4" s="9"/>
      <c r="B4" s="9"/>
      <c r="C4" s="9"/>
      <c r="D4" s="10"/>
      <c r="E4" s="10"/>
      <c r="F4" s="10"/>
      <c r="G4" s="11"/>
      <c r="H4" s="11"/>
      <c r="I4" s="11"/>
      <c r="J4" s="11"/>
      <c r="M4" s="9"/>
      <c r="N4" s="9"/>
    </row>
    <row r="5" spans="1:16" s="8" customFormat="1" ht="15.75" customHeight="1">
      <c r="A5" s="15"/>
      <c r="B5" s="16" t="s">
        <v>2189</v>
      </c>
    </row>
    <row r="6" spans="1:16" s="8" customFormat="1" ht="15.75" customHeight="1">
      <c r="A6" s="15"/>
      <c r="B6" s="16"/>
    </row>
    <row r="7" spans="1:16" s="8" customFormat="1" ht="22.5" customHeight="1">
      <c r="A7" s="15"/>
      <c r="B7" s="1934" t="s">
        <v>1552</v>
      </c>
      <c r="C7" s="1758"/>
      <c r="D7" s="1758"/>
      <c r="E7" s="1758"/>
      <c r="F7" s="1758"/>
      <c r="G7" s="1758"/>
      <c r="H7" s="1758"/>
      <c r="I7" s="1758"/>
      <c r="J7" s="1758"/>
      <c r="K7" s="1758"/>
      <c r="L7" s="1758"/>
      <c r="M7" s="1758"/>
      <c r="N7" s="1758"/>
    </row>
    <row r="8" spans="1:16" s="575" customFormat="1" ht="33.75" customHeight="1">
      <c r="A8" s="2"/>
      <c r="B8" s="1935" t="s">
        <v>2101</v>
      </c>
      <c r="C8" s="1936"/>
      <c r="D8" s="1936"/>
      <c r="E8" s="1936"/>
      <c r="F8" s="1936"/>
      <c r="G8" s="1936"/>
      <c r="H8" s="1936"/>
      <c r="I8" s="1936"/>
      <c r="J8" s="1936"/>
      <c r="K8" s="1936"/>
      <c r="L8" s="1936"/>
      <c r="M8" s="1936"/>
      <c r="N8" s="1936"/>
    </row>
    <row r="9" spans="1:16" s="575" customFormat="1" ht="11.25" customHeight="1">
      <c r="A9" s="958"/>
      <c r="C9" s="959"/>
      <c r="D9" s="959"/>
      <c r="E9" s="960"/>
      <c r="F9" s="960"/>
      <c r="G9" s="960"/>
      <c r="H9" s="960"/>
      <c r="I9" s="960"/>
      <c r="J9" s="960"/>
      <c r="K9" s="960"/>
      <c r="L9" s="960"/>
      <c r="M9" s="960"/>
      <c r="N9" s="960"/>
    </row>
    <row r="10" spans="1:16" ht="11.25" customHeight="1">
      <c r="A10" s="18"/>
      <c r="B10" s="1080"/>
      <c r="C10" s="962"/>
      <c r="D10" s="962"/>
      <c r="E10" s="963"/>
      <c r="F10" s="963"/>
      <c r="G10" s="963"/>
      <c r="H10" s="963"/>
      <c r="I10" s="963"/>
      <c r="J10" s="963"/>
      <c r="K10" s="963"/>
      <c r="L10" s="963"/>
      <c r="M10" s="963"/>
      <c r="N10" s="963"/>
    </row>
    <row r="11" spans="1:16" s="575" customFormat="1" ht="11.25" customHeight="1">
      <c r="A11" s="14"/>
    </row>
    <row r="12" spans="1:16" s="575" customFormat="1" ht="11.25" customHeight="1">
      <c r="A12" s="14"/>
      <c r="B12" s="964" t="s">
        <v>28</v>
      </c>
      <c r="C12" s="960"/>
      <c r="D12" s="1937" t="s">
        <v>1553</v>
      </c>
      <c r="E12" s="1780"/>
      <c r="F12" s="965"/>
      <c r="G12" s="1938" t="s">
        <v>1554</v>
      </c>
      <c r="H12" s="1939"/>
      <c r="I12" s="966"/>
      <c r="J12" s="1937" t="s">
        <v>1555</v>
      </c>
      <c r="K12" s="1780"/>
      <c r="L12" s="965"/>
      <c r="M12" s="1940" t="s">
        <v>1556</v>
      </c>
      <c r="N12" s="1780"/>
    </row>
    <row r="13" spans="1:16" s="575" customFormat="1" ht="11.25" customHeight="1">
      <c r="A13" s="14"/>
      <c r="B13" s="967"/>
      <c r="C13" s="960"/>
      <c r="D13" s="965"/>
      <c r="E13" s="968" t="s">
        <v>1991</v>
      </c>
      <c r="F13" s="965"/>
      <c r="G13" s="966"/>
      <c r="H13" s="968" t="s">
        <v>1991</v>
      </c>
      <c r="I13" s="966"/>
      <c r="J13" s="965"/>
      <c r="L13" s="965"/>
      <c r="M13" s="966"/>
    </row>
    <row r="14" spans="1:16" s="575" customFormat="1" ht="11.25" customHeight="1">
      <c r="A14" s="14"/>
      <c r="B14" s="967"/>
      <c r="C14" s="960"/>
      <c r="D14" s="965"/>
      <c r="E14" s="968" t="s">
        <v>1557</v>
      </c>
      <c r="F14" s="965"/>
      <c r="G14" s="966"/>
      <c r="H14" s="968" t="s">
        <v>1557</v>
      </c>
      <c r="I14" s="966"/>
      <c r="J14" s="965"/>
      <c r="K14" s="968" t="s">
        <v>605</v>
      </c>
      <c r="L14" s="965"/>
      <c r="M14" s="966"/>
      <c r="N14" s="968" t="s">
        <v>605</v>
      </c>
    </row>
    <row r="15" spans="1:16" s="575" customFormat="1" ht="11.25" customHeight="1">
      <c r="A15" s="14"/>
      <c r="B15" s="960"/>
      <c r="D15" s="969"/>
      <c r="E15" s="968" t="s">
        <v>1558</v>
      </c>
      <c r="F15" s="968"/>
      <c r="G15" s="970"/>
      <c r="H15" s="968" t="s">
        <v>1559</v>
      </c>
      <c r="I15" s="968"/>
      <c r="J15" s="969"/>
      <c r="K15" s="968" t="s">
        <v>1560</v>
      </c>
      <c r="L15" s="968"/>
      <c r="M15" s="969"/>
      <c r="N15" s="968" t="s">
        <v>1560</v>
      </c>
    </row>
    <row r="16" spans="1:16" s="575" customFormat="1" ht="11.25" customHeight="1">
      <c r="A16" s="14"/>
      <c r="B16" s="971" t="s">
        <v>273</v>
      </c>
      <c r="C16" s="972"/>
      <c r="D16" s="680" t="s">
        <v>548</v>
      </c>
      <c r="E16" s="680" t="s">
        <v>934</v>
      </c>
      <c r="F16" s="973"/>
      <c r="G16" s="680" t="s">
        <v>550</v>
      </c>
      <c r="H16" s="680" t="s">
        <v>614</v>
      </c>
      <c r="I16" s="973"/>
      <c r="J16" s="680" t="s">
        <v>552</v>
      </c>
      <c r="K16" s="680" t="s">
        <v>586</v>
      </c>
      <c r="L16" s="973"/>
      <c r="M16" s="680" t="s">
        <v>556</v>
      </c>
      <c r="N16" s="680" t="s">
        <v>939</v>
      </c>
      <c r="P16" s="974"/>
    </row>
    <row r="17" spans="1:25" ht="11.25" customHeight="1">
      <c r="A17" s="14"/>
      <c r="B17" s="1427" t="s">
        <v>548</v>
      </c>
      <c r="C17" s="975" t="s">
        <v>1561</v>
      </c>
      <c r="D17" s="976">
        <v>507921.66619725002</v>
      </c>
      <c r="E17" s="976">
        <v>32736.445057000001</v>
      </c>
      <c r="F17" s="976"/>
      <c r="G17" s="977"/>
      <c r="H17" s="977"/>
      <c r="I17" s="977"/>
      <c r="J17" s="976">
        <v>2406045.6939167501</v>
      </c>
      <c r="K17" s="976">
        <v>220280.92979299999</v>
      </c>
      <c r="L17" s="976"/>
      <c r="M17" s="977"/>
      <c r="N17" s="977"/>
      <c r="R17" s="978"/>
      <c r="S17" s="978"/>
      <c r="T17" s="979"/>
      <c r="U17" s="979"/>
      <c r="V17" s="978"/>
      <c r="W17" s="978"/>
      <c r="X17" s="979"/>
      <c r="Y17" s="979"/>
    </row>
    <row r="18" spans="1:25" ht="11.25" customHeight="1">
      <c r="A18" s="14"/>
      <c r="B18" s="1428" t="s">
        <v>934</v>
      </c>
      <c r="C18" s="981" t="s">
        <v>1562</v>
      </c>
      <c r="D18" s="982">
        <v>701.26413100000002</v>
      </c>
      <c r="E18" s="982"/>
      <c r="F18" s="982"/>
      <c r="G18" s="982">
        <v>701.26413100000002</v>
      </c>
      <c r="H18" s="982"/>
      <c r="I18" s="982"/>
      <c r="J18" s="982">
        <v>6982.8068789999998</v>
      </c>
      <c r="K18" s="982"/>
      <c r="L18" s="982"/>
      <c r="M18" s="982">
        <v>6982.8068789999998</v>
      </c>
      <c r="N18" s="982"/>
      <c r="R18" s="979"/>
      <c r="S18" s="979"/>
      <c r="T18" s="979"/>
      <c r="U18" s="979"/>
      <c r="V18" s="978"/>
      <c r="W18" s="979"/>
      <c r="X18" s="979"/>
      <c r="Y18" s="979"/>
    </row>
    <row r="19" spans="1:25" ht="11.25" customHeight="1">
      <c r="A19" s="14"/>
      <c r="B19" s="1428" t="s">
        <v>550</v>
      </c>
      <c r="C19" s="578" t="s">
        <v>938</v>
      </c>
      <c r="D19" s="982">
        <v>32736.455722999999</v>
      </c>
      <c r="E19" s="982">
        <v>32736.445057000001</v>
      </c>
      <c r="F19" s="982"/>
      <c r="G19" s="982">
        <v>32736.455722999999</v>
      </c>
      <c r="H19" s="982"/>
      <c r="I19" s="982"/>
      <c r="J19" s="982">
        <v>297232.097167</v>
      </c>
      <c r="K19" s="982">
        <v>220280.92979299999</v>
      </c>
      <c r="L19" s="982"/>
      <c r="M19" s="982">
        <v>256182.59037699999</v>
      </c>
      <c r="N19" s="982">
        <v>220280.92979299999</v>
      </c>
      <c r="R19" s="979"/>
      <c r="S19" s="979"/>
      <c r="T19" s="979"/>
      <c r="U19" s="979"/>
      <c r="V19" s="979"/>
      <c r="W19" s="979"/>
      <c r="X19" s="979"/>
      <c r="Y19" s="979"/>
    </row>
    <row r="20" spans="1:25" ht="11.25" customHeight="1">
      <c r="A20" s="14"/>
      <c r="B20" s="1429" t="s">
        <v>614</v>
      </c>
      <c r="C20" s="616" t="s">
        <v>1563</v>
      </c>
      <c r="D20" s="983">
        <v>1050.6554020000001</v>
      </c>
      <c r="E20" s="983">
        <v>1050.6554020000001</v>
      </c>
      <c r="F20" s="983"/>
      <c r="G20" s="983">
        <v>1050.6554020000001</v>
      </c>
      <c r="H20" s="983"/>
      <c r="I20" s="983"/>
      <c r="J20" s="983">
        <v>101149.67273799999</v>
      </c>
      <c r="K20" s="983">
        <v>39305.127705999999</v>
      </c>
      <c r="L20" s="983"/>
      <c r="M20" s="983">
        <v>101149.67273799999</v>
      </c>
      <c r="N20" s="983">
        <v>39305.127705999999</v>
      </c>
      <c r="R20" s="979"/>
      <c r="S20" s="978"/>
      <c r="T20" s="978"/>
      <c r="U20" s="978"/>
      <c r="V20" s="978"/>
      <c r="W20" s="978"/>
      <c r="X20" s="978"/>
      <c r="Y20" s="978"/>
    </row>
    <row r="21" spans="1:25" ht="11.25" customHeight="1">
      <c r="A21" s="14"/>
      <c r="B21" s="1429" t="s">
        <v>552</v>
      </c>
      <c r="C21" s="616" t="s">
        <v>1564</v>
      </c>
      <c r="D21" s="983"/>
      <c r="E21" s="983"/>
      <c r="F21" s="983"/>
      <c r="G21" s="983"/>
      <c r="H21" s="983"/>
      <c r="I21" s="983"/>
      <c r="J21" s="983"/>
      <c r="K21" s="983"/>
      <c r="L21" s="983"/>
      <c r="M21" s="983"/>
      <c r="N21" s="983"/>
      <c r="R21" s="979"/>
      <c r="S21" s="979"/>
      <c r="T21" s="979"/>
      <c r="U21" s="979"/>
      <c r="V21" s="978"/>
      <c r="W21" s="978"/>
      <c r="X21" s="978"/>
      <c r="Y21" s="978"/>
    </row>
    <row r="22" spans="1:25" ht="11.25" customHeight="1">
      <c r="A22" s="14"/>
      <c r="B22" s="1429" t="s">
        <v>554</v>
      </c>
      <c r="C22" s="616" t="s">
        <v>1565</v>
      </c>
      <c r="D22" s="983">
        <v>9545.827953</v>
      </c>
      <c r="E22" s="983">
        <v>9545.827953</v>
      </c>
      <c r="F22" s="983"/>
      <c r="G22" s="983">
        <v>9545.827953</v>
      </c>
      <c r="H22" s="983"/>
      <c r="I22" s="983"/>
      <c r="J22" s="983">
        <v>71779.338927000004</v>
      </c>
      <c r="K22" s="983">
        <v>61786.637397999999</v>
      </c>
      <c r="L22" s="983"/>
      <c r="M22" s="983">
        <v>71779.338927000004</v>
      </c>
      <c r="N22" s="983">
        <v>61786.637397999999</v>
      </c>
      <c r="R22" s="979"/>
      <c r="S22" s="979"/>
      <c r="T22" s="979"/>
      <c r="U22" s="979"/>
      <c r="V22" s="979"/>
      <c r="W22" s="979"/>
      <c r="X22" s="979"/>
      <c r="Y22" s="979"/>
    </row>
    <row r="23" spans="1:25" ht="11.25" customHeight="1">
      <c r="A23" s="14"/>
      <c r="B23" s="1429" t="s">
        <v>586</v>
      </c>
      <c r="C23" s="616" t="s">
        <v>1566</v>
      </c>
      <c r="D23" s="983">
        <v>19965.920741000002</v>
      </c>
      <c r="E23" s="983">
        <v>19965.910073999999</v>
      </c>
      <c r="F23" s="983"/>
      <c r="G23" s="983">
        <v>19965.920741000002</v>
      </c>
      <c r="H23" s="983"/>
      <c r="I23" s="983"/>
      <c r="J23" s="983">
        <v>141413.41251699999</v>
      </c>
      <c r="K23" s="983">
        <v>78338.664275999996</v>
      </c>
      <c r="L23" s="983"/>
      <c r="M23" s="983">
        <v>100363.905727</v>
      </c>
      <c r="N23" s="983">
        <v>78338.664275999996</v>
      </c>
      <c r="R23" s="979"/>
      <c r="S23" s="979"/>
      <c r="T23" s="979"/>
      <c r="U23" s="979"/>
      <c r="V23" s="978"/>
      <c r="W23" s="978"/>
      <c r="X23" s="978"/>
      <c r="Y23" s="978"/>
    </row>
    <row r="24" spans="1:25" ht="11.25" customHeight="1">
      <c r="A24" s="14"/>
      <c r="B24" s="1429" t="s">
        <v>556</v>
      </c>
      <c r="C24" s="616" t="s">
        <v>1567</v>
      </c>
      <c r="D24" s="983">
        <v>3224.70703</v>
      </c>
      <c r="E24" s="983">
        <v>3224.70703</v>
      </c>
      <c r="F24" s="983"/>
      <c r="G24" s="983">
        <v>3224.70703</v>
      </c>
      <c r="H24" s="983"/>
      <c r="I24" s="983"/>
      <c r="J24" s="983">
        <v>6256.2484750000003</v>
      </c>
      <c r="K24" s="983">
        <v>4017.7260860000001</v>
      </c>
      <c r="L24" s="983"/>
      <c r="M24" s="983">
        <v>6256.2484750000003</v>
      </c>
      <c r="N24" s="983">
        <v>4017.7260860000001</v>
      </c>
      <c r="R24" s="979"/>
      <c r="S24" s="978"/>
      <c r="T24" s="978"/>
      <c r="U24" s="978"/>
      <c r="V24" s="978"/>
      <c r="W24" s="978"/>
      <c r="X24" s="978"/>
      <c r="Y24" s="978"/>
    </row>
    <row r="25" spans="1:25" ht="11.25" customHeight="1">
      <c r="A25" s="14"/>
      <c r="B25" s="1430" t="s">
        <v>941</v>
      </c>
      <c r="C25" s="1257" t="s">
        <v>342</v>
      </c>
      <c r="D25" s="1258">
        <v>474483.94634324999</v>
      </c>
      <c r="E25" s="1258"/>
      <c r="F25" s="1258"/>
      <c r="G25" s="1259"/>
      <c r="H25" s="1259"/>
      <c r="I25" s="1259"/>
      <c r="J25" s="1258">
        <v>2101830.7898707502</v>
      </c>
      <c r="K25" s="1258"/>
      <c r="L25" s="1258"/>
      <c r="M25" s="1259"/>
      <c r="N25" s="1259"/>
      <c r="R25" s="979"/>
      <c r="S25" s="979"/>
      <c r="T25" s="979"/>
      <c r="U25" s="979"/>
      <c r="V25" s="979"/>
      <c r="W25" s="979"/>
      <c r="X25" s="979"/>
      <c r="Y25" s="979"/>
    </row>
    <row r="26" spans="1:25" ht="11.25" customHeight="1">
      <c r="A26" s="14"/>
      <c r="B26" s="980"/>
      <c r="C26" s="984"/>
      <c r="D26" s="985"/>
      <c r="E26" s="985"/>
      <c r="F26" s="985"/>
      <c r="G26" s="986"/>
      <c r="H26" s="986"/>
      <c r="I26" s="986"/>
      <c r="J26" s="987"/>
      <c r="K26" s="987"/>
      <c r="L26" s="987"/>
      <c r="M26" s="986"/>
      <c r="N26" s="986"/>
      <c r="R26" s="978"/>
      <c r="S26" s="979"/>
      <c r="T26" s="979"/>
      <c r="U26" s="979"/>
      <c r="V26" s="978"/>
      <c r="W26" s="979"/>
      <c r="X26" s="979"/>
      <c r="Y26" s="979"/>
    </row>
    <row r="27" spans="1:25" ht="11.25" customHeight="1">
      <c r="A27" s="26"/>
    </row>
    <row r="28" spans="1:25" s="575" customFormat="1" ht="11.25" customHeight="1">
      <c r="A28" s="14"/>
    </row>
    <row r="29" spans="1:25" s="575" customFormat="1" ht="11.25" customHeight="1">
      <c r="A29" s="14"/>
      <c r="B29" s="1036"/>
      <c r="C29" s="1001"/>
      <c r="D29" s="1931"/>
      <c r="E29" s="1931"/>
      <c r="F29" s="1042"/>
      <c r="G29" s="1932"/>
      <c r="H29" s="1932"/>
      <c r="I29" s="1043"/>
      <c r="J29" s="1931"/>
      <c r="K29" s="1931"/>
      <c r="L29" s="1042"/>
      <c r="M29" s="1933"/>
      <c r="N29" s="1933"/>
      <c r="O29" s="1001"/>
    </row>
    <row r="30" spans="1:25" s="575" customFormat="1" ht="11.25" customHeight="1">
      <c r="A30" s="14"/>
      <c r="B30" s="1037"/>
      <c r="C30" s="1044"/>
      <c r="D30" s="1042"/>
      <c r="E30" s="1038"/>
      <c r="F30" s="1042"/>
      <c r="G30" s="1043"/>
      <c r="H30" s="1038"/>
      <c r="I30" s="1043"/>
      <c r="J30" s="1042"/>
      <c r="K30" s="1038"/>
      <c r="L30" s="1042"/>
      <c r="M30" s="1043"/>
      <c r="N30" s="1038"/>
      <c r="O30" s="1001"/>
    </row>
    <row r="31" spans="1:25" s="575" customFormat="1" ht="11.25" customHeight="1">
      <c r="A31" s="14"/>
      <c r="B31" s="1044"/>
      <c r="C31" s="1001"/>
      <c r="D31" s="1045"/>
      <c r="E31" s="1038"/>
      <c r="F31" s="1038"/>
      <c r="G31" s="1039"/>
      <c r="H31" s="1038"/>
      <c r="I31" s="1038"/>
      <c r="J31" s="1045"/>
      <c r="K31" s="1038"/>
      <c r="L31" s="1038"/>
      <c r="M31" s="1045"/>
      <c r="N31" s="1038"/>
      <c r="O31" s="1001"/>
    </row>
    <row r="32" spans="1:25" s="575" customFormat="1">
      <c r="A32" s="14"/>
      <c r="B32" s="1046"/>
      <c r="C32" s="1047"/>
      <c r="D32" s="1048"/>
      <c r="E32" s="1048"/>
      <c r="F32" s="1049"/>
      <c r="G32" s="1048"/>
      <c r="H32" s="1048"/>
      <c r="I32" s="1049"/>
      <c r="J32" s="1048"/>
      <c r="K32" s="1048"/>
      <c r="L32" s="1049"/>
      <c r="M32" s="1048"/>
      <c r="N32" s="1048"/>
      <c r="O32" s="1001"/>
      <c r="P32" s="974"/>
    </row>
    <row r="33" spans="1:25" ht="12">
      <c r="A33" s="14"/>
      <c r="B33" s="1050"/>
      <c r="C33" s="1051"/>
      <c r="D33" s="1000"/>
      <c r="E33" s="1000"/>
      <c r="F33" s="1000"/>
      <c r="G33" s="1000"/>
      <c r="H33" s="1000"/>
      <c r="I33" s="1000"/>
      <c r="J33" s="1000"/>
      <c r="K33" s="1000"/>
      <c r="L33" s="1000"/>
      <c r="M33" s="1000"/>
      <c r="N33" s="1000"/>
      <c r="O33" s="1001"/>
      <c r="R33" s="978"/>
      <c r="S33" s="978"/>
      <c r="T33" s="979"/>
      <c r="U33" s="979"/>
      <c r="V33" s="978"/>
      <c r="W33" s="978"/>
      <c r="X33" s="979"/>
      <c r="Y33" s="979"/>
    </row>
    <row r="34" spans="1:25" ht="12">
      <c r="A34" s="14"/>
      <c r="B34" s="1050"/>
      <c r="C34" s="1052"/>
      <c r="D34" s="1000"/>
      <c r="E34" s="1000"/>
      <c r="F34" s="1000"/>
      <c r="G34" s="1000"/>
      <c r="H34" s="1000"/>
      <c r="I34" s="1000"/>
      <c r="J34" s="1000"/>
      <c r="K34" s="1000"/>
      <c r="L34" s="1000"/>
      <c r="M34" s="1000"/>
      <c r="N34" s="1000"/>
      <c r="O34" s="1001"/>
      <c r="R34" s="979"/>
      <c r="S34" s="979"/>
      <c r="T34" s="979"/>
      <c r="U34" s="979"/>
      <c r="V34" s="978"/>
      <c r="W34" s="979"/>
      <c r="X34" s="979"/>
      <c r="Y34" s="979"/>
    </row>
    <row r="35" spans="1:25" ht="12">
      <c r="A35" s="14"/>
      <c r="B35" s="1050"/>
      <c r="C35" s="1052"/>
      <c r="D35" s="1000"/>
      <c r="E35" s="1000"/>
      <c r="F35" s="1000"/>
      <c r="G35" s="1000"/>
      <c r="H35" s="1000"/>
      <c r="I35" s="1000"/>
      <c r="J35" s="1000"/>
      <c r="K35" s="1000"/>
      <c r="L35" s="1000"/>
      <c r="M35" s="1000"/>
      <c r="N35" s="1000"/>
      <c r="O35" s="1001"/>
      <c r="R35" s="979"/>
      <c r="S35" s="979"/>
      <c r="T35" s="979"/>
      <c r="U35" s="979"/>
      <c r="V35" s="979"/>
      <c r="W35" s="979"/>
      <c r="X35" s="979"/>
      <c r="Y35" s="979"/>
    </row>
    <row r="36" spans="1:25" ht="12">
      <c r="A36" s="14"/>
      <c r="B36" s="1053"/>
      <c r="C36" s="1054"/>
      <c r="D36" s="1040"/>
      <c r="E36" s="1040"/>
      <c r="F36" s="1040"/>
      <c r="G36" s="1040"/>
      <c r="H36" s="1040"/>
      <c r="I36" s="1040"/>
      <c r="J36" s="1040"/>
      <c r="K36" s="1040"/>
      <c r="L36" s="1040"/>
      <c r="M36" s="1040"/>
      <c r="N36" s="1040"/>
      <c r="O36" s="1001"/>
      <c r="R36" s="979"/>
      <c r="S36" s="978"/>
      <c r="T36" s="978"/>
      <c r="U36" s="978"/>
      <c r="V36" s="978"/>
      <c r="W36" s="978"/>
      <c r="X36" s="978"/>
      <c r="Y36" s="978"/>
    </row>
    <row r="37" spans="1:25" ht="12">
      <c r="A37" s="14"/>
      <c r="B37" s="1053"/>
      <c r="C37" s="1054"/>
      <c r="D37" s="1040"/>
      <c r="E37" s="1040"/>
      <c r="F37" s="1040"/>
      <c r="G37" s="1040"/>
      <c r="H37" s="1040"/>
      <c r="I37" s="1040"/>
      <c r="J37" s="1040"/>
      <c r="K37" s="1040"/>
      <c r="L37" s="1040"/>
      <c r="M37" s="1040"/>
      <c r="N37" s="1040"/>
      <c r="O37" s="1001"/>
      <c r="R37" s="979"/>
      <c r="S37" s="979"/>
      <c r="T37" s="979"/>
      <c r="U37" s="979"/>
      <c r="V37" s="978"/>
      <c r="W37" s="978"/>
      <c r="X37" s="978"/>
      <c r="Y37" s="978"/>
    </row>
    <row r="38" spans="1:25" ht="12">
      <c r="A38" s="14"/>
      <c r="B38" s="1053"/>
      <c r="C38" s="1054"/>
      <c r="D38" s="1040"/>
      <c r="E38" s="1040"/>
      <c r="F38" s="1040"/>
      <c r="G38" s="1040"/>
      <c r="H38" s="1040"/>
      <c r="I38" s="1040"/>
      <c r="J38" s="1040"/>
      <c r="K38" s="1040"/>
      <c r="L38" s="1040"/>
      <c r="M38" s="1040"/>
      <c r="N38" s="1040"/>
      <c r="O38" s="1001"/>
      <c r="R38" s="979"/>
      <c r="S38" s="979"/>
      <c r="T38" s="979"/>
      <c r="U38" s="979"/>
      <c r="V38" s="979"/>
      <c r="W38" s="979"/>
      <c r="X38" s="979"/>
      <c r="Y38" s="979"/>
    </row>
    <row r="39" spans="1:25" ht="12">
      <c r="A39" s="14"/>
      <c r="B39" s="1053"/>
      <c r="C39" s="1054"/>
      <c r="D39" s="1040"/>
      <c r="E39" s="1040"/>
      <c r="F39" s="1040"/>
      <c r="G39" s="1040"/>
      <c r="H39" s="1040"/>
      <c r="I39" s="1040"/>
      <c r="J39" s="1040"/>
      <c r="K39" s="1040"/>
      <c r="L39" s="1040"/>
      <c r="M39" s="1040"/>
      <c r="N39" s="1040"/>
      <c r="O39" s="1001"/>
      <c r="R39" s="979"/>
      <c r="S39" s="979"/>
      <c r="T39" s="979"/>
      <c r="U39" s="979"/>
      <c r="V39" s="978"/>
      <c r="W39" s="978"/>
      <c r="X39" s="978"/>
      <c r="Y39" s="978"/>
    </row>
    <row r="40" spans="1:25" ht="12">
      <c r="A40" s="14"/>
      <c r="B40" s="1053"/>
      <c r="C40" s="1054"/>
      <c r="D40" s="1040"/>
      <c r="E40" s="1040"/>
      <c r="F40" s="1040"/>
      <c r="G40" s="1040"/>
      <c r="H40" s="1040"/>
      <c r="I40" s="1040"/>
      <c r="J40" s="1040"/>
      <c r="K40" s="1040"/>
      <c r="L40" s="1040"/>
      <c r="M40" s="1040"/>
      <c r="N40" s="1040"/>
      <c r="O40" s="1001"/>
      <c r="R40" s="979"/>
      <c r="S40" s="978"/>
      <c r="T40" s="978"/>
      <c r="U40" s="978"/>
      <c r="V40" s="978"/>
      <c r="W40" s="978"/>
      <c r="X40" s="978"/>
      <c r="Y40" s="978"/>
    </row>
    <row r="41" spans="1:25" ht="12">
      <c r="A41" s="14"/>
      <c r="B41" s="1050"/>
      <c r="C41" s="1052"/>
      <c r="D41" s="1000"/>
      <c r="E41" s="1000"/>
      <c r="F41" s="1000"/>
      <c r="G41" s="1041"/>
      <c r="H41" s="1041"/>
      <c r="I41" s="1041"/>
      <c r="J41" s="1000"/>
      <c r="K41" s="1000"/>
      <c r="L41" s="1000"/>
      <c r="M41" s="1041"/>
      <c r="N41" s="1041"/>
      <c r="O41" s="1001"/>
      <c r="R41" s="979"/>
      <c r="S41" s="979"/>
      <c r="T41" s="979"/>
      <c r="U41" s="979"/>
      <c r="V41" s="979"/>
      <c r="W41" s="979"/>
      <c r="X41" s="979"/>
      <c r="Y41" s="979"/>
    </row>
    <row r="42" spans="1:25">
      <c r="B42" s="1053"/>
      <c r="C42" s="1055"/>
      <c r="D42" s="1040"/>
      <c r="E42" s="1040"/>
      <c r="F42" s="1040"/>
      <c r="G42" s="1056"/>
      <c r="H42" s="1056"/>
      <c r="I42" s="1056"/>
      <c r="J42" s="1040"/>
      <c r="K42" s="1040"/>
      <c r="L42" s="1040"/>
      <c r="M42" s="1056"/>
      <c r="N42" s="1056"/>
      <c r="O42" s="1001"/>
    </row>
    <row r="44" spans="1:25">
      <c r="B44" s="575"/>
      <c r="C44" s="575"/>
      <c r="D44" s="575"/>
      <c r="E44" s="575"/>
      <c r="F44" s="575"/>
      <c r="G44" s="575"/>
      <c r="H44" s="575"/>
      <c r="I44" s="575"/>
      <c r="J44" s="575"/>
      <c r="K44" s="575"/>
      <c r="L44" s="575"/>
    </row>
    <row r="45" spans="1:25">
      <c r="B45" s="575"/>
      <c r="C45" s="575"/>
      <c r="D45" s="575"/>
      <c r="E45" s="575"/>
      <c r="F45" s="575"/>
      <c r="G45" s="575"/>
      <c r="H45" s="575"/>
      <c r="I45" s="575"/>
      <c r="J45" s="575"/>
      <c r="K45" s="575"/>
      <c r="L45" s="575"/>
    </row>
  </sheetData>
  <mergeCells count="11">
    <mergeCell ref="D29:E29"/>
    <mergeCell ref="G29:H29"/>
    <mergeCell ref="J29:K29"/>
    <mergeCell ref="M29:N29"/>
    <mergeCell ref="B3:J3"/>
    <mergeCell ref="B7:N7"/>
    <mergeCell ref="B8:N8"/>
    <mergeCell ref="D12:E12"/>
    <mergeCell ref="G12:H12"/>
    <mergeCell ref="J12:K12"/>
    <mergeCell ref="M12:N12"/>
  </mergeCells>
  <conditionalFormatting sqref="D17:N26">
    <cfRule type="cellIs" dxfId="19" priority="3" stopIfTrue="1" operator="lessThan">
      <formula>0</formula>
    </cfRule>
  </conditionalFormatting>
  <conditionalFormatting sqref="D33:N42">
    <cfRule type="cellIs" dxfId="18" priority="1" stopIfTrue="1" operator="lessThan">
      <formula>0</formula>
    </cfRule>
  </conditionalFormatting>
  <hyperlinks>
    <hyperlink ref="B3" location="Contents!A1" display="Back to index page" xr:uid="{CBD851CF-CC8A-4621-876A-DEDA91754200}"/>
    <hyperlink ref="B3:J3" location="CONTENTS!A1" display="Back to contents page" xr:uid="{5A3ACD84-B84A-4184-B16F-4A36A7B02B49}"/>
  </hyperlinks>
  <printOptions horizontalCentered="1" verticalCentered="1"/>
  <pageMargins left="0.23622047244094491" right="0.23622047244094491" top="0.74803149606299213" bottom="0.74803149606299213" header="0.31496062992125984" footer="0.31496062992125984"/>
  <pageSetup paperSize="9" scale="62" orientation="landscape" r:id="rId1"/>
  <customProperties>
    <customPr name="EpmWorksheetKeyString_GUID" r:id="rId2"/>
  </customPropertie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520BA-2A2D-41D0-91E2-C8F31A85977C}">
  <sheetPr codeName="Sheet28"/>
  <dimension ref="A1:V57"/>
  <sheetViews>
    <sheetView showGridLines="0" showRowColHeaders="0" zoomScaleNormal="100" workbookViewId="0"/>
  </sheetViews>
  <sheetFormatPr baseColWidth="10" defaultColWidth="8.85546875" defaultRowHeight="11.25"/>
  <cols>
    <col min="1" max="1" width="2.7109375" style="21" customWidth="1"/>
    <col min="2" max="2" width="4.85546875" style="961" customWidth="1"/>
    <col min="3" max="3" width="65.7109375" style="961" customWidth="1"/>
    <col min="4" max="5" width="21.42578125" style="961" customWidth="1"/>
    <col min="6" max="6" width="2.85546875" style="961" customWidth="1"/>
    <col min="7" max="8" width="21.42578125" style="961" customWidth="1"/>
    <col min="9" max="9" width="2.85546875" style="961" customWidth="1"/>
    <col min="10" max="11" width="15.5703125" style="961" customWidth="1"/>
    <col min="12" max="12" width="2.85546875" style="961" customWidth="1"/>
    <col min="13" max="14" width="15.5703125" style="961" customWidth="1"/>
    <col min="15" max="15" width="37.5703125" style="961" customWidth="1"/>
    <col min="16" max="17" width="8.85546875" style="961"/>
    <col min="18" max="18" width="12.140625" style="961" bestFit="1" customWidth="1"/>
    <col min="19" max="25" width="11" style="961" bestFit="1" customWidth="1"/>
    <col min="26" max="16384" width="8.85546875" style="961"/>
  </cols>
  <sheetData>
    <row r="1" spans="1:22" s="12" customFormat="1" ht="11.25" customHeight="1">
      <c r="A1" s="9"/>
      <c r="B1" s="9"/>
      <c r="C1" s="9"/>
      <c r="D1" s="10"/>
      <c r="E1" s="10"/>
      <c r="F1" s="10"/>
      <c r="G1" s="11"/>
      <c r="H1" s="11"/>
      <c r="I1" s="11"/>
      <c r="J1" s="11"/>
    </row>
    <row r="2" spans="1:22" s="12" customFormat="1" ht="5.25" customHeight="1">
      <c r="A2" s="9"/>
      <c r="B2" s="9"/>
      <c r="C2" s="9"/>
      <c r="D2" s="10"/>
      <c r="E2" s="10"/>
      <c r="F2" s="10"/>
      <c r="G2" s="11"/>
      <c r="H2" s="11"/>
      <c r="I2" s="11"/>
      <c r="J2" s="11"/>
    </row>
    <row r="3" spans="1:22" s="14" customFormat="1" ht="12.75" customHeight="1">
      <c r="A3" s="13"/>
      <c r="B3" s="1726" t="s">
        <v>268</v>
      </c>
      <c r="C3" s="1726"/>
      <c r="D3" s="1726"/>
      <c r="E3" s="1726"/>
      <c r="F3" s="1726"/>
      <c r="G3" s="1726"/>
      <c r="H3" s="1726"/>
      <c r="I3" s="1726"/>
      <c r="J3" s="1726"/>
    </row>
    <row r="4" spans="1:22" s="12" customFormat="1" ht="5.25" customHeight="1">
      <c r="A4" s="9"/>
      <c r="B4" s="9"/>
      <c r="C4" s="9"/>
      <c r="D4" s="10"/>
      <c r="E4" s="10"/>
      <c r="F4" s="10"/>
      <c r="G4" s="11"/>
      <c r="H4" s="11"/>
      <c r="I4" s="11"/>
      <c r="J4" s="11"/>
      <c r="M4" s="9"/>
      <c r="N4" s="9"/>
    </row>
    <row r="5" spans="1:22" s="8" customFormat="1" ht="15.75" customHeight="1">
      <c r="A5" s="15"/>
      <c r="B5" s="16" t="s">
        <v>2190</v>
      </c>
    </row>
    <row r="6" spans="1:22" ht="11.25" customHeight="1">
      <c r="A6" s="18"/>
      <c r="C6" s="962"/>
      <c r="D6" s="962"/>
      <c r="E6" s="963"/>
      <c r="F6" s="963"/>
      <c r="G6" s="963"/>
      <c r="H6" s="963"/>
      <c r="I6" s="963"/>
      <c r="J6" s="963"/>
      <c r="K6" s="963"/>
      <c r="L6" s="963"/>
      <c r="M6" s="963"/>
      <c r="N6" s="963"/>
    </row>
    <row r="7" spans="1:22" s="575" customFormat="1" ht="11.25" customHeight="1">
      <c r="A7" s="14"/>
      <c r="B7" s="964" t="s">
        <v>28</v>
      </c>
      <c r="C7" s="995"/>
      <c r="D7" s="577"/>
      <c r="E7" s="577"/>
      <c r="F7" s="965"/>
      <c r="G7" s="1942" t="s">
        <v>1568</v>
      </c>
      <c r="H7" s="1943"/>
      <c r="I7" s="71"/>
      <c r="J7" s="71"/>
      <c r="L7" s="996"/>
    </row>
    <row r="8" spans="1:22" s="575" customFormat="1" ht="11.25" customHeight="1">
      <c r="A8" s="14"/>
      <c r="B8" s="960"/>
      <c r="C8" s="995"/>
      <c r="D8" s="1942" t="s">
        <v>1569</v>
      </c>
      <c r="E8" s="1944"/>
      <c r="F8" s="965"/>
      <c r="G8" s="1942" t="s">
        <v>1570</v>
      </c>
      <c r="H8" s="1942"/>
      <c r="I8" s="71"/>
      <c r="J8" s="71"/>
      <c r="K8" s="996"/>
      <c r="L8" s="996"/>
    </row>
    <row r="9" spans="1:22" s="575" customFormat="1" ht="11.25" customHeight="1">
      <c r="A9" s="14" t="s">
        <v>34</v>
      </c>
      <c r="B9" s="960"/>
      <c r="C9" s="960"/>
      <c r="D9" s="1945" t="s">
        <v>1571</v>
      </c>
      <c r="E9" s="1939"/>
      <c r="F9" s="965"/>
      <c r="G9" s="1945" t="s">
        <v>1572</v>
      </c>
      <c r="H9" s="1945"/>
      <c r="I9" s="969"/>
      <c r="J9" s="1941"/>
      <c r="V9" s="997"/>
    </row>
    <row r="10" spans="1:22" s="575" customFormat="1" ht="11.25" customHeight="1">
      <c r="A10" s="14"/>
      <c r="B10" s="960"/>
      <c r="C10" s="960"/>
      <c r="D10" s="969"/>
      <c r="E10" s="968" t="s">
        <v>1991</v>
      </c>
      <c r="F10" s="969"/>
      <c r="G10" s="969"/>
      <c r="H10" s="968" t="s">
        <v>540</v>
      </c>
      <c r="I10" s="969"/>
      <c r="J10" s="1941"/>
      <c r="V10" s="997"/>
    </row>
    <row r="11" spans="1:22" s="575" customFormat="1" ht="11.25" customHeight="1">
      <c r="A11" s="14"/>
      <c r="B11" s="960"/>
      <c r="E11" s="968" t="s">
        <v>1990</v>
      </c>
      <c r="F11" s="968"/>
      <c r="G11" s="970"/>
      <c r="H11" s="968" t="s">
        <v>1560</v>
      </c>
      <c r="I11" s="968"/>
      <c r="J11" s="1941"/>
    </row>
    <row r="12" spans="1:22" s="575" customFormat="1" ht="11.25" customHeight="1">
      <c r="A12" s="14"/>
      <c r="B12" s="971" t="s">
        <v>273</v>
      </c>
      <c r="C12" s="972"/>
      <c r="D12" s="666" t="s">
        <v>548</v>
      </c>
      <c r="E12" s="666" t="s">
        <v>934</v>
      </c>
      <c r="F12" s="666"/>
      <c r="G12" s="666" t="s">
        <v>550</v>
      </c>
      <c r="H12" s="666" t="s">
        <v>552</v>
      </c>
      <c r="I12" s="991"/>
      <c r="J12" s="991"/>
    </row>
    <row r="13" spans="1:22" s="575" customFormat="1" ht="11.25" customHeight="1">
      <c r="A13" s="3"/>
      <c r="B13" s="1431">
        <v>130</v>
      </c>
      <c r="C13" s="1070" t="s">
        <v>1573</v>
      </c>
      <c r="D13" s="1071">
        <v>51359.264144000001</v>
      </c>
      <c r="E13" s="1071">
        <v>20307.189560999999</v>
      </c>
      <c r="F13" s="1071"/>
      <c r="G13" s="1071">
        <v>145796.68216999999</v>
      </c>
      <c r="H13" s="1071">
        <v>94478.509302000006</v>
      </c>
      <c r="I13" s="982"/>
      <c r="J13" s="985"/>
    </row>
    <row r="14" spans="1:22" ht="11.25" customHeight="1">
      <c r="A14" s="14"/>
      <c r="B14" s="1432">
        <v>140</v>
      </c>
      <c r="C14" s="998" t="s">
        <v>1574</v>
      </c>
      <c r="D14" s="688"/>
      <c r="E14" s="688"/>
      <c r="F14" s="688"/>
      <c r="G14" s="688"/>
      <c r="H14" s="688"/>
      <c r="I14" s="982"/>
      <c r="J14" s="985"/>
    </row>
    <row r="15" spans="1:22" ht="11.25" customHeight="1">
      <c r="A15" s="14"/>
      <c r="B15" s="1432">
        <v>150</v>
      </c>
      <c r="C15" s="998" t="s">
        <v>1562</v>
      </c>
      <c r="D15" s="688">
        <v>31052.074583000001</v>
      </c>
      <c r="E15" s="688"/>
      <c r="F15" s="688"/>
      <c r="G15" s="688">
        <v>6619.9412849999999</v>
      </c>
      <c r="H15" s="688"/>
      <c r="I15" s="982"/>
      <c r="J15" s="985"/>
    </row>
    <row r="16" spans="1:22" ht="11.25" customHeight="1">
      <c r="A16" s="14"/>
      <c r="B16" s="1432">
        <v>160</v>
      </c>
      <c r="C16" s="105" t="s">
        <v>938</v>
      </c>
      <c r="D16" s="688">
        <v>20307.189560999999</v>
      </c>
      <c r="E16" s="688">
        <v>20307.189560999999</v>
      </c>
      <c r="F16" s="688"/>
      <c r="G16" s="688">
        <v>104030.08698399999</v>
      </c>
      <c r="H16" s="688">
        <v>94478.509302000006</v>
      </c>
      <c r="I16" s="982"/>
      <c r="J16" s="985"/>
    </row>
    <row r="17" spans="1:13" s="1001" customFormat="1" ht="11.25" customHeight="1">
      <c r="A17" s="14"/>
      <c r="B17" s="1433">
        <v>170</v>
      </c>
      <c r="C17" s="639" t="s">
        <v>1575</v>
      </c>
      <c r="D17" s="999">
        <v>2.0190480000000002</v>
      </c>
      <c r="E17" s="999">
        <v>2.0190480000000002</v>
      </c>
      <c r="F17" s="999"/>
      <c r="G17" s="999">
        <v>65176.166516999998</v>
      </c>
      <c r="H17" s="999">
        <v>64832.676184000004</v>
      </c>
      <c r="I17" s="1000"/>
      <c r="J17" s="985"/>
    </row>
    <row r="18" spans="1:13" s="1001" customFormat="1" ht="11.25" customHeight="1">
      <c r="A18" s="14"/>
      <c r="B18" s="1433">
        <v>180</v>
      </c>
      <c r="C18" s="639" t="s">
        <v>1576</v>
      </c>
      <c r="D18" s="999"/>
      <c r="E18" s="999"/>
      <c r="F18" s="999"/>
      <c r="G18" s="999"/>
      <c r="H18" s="999"/>
      <c r="I18" s="1000"/>
      <c r="J18" s="985"/>
    </row>
    <row r="19" spans="1:13" s="1001" customFormat="1" ht="11.25" customHeight="1">
      <c r="A19" s="14"/>
      <c r="B19" s="1433">
        <v>190</v>
      </c>
      <c r="C19" s="639" t="s">
        <v>1577</v>
      </c>
      <c r="D19" s="999">
        <v>17276.212976999999</v>
      </c>
      <c r="E19" s="999">
        <v>17276.212976999999</v>
      </c>
      <c r="F19" s="999"/>
      <c r="G19" s="999">
        <v>29230.985928999999</v>
      </c>
      <c r="H19" s="999">
        <v>28740.184063000001</v>
      </c>
      <c r="I19" s="1000"/>
      <c r="J19" s="985"/>
    </row>
    <row r="20" spans="1:13" s="1001" customFormat="1" ht="11.25" customHeight="1">
      <c r="A20" s="14"/>
      <c r="B20" s="1433">
        <v>200</v>
      </c>
      <c r="C20" s="639" t="s">
        <v>1578</v>
      </c>
      <c r="D20" s="999">
        <v>2988.3252849999999</v>
      </c>
      <c r="E20" s="999">
        <v>2988.3252849999999</v>
      </c>
      <c r="F20" s="999"/>
      <c r="G20" s="999">
        <v>74538.341354999997</v>
      </c>
      <c r="H20" s="999">
        <v>65646.365296000004</v>
      </c>
      <c r="I20" s="1000"/>
      <c r="J20" s="985"/>
    </row>
    <row r="21" spans="1:13" s="1001" customFormat="1" ht="11.25" customHeight="1">
      <c r="A21" s="14"/>
      <c r="B21" s="1433">
        <v>210</v>
      </c>
      <c r="C21" s="639" t="s">
        <v>1579</v>
      </c>
      <c r="D21" s="999">
        <v>42.651299000000002</v>
      </c>
      <c r="E21" s="999">
        <v>42.651299000000002</v>
      </c>
      <c r="F21" s="999"/>
      <c r="G21" s="999">
        <v>260.75970000000001</v>
      </c>
      <c r="H21" s="999">
        <v>91.959942999999996</v>
      </c>
      <c r="I21" s="1000"/>
      <c r="J21" s="985"/>
    </row>
    <row r="22" spans="1:13" s="1001" customFormat="1" ht="11.25" customHeight="1">
      <c r="A22" s="14"/>
      <c r="B22" s="1432">
        <v>220</v>
      </c>
      <c r="C22" s="105" t="s">
        <v>1580</v>
      </c>
      <c r="D22" s="1002"/>
      <c r="E22" s="1002"/>
      <c r="F22" s="1002"/>
      <c r="G22" s="1002"/>
      <c r="H22" s="1002"/>
      <c r="I22" s="1000"/>
      <c r="J22" s="985"/>
    </row>
    <row r="23" spans="1:13" s="1001" customFormat="1" ht="11.25" customHeight="1">
      <c r="A23" s="14"/>
      <c r="B23" s="1432">
        <v>230</v>
      </c>
      <c r="C23" s="1003" t="s">
        <v>1581</v>
      </c>
      <c r="D23" s="1002"/>
      <c r="E23" s="1002"/>
      <c r="F23" s="1002"/>
      <c r="G23" s="1002">
        <v>35146.653900999998</v>
      </c>
      <c r="H23" s="1002"/>
      <c r="I23" s="1000"/>
      <c r="J23" s="985"/>
    </row>
    <row r="24" spans="1:13" s="1001" customFormat="1" ht="11.25" customHeight="1">
      <c r="A24" s="14"/>
      <c r="B24" s="1434">
        <v>240</v>
      </c>
      <c r="C24" s="1079" t="s">
        <v>1582</v>
      </c>
      <c r="D24" s="1078"/>
      <c r="E24" s="1078"/>
      <c r="F24" s="1078"/>
      <c r="G24" s="1075">
        <v>5724.8278950000004</v>
      </c>
      <c r="H24" s="1075"/>
      <c r="I24" s="1000"/>
      <c r="J24" s="985"/>
    </row>
    <row r="25" spans="1:13" s="1001" customFormat="1" ht="11.25" customHeight="1">
      <c r="A25" s="14"/>
      <c r="B25" s="1435">
        <v>241</v>
      </c>
      <c r="C25" s="1077" t="s">
        <v>1583</v>
      </c>
      <c r="D25" s="1073"/>
      <c r="E25" s="1073"/>
      <c r="F25" s="1074"/>
      <c r="G25" s="1075"/>
      <c r="H25" s="1075"/>
      <c r="I25" s="987"/>
      <c r="J25" s="985"/>
    </row>
    <row r="26" spans="1:13" s="1001" customFormat="1" ht="11.25" customHeight="1">
      <c r="A26" s="14"/>
      <c r="B26" s="1436">
        <v>250</v>
      </c>
      <c r="C26" s="1076" t="s">
        <v>2064</v>
      </c>
      <c r="D26" s="1072">
        <v>559281</v>
      </c>
      <c r="E26" s="1072">
        <v>53044</v>
      </c>
      <c r="F26" s="1072"/>
      <c r="G26" s="1073"/>
      <c r="H26" s="1073"/>
      <c r="I26" s="985"/>
      <c r="J26" s="985"/>
      <c r="K26" s="961"/>
      <c r="L26" s="961"/>
    </row>
    <row r="27" spans="1:13" ht="11.25" customHeight="1">
      <c r="A27" s="14"/>
      <c r="B27" s="1005"/>
      <c r="C27" s="1006"/>
      <c r="D27" s="1007"/>
      <c r="E27" s="1007"/>
      <c r="F27" s="1007"/>
      <c r="G27" s="1008"/>
      <c r="H27" s="1008"/>
      <c r="I27" s="987"/>
      <c r="J27" s="987"/>
      <c r="K27" s="965"/>
      <c r="L27" s="987"/>
    </row>
    <row r="28" spans="1:13" s="1001" customFormat="1" ht="11.25" customHeight="1">
      <c r="A28" s="14"/>
      <c r="B28" s="961"/>
      <c r="C28" s="961"/>
      <c r="D28" s="961"/>
      <c r="E28" s="961"/>
      <c r="F28" s="961"/>
      <c r="G28" s="961"/>
      <c r="H28" s="961"/>
      <c r="I28" s="961"/>
      <c r="J28" s="961"/>
      <c r="K28" s="961"/>
      <c r="L28" s="961"/>
      <c r="M28" s="987"/>
    </row>
    <row r="29" spans="1:13" ht="11.25" customHeight="1"/>
    <row r="30" spans="1:13" ht="11.25" customHeight="1">
      <c r="B30" s="1036"/>
      <c r="C30" s="1036"/>
      <c r="D30" s="1001"/>
      <c r="E30" s="1001"/>
      <c r="F30" s="1045"/>
      <c r="G30" s="1946"/>
      <c r="H30" s="1947"/>
      <c r="I30" s="71"/>
      <c r="J30" s="71"/>
      <c r="K30" s="575"/>
      <c r="L30" s="996"/>
    </row>
    <row r="31" spans="1:13" s="575" customFormat="1" ht="11.25" customHeight="1">
      <c r="A31" s="14"/>
      <c r="B31" s="1044"/>
      <c r="C31" s="1036"/>
      <c r="D31" s="1948"/>
      <c r="E31" s="1949"/>
      <c r="F31" s="1045"/>
      <c r="G31" s="1948"/>
      <c r="H31" s="1948"/>
      <c r="I31" s="71"/>
      <c r="J31" s="71"/>
      <c r="K31" s="996"/>
      <c r="L31" s="996"/>
    </row>
    <row r="32" spans="1:13" s="575" customFormat="1" ht="11.25" customHeight="1">
      <c r="A32" s="14"/>
      <c r="B32" s="1044"/>
      <c r="C32" s="1044"/>
      <c r="D32" s="1948"/>
      <c r="E32" s="1949"/>
      <c r="F32" s="1045"/>
      <c r="G32" s="1948"/>
      <c r="H32" s="1948"/>
      <c r="I32" s="969"/>
      <c r="J32" s="1941"/>
    </row>
    <row r="33" spans="1:22" s="575" customFormat="1" ht="11.25" customHeight="1">
      <c r="A33" s="14" t="s">
        <v>34</v>
      </c>
      <c r="B33" s="1044"/>
      <c r="C33" s="1044"/>
      <c r="D33" s="1045"/>
      <c r="E33" s="1038"/>
      <c r="F33" s="1045"/>
      <c r="G33" s="1045"/>
      <c r="H33" s="1045"/>
      <c r="I33" s="969"/>
      <c r="J33" s="1941"/>
      <c r="V33" s="997"/>
    </row>
    <row r="34" spans="1:22" s="575" customFormat="1" ht="11.25" customHeight="1">
      <c r="A34" s="14"/>
      <c r="B34" s="1044"/>
      <c r="C34" s="1044"/>
      <c r="D34" s="1045"/>
      <c r="E34" s="1038"/>
      <c r="F34" s="1045"/>
      <c r="G34" s="1045"/>
      <c r="H34" s="1038"/>
      <c r="I34" s="969"/>
      <c r="J34" s="1941"/>
      <c r="V34" s="997"/>
    </row>
    <row r="35" spans="1:22" s="575" customFormat="1" ht="11.25" customHeight="1">
      <c r="A35" s="14"/>
      <c r="B35" s="1044"/>
      <c r="C35" s="1001"/>
      <c r="D35" s="1001"/>
      <c r="E35" s="1038"/>
      <c r="F35" s="1038"/>
      <c r="G35" s="1039"/>
      <c r="H35" s="1038"/>
      <c r="I35" s="968"/>
      <c r="J35" s="1941"/>
      <c r="V35" s="997"/>
    </row>
    <row r="36" spans="1:22" s="575" customFormat="1" ht="11.25" customHeight="1">
      <c r="A36" s="14"/>
      <c r="B36" s="1046"/>
      <c r="C36" s="1047"/>
      <c r="D36" s="1057"/>
      <c r="E36" s="1057"/>
      <c r="F36" s="1057"/>
      <c r="G36" s="1057"/>
      <c r="H36" s="1057"/>
      <c r="I36" s="991"/>
      <c r="J36" s="991"/>
    </row>
    <row r="37" spans="1:22" s="575" customFormat="1">
      <c r="A37" s="14"/>
      <c r="B37" s="1058"/>
      <c r="C37" s="1003"/>
      <c r="D37" s="1002"/>
      <c r="E37" s="1002"/>
      <c r="F37" s="1002"/>
      <c r="G37" s="1002"/>
      <c r="H37" s="1002"/>
      <c r="I37" s="982"/>
      <c r="J37" s="985"/>
    </row>
    <row r="38" spans="1:22" s="575" customFormat="1">
      <c r="A38" s="3"/>
      <c r="B38" s="1058"/>
      <c r="C38" s="1003"/>
      <c r="D38" s="1002"/>
      <c r="E38" s="1002"/>
      <c r="F38" s="1002"/>
      <c r="G38" s="1002"/>
      <c r="H38" s="1002"/>
      <c r="I38" s="982"/>
      <c r="J38" s="985"/>
      <c r="K38" s="961"/>
      <c r="L38" s="961"/>
    </row>
    <row r="39" spans="1:22">
      <c r="A39" s="14"/>
      <c r="B39" s="1058"/>
      <c r="C39" s="1003"/>
      <c r="D39" s="1002"/>
      <c r="E39" s="1002"/>
      <c r="F39" s="1002"/>
      <c r="G39" s="1002"/>
      <c r="H39" s="1002"/>
      <c r="I39" s="982"/>
      <c r="J39" s="985"/>
    </row>
    <row r="40" spans="1:22">
      <c r="A40" s="14"/>
      <c r="B40" s="1058"/>
      <c r="C40" s="1003"/>
      <c r="D40" s="1002"/>
      <c r="E40" s="1002"/>
      <c r="F40" s="1002"/>
      <c r="G40" s="1002"/>
      <c r="H40" s="1002"/>
      <c r="I40" s="982"/>
      <c r="J40" s="985"/>
    </row>
    <row r="41" spans="1:22">
      <c r="A41" s="14"/>
      <c r="B41" s="1059"/>
      <c r="C41" s="1060"/>
      <c r="D41" s="999"/>
      <c r="E41" s="999"/>
      <c r="F41" s="999"/>
      <c r="G41" s="999"/>
      <c r="H41" s="999"/>
      <c r="I41" s="1000"/>
      <c r="J41" s="985"/>
      <c r="K41" s="1001"/>
      <c r="L41" s="1001"/>
    </row>
    <row r="42" spans="1:22" s="1001" customFormat="1">
      <c r="A42" s="14"/>
      <c r="B42" s="1059"/>
      <c r="C42" s="1060"/>
      <c r="D42" s="999"/>
      <c r="E42" s="999"/>
      <c r="F42" s="999"/>
      <c r="G42" s="999"/>
      <c r="H42" s="999"/>
      <c r="I42" s="1000"/>
      <c r="J42" s="985"/>
    </row>
    <row r="43" spans="1:22" s="1001" customFormat="1">
      <c r="A43" s="14"/>
      <c r="B43" s="1059"/>
      <c r="C43" s="1060"/>
      <c r="D43" s="999"/>
      <c r="E43" s="999"/>
      <c r="F43" s="999"/>
      <c r="G43" s="999"/>
      <c r="H43" s="999"/>
      <c r="I43" s="1000"/>
      <c r="J43" s="985"/>
    </row>
    <row r="44" spans="1:22" s="1001" customFormat="1">
      <c r="A44" s="14"/>
      <c r="B44" s="1059"/>
      <c r="C44" s="1060"/>
      <c r="D44" s="999"/>
      <c r="E44" s="999"/>
      <c r="F44" s="999"/>
      <c r="G44" s="999"/>
      <c r="H44" s="999"/>
      <c r="I44" s="1000"/>
      <c r="J44" s="985"/>
    </row>
    <row r="45" spans="1:22" s="1001" customFormat="1">
      <c r="A45" s="14"/>
      <c r="B45" s="1059"/>
      <c r="C45" s="1060"/>
      <c r="D45" s="999"/>
      <c r="E45" s="999"/>
      <c r="F45" s="999"/>
      <c r="G45" s="999"/>
      <c r="H45" s="999"/>
      <c r="I45" s="1000"/>
      <c r="J45" s="985"/>
    </row>
    <row r="46" spans="1:22" s="1001" customFormat="1">
      <c r="A46" s="14"/>
      <c r="B46" s="1058"/>
      <c r="C46" s="1003"/>
      <c r="D46" s="1002"/>
      <c r="E46" s="1002"/>
      <c r="F46" s="1002"/>
      <c r="G46" s="1002"/>
      <c r="H46" s="1002"/>
      <c r="I46" s="1000"/>
      <c r="J46" s="985"/>
    </row>
    <row r="47" spans="1:22" s="1001" customFormat="1">
      <c r="A47" s="14"/>
      <c r="B47" s="1058"/>
      <c r="C47" s="1003"/>
      <c r="D47" s="1002"/>
      <c r="E47" s="1002"/>
      <c r="F47" s="1002"/>
      <c r="G47" s="1002"/>
      <c r="H47" s="1002"/>
      <c r="I47" s="1000"/>
      <c r="J47" s="985"/>
    </row>
    <row r="48" spans="1:22" s="1001" customFormat="1">
      <c r="A48" s="14"/>
      <c r="B48" s="1059"/>
      <c r="C48" s="1060"/>
      <c r="D48" s="999"/>
      <c r="E48" s="999"/>
      <c r="F48" s="999"/>
      <c r="G48" s="999"/>
      <c r="H48" s="999"/>
      <c r="I48" s="1000"/>
      <c r="J48" s="985"/>
    </row>
    <row r="49" spans="1:12" s="1001" customFormat="1">
      <c r="A49" s="14"/>
      <c r="B49" s="1061"/>
      <c r="C49" s="1003"/>
      <c r="D49" s="1002"/>
      <c r="E49" s="1002"/>
      <c r="F49" s="1002"/>
      <c r="G49" s="999"/>
      <c r="H49" s="1002"/>
      <c r="I49" s="1000"/>
      <c r="J49" s="985"/>
    </row>
    <row r="50" spans="1:12" s="1001" customFormat="1">
      <c r="A50" s="14"/>
      <c r="B50" s="1061"/>
      <c r="C50" s="1003"/>
      <c r="D50" s="1062"/>
      <c r="E50" s="1062"/>
      <c r="F50" s="1062"/>
      <c r="G50" s="1002"/>
      <c r="H50" s="1002"/>
      <c r="I50" s="987"/>
      <c r="J50" s="985"/>
    </row>
    <row r="51" spans="1:12" s="1001" customFormat="1" ht="22.5" customHeight="1">
      <c r="A51" s="14"/>
      <c r="B51" s="1058"/>
      <c r="C51" s="1003"/>
      <c r="D51" s="1002"/>
      <c r="E51" s="1002"/>
      <c r="F51" s="1002"/>
      <c r="G51" s="1002"/>
      <c r="H51" s="1002"/>
      <c r="I51" s="985"/>
      <c r="J51" s="985"/>
      <c r="K51" s="961"/>
      <c r="L51" s="961"/>
    </row>
    <row r="52" spans="1:12" ht="11.25" customHeight="1">
      <c r="A52" s="14"/>
      <c r="B52" s="1001"/>
      <c r="C52" s="1001"/>
      <c r="D52" s="1001"/>
      <c r="E52" s="1001"/>
      <c r="F52" s="1001"/>
      <c r="G52" s="1001"/>
      <c r="H52" s="1001"/>
    </row>
    <row r="53" spans="1:12">
      <c r="B53" s="1001"/>
      <c r="C53" s="1001"/>
      <c r="D53" s="1001"/>
      <c r="E53" s="1001"/>
      <c r="F53" s="1001"/>
      <c r="G53" s="1001"/>
      <c r="H53" s="1001"/>
    </row>
    <row r="54" spans="1:12">
      <c r="B54" s="1001"/>
      <c r="C54" s="1001"/>
      <c r="D54" s="1001"/>
      <c r="E54" s="1001"/>
      <c r="F54" s="1001"/>
      <c r="G54" s="1001"/>
      <c r="H54" s="1001"/>
    </row>
    <row r="55" spans="1:12">
      <c r="B55" s="1001"/>
      <c r="C55" s="1001"/>
      <c r="D55" s="1001"/>
      <c r="E55" s="1001"/>
      <c r="F55" s="1001"/>
      <c r="G55" s="1001"/>
      <c r="H55" s="1001"/>
    </row>
    <row r="56" spans="1:12">
      <c r="B56" s="1001"/>
      <c r="C56" s="1001"/>
      <c r="D56" s="1001"/>
      <c r="E56" s="1001"/>
      <c r="F56" s="1001"/>
      <c r="G56" s="1001"/>
      <c r="H56" s="1001"/>
    </row>
    <row r="57" spans="1:12">
      <c r="B57" s="1001"/>
      <c r="C57" s="1001"/>
      <c r="D57" s="1001"/>
      <c r="E57" s="1001"/>
      <c r="F57" s="1001"/>
      <c r="G57" s="1001"/>
      <c r="H57" s="1001"/>
    </row>
  </sheetData>
  <mergeCells count="13">
    <mergeCell ref="J32:J35"/>
    <mergeCell ref="B3:J3"/>
    <mergeCell ref="G7:H7"/>
    <mergeCell ref="D8:E8"/>
    <mergeCell ref="G8:H8"/>
    <mergeCell ref="D9:E9"/>
    <mergeCell ref="G9:H9"/>
    <mergeCell ref="J9:J11"/>
    <mergeCell ref="G30:H30"/>
    <mergeCell ref="D31:E31"/>
    <mergeCell ref="G31:H31"/>
    <mergeCell ref="D32:E32"/>
    <mergeCell ref="G32:H32"/>
  </mergeCells>
  <conditionalFormatting sqref="E12:F22 F9 F7:G8 I26 F10:G10 D23:F23 J13:J26 H12:I23 M28 D27:L27 G11:G23 G24:I25 D8:D22">
    <cfRule type="cellIs" dxfId="17" priority="14" stopIfTrue="1" operator="lessThan">
      <formula>0</formula>
    </cfRule>
  </conditionalFormatting>
  <conditionalFormatting sqref="D25:F25">
    <cfRule type="cellIs" dxfId="16" priority="13" stopIfTrue="1" operator="lessThan">
      <formula>0</formula>
    </cfRule>
  </conditionalFormatting>
  <conditionalFormatting sqref="G9">
    <cfRule type="cellIs" dxfId="15" priority="12" stopIfTrue="1" operator="lessThan">
      <formula>0</formula>
    </cfRule>
  </conditionalFormatting>
  <conditionalFormatting sqref="D26:F26">
    <cfRule type="cellIs" dxfId="14" priority="11" stopIfTrue="1" operator="lessThan">
      <formula>0</formula>
    </cfRule>
  </conditionalFormatting>
  <conditionalFormatting sqref="E36:F36 H36:I36 G35:G36 D31:D36 F33:G34 F32 F30:G31 I37:J51">
    <cfRule type="cellIs" dxfId="13" priority="10" stopIfTrue="1" operator="lessThan">
      <formula>0</formula>
    </cfRule>
  </conditionalFormatting>
  <conditionalFormatting sqref="G32">
    <cfRule type="cellIs" dxfId="12" priority="9" stopIfTrue="1" operator="lessThan">
      <formula>0</formula>
    </cfRule>
  </conditionalFormatting>
  <conditionalFormatting sqref="D37:F49 G37:H50">
    <cfRule type="cellIs" dxfId="11" priority="5" stopIfTrue="1" operator="lessThan">
      <formula>0</formula>
    </cfRule>
  </conditionalFormatting>
  <conditionalFormatting sqref="D50:F50">
    <cfRule type="cellIs" dxfId="10" priority="4" stopIfTrue="1" operator="lessThan">
      <formula>0</formula>
    </cfRule>
  </conditionalFormatting>
  <conditionalFormatting sqref="D51:H51">
    <cfRule type="cellIs" dxfId="9" priority="3" stopIfTrue="1" operator="lessThan">
      <formula>0</formula>
    </cfRule>
  </conditionalFormatting>
  <conditionalFormatting sqref="G26:H26">
    <cfRule type="cellIs" dxfId="8" priority="2" stopIfTrue="1" operator="lessThan">
      <formula>0</formula>
    </cfRule>
  </conditionalFormatting>
  <conditionalFormatting sqref="D24:F24">
    <cfRule type="cellIs" dxfId="7" priority="1" stopIfTrue="1" operator="lessThan">
      <formula>0</formula>
    </cfRule>
  </conditionalFormatting>
  <hyperlinks>
    <hyperlink ref="B3" location="Contents!A1" display="Back to index page" xr:uid="{990B74DF-02C2-49D3-82E5-10D6A1735228}"/>
    <hyperlink ref="B3:J3" location="CONTENTS!A1" display="Back to contents page" xr:uid="{4DA78584-31C6-4C3E-974A-862E4D026C09}"/>
  </hyperlinks>
  <printOptions horizontalCentered="1" verticalCentered="1"/>
  <pageMargins left="0.23622047244094491" right="0.23622047244094491" top="0.74803149606299213" bottom="0.74803149606299213" header="0.31496062992125984" footer="0.31496062992125984"/>
  <pageSetup paperSize="9" scale="62" orientation="landscape" r:id="rId1"/>
  <customProperties>
    <customPr name="EpmWorksheetKeyString_GUID" r:id="rId2"/>
  </customPropertie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06633-D2DC-4EF9-8871-2A70F3C938AC}">
  <sheetPr codeName="Sheet29"/>
  <dimension ref="A1:N35"/>
  <sheetViews>
    <sheetView showGridLines="0" showRowColHeaders="0" zoomScaleNormal="100" workbookViewId="0"/>
  </sheetViews>
  <sheetFormatPr baseColWidth="10" defaultColWidth="8.85546875" defaultRowHeight="11.25"/>
  <cols>
    <col min="1" max="1" width="2.7109375" style="21" customWidth="1"/>
    <col min="2" max="2" width="4.85546875" style="961" customWidth="1"/>
    <col min="3" max="3" width="50.85546875" style="961" customWidth="1"/>
    <col min="4" max="5" width="27" style="961" customWidth="1"/>
    <col min="6" max="6" width="2.85546875" style="961" customWidth="1"/>
    <col min="7" max="8" width="15.5703125" style="961" customWidth="1"/>
    <col min="9" max="9" width="2.85546875" style="961" customWidth="1"/>
    <col min="10" max="11" width="15.5703125" style="961" customWidth="1"/>
    <col min="12" max="12" width="2.85546875" style="961" customWidth="1"/>
    <col min="13" max="14" width="15.5703125" style="961" customWidth="1"/>
    <col min="15" max="15" width="37.5703125" style="961" customWidth="1"/>
    <col min="16" max="17" width="8.85546875" style="961"/>
    <col min="18" max="18" width="12.140625" style="961" bestFit="1" customWidth="1"/>
    <col min="19" max="25" width="11" style="961" bestFit="1" customWidth="1"/>
    <col min="26" max="16384" width="8.85546875" style="961"/>
  </cols>
  <sheetData>
    <row r="1" spans="1:14" s="12" customFormat="1" ht="11.25" customHeight="1">
      <c r="A1" s="9"/>
      <c r="B1" s="9"/>
      <c r="C1" s="9"/>
      <c r="D1" s="10"/>
      <c r="E1" s="10"/>
      <c r="F1" s="10"/>
      <c r="G1" s="11"/>
      <c r="H1" s="11"/>
      <c r="I1" s="11"/>
      <c r="J1" s="11"/>
    </row>
    <row r="2" spans="1:14" s="12" customFormat="1" ht="5.25" customHeight="1">
      <c r="A2" s="9"/>
      <c r="B2" s="9"/>
      <c r="C2" s="9"/>
      <c r="D2" s="10"/>
      <c r="E2" s="10"/>
      <c r="F2" s="10"/>
      <c r="G2" s="11"/>
      <c r="H2" s="11"/>
      <c r="I2" s="11"/>
      <c r="J2" s="11"/>
    </row>
    <row r="3" spans="1:14" s="14" customFormat="1" ht="12.75" customHeight="1">
      <c r="A3" s="13"/>
      <c r="B3" s="1726" t="s">
        <v>268</v>
      </c>
      <c r="C3" s="1726"/>
      <c r="D3" s="1726"/>
      <c r="E3" s="1726"/>
      <c r="F3" s="1726"/>
      <c r="G3" s="1726"/>
      <c r="H3" s="1726"/>
      <c r="I3" s="1726"/>
      <c r="J3" s="1726"/>
    </row>
    <row r="4" spans="1:14" s="12" customFormat="1" ht="5.25" customHeight="1">
      <c r="A4" s="9"/>
      <c r="B4" s="9"/>
      <c r="C4" s="9"/>
      <c r="D4" s="10"/>
      <c r="E4" s="10"/>
      <c r="F4" s="10"/>
      <c r="G4" s="11"/>
      <c r="H4" s="11"/>
      <c r="I4" s="11"/>
      <c r="J4" s="11"/>
      <c r="M4" s="9"/>
      <c r="N4" s="9"/>
    </row>
    <row r="5" spans="1:14" s="8" customFormat="1" ht="15.75" customHeight="1">
      <c r="A5" s="15"/>
      <c r="B5" s="16" t="s">
        <v>2191</v>
      </c>
    </row>
    <row r="6" spans="1:14">
      <c r="A6" s="18"/>
      <c r="C6" s="962"/>
      <c r="D6" s="962"/>
      <c r="E6" s="963"/>
      <c r="F6" s="963"/>
      <c r="G6" s="963"/>
      <c r="H6" s="963"/>
      <c r="I6" s="963"/>
      <c r="J6" s="963"/>
      <c r="K6" s="963"/>
      <c r="L6" s="963"/>
      <c r="M6" s="963"/>
      <c r="N6" s="963"/>
    </row>
    <row r="7" spans="1:14" s="575" customFormat="1" ht="11.25" customHeight="1">
      <c r="A7" s="14"/>
      <c r="B7" s="40"/>
      <c r="C7" s="960"/>
      <c r="D7" s="988"/>
      <c r="F7" s="968"/>
      <c r="G7" s="989"/>
      <c r="H7" s="989"/>
      <c r="I7" s="989"/>
    </row>
    <row r="8" spans="1:14" s="575" customFormat="1" ht="11.25" customHeight="1">
      <c r="A8" s="14"/>
      <c r="B8" s="964" t="s">
        <v>28</v>
      </c>
      <c r="C8" s="960"/>
      <c r="D8" s="988"/>
      <c r="E8" s="1064"/>
      <c r="F8" s="968"/>
      <c r="G8" s="989"/>
      <c r="H8" s="989"/>
      <c r="I8" s="989"/>
    </row>
    <row r="9" spans="1:14" s="575" customFormat="1" ht="11.25" customHeight="1">
      <c r="A9" s="14"/>
      <c r="B9" s="960"/>
      <c r="C9" s="960"/>
      <c r="D9" s="988"/>
      <c r="E9" s="1064" t="s">
        <v>1997</v>
      </c>
      <c r="F9" s="968"/>
      <c r="G9" s="989"/>
      <c r="H9" s="989"/>
      <c r="I9" s="989"/>
    </row>
    <row r="10" spans="1:14" s="575" customFormat="1" ht="11.25" customHeight="1">
      <c r="A10" s="14"/>
      <c r="B10" s="960"/>
      <c r="C10" s="960"/>
      <c r="D10" s="988"/>
      <c r="E10" s="1064" t="s">
        <v>1996</v>
      </c>
      <c r="F10" s="968"/>
      <c r="G10" s="989"/>
      <c r="H10" s="989"/>
      <c r="I10" s="989"/>
    </row>
    <row r="11" spans="1:14" s="575" customFormat="1" ht="11.25" customHeight="1">
      <c r="A11" s="14"/>
      <c r="B11" s="960"/>
      <c r="C11" s="960"/>
      <c r="D11" s="988" t="s">
        <v>1993</v>
      </c>
      <c r="E11" s="1064" t="s">
        <v>1995</v>
      </c>
      <c r="F11" s="968"/>
      <c r="G11" s="989"/>
      <c r="H11" s="989"/>
      <c r="I11" s="989"/>
    </row>
    <row r="12" spans="1:14" s="575" customFormat="1" ht="11.25" customHeight="1">
      <c r="A12" s="14"/>
      <c r="B12" s="960"/>
      <c r="C12" s="960"/>
      <c r="D12" s="988" t="s">
        <v>1992</v>
      </c>
      <c r="E12" s="1064" t="s">
        <v>1994</v>
      </c>
      <c r="F12" s="968"/>
      <c r="G12" s="989"/>
      <c r="H12" s="989"/>
      <c r="I12" s="989"/>
    </row>
    <row r="13" spans="1:14" s="575" customFormat="1" ht="11.25" customHeight="1">
      <c r="A13" s="14"/>
      <c r="B13" s="990" t="s">
        <v>273</v>
      </c>
      <c r="C13" s="577"/>
      <c r="D13" s="680" t="s">
        <v>548</v>
      </c>
      <c r="E13" s="680" t="s">
        <v>934</v>
      </c>
      <c r="F13" s="991"/>
      <c r="G13" s="991"/>
      <c r="H13" s="991"/>
      <c r="I13" s="991"/>
    </row>
    <row r="14" spans="1:14" s="575" customFormat="1">
      <c r="A14" s="3"/>
      <c r="B14" s="1437" t="s">
        <v>548</v>
      </c>
      <c r="C14" s="1004" t="s">
        <v>1584</v>
      </c>
      <c r="D14" s="1069">
        <v>540661.10600699997</v>
      </c>
      <c r="E14" s="1069">
        <v>559280.93034025002</v>
      </c>
      <c r="F14" s="982"/>
      <c r="G14" s="985"/>
      <c r="H14" s="985"/>
      <c r="I14" s="985"/>
    </row>
    <row r="15" spans="1:14">
      <c r="A15" s="14"/>
      <c r="B15" s="992"/>
      <c r="C15" s="992"/>
      <c r="D15" s="992"/>
      <c r="E15" s="992"/>
      <c r="F15" s="992"/>
      <c r="G15" s="992"/>
      <c r="H15" s="992"/>
      <c r="I15" s="992"/>
      <c r="J15" s="992"/>
      <c r="K15" s="992"/>
      <c r="L15" s="993"/>
    </row>
    <row r="16" spans="1:14">
      <c r="A16" s="14"/>
      <c r="B16" s="1001"/>
      <c r="C16" s="1036"/>
      <c r="D16" s="1001"/>
      <c r="E16" s="1065"/>
    </row>
    <row r="17" spans="1:12" ht="11.25" customHeight="1">
      <c r="A17" s="14"/>
      <c r="B17" s="40"/>
      <c r="C17" s="1044"/>
      <c r="D17" s="1063"/>
      <c r="E17" s="1064"/>
      <c r="F17" s="300"/>
      <c r="G17" s="300"/>
      <c r="H17" s="300"/>
      <c r="I17" s="300"/>
      <c r="J17" s="300"/>
      <c r="K17" s="994"/>
      <c r="L17" s="994"/>
    </row>
    <row r="18" spans="1:12">
      <c r="A18" s="14"/>
      <c r="B18" s="1036"/>
      <c r="C18" s="1044"/>
      <c r="D18" s="1063"/>
      <c r="E18" s="1064"/>
      <c r="F18" s="992"/>
      <c r="G18" s="992"/>
      <c r="H18" s="992"/>
      <c r="I18" s="992"/>
      <c r="J18" s="992"/>
      <c r="K18" s="994"/>
      <c r="L18" s="994"/>
    </row>
    <row r="19" spans="1:12">
      <c r="A19" s="14"/>
      <c r="B19" s="1044"/>
      <c r="C19" s="1044"/>
      <c r="D19" s="1063"/>
      <c r="E19" s="1064"/>
      <c r="F19" s="992"/>
      <c r="G19" s="992"/>
      <c r="H19" s="992"/>
      <c r="I19" s="992"/>
      <c r="J19" s="992"/>
      <c r="K19" s="993"/>
      <c r="L19" s="993"/>
    </row>
    <row r="20" spans="1:12">
      <c r="A20" s="26"/>
      <c r="B20" s="1044"/>
      <c r="C20" s="1044"/>
      <c r="D20" s="1063"/>
      <c r="E20" s="1064"/>
      <c r="F20" s="1038"/>
      <c r="G20" s="989"/>
      <c r="H20" s="989"/>
      <c r="I20" s="989"/>
      <c r="J20" s="575"/>
      <c r="K20" s="575" t="s">
        <v>34</v>
      </c>
      <c r="L20" s="575"/>
    </row>
    <row r="21" spans="1:12" ht="11.25" customHeight="1">
      <c r="A21" s="26"/>
      <c r="B21" s="1044"/>
      <c r="C21" s="1044"/>
      <c r="D21" s="1063"/>
      <c r="E21" s="1064"/>
      <c r="F21" s="1038"/>
      <c r="G21" s="989"/>
      <c r="H21" s="989"/>
      <c r="I21" s="989"/>
      <c r="J21" s="575"/>
      <c r="K21" s="575"/>
      <c r="L21" s="575"/>
    </row>
    <row r="22" spans="1:12" ht="11.25" customHeight="1">
      <c r="A22" s="26"/>
      <c r="B22" s="1066"/>
      <c r="C22" s="1067"/>
      <c r="D22" s="1048"/>
      <c r="E22" s="1048"/>
      <c r="F22" s="1038"/>
      <c r="G22" s="989"/>
      <c r="H22" s="989"/>
      <c r="I22" s="989"/>
      <c r="J22" s="575"/>
      <c r="K22" s="575"/>
      <c r="L22" s="575"/>
    </row>
    <row r="23" spans="1:12" ht="11.25" customHeight="1">
      <c r="A23" s="26"/>
      <c r="B23" s="1058"/>
      <c r="C23" s="1003"/>
      <c r="D23" s="1002"/>
      <c r="E23" s="1002"/>
      <c r="F23" s="1038"/>
      <c r="G23" s="989"/>
      <c r="H23" s="989"/>
      <c r="I23" s="989"/>
      <c r="J23" s="575"/>
      <c r="K23" s="575"/>
      <c r="L23" s="575"/>
    </row>
    <row r="24" spans="1:12" ht="11.25" customHeight="1">
      <c r="A24" s="26"/>
      <c r="B24" s="1050"/>
      <c r="C24" s="1068"/>
      <c r="D24" s="1002"/>
      <c r="E24" s="1002"/>
      <c r="F24" s="1038"/>
      <c r="G24" s="989"/>
      <c r="H24" s="989"/>
      <c r="I24" s="989"/>
      <c r="J24" s="575"/>
      <c r="K24" s="575"/>
      <c r="L24" s="575"/>
    </row>
    <row r="25" spans="1:12" ht="11.25" customHeight="1">
      <c r="A25" s="26"/>
      <c r="B25" s="14"/>
      <c r="C25" s="1001"/>
      <c r="D25" s="1002"/>
      <c r="E25" s="1002"/>
      <c r="F25" s="1038"/>
      <c r="G25" s="989"/>
      <c r="H25" s="989"/>
      <c r="I25" s="989"/>
      <c r="J25" s="575"/>
      <c r="K25" s="575"/>
      <c r="L25" s="575"/>
    </row>
    <row r="26" spans="1:12">
      <c r="A26" s="26"/>
      <c r="B26" s="1068"/>
      <c r="C26" s="112"/>
      <c r="D26" s="1002"/>
      <c r="E26" s="1002"/>
      <c r="F26" s="1050"/>
      <c r="G26" s="991"/>
      <c r="H26" s="991"/>
      <c r="I26" s="991"/>
      <c r="J26" s="575"/>
      <c r="K26" s="575"/>
      <c r="L26" s="575"/>
    </row>
    <row r="27" spans="1:12">
      <c r="A27" s="26"/>
      <c r="B27" s="1068"/>
      <c r="C27" s="1068"/>
      <c r="D27" s="1002"/>
      <c r="E27" s="1002"/>
      <c r="F27" s="1000"/>
      <c r="G27" s="985"/>
      <c r="H27" s="985"/>
      <c r="I27" s="985"/>
      <c r="J27" s="575"/>
      <c r="K27" s="575"/>
      <c r="L27" s="575"/>
    </row>
    <row r="28" spans="1:12">
      <c r="B28" s="1001"/>
      <c r="C28" s="1001"/>
      <c r="D28" s="1001"/>
      <c r="E28" s="1001"/>
      <c r="F28" s="1068"/>
      <c r="G28" s="992"/>
      <c r="H28" s="992"/>
      <c r="I28" s="992"/>
      <c r="J28" s="992"/>
      <c r="K28" s="992"/>
      <c r="L28" s="993"/>
    </row>
    <row r="29" spans="1:12">
      <c r="B29" s="1001"/>
      <c r="C29" s="1001"/>
      <c r="D29" s="1001"/>
      <c r="E29" s="1001"/>
      <c r="F29" s="1001"/>
    </row>
    <row r="30" spans="1:12">
      <c r="B30" s="1001"/>
      <c r="C30" s="1001"/>
      <c r="D30" s="1001"/>
      <c r="E30" s="1001"/>
      <c r="F30" s="112"/>
      <c r="G30" s="300"/>
      <c r="H30" s="300"/>
      <c r="I30" s="300"/>
      <c r="J30" s="300"/>
      <c r="K30" s="994"/>
      <c r="L30" s="994"/>
    </row>
    <row r="31" spans="1:12">
      <c r="B31" s="1001"/>
      <c r="C31" s="1001"/>
      <c r="D31" s="1001"/>
      <c r="E31" s="1001"/>
      <c r="F31" s="1068"/>
      <c r="G31" s="992"/>
      <c r="H31" s="992"/>
      <c r="I31" s="992"/>
      <c r="J31" s="992"/>
      <c r="K31" s="994"/>
      <c r="L31" s="994"/>
    </row>
    <row r="32" spans="1:12">
      <c r="F32" s="1001"/>
    </row>
    <row r="33" spans="6:6">
      <c r="F33" s="1001"/>
    </row>
    <row r="34" spans="6:6">
      <c r="F34" s="1001"/>
    </row>
    <row r="35" spans="6:6">
      <c r="F35" s="1001"/>
    </row>
  </sheetData>
  <mergeCells count="1">
    <mergeCell ref="B3:J3"/>
  </mergeCells>
  <conditionalFormatting sqref="G7:I12 D13:I13 D7 E14:I14 F26:I26 D22:E22">
    <cfRule type="cellIs" dxfId="6" priority="8" stopIfTrue="1" operator="lessThan">
      <formula>0</formula>
    </cfRule>
  </conditionalFormatting>
  <conditionalFormatting sqref="G21:I25 F20:I20 D17 F27:I27">
    <cfRule type="cellIs" dxfId="5" priority="7" stopIfTrue="1" operator="lessThan">
      <formula>0</formula>
    </cfRule>
  </conditionalFormatting>
  <conditionalFormatting sqref="D8:D12">
    <cfRule type="cellIs" dxfId="4" priority="6" stopIfTrue="1" operator="lessThan">
      <formula>0</formula>
    </cfRule>
  </conditionalFormatting>
  <conditionalFormatting sqref="D18:D21">
    <cfRule type="cellIs" dxfId="3" priority="5" stopIfTrue="1" operator="lessThan">
      <formula>0</formula>
    </cfRule>
  </conditionalFormatting>
  <conditionalFormatting sqref="D14:E14">
    <cfRule type="cellIs" dxfId="2" priority="3" stopIfTrue="1" operator="lessThan">
      <formula>0</formula>
    </cfRule>
  </conditionalFormatting>
  <conditionalFormatting sqref="E23">
    <cfRule type="cellIs" dxfId="1" priority="2" stopIfTrue="1" operator="lessThan">
      <formula>0</formula>
    </cfRule>
  </conditionalFormatting>
  <conditionalFormatting sqref="D23:E27">
    <cfRule type="cellIs" dxfId="0" priority="1" stopIfTrue="1" operator="lessThan">
      <formula>0</formula>
    </cfRule>
  </conditionalFormatting>
  <hyperlinks>
    <hyperlink ref="B3" location="Contents!A1" display="Back to index page" xr:uid="{37A85984-D272-46A8-AB6C-3A2B2B5E7C38}"/>
    <hyperlink ref="B3:J3" location="CONTENTS!A1" display="Back to contents page" xr:uid="{D6319510-4872-4D05-B07E-BCFAC7003975}"/>
  </hyperlinks>
  <printOptions horizontalCentered="1" verticalCentered="1"/>
  <pageMargins left="0.23622047244094491" right="0.23622047244094491" top="0.74803149606299213" bottom="0.74803149606299213" header="0.31496062992125984" footer="0.31496062992125984"/>
  <pageSetup paperSize="9" scale="62" orientation="landscape" r:id="rId1"/>
  <customProperties>
    <customPr name="EpmWorksheetKeyString_GUID" r:id="rId2"/>
  </customPropertie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0204C-C4D0-4681-B6DC-11596F6BF6A4}">
  <sheetPr codeName="Sheet30"/>
  <dimension ref="A1:O124"/>
  <sheetViews>
    <sheetView showGridLines="0" showRowColHeaders="0" zoomScaleNormal="100" workbookViewId="0"/>
  </sheetViews>
  <sheetFormatPr baseColWidth="10" defaultColWidth="13" defaultRowHeight="11.25"/>
  <cols>
    <col min="1" max="1" width="2.7109375" style="21" customWidth="1"/>
    <col min="2" max="2" width="45.5703125" style="14" customWidth="1"/>
    <col min="3" max="3" width="17.42578125" style="14" bestFit="1" customWidth="1"/>
    <col min="4" max="7" width="17.42578125" style="14" customWidth="1"/>
    <col min="8" max="8" width="13" style="14"/>
    <col min="9" max="9" width="16.140625" style="14" hidden="1" customWidth="1"/>
    <col min="10" max="10" width="13" style="14"/>
    <col min="11" max="13" width="13.7109375" style="14" bestFit="1" customWidth="1"/>
    <col min="14" max="16384" width="13" style="14"/>
  </cols>
  <sheetData>
    <row r="1" spans="1:12" s="12" customFormat="1" ht="11.25" customHeight="1">
      <c r="A1" s="9"/>
      <c r="B1" s="9"/>
      <c r="C1" s="9"/>
      <c r="D1" s="9"/>
      <c r="E1" s="9"/>
      <c r="F1" s="10"/>
      <c r="G1" s="10"/>
      <c r="H1" s="11"/>
    </row>
    <row r="2" spans="1:12" s="12" customFormat="1" ht="5.25" customHeight="1">
      <c r="A2" s="9"/>
      <c r="B2" s="9"/>
      <c r="C2" s="9"/>
      <c r="D2" s="9"/>
      <c r="E2" s="9"/>
      <c r="F2" s="10"/>
      <c r="G2" s="10"/>
      <c r="H2" s="11"/>
    </row>
    <row r="3" spans="1:12" ht="12.75" customHeight="1">
      <c r="A3" s="13"/>
      <c r="B3" s="1726" t="s">
        <v>268</v>
      </c>
      <c r="C3" s="1726"/>
      <c r="D3" s="1726"/>
      <c r="E3" s="1726"/>
      <c r="F3" s="1726"/>
      <c r="G3" s="1726"/>
      <c r="H3" s="1726"/>
    </row>
    <row r="4" spans="1:12" s="12" customFormat="1" ht="5.25" customHeight="1">
      <c r="A4" s="9"/>
      <c r="B4" s="9"/>
      <c r="C4" s="9"/>
      <c r="D4" s="9"/>
      <c r="E4" s="9"/>
      <c r="F4" s="10"/>
      <c r="G4" s="10"/>
      <c r="H4" s="11"/>
      <c r="I4" s="9"/>
      <c r="J4" s="9"/>
    </row>
    <row r="5" spans="1:12" s="8" customFormat="1" ht="15.75" customHeight="1">
      <c r="A5" s="15"/>
      <c r="B5" s="16" t="s">
        <v>2192</v>
      </c>
    </row>
    <row r="6" spans="1:12" s="8" customFormat="1" ht="11.25" customHeight="1">
      <c r="A6" s="15"/>
      <c r="B6" s="16"/>
    </row>
    <row r="7" spans="1:12" s="8" customFormat="1" ht="11.25" customHeight="1">
      <c r="A7" s="15"/>
      <c r="B7" s="1837" t="s">
        <v>1585</v>
      </c>
      <c r="C7" s="1837"/>
      <c r="D7" s="1837"/>
      <c r="E7" s="1837"/>
      <c r="F7" s="1837"/>
      <c r="G7" s="1837"/>
      <c r="H7" s="1837"/>
    </row>
    <row r="8" spans="1:12" ht="11.25" customHeight="1">
      <c r="B8" s="21"/>
      <c r="G8" s="13"/>
    </row>
    <row r="9" spans="1:12" ht="11.25" customHeight="1">
      <c r="A9" s="18"/>
      <c r="C9" s="40"/>
      <c r="G9" s="13"/>
    </row>
    <row r="10" spans="1:12" s="1009" customFormat="1" ht="11.25" customHeight="1">
      <c r="A10" s="29"/>
      <c r="B10" s="21"/>
      <c r="C10" s="14"/>
      <c r="D10" s="14"/>
      <c r="E10" s="14"/>
      <c r="F10" s="14"/>
      <c r="G10" s="13"/>
      <c r="H10" s="14"/>
    </row>
    <row r="11" spans="1:12" ht="9.75" customHeight="1">
      <c r="A11" s="14"/>
      <c r="B11" s="40" t="s">
        <v>103</v>
      </c>
      <c r="G11" s="24"/>
      <c r="H11" s="24" t="s">
        <v>0</v>
      </c>
    </row>
    <row r="12" spans="1:12">
      <c r="A12" s="14"/>
      <c r="B12" s="1478" t="s">
        <v>28</v>
      </c>
      <c r="C12" s="1371" t="s">
        <v>520</v>
      </c>
      <c r="D12" s="1371" t="s">
        <v>390</v>
      </c>
      <c r="E12" s="1371" t="s">
        <v>391</v>
      </c>
      <c r="F12" s="1371"/>
      <c r="G12" s="1372" t="s">
        <v>521</v>
      </c>
      <c r="H12" s="1371" t="s">
        <v>522</v>
      </c>
    </row>
    <row r="13" spans="1:12">
      <c r="A13" s="14"/>
      <c r="C13" s="1950" t="s">
        <v>1586</v>
      </c>
      <c r="D13" s="1950"/>
      <c r="E13" s="1950"/>
      <c r="F13" s="38" t="s">
        <v>1587</v>
      </c>
      <c r="G13" s="38" t="s">
        <v>33</v>
      </c>
      <c r="H13" s="38" t="s">
        <v>313</v>
      </c>
    </row>
    <row r="14" spans="1:12">
      <c r="A14" s="14"/>
      <c r="B14" s="159" t="s">
        <v>273</v>
      </c>
      <c r="C14" s="1010" t="s">
        <v>1588</v>
      </c>
      <c r="D14" s="1010" t="s">
        <v>1589</v>
      </c>
      <c r="E14" s="1010" t="s">
        <v>1590</v>
      </c>
      <c r="F14" s="1010" t="s">
        <v>1017</v>
      </c>
      <c r="G14" s="1010" t="s">
        <v>1330</v>
      </c>
      <c r="H14" s="1011" t="s">
        <v>1064</v>
      </c>
      <c r="I14" s="26"/>
      <c r="J14" s="26"/>
      <c r="K14" s="26"/>
      <c r="L14" s="26"/>
    </row>
    <row r="15" spans="1:12" ht="15" customHeight="1">
      <c r="A15" s="14"/>
      <c r="B15" s="1012" t="s">
        <v>1591</v>
      </c>
      <c r="C15" s="1013"/>
      <c r="D15" s="1013"/>
      <c r="E15" s="1013"/>
      <c r="F15" s="1013"/>
      <c r="G15" s="1013"/>
      <c r="H15" s="1014"/>
      <c r="J15" s="26"/>
      <c r="K15" s="26"/>
      <c r="L15" s="26"/>
    </row>
    <row r="16" spans="1:12">
      <c r="A16" s="14"/>
      <c r="B16" s="156" t="s">
        <v>1592</v>
      </c>
      <c r="C16" s="26">
        <v>1630.7349999999999</v>
      </c>
      <c r="D16" s="26">
        <v>2381.8519999999999</v>
      </c>
      <c r="E16" s="26">
        <v>2033.5483100000001</v>
      </c>
      <c r="F16" s="1015">
        <v>18</v>
      </c>
      <c r="G16" s="1016">
        <f>(C16+D16+E16)/3*F16/100</f>
        <v>362.76811860000004</v>
      </c>
      <c r="H16" s="1014">
        <f>G16*12.5</f>
        <v>4534.6014825000002</v>
      </c>
      <c r="J16" s="26"/>
      <c r="K16" s="26"/>
      <c r="L16" s="26"/>
    </row>
    <row r="17" spans="1:15">
      <c r="A17" s="14"/>
      <c r="B17" s="156" t="s">
        <v>1593</v>
      </c>
      <c r="C17" s="26">
        <v>6027.192</v>
      </c>
      <c r="D17" s="26">
        <v>3437.5830000000001</v>
      </c>
      <c r="E17" s="26">
        <v>3966.4961800000001</v>
      </c>
      <c r="F17" s="1015">
        <v>18</v>
      </c>
      <c r="G17" s="1016">
        <f t="shared" ref="G17:G23" si="0">(C17+D17+E17)/3*F17/100</f>
        <v>805.87627079999993</v>
      </c>
      <c r="H17" s="1014">
        <f t="shared" ref="H17:H24" si="1">G17*12.5</f>
        <v>10073.453384999999</v>
      </c>
      <c r="J17" s="26"/>
      <c r="K17" s="26"/>
      <c r="L17" s="26"/>
    </row>
    <row r="18" spans="1:15">
      <c r="A18" s="14"/>
      <c r="B18" s="156" t="s">
        <v>1594</v>
      </c>
      <c r="C18" s="26">
        <v>30.866</v>
      </c>
      <c r="D18" s="26">
        <v>21.518000000000001</v>
      </c>
      <c r="E18" s="26">
        <v>35.383789999999998</v>
      </c>
      <c r="F18" s="1015">
        <v>12</v>
      </c>
      <c r="G18" s="1016">
        <f t="shared" si="0"/>
        <v>3.5107115999999996</v>
      </c>
      <c r="H18" s="1014">
        <f t="shared" si="1"/>
        <v>43.883894999999995</v>
      </c>
      <c r="J18" s="26"/>
      <c r="K18" s="26"/>
      <c r="L18" s="26"/>
      <c r="M18" s="62"/>
      <c r="N18" s="62"/>
      <c r="O18" s="62"/>
    </row>
    <row r="19" spans="1:15">
      <c r="A19" s="14"/>
      <c r="B19" s="156" t="s">
        <v>1595</v>
      </c>
      <c r="C19" s="26">
        <v>28002.812999999998</v>
      </c>
      <c r="D19" s="26">
        <v>29237.379000000001</v>
      </c>
      <c r="E19" s="26">
        <v>37739.782700000003</v>
      </c>
      <c r="F19" s="1015">
        <v>15</v>
      </c>
      <c r="G19" s="1016">
        <f t="shared" si="0"/>
        <v>4748.9987350000001</v>
      </c>
      <c r="H19" s="1014">
        <f t="shared" si="1"/>
        <v>59362.484187499998</v>
      </c>
      <c r="J19" s="26"/>
      <c r="K19" s="26"/>
      <c r="L19" s="26"/>
      <c r="M19" s="62"/>
      <c r="N19" s="62"/>
      <c r="O19" s="62"/>
    </row>
    <row r="20" spans="1:15">
      <c r="A20" s="14"/>
      <c r="B20" s="156" t="s">
        <v>1596</v>
      </c>
      <c r="C20" s="26">
        <v>14736.233</v>
      </c>
      <c r="D20" s="26">
        <v>14058.557000000001</v>
      </c>
      <c r="E20" s="26">
        <v>15113.185380000001</v>
      </c>
      <c r="F20" s="1015">
        <v>12</v>
      </c>
      <c r="G20" s="1016">
        <f t="shared" si="0"/>
        <v>1756.3190152000002</v>
      </c>
      <c r="H20" s="1014">
        <f t="shared" si="1"/>
        <v>21953.987690000002</v>
      </c>
      <c r="J20" s="26"/>
      <c r="K20" s="26"/>
      <c r="L20" s="26"/>
      <c r="M20" s="62"/>
      <c r="N20" s="62"/>
      <c r="O20" s="62"/>
    </row>
    <row r="21" spans="1:15">
      <c r="A21" s="14"/>
      <c r="B21" s="156" t="s">
        <v>1597</v>
      </c>
      <c r="C21" s="26">
        <v>2364.3939999999998</v>
      </c>
      <c r="D21" s="26">
        <v>2400.0540000000001</v>
      </c>
      <c r="E21" s="26">
        <v>3301.9790200000002</v>
      </c>
      <c r="F21" s="1015">
        <v>18</v>
      </c>
      <c r="G21" s="1016">
        <f t="shared" si="0"/>
        <v>483.98562120000003</v>
      </c>
      <c r="H21" s="1014">
        <f t="shared" si="1"/>
        <v>6049.8202650000003</v>
      </c>
      <c r="J21" s="26"/>
      <c r="K21" s="26"/>
      <c r="L21" s="26"/>
      <c r="M21" s="62"/>
      <c r="N21" s="62"/>
      <c r="O21" s="62"/>
    </row>
    <row r="22" spans="1:15">
      <c r="A22" s="14"/>
      <c r="B22" s="156" t="s">
        <v>1598</v>
      </c>
      <c r="C22" s="26">
        <v>180.99600000000001</v>
      </c>
      <c r="D22" s="26">
        <v>267.89400000000001</v>
      </c>
      <c r="E22" s="26">
        <v>449.93622999999997</v>
      </c>
      <c r="F22" s="1017">
        <v>15</v>
      </c>
      <c r="G22" s="1016">
        <f t="shared" si="0"/>
        <v>44.941311499999991</v>
      </c>
      <c r="H22" s="1014">
        <f t="shared" si="1"/>
        <v>561.76639374999991</v>
      </c>
      <c r="I22" s="26"/>
      <c r="J22" s="26"/>
      <c r="K22" s="26"/>
      <c r="L22" s="26"/>
      <c r="M22" s="62"/>
      <c r="N22" s="62"/>
      <c r="O22" s="62"/>
    </row>
    <row r="23" spans="1:15" ht="11.25" customHeight="1">
      <c r="A23" s="14"/>
      <c r="B23" s="156" t="s">
        <v>1599</v>
      </c>
      <c r="C23" s="26">
        <v>1644.635</v>
      </c>
      <c r="D23" s="26">
        <v>2013.6</v>
      </c>
      <c r="E23" s="26">
        <v>2017.3131799999999</v>
      </c>
      <c r="F23" s="1018">
        <v>12</v>
      </c>
      <c r="G23" s="1019">
        <f t="shared" si="0"/>
        <v>227.02192719999999</v>
      </c>
      <c r="H23" s="1014">
        <f t="shared" si="1"/>
        <v>2837.7740899999999</v>
      </c>
      <c r="I23" s="26"/>
      <c r="K23" s="26"/>
      <c r="L23" s="26"/>
      <c r="M23" s="62"/>
      <c r="N23" s="62"/>
      <c r="O23" s="62"/>
    </row>
    <row r="24" spans="1:15" ht="11.25" customHeight="1">
      <c r="A24" s="14"/>
      <c r="B24" s="711" t="s">
        <v>1600</v>
      </c>
      <c r="C24" s="1020">
        <f>SUM(C16:C23)</f>
        <v>54617.864000000001</v>
      </c>
      <c r="D24" s="1020">
        <f t="shared" ref="D24:E24" si="2">SUM(D16:D23)</f>
        <v>53818.436999999998</v>
      </c>
      <c r="E24" s="1020">
        <f t="shared" si="2"/>
        <v>64657.624790000002</v>
      </c>
      <c r="F24" s="1021">
        <v>14.561664962390324</v>
      </c>
      <c r="G24" s="1022">
        <f>SUM(G16:G23)</f>
        <v>8433.4217110999998</v>
      </c>
      <c r="H24" s="1023">
        <f t="shared" si="1"/>
        <v>105417.77138875</v>
      </c>
      <c r="I24" s="26"/>
      <c r="K24" s="26"/>
      <c r="L24" s="26"/>
      <c r="M24" s="62"/>
      <c r="N24" s="62"/>
      <c r="O24" s="62"/>
    </row>
    <row r="25" spans="1:15" ht="11.25" customHeight="1">
      <c r="A25" s="14"/>
      <c r="B25" s="711"/>
      <c r="C25" s="1020"/>
      <c r="D25" s="1020"/>
      <c r="E25" s="1020"/>
      <c r="F25" s="1024"/>
      <c r="G25" s="1020"/>
      <c r="I25" s="26"/>
      <c r="J25" s="26"/>
      <c r="K25" s="26"/>
      <c r="L25" s="26"/>
      <c r="M25" s="62"/>
      <c r="N25" s="62"/>
      <c r="O25" s="62"/>
    </row>
    <row r="26" spans="1:15" s="1009" customFormat="1">
      <c r="A26" s="29"/>
      <c r="B26" s="14"/>
      <c r="C26" s="26"/>
      <c r="D26" s="26"/>
      <c r="E26" s="26"/>
      <c r="F26" s="3"/>
      <c r="G26" s="26"/>
      <c r="H26" s="14"/>
      <c r="M26" s="62"/>
      <c r="N26" s="62"/>
      <c r="O26" s="62"/>
    </row>
    <row r="27" spans="1:15" ht="9.75" customHeight="1">
      <c r="A27" s="14"/>
      <c r="B27" s="40" t="s">
        <v>103</v>
      </c>
      <c r="F27" s="3"/>
      <c r="G27" s="24"/>
      <c r="H27" s="24" t="s">
        <v>872</v>
      </c>
    </row>
    <row r="28" spans="1:15">
      <c r="A28" s="14"/>
      <c r="B28" s="1478" t="s">
        <v>28</v>
      </c>
      <c r="C28" s="1371" t="s">
        <v>520</v>
      </c>
      <c r="D28" s="1371" t="s">
        <v>390</v>
      </c>
      <c r="E28" s="1371" t="s">
        <v>391</v>
      </c>
      <c r="F28" s="1373"/>
      <c r="G28" s="1372" t="s">
        <v>521</v>
      </c>
      <c r="H28" s="1371" t="s">
        <v>522</v>
      </c>
    </row>
    <row r="29" spans="1:15">
      <c r="A29" s="14"/>
      <c r="C29" s="1950" t="s">
        <v>1586</v>
      </c>
      <c r="D29" s="1950"/>
      <c r="E29" s="1950"/>
      <c r="F29" s="505" t="s">
        <v>1587</v>
      </c>
      <c r="G29" s="38" t="s">
        <v>33</v>
      </c>
      <c r="H29" s="38" t="s">
        <v>313</v>
      </c>
    </row>
    <row r="30" spans="1:15">
      <c r="A30" s="14"/>
      <c r="B30" s="159" t="s">
        <v>273</v>
      </c>
      <c r="C30" s="1010" t="s">
        <v>1588</v>
      </c>
      <c r="D30" s="1010" t="s">
        <v>1589</v>
      </c>
      <c r="E30" s="1010" t="s">
        <v>1590</v>
      </c>
      <c r="F30" s="1025" t="s">
        <v>1017</v>
      </c>
      <c r="G30" s="1010" t="s">
        <v>1330</v>
      </c>
      <c r="H30" s="1011" t="s">
        <v>1064</v>
      </c>
      <c r="J30" s="26"/>
      <c r="K30" s="26"/>
      <c r="L30" s="26"/>
    </row>
    <row r="31" spans="1:15" ht="15" customHeight="1">
      <c r="A31" s="14"/>
      <c r="B31" s="1012" t="s">
        <v>1591</v>
      </c>
      <c r="C31" s="1013"/>
      <c r="D31" s="1013"/>
      <c r="E31" s="1013"/>
      <c r="F31" s="1026"/>
      <c r="G31" s="1013"/>
      <c r="H31" s="1014"/>
      <c r="J31" s="26"/>
      <c r="K31" s="26"/>
      <c r="L31" s="26"/>
    </row>
    <row r="32" spans="1:15">
      <c r="A32" s="14"/>
      <c r="B32" s="156" t="s">
        <v>1592</v>
      </c>
      <c r="C32" s="26">
        <v>1390.278</v>
      </c>
      <c r="D32" s="26">
        <v>2112.2040000000002</v>
      </c>
      <c r="E32" s="26">
        <v>1694.41581</v>
      </c>
      <c r="F32" s="1017">
        <v>18</v>
      </c>
      <c r="G32" s="1016">
        <v>311.81386859999998</v>
      </c>
      <c r="H32" s="1014">
        <v>3897.6733575000003</v>
      </c>
      <c r="J32" s="26"/>
      <c r="K32" s="1142"/>
      <c r="L32" s="1142"/>
      <c r="M32" s="1142"/>
    </row>
    <row r="33" spans="1:13">
      <c r="A33" s="14"/>
      <c r="B33" s="156" t="s">
        <v>1593</v>
      </c>
      <c r="C33" s="26">
        <v>5178.9830000000002</v>
      </c>
      <c r="D33" s="26">
        <v>3193.8679999999999</v>
      </c>
      <c r="E33" s="26">
        <v>2169.6126099999997</v>
      </c>
      <c r="F33" s="1017">
        <v>18</v>
      </c>
      <c r="G33" s="1016">
        <v>632.54781660000003</v>
      </c>
      <c r="H33" s="1014">
        <v>7906.8477075000001</v>
      </c>
      <c r="J33" s="26"/>
      <c r="K33" s="1142"/>
      <c r="L33" s="1142"/>
      <c r="M33" s="1142"/>
    </row>
    <row r="34" spans="1:13">
      <c r="A34" s="14"/>
      <c r="B34" s="156" t="s">
        <v>1594</v>
      </c>
      <c r="C34" s="26">
        <v>30.866</v>
      </c>
      <c r="D34" s="26">
        <v>21.518000000000001</v>
      </c>
      <c r="E34" s="26">
        <v>13.569379999999999</v>
      </c>
      <c r="F34" s="1017">
        <v>12</v>
      </c>
      <c r="G34" s="1016">
        <v>2.6381351999999998</v>
      </c>
      <c r="H34" s="1014">
        <v>32.976689999999998</v>
      </c>
      <c r="J34" s="26"/>
      <c r="K34" s="1142"/>
      <c r="L34" s="1142"/>
      <c r="M34" s="1142"/>
    </row>
    <row r="35" spans="1:13">
      <c r="A35" s="14"/>
      <c r="B35" s="156" t="s">
        <v>1595</v>
      </c>
      <c r="C35" s="26">
        <v>28901.598999999998</v>
      </c>
      <c r="D35" s="26">
        <v>31751.807000000001</v>
      </c>
      <c r="E35" s="26">
        <v>31699.922910000001</v>
      </c>
      <c r="F35" s="1017">
        <v>15</v>
      </c>
      <c r="G35" s="1016">
        <v>4617.6664455000009</v>
      </c>
      <c r="H35" s="1014">
        <v>57720.930568750009</v>
      </c>
      <c r="J35" s="26"/>
      <c r="K35" s="1142"/>
      <c r="L35" s="1142"/>
      <c r="M35" s="1142"/>
    </row>
    <row r="36" spans="1:13">
      <c r="A36" s="14"/>
      <c r="B36" s="156" t="s">
        <v>1596</v>
      </c>
      <c r="C36" s="26">
        <v>4201.4570000000003</v>
      </c>
      <c r="D36" s="26">
        <v>4173.1840000000002</v>
      </c>
      <c r="E36" s="26">
        <v>8714.0554300000003</v>
      </c>
      <c r="F36" s="1017">
        <v>12</v>
      </c>
      <c r="G36" s="1016">
        <v>683.54785719999995</v>
      </c>
      <c r="H36" s="1014">
        <v>8544.348215</v>
      </c>
      <c r="J36" s="26"/>
      <c r="K36" s="1142"/>
      <c r="L36" s="1142"/>
      <c r="M36" s="1142"/>
    </row>
    <row r="37" spans="1:13">
      <c r="A37" s="14"/>
      <c r="B37" s="156" t="s">
        <v>1597</v>
      </c>
      <c r="C37" s="26">
        <v>1948.5550000000001</v>
      </c>
      <c r="D37" s="26">
        <v>1949.79</v>
      </c>
      <c r="E37" s="26">
        <v>2546.2100499999997</v>
      </c>
      <c r="F37" s="1017">
        <v>18</v>
      </c>
      <c r="G37" s="1016">
        <v>386.67330300000003</v>
      </c>
      <c r="H37" s="1014">
        <v>4833.4162875000002</v>
      </c>
      <c r="J37" s="26"/>
      <c r="K37" s="1142"/>
      <c r="L37" s="1142"/>
      <c r="M37" s="1142"/>
    </row>
    <row r="38" spans="1:13">
      <c r="A38" s="14"/>
      <c r="B38" s="156" t="s">
        <v>1598</v>
      </c>
      <c r="C38" s="26">
        <v>201.965</v>
      </c>
      <c r="D38" s="26">
        <v>297.97399999999999</v>
      </c>
      <c r="E38" s="26">
        <v>365.34127000000001</v>
      </c>
      <c r="F38" s="1017">
        <v>15</v>
      </c>
      <c r="G38" s="1016">
        <v>43.264013500000004</v>
      </c>
      <c r="H38" s="1014">
        <v>540.80016875000001</v>
      </c>
      <c r="J38" s="26"/>
      <c r="K38" s="1142"/>
      <c r="L38" s="1142"/>
      <c r="M38" s="1142"/>
    </row>
    <row r="39" spans="1:13" ht="11.25" customHeight="1">
      <c r="A39" s="14"/>
      <c r="B39" s="156" t="s">
        <v>1599</v>
      </c>
      <c r="C39" s="26">
        <v>138.96899999999999</v>
      </c>
      <c r="D39" s="26">
        <v>169.69</v>
      </c>
      <c r="E39" s="26">
        <v>174.3629</v>
      </c>
      <c r="F39" s="1018">
        <v>12</v>
      </c>
      <c r="G39" s="1019">
        <v>19.320875999999998</v>
      </c>
      <c r="H39" s="1014">
        <v>241.51094999999998</v>
      </c>
      <c r="J39" s="26"/>
      <c r="K39" s="1142"/>
      <c r="L39" s="1142"/>
      <c r="M39" s="1142"/>
    </row>
    <row r="40" spans="1:13" ht="11.25" customHeight="1">
      <c r="A40" s="14"/>
      <c r="B40" s="1027" t="s">
        <v>1600</v>
      </c>
      <c r="C40" s="1028">
        <v>41992.671999999991</v>
      </c>
      <c r="D40" s="1028">
        <v>43670.035000000003</v>
      </c>
      <c r="E40" s="1028">
        <v>47377.490359999996</v>
      </c>
      <c r="F40" s="1021">
        <v>15.16260778835861</v>
      </c>
      <c r="G40" s="1022">
        <f>SUM(G32:G39)</f>
        <v>6697.4723156000018</v>
      </c>
      <c r="H40" s="1023">
        <f>SUM(H32:H39)</f>
        <v>83718.503945000004</v>
      </c>
      <c r="J40" s="26"/>
      <c r="L40" s="26"/>
    </row>
    <row r="41" spans="1:13">
      <c r="A41" s="18"/>
      <c r="C41" s="26"/>
      <c r="D41" s="26"/>
      <c r="E41" s="26"/>
      <c r="G41" s="26"/>
    </row>
    <row r="42" spans="1:13" ht="9.75" customHeight="1">
      <c r="A42" s="14"/>
      <c r="C42" s="26"/>
      <c r="D42" s="26"/>
      <c r="E42" s="26"/>
      <c r="G42" s="26"/>
    </row>
    <row r="43" spans="1:13">
      <c r="A43" s="14"/>
      <c r="B43" s="40" t="s">
        <v>103</v>
      </c>
      <c r="G43" s="24"/>
      <c r="H43" s="24" t="s">
        <v>875</v>
      </c>
    </row>
    <row r="44" spans="1:13">
      <c r="A44" s="14"/>
      <c r="B44" s="1478" t="s">
        <v>28</v>
      </c>
      <c r="C44" s="1371" t="s">
        <v>520</v>
      </c>
      <c r="D44" s="1371" t="s">
        <v>390</v>
      </c>
      <c r="E44" s="1371" t="s">
        <v>391</v>
      </c>
      <c r="F44" s="1371"/>
      <c r="G44" s="1372" t="s">
        <v>521</v>
      </c>
      <c r="H44" s="1371" t="s">
        <v>522</v>
      </c>
    </row>
    <row r="45" spans="1:13">
      <c r="A45" s="14"/>
      <c r="C45" s="1950" t="s">
        <v>1586</v>
      </c>
      <c r="D45" s="1950"/>
      <c r="E45" s="1950"/>
      <c r="F45" s="38" t="s">
        <v>1587</v>
      </c>
      <c r="G45" s="38" t="s">
        <v>33</v>
      </c>
      <c r="H45" s="38" t="s">
        <v>313</v>
      </c>
      <c r="I45" s="26"/>
      <c r="J45" s="26"/>
      <c r="K45" s="26"/>
      <c r="L45" s="26"/>
    </row>
    <row r="46" spans="1:13">
      <c r="A46" s="14"/>
      <c r="B46" s="159" t="s">
        <v>273</v>
      </c>
      <c r="C46" s="1010" t="s">
        <v>1588</v>
      </c>
      <c r="D46" s="1010" t="s">
        <v>1589</v>
      </c>
      <c r="E46" s="1010" t="s">
        <v>1590</v>
      </c>
      <c r="F46" s="1010" t="s">
        <v>1017</v>
      </c>
      <c r="G46" s="1010" t="s">
        <v>1330</v>
      </c>
      <c r="H46" s="1011" t="s">
        <v>1064</v>
      </c>
      <c r="J46" s="26"/>
      <c r="K46" s="26"/>
      <c r="L46" s="26"/>
    </row>
    <row r="47" spans="1:13" ht="15" customHeight="1">
      <c r="A47" s="14"/>
      <c r="B47" s="1012" t="s">
        <v>1591</v>
      </c>
      <c r="C47" s="1013"/>
      <c r="D47" s="1013"/>
      <c r="E47" s="1013"/>
      <c r="F47" s="1013"/>
      <c r="G47" s="1013"/>
      <c r="H47" s="1014"/>
      <c r="I47" s="26"/>
      <c r="J47" s="26"/>
      <c r="K47" s="26"/>
      <c r="L47" s="26"/>
    </row>
    <row r="48" spans="1:13">
      <c r="A48" s="14"/>
      <c r="B48" s="156" t="s">
        <v>1592</v>
      </c>
      <c r="C48" s="26"/>
      <c r="D48" s="26"/>
      <c r="E48" s="26"/>
      <c r="F48" s="1015">
        <v>18</v>
      </c>
      <c r="G48" s="1016"/>
      <c r="H48" s="1014"/>
      <c r="J48" s="26"/>
      <c r="K48" s="26"/>
      <c r="L48" s="26"/>
    </row>
    <row r="49" spans="1:12">
      <c r="A49" s="14"/>
      <c r="B49" s="156" t="s">
        <v>1593</v>
      </c>
      <c r="C49" s="26"/>
      <c r="D49" s="26"/>
      <c r="E49" s="26"/>
      <c r="F49" s="1015">
        <v>18</v>
      </c>
      <c r="G49" s="1016"/>
      <c r="H49" s="1014"/>
      <c r="J49" s="26"/>
      <c r="K49" s="26"/>
      <c r="L49" s="26"/>
    </row>
    <row r="50" spans="1:12">
      <c r="A50" s="14"/>
      <c r="B50" s="156" t="s">
        <v>1594</v>
      </c>
      <c r="C50" s="26"/>
      <c r="D50" s="26"/>
      <c r="E50" s="26"/>
      <c r="F50" s="1015">
        <v>12</v>
      </c>
      <c r="G50" s="1016"/>
      <c r="H50" s="1014"/>
      <c r="J50" s="26"/>
      <c r="K50" s="26"/>
      <c r="L50" s="26"/>
    </row>
    <row r="51" spans="1:12">
      <c r="A51" s="14"/>
      <c r="B51" s="156" t="s">
        <v>1595</v>
      </c>
      <c r="C51" s="26"/>
      <c r="D51" s="26"/>
      <c r="E51" s="26"/>
      <c r="F51" s="1015">
        <v>15</v>
      </c>
      <c r="G51" s="1016"/>
      <c r="H51" s="1014"/>
      <c r="J51" s="26"/>
      <c r="K51" s="26"/>
      <c r="L51" s="26"/>
    </row>
    <row r="52" spans="1:12">
      <c r="A52" s="14"/>
      <c r="B52" s="156" t="s">
        <v>1596</v>
      </c>
      <c r="C52" s="26">
        <v>6599.8829999999998</v>
      </c>
      <c r="D52" s="26">
        <v>5730.7969999999996</v>
      </c>
      <c r="E52" s="26">
        <v>4344.6360000000004</v>
      </c>
      <c r="F52" s="1015">
        <v>12</v>
      </c>
      <c r="G52" s="1016">
        <f t="shared" ref="G52" si="3">(C52+D52+E52)/3*F52/100</f>
        <v>667.01263999999992</v>
      </c>
      <c r="H52" s="1014">
        <f t="shared" ref="H52" si="4">G52*12.5</f>
        <v>8337.6579999999994</v>
      </c>
      <c r="J52" s="26"/>
      <c r="K52" s="26"/>
      <c r="L52" s="26"/>
    </row>
    <row r="53" spans="1:12">
      <c r="A53" s="14"/>
      <c r="B53" s="156" t="s">
        <v>1597</v>
      </c>
      <c r="C53" s="26"/>
      <c r="D53" s="26"/>
      <c r="E53" s="26"/>
      <c r="F53" s="1015">
        <v>18</v>
      </c>
      <c r="G53" s="1016"/>
      <c r="H53" s="1014"/>
      <c r="I53" s="26"/>
      <c r="J53" s="26"/>
      <c r="K53" s="26"/>
      <c r="L53" s="26"/>
    </row>
    <row r="54" spans="1:12" ht="11.25" customHeight="1">
      <c r="A54" s="14"/>
      <c r="B54" s="156" t="s">
        <v>1598</v>
      </c>
      <c r="C54" s="26"/>
      <c r="D54" s="26"/>
      <c r="E54" s="26"/>
      <c r="F54" s="1015">
        <v>15</v>
      </c>
      <c r="G54" s="1016"/>
      <c r="H54" s="1014"/>
      <c r="J54" s="26"/>
      <c r="L54" s="26"/>
    </row>
    <row r="55" spans="1:12" ht="11.25" customHeight="1">
      <c r="A55" s="14"/>
      <c r="B55" s="156" t="s">
        <v>1599</v>
      </c>
      <c r="C55" s="26"/>
      <c r="D55" s="26"/>
      <c r="E55" s="26"/>
      <c r="F55" s="1029">
        <v>12</v>
      </c>
      <c r="G55" s="1019"/>
      <c r="H55" s="1014"/>
      <c r="J55" s="26"/>
      <c r="L55" s="26"/>
    </row>
    <row r="56" spans="1:12">
      <c r="A56" s="14"/>
      <c r="B56" s="1027" t="s">
        <v>1600</v>
      </c>
      <c r="C56" s="1030">
        <v>6599.8829999999998</v>
      </c>
      <c r="D56" s="1030">
        <v>5730.7969999999996</v>
      </c>
      <c r="E56" s="1030">
        <v>4344.6360000000004</v>
      </c>
      <c r="F56" s="1021">
        <v>12.000000000000002</v>
      </c>
      <c r="G56" s="1022">
        <f>SUM(G48:G55)</f>
        <v>667.01263999999992</v>
      </c>
      <c r="H56" s="1023">
        <f t="shared" ref="H56" si="5">G56*12.5</f>
        <v>8337.6579999999994</v>
      </c>
      <c r="J56" s="26"/>
      <c r="L56" s="26"/>
    </row>
    <row r="57" spans="1:12" ht="11.25" customHeight="1">
      <c r="C57" s="26"/>
      <c r="D57" s="26"/>
      <c r="E57" s="26"/>
      <c r="G57" s="26"/>
      <c r="J57" s="26"/>
      <c r="L57" s="26"/>
    </row>
    <row r="58" spans="1:12" ht="11.25" customHeight="1">
      <c r="A58" s="14"/>
      <c r="C58" s="26"/>
      <c r="D58" s="26"/>
      <c r="E58" s="26"/>
      <c r="G58" s="26"/>
      <c r="J58" s="26"/>
      <c r="L58" s="26"/>
    </row>
    <row r="59" spans="1:12" ht="9.75" customHeight="1">
      <c r="A59" s="14"/>
      <c r="B59" s="40" t="s">
        <v>103</v>
      </c>
      <c r="G59" s="24"/>
      <c r="H59" s="24" t="s">
        <v>0</v>
      </c>
    </row>
    <row r="60" spans="1:12">
      <c r="A60" s="14"/>
      <c r="B60" s="1478" t="s">
        <v>801</v>
      </c>
      <c r="C60" s="1371" t="s">
        <v>520</v>
      </c>
      <c r="D60" s="1371" t="s">
        <v>390</v>
      </c>
      <c r="E60" s="1371" t="s">
        <v>391</v>
      </c>
      <c r="F60" s="1371"/>
      <c r="G60" s="1372" t="s">
        <v>521</v>
      </c>
      <c r="H60" s="1371" t="s">
        <v>522</v>
      </c>
    </row>
    <row r="61" spans="1:12">
      <c r="A61" s="14"/>
      <c r="C61" s="1950" t="s">
        <v>1586</v>
      </c>
      <c r="D61" s="1950"/>
      <c r="E61" s="1950"/>
      <c r="F61" s="38" t="s">
        <v>1587</v>
      </c>
      <c r="G61" s="38" t="s">
        <v>33</v>
      </c>
      <c r="H61" s="38" t="s">
        <v>313</v>
      </c>
    </row>
    <row r="62" spans="1:12">
      <c r="A62" s="14"/>
      <c r="B62" s="159" t="s">
        <v>273</v>
      </c>
      <c r="C62" s="1010" t="s">
        <v>1588</v>
      </c>
      <c r="D62" s="1010" t="s">
        <v>1589</v>
      </c>
      <c r="E62" s="1010" t="s">
        <v>1590</v>
      </c>
      <c r="F62" s="1010" t="s">
        <v>1017</v>
      </c>
      <c r="G62" s="1010" t="s">
        <v>1330</v>
      </c>
      <c r="H62" s="1011" t="s">
        <v>1064</v>
      </c>
      <c r="I62" s="26"/>
      <c r="J62" s="26"/>
      <c r="K62" s="26"/>
      <c r="L62" s="26"/>
    </row>
    <row r="63" spans="1:12" ht="15" customHeight="1">
      <c r="A63" s="14"/>
      <c r="B63" s="1012" t="s">
        <v>1591</v>
      </c>
      <c r="C63" s="1013"/>
      <c r="D63" s="1013"/>
      <c r="E63" s="1013"/>
      <c r="F63" s="1013"/>
      <c r="G63" s="1013"/>
      <c r="H63" s="1014"/>
      <c r="J63" s="26"/>
      <c r="K63" s="26"/>
      <c r="L63" s="26"/>
    </row>
    <row r="64" spans="1:12">
      <c r="A64" s="14"/>
      <c r="B64" s="156" t="s">
        <v>1592</v>
      </c>
      <c r="C64" s="26">
        <v>1508.4770000000001</v>
      </c>
      <c r="D64" s="26">
        <v>1630.7349999999999</v>
      </c>
      <c r="E64" s="26">
        <v>2381.8524149999998</v>
      </c>
      <c r="F64" s="1015">
        <v>18</v>
      </c>
      <c r="G64" s="1016">
        <f>(C64+D64+E64)/3*F64/100</f>
        <v>331.26386489999999</v>
      </c>
      <c r="H64" s="1014">
        <f>G64*12.5</f>
        <v>4140.7983112499996</v>
      </c>
      <c r="J64" s="26"/>
      <c r="K64" s="26"/>
      <c r="L64" s="26"/>
    </row>
    <row r="65" spans="1:15">
      <c r="A65" s="14"/>
      <c r="B65" s="156" t="s">
        <v>1593</v>
      </c>
      <c r="C65" s="26">
        <v>3272.94</v>
      </c>
      <c r="D65" s="26">
        <v>6027.1909999999998</v>
      </c>
      <c r="E65" s="26">
        <v>3437.5828470000001</v>
      </c>
      <c r="F65" s="1015">
        <v>18</v>
      </c>
      <c r="G65" s="1016">
        <f t="shared" ref="G65:G71" si="6">(C65+D65+E65)/3*F65/100</f>
        <v>764.26283081999998</v>
      </c>
      <c r="H65" s="1014">
        <f t="shared" ref="H65:H72" si="7">G65*12.5</f>
        <v>9553.2853852499993</v>
      </c>
      <c r="J65" s="26"/>
      <c r="K65" s="26"/>
      <c r="L65" s="26"/>
    </row>
    <row r="66" spans="1:15">
      <c r="A66" s="14"/>
      <c r="B66" s="156" t="s">
        <v>1594</v>
      </c>
      <c r="C66" s="26">
        <v>157.34299999999999</v>
      </c>
      <c r="D66" s="26">
        <v>30.866</v>
      </c>
      <c r="E66" s="26">
        <v>21.518380000000001</v>
      </c>
      <c r="F66" s="1015">
        <v>12</v>
      </c>
      <c r="G66" s="1016">
        <f t="shared" si="6"/>
        <v>8.3890951999999999</v>
      </c>
      <c r="H66" s="1014">
        <f t="shared" si="7"/>
        <v>104.86368999999999</v>
      </c>
      <c r="J66" s="26"/>
      <c r="K66" s="26"/>
      <c r="L66" s="26"/>
      <c r="M66" s="62"/>
      <c r="N66" s="62"/>
      <c r="O66" s="62"/>
    </row>
    <row r="67" spans="1:15">
      <c r="A67" s="14"/>
      <c r="B67" s="156" t="s">
        <v>1595</v>
      </c>
      <c r="C67" s="26">
        <v>28857.8</v>
      </c>
      <c r="D67" s="26">
        <v>28002.812000000002</v>
      </c>
      <c r="E67" s="26">
        <v>29237.378776999998</v>
      </c>
      <c r="F67" s="1015">
        <v>15</v>
      </c>
      <c r="G67" s="1016">
        <f t="shared" si="6"/>
        <v>4304.8995388499998</v>
      </c>
      <c r="H67" s="1014">
        <f t="shared" si="7"/>
        <v>53811.244235624996</v>
      </c>
      <c r="J67" s="26"/>
      <c r="K67" s="26"/>
      <c r="L67" s="26"/>
      <c r="M67" s="62"/>
      <c r="N67" s="62"/>
      <c r="O67" s="62"/>
    </row>
    <row r="68" spans="1:15">
      <c r="A68" s="14"/>
      <c r="B68" s="156" t="s">
        <v>1596</v>
      </c>
      <c r="C68" s="26">
        <v>15206.174000000001</v>
      </c>
      <c r="D68" s="26">
        <v>14736.232</v>
      </c>
      <c r="E68" s="26">
        <v>14058.556508</v>
      </c>
      <c r="F68" s="1015">
        <v>12</v>
      </c>
      <c r="G68" s="1016">
        <f t="shared" si="6"/>
        <v>1760.0385003200001</v>
      </c>
      <c r="H68" s="1014">
        <f t="shared" si="7"/>
        <v>22000.481254000002</v>
      </c>
      <c r="J68" s="26"/>
      <c r="K68" s="26"/>
      <c r="L68" s="26"/>
      <c r="M68" s="62"/>
      <c r="N68" s="62"/>
      <c r="O68" s="62"/>
    </row>
    <row r="69" spans="1:15">
      <c r="A69" s="14"/>
      <c r="B69" s="156" t="s">
        <v>1597</v>
      </c>
      <c r="C69" s="26">
        <v>3050.4259999999999</v>
      </c>
      <c r="D69" s="26">
        <v>2364.3939999999998</v>
      </c>
      <c r="E69" s="26">
        <v>2400.0536619999998</v>
      </c>
      <c r="F69" s="1015">
        <v>18</v>
      </c>
      <c r="G69" s="1016">
        <f t="shared" si="6"/>
        <v>468.89241972000002</v>
      </c>
      <c r="H69" s="1014">
        <f t="shared" si="7"/>
        <v>5861.1552465000004</v>
      </c>
      <c r="J69" s="26"/>
      <c r="K69" s="26"/>
      <c r="L69" s="26"/>
      <c r="M69" s="62"/>
      <c r="N69" s="62"/>
      <c r="O69" s="62"/>
    </row>
    <row r="70" spans="1:15">
      <c r="A70" s="14"/>
      <c r="B70" s="156" t="s">
        <v>1598</v>
      </c>
      <c r="C70" s="26">
        <v>-238.37200000000001</v>
      </c>
      <c r="D70" s="26">
        <v>180.995</v>
      </c>
      <c r="E70" s="26">
        <v>267.89317299999999</v>
      </c>
      <c r="F70" s="1017">
        <v>15</v>
      </c>
      <c r="G70" s="1016">
        <f t="shared" si="6"/>
        <v>10.525808649999998</v>
      </c>
      <c r="H70" s="1014">
        <f t="shared" si="7"/>
        <v>131.57260812499999</v>
      </c>
      <c r="I70" s="26"/>
      <c r="J70" s="26"/>
      <c r="K70" s="26"/>
      <c r="L70" s="26"/>
      <c r="M70" s="62"/>
      <c r="N70" s="62"/>
      <c r="O70" s="62"/>
    </row>
    <row r="71" spans="1:15" ht="11.25" customHeight="1">
      <c r="A71" s="14"/>
      <c r="B71" s="156" t="s">
        <v>1599</v>
      </c>
      <c r="C71" s="26">
        <v>1896.3630000000001</v>
      </c>
      <c r="D71" s="26">
        <v>1644.635</v>
      </c>
      <c r="E71" s="26">
        <v>2013.5997199999999</v>
      </c>
      <c r="F71" s="1018">
        <v>12</v>
      </c>
      <c r="G71" s="1019">
        <f t="shared" si="6"/>
        <v>222.18390879999998</v>
      </c>
      <c r="H71" s="1014">
        <f t="shared" si="7"/>
        <v>2777.2988599999999</v>
      </c>
      <c r="I71" s="26"/>
      <c r="K71" s="26"/>
      <c r="L71" s="26"/>
      <c r="M71" s="62"/>
      <c r="N71" s="62"/>
      <c r="O71" s="62"/>
    </row>
    <row r="72" spans="1:15" ht="11.25" customHeight="1">
      <c r="A72" s="14"/>
      <c r="B72" s="711" t="s">
        <v>1600</v>
      </c>
      <c r="C72" s="1020">
        <v>53711.150999999991</v>
      </c>
      <c r="D72" s="1020">
        <v>54617.86</v>
      </c>
      <c r="E72" s="1020">
        <v>53818.435481999993</v>
      </c>
      <c r="F72" s="1021">
        <v>14.561664962390324</v>
      </c>
      <c r="G72" s="1022">
        <f>SUM(G64:G71)</f>
        <v>7870.4559672599989</v>
      </c>
      <c r="H72" s="1023">
        <f t="shared" si="7"/>
        <v>98380.69959074998</v>
      </c>
      <c r="I72" s="26"/>
      <c r="K72" s="26"/>
      <c r="L72" s="26"/>
      <c r="M72" s="62"/>
      <c r="N72" s="62"/>
      <c r="O72" s="62"/>
    </row>
    <row r="73" spans="1:15" ht="11.25" customHeight="1">
      <c r="A73" s="14"/>
      <c r="B73" s="711"/>
      <c r="C73" s="1020"/>
      <c r="D73" s="1020"/>
      <c r="E73" s="1020"/>
      <c r="F73" s="1024"/>
      <c r="G73" s="1020"/>
      <c r="I73" s="26"/>
      <c r="J73" s="26"/>
      <c r="K73" s="26"/>
      <c r="L73" s="26"/>
      <c r="M73" s="62"/>
      <c r="N73" s="62"/>
      <c r="O73" s="62"/>
    </row>
    <row r="74" spans="1:15" s="1009" customFormat="1">
      <c r="A74" s="29"/>
      <c r="B74" s="14"/>
      <c r="C74" s="26"/>
      <c r="D74" s="26"/>
      <c r="E74" s="26"/>
      <c r="F74" s="3"/>
      <c r="G74" s="26"/>
      <c r="H74" s="14"/>
      <c r="M74" s="62"/>
      <c r="N74" s="62"/>
      <c r="O74" s="62"/>
    </row>
    <row r="75" spans="1:15" ht="9.75" customHeight="1">
      <c r="A75" s="14"/>
      <c r="B75" s="40" t="s">
        <v>103</v>
      </c>
      <c r="F75" s="3"/>
      <c r="G75" s="24"/>
      <c r="H75" s="24" t="s">
        <v>872</v>
      </c>
    </row>
    <row r="76" spans="1:15">
      <c r="A76" s="14"/>
      <c r="B76" s="1478" t="s">
        <v>801</v>
      </c>
      <c r="C76" s="1371" t="s">
        <v>520</v>
      </c>
      <c r="D76" s="1371" t="s">
        <v>390</v>
      </c>
      <c r="E76" s="1371" t="s">
        <v>391</v>
      </c>
      <c r="F76" s="1373"/>
      <c r="G76" s="1372" t="s">
        <v>521</v>
      </c>
      <c r="H76" s="1371" t="s">
        <v>522</v>
      </c>
    </row>
    <row r="77" spans="1:15">
      <c r="A77" s="14"/>
      <c r="C77" s="1950" t="s">
        <v>1586</v>
      </c>
      <c r="D77" s="1950"/>
      <c r="E77" s="1950"/>
      <c r="F77" s="505" t="s">
        <v>1587</v>
      </c>
      <c r="G77" s="38" t="s">
        <v>33</v>
      </c>
      <c r="H77" s="38" t="s">
        <v>313</v>
      </c>
    </row>
    <row r="78" spans="1:15">
      <c r="A78" s="14"/>
      <c r="B78" s="159" t="s">
        <v>273</v>
      </c>
      <c r="C78" s="1010" t="s">
        <v>1588</v>
      </c>
      <c r="D78" s="1010" t="s">
        <v>1589</v>
      </c>
      <c r="E78" s="1010" t="s">
        <v>1590</v>
      </c>
      <c r="F78" s="1025" t="s">
        <v>1017</v>
      </c>
      <c r="G78" s="1010" t="s">
        <v>1330</v>
      </c>
      <c r="H78" s="1011" t="s">
        <v>1064</v>
      </c>
      <c r="J78" s="26"/>
      <c r="K78" s="26"/>
      <c r="L78" s="26"/>
    </row>
    <row r="79" spans="1:15" ht="15" customHeight="1">
      <c r="A79" s="14"/>
      <c r="B79" s="1012" t="s">
        <v>1591</v>
      </c>
      <c r="C79" s="1013"/>
      <c r="D79" s="1013"/>
      <c r="E79" s="1013"/>
      <c r="F79" s="1026"/>
      <c r="G79" s="1013"/>
      <c r="H79" s="1014"/>
      <c r="J79" s="26"/>
      <c r="K79" s="26"/>
      <c r="L79" s="26"/>
    </row>
    <row r="80" spans="1:15">
      <c r="A80" s="14"/>
      <c r="B80" s="156" t="s">
        <v>1592</v>
      </c>
      <c r="C80" s="26">
        <v>1332.694</v>
      </c>
      <c r="D80" s="26">
        <v>1390.278</v>
      </c>
      <c r="E80" s="26">
        <v>2112.3519999999999</v>
      </c>
      <c r="F80" s="1017">
        <v>18</v>
      </c>
      <c r="G80" s="1016">
        <f>(C80+D80+E80)/3*F80/100</f>
        <v>290.11943999999994</v>
      </c>
      <c r="H80" s="1014">
        <f>G80*12.5</f>
        <v>3626.4929999999995</v>
      </c>
      <c r="J80" s="26"/>
      <c r="K80" s="26"/>
      <c r="L80" s="26"/>
    </row>
    <row r="81" spans="1:12">
      <c r="A81" s="14"/>
      <c r="B81" s="156" t="s">
        <v>1593</v>
      </c>
      <c r="C81" s="26">
        <v>2562.373</v>
      </c>
      <c r="D81" s="26">
        <v>5178.9840000000004</v>
      </c>
      <c r="E81" s="26">
        <v>3193.8679999999999</v>
      </c>
      <c r="F81" s="1017">
        <v>18</v>
      </c>
      <c r="G81" s="1016">
        <f t="shared" ref="G81:G87" si="8">(C81+D81+E81)/3*F81/100</f>
        <v>656.11350000000004</v>
      </c>
      <c r="H81" s="1014">
        <f t="shared" ref="H81:H88" si="9">G81*12.5</f>
        <v>8201.4187500000007</v>
      </c>
      <c r="J81" s="26"/>
      <c r="K81" s="26"/>
      <c r="L81" s="26"/>
    </row>
    <row r="82" spans="1:12">
      <c r="A82" s="14"/>
      <c r="B82" s="156" t="s">
        <v>1594</v>
      </c>
      <c r="C82" s="26">
        <v>152.733</v>
      </c>
      <c r="D82" s="26">
        <v>30.866</v>
      </c>
      <c r="E82" s="26">
        <v>21.518000000000001</v>
      </c>
      <c r="F82" s="1017">
        <v>12</v>
      </c>
      <c r="G82" s="1016">
        <f t="shared" si="8"/>
        <v>8.2046799999999998</v>
      </c>
      <c r="H82" s="1014">
        <f t="shared" si="9"/>
        <v>102.5585</v>
      </c>
      <c r="J82" s="26"/>
      <c r="K82" s="26"/>
      <c r="L82" s="26"/>
    </row>
    <row r="83" spans="1:12">
      <c r="A83" s="14"/>
      <c r="B83" s="156" t="s">
        <v>1595</v>
      </c>
      <c r="C83" s="26">
        <v>27401.467000000001</v>
      </c>
      <c r="D83" s="26">
        <v>28901.598999999998</v>
      </c>
      <c r="E83" s="26">
        <v>31751.807000000001</v>
      </c>
      <c r="F83" s="1017">
        <v>15</v>
      </c>
      <c r="G83" s="1016">
        <f t="shared" si="8"/>
        <v>4402.7436499999994</v>
      </c>
      <c r="H83" s="1014">
        <f t="shared" si="9"/>
        <v>55034.295624999992</v>
      </c>
      <c r="J83" s="26"/>
      <c r="K83" s="26"/>
      <c r="L83" s="26"/>
    </row>
    <row r="84" spans="1:12">
      <c r="A84" s="14"/>
      <c r="B84" s="156" t="s">
        <v>1596</v>
      </c>
      <c r="C84" s="26">
        <v>6496.9179999999997</v>
      </c>
      <c r="D84" s="26">
        <v>4201.4560000000001</v>
      </c>
      <c r="E84" s="26">
        <v>4173.1840000000002</v>
      </c>
      <c r="F84" s="1017">
        <v>12</v>
      </c>
      <c r="G84" s="1016">
        <f t="shared" si="8"/>
        <v>594.86232000000007</v>
      </c>
      <c r="H84" s="1014">
        <f t="shared" si="9"/>
        <v>7435.7790000000005</v>
      </c>
      <c r="J84" s="26"/>
      <c r="K84" s="26"/>
      <c r="L84" s="26"/>
    </row>
    <row r="85" spans="1:12">
      <c r="A85" s="14"/>
      <c r="B85" s="156" t="s">
        <v>1597</v>
      </c>
      <c r="C85" s="26">
        <v>2712.8330000000001</v>
      </c>
      <c r="D85" s="26">
        <v>1948.5540000000001</v>
      </c>
      <c r="E85" s="26">
        <v>1949.79</v>
      </c>
      <c r="F85" s="1017">
        <v>18</v>
      </c>
      <c r="G85" s="1016">
        <f t="shared" si="8"/>
        <v>396.67061999999999</v>
      </c>
      <c r="H85" s="1014">
        <f t="shared" si="9"/>
        <v>4958.3827499999998</v>
      </c>
      <c r="J85" s="26"/>
      <c r="K85" s="26"/>
      <c r="L85" s="26"/>
    </row>
    <row r="86" spans="1:12">
      <c r="A86" s="14"/>
      <c r="B86" s="156" t="s">
        <v>1598</v>
      </c>
      <c r="C86" s="26">
        <v>191.405</v>
      </c>
      <c r="D86" s="26">
        <v>201.964</v>
      </c>
      <c r="E86" s="26">
        <v>297.97300000000001</v>
      </c>
      <c r="F86" s="1017">
        <v>15</v>
      </c>
      <c r="G86" s="1016">
        <f t="shared" si="8"/>
        <v>34.567100000000003</v>
      </c>
      <c r="H86" s="1014">
        <f t="shared" si="9"/>
        <v>432.08875000000006</v>
      </c>
      <c r="J86" s="26"/>
      <c r="K86" s="26"/>
      <c r="L86" s="26"/>
    </row>
    <row r="87" spans="1:12" ht="11.25" customHeight="1">
      <c r="A87" s="14"/>
      <c r="B87" s="156" t="s">
        <v>1599</v>
      </c>
      <c r="C87" s="26">
        <v>131.89699999999999</v>
      </c>
      <c r="D87" s="26">
        <v>138.96799999999999</v>
      </c>
      <c r="E87" s="26">
        <v>169.68899999999999</v>
      </c>
      <c r="F87" s="1018">
        <v>12</v>
      </c>
      <c r="G87" s="1019">
        <f t="shared" si="8"/>
        <v>17.622159999999997</v>
      </c>
      <c r="H87" s="1014">
        <f t="shared" si="9"/>
        <v>220.27699999999996</v>
      </c>
      <c r="J87" s="26"/>
      <c r="L87" s="26"/>
    </row>
    <row r="88" spans="1:12" ht="11.25" customHeight="1">
      <c r="A88" s="14"/>
      <c r="B88" s="1027" t="s">
        <v>1600</v>
      </c>
      <c r="C88" s="1028">
        <f>SUM(C80:C87)</f>
        <v>40982.319999999992</v>
      </c>
      <c r="D88" s="1028">
        <f t="shared" ref="D88:E88" si="10">SUM(D80:D87)</f>
        <v>41992.668999999994</v>
      </c>
      <c r="E88" s="1028">
        <f t="shared" si="10"/>
        <v>43670.180999999997</v>
      </c>
      <c r="F88" s="1021">
        <v>15.16260778835861</v>
      </c>
      <c r="G88" s="1022">
        <f>SUM(G80:G87)</f>
        <v>6400.9034699999993</v>
      </c>
      <c r="H88" s="1023">
        <f t="shared" si="9"/>
        <v>80011.293374999994</v>
      </c>
      <c r="J88" s="26"/>
      <c r="L88" s="26"/>
    </row>
    <row r="89" spans="1:12">
      <c r="A89" s="18"/>
      <c r="C89" s="26"/>
      <c r="D89" s="26"/>
      <c r="E89" s="26"/>
      <c r="G89" s="26"/>
    </row>
    <row r="90" spans="1:12" ht="9.75" customHeight="1">
      <c r="A90" s="14"/>
      <c r="C90" s="26"/>
      <c r="D90" s="26"/>
      <c r="E90" s="26"/>
      <c r="G90" s="26"/>
    </row>
    <row r="91" spans="1:12">
      <c r="A91" s="14"/>
      <c r="B91" s="40" t="s">
        <v>103</v>
      </c>
      <c r="G91" s="24"/>
      <c r="H91" s="24" t="s">
        <v>875</v>
      </c>
    </row>
    <row r="92" spans="1:12">
      <c r="A92" s="14"/>
      <c r="B92" s="1478" t="s">
        <v>801</v>
      </c>
      <c r="C92" s="1371" t="s">
        <v>520</v>
      </c>
      <c r="D92" s="1371" t="s">
        <v>390</v>
      </c>
      <c r="E92" s="1371" t="s">
        <v>391</v>
      </c>
      <c r="F92" s="1371"/>
      <c r="G92" s="1372" t="s">
        <v>521</v>
      </c>
      <c r="H92" s="1371" t="s">
        <v>522</v>
      </c>
    </row>
    <row r="93" spans="1:12">
      <c r="A93" s="14"/>
      <c r="C93" s="1950" t="s">
        <v>1586</v>
      </c>
      <c r="D93" s="1950"/>
      <c r="E93" s="1950"/>
      <c r="F93" s="38" t="s">
        <v>1587</v>
      </c>
      <c r="G93" s="38" t="s">
        <v>33</v>
      </c>
      <c r="H93" s="38" t="s">
        <v>313</v>
      </c>
      <c r="I93" s="26"/>
      <c r="J93" s="26"/>
      <c r="K93" s="26"/>
      <c r="L93" s="26"/>
    </row>
    <row r="94" spans="1:12">
      <c r="A94" s="14"/>
      <c r="B94" s="159" t="s">
        <v>273</v>
      </c>
      <c r="C94" s="1010" t="s">
        <v>1588</v>
      </c>
      <c r="D94" s="1010" t="s">
        <v>1589</v>
      </c>
      <c r="E94" s="1010" t="s">
        <v>1590</v>
      </c>
      <c r="F94" s="1010" t="s">
        <v>1017</v>
      </c>
      <c r="G94" s="1010" t="s">
        <v>1330</v>
      </c>
      <c r="H94" s="1011" t="s">
        <v>1064</v>
      </c>
      <c r="J94" s="26"/>
      <c r="K94" s="26"/>
      <c r="L94" s="26"/>
    </row>
    <row r="95" spans="1:12" ht="15" customHeight="1">
      <c r="A95" s="14"/>
      <c r="B95" s="1012" t="s">
        <v>1591</v>
      </c>
      <c r="C95" s="1013"/>
      <c r="D95" s="1013"/>
      <c r="E95" s="1013"/>
      <c r="F95" s="1013"/>
      <c r="G95" s="1013"/>
      <c r="H95" s="1014"/>
      <c r="I95" s="26"/>
      <c r="J95" s="26"/>
      <c r="K95" s="26"/>
      <c r="L95" s="26"/>
    </row>
    <row r="96" spans="1:12">
      <c r="A96" s="14"/>
      <c r="B96" s="156" t="s">
        <v>1592</v>
      </c>
      <c r="C96" s="26"/>
      <c r="D96" s="26"/>
      <c r="E96" s="26"/>
      <c r="F96" s="1015">
        <v>18</v>
      </c>
      <c r="G96" s="1016"/>
      <c r="H96" s="1014"/>
      <c r="J96" s="26"/>
      <c r="K96" s="26"/>
      <c r="L96" s="26"/>
    </row>
    <row r="97" spans="1:12">
      <c r="A97" s="14"/>
      <c r="B97" s="156" t="s">
        <v>1593</v>
      </c>
      <c r="C97" s="26"/>
      <c r="D97" s="26"/>
      <c r="E97" s="26"/>
      <c r="F97" s="1015">
        <v>18</v>
      </c>
      <c r="G97" s="1016"/>
      <c r="H97" s="1014"/>
      <c r="J97" s="26"/>
      <c r="K97" s="26"/>
      <c r="L97" s="26"/>
    </row>
    <row r="98" spans="1:12">
      <c r="A98" s="14"/>
      <c r="B98" s="156" t="s">
        <v>1594</v>
      </c>
      <c r="C98" s="26"/>
      <c r="D98" s="26"/>
      <c r="E98" s="26"/>
      <c r="F98" s="1015">
        <v>12</v>
      </c>
      <c r="G98" s="1016"/>
      <c r="H98" s="1014"/>
      <c r="J98" s="26"/>
      <c r="K98" s="26"/>
      <c r="L98" s="26"/>
    </row>
    <row r="99" spans="1:12">
      <c r="A99" s="14"/>
      <c r="B99" s="156" t="s">
        <v>1595</v>
      </c>
      <c r="C99" s="26"/>
      <c r="D99" s="26"/>
      <c r="E99" s="26"/>
      <c r="F99" s="1015">
        <v>15</v>
      </c>
      <c r="G99" s="1016"/>
      <c r="H99" s="1014"/>
      <c r="J99" s="26"/>
      <c r="K99" s="26"/>
      <c r="L99" s="26"/>
    </row>
    <row r="100" spans="1:12">
      <c r="A100" s="14"/>
      <c r="B100" s="156" t="s">
        <v>1596</v>
      </c>
      <c r="C100" s="26">
        <v>5151.5607099999997</v>
      </c>
      <c r="D100" s="26">
        <v>6599.8830199999993</v>
      </c>
      <c r="E100" s="26">
        <v>5730.7971200000002</v>
      </c>
      <c r="F100" s="1015">
        <v>12</v>
      </c>
      <c r="G100" s="1016">
        <v>699.28963399999998</v>
      </c>
      <c r="H100" s="1014">
        <v>8741.1204249999992</v>
      </c>
      <c r="J100" s="26"/>
      <c r="K100" s="26"/>
      <c r="L100" s="26"/>
    </row>
    <row r="101" spans="1:12">
      <c r="A101" s="14"/>
      <c r="B101" s="156" t="s">
        <v>1597</v>
      </c>
      <c r="C101" s="26"/>
      <c r="D101" s="26"/>
      <c r="E101" s="26"/>
      <c r="F101" s="1015">
        <v>18</v>
      </c>
      <c r="G101" s="1016"/>
      <c r="H101" s="1014"/>
      <c r="I101" s="26"/>
      <c r="J101" s="26"/>
      <c r="K101" s="26"/>
      <c r="L101" s="26"/>
    </row>
    <row r="102" spans="1:12" ht="11.25" customHeight="1">
      <c r="A102" s="14"/>
      <c r="B102" s="156" t="s">
        <v>1598</v>
      </c>
      <c r="C102" s="26"/>
      <c r="D102" s="26"/>
      <c r="E102" s="26"/>
      <c r="F102" s="1015">
        <v>15</v>
      </c>
      <c r="G102" s="1016"/>
      <c r="H102" s="1014"/>
      <c r="J102" s="26"/>
      <c r="L102" s="26"/>
    </row>
    <row r="103" spans="1:12" ht="11.25" customHeight="1">
      <c r="A103" s="14"/>
      <c r="B103" s="156" t="s">
        <v>1599</v>
      </c>
      <c r="C103" s="26"/>
      <c r="D103" s="26"/>
      <c r="E103" s="26"/>
      <c r="F103" s="1029">
        <v>12</v>
      </c>
      <c r="G103" s="1019"/>
      <c r="H103" s="1014"/>
      <c r="J103" s="26"/>
      <c r="L103" s="26"/>
    </row>
    <row r="104" spans="1:12">
      <c r="A104" s="14"/>
      <c r="B104" s="1027" t="s">
        <v>1600</v>
      </c>
      <c r="C104" s="1030">
        <v>5151.5607099999997</v>
      </c>
      <c r="D104" s="1030">
        <v>6599.8830199999993</v>
      </c>
      <c r="E104" s="1030">
        <v>5730.7971200000002</v>
      </c>
      <c r="F104" s="1021">
        <v>12.000000000000002</v>
      </c>
      <c r="G104" s="1022">
        <f>SUM(G96:G103)</f>
        <v>699.28963399999998</v>
      </c>
      <c r="H104" s="1023">
        <f t="shared" ref="H104" si="11">G104*12.5</f>
        <v>8741.1204249999992</v>
      </c>
      <c r="J104" s="26"/>
      <c r="L104" s="26"/>
    </row>
    <row r="105" spans="1:12" ht="11.25" customHeight="1"/>
    <row r="106" spans="1:12" ht="11.25" customHeight="1"/>
    <row r="107" spans="1:12" ht="11.25" customHeight="1"/>
    <row r="108" spans="1:12" ht="11.25" customHeight="1"/>
    <row r="109" spans="1:12" ht="11.25" customHeight="1"/>
    <row r="110" spans="1:12" ht="11.25" customHeight="1"/>
    <row r="111" spans="1:12" ht="11.25" customHeight="1"/>
    <row r="112" spans="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sheetData>
  <sheetProtection formatCells="0" formatColumns="0" formatRows="0" insertColumns="0" insertRows="0" insertHyperlinks="0" deleteColumns="0" deleteRows="0" sort="0" autoFilter="0" pivotTables="0"/>
  <mergeCells count="8">
    <mergeCell ref="C77:E77"/>
    <mergeCell ref="C93:E93"/>
    <mergeCell ref="B3:H3"/>
    <mergeCell ref="B7:H7"/>
    <mergeCell ref="C13:E13"/>
    <mergeCell ref="C29:E29"/>
    <mergeCell ref="C45:E45"/>
    <mergeCell ref="C61:E61"/>
  </mergeCells>
  <hyperlinks>
    <hyperlink ref="B3" location="Contents!A1" display="Back to index page" xr:uid="{C4593DA3-8338-4ED6-89F0-54417E382707}"/>
    <hyperlink ref="B3:H3" location="CONTENTS!A1" display="Back to contents page" xr:uid="{B118091C-DF78-461A-8A89-55AC6C5310E5}"/>
  </hyperlinks>
  <pageMargins left="0.23622047244094491" right="0.23622047244094491" top="0.74803149606299213" bottom="0.74803149606299213" header="0.31496062992125984" footer="0.31496062992125984"/>
  <pageSetup paperSize="9" scale="62" orientation="landscape" r:id="rId1"/>
  <customProperties>
    <customPr name="EpmWorksheetKeyString_GUID" r:id="rId2"/>
  </customPropertie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BB54F-0E1A-4D2C-B29F-7080C7FF4505}">
  <sheetPr codeName="Sheet32"/>
  <dimension ref="A1:M44"/>
  <sheetViews>
    <sheetView showGridLines="0" showRowColHeaders="0" zoomScale="56" zoomScaleNormal="56" workbookViewId="0"/>
  </sheetViews>
  <sheetFormatPr baseColWidth="10" defaultColWidth="11.42578125" defaultRowHeight="15"/>
  <cols>
    <col min="1" max="1" width="2.5703125" customWidth="1"/>
    <col min="2" max="2" width="230.28515625" customWidth="1"/>
    <col min="3" max="3" width="25.42578125" customWidth="1"/>
  </cols>
  <sheetData>
    <row r="1" spans="1:13" s="138" customFormat="1" ht="11.25" customHeight="1">
      <c r="A1" s="135"/>
      <c r="B1" s="135"/>
      <c r="C1" s="135"/>
    </row>
    <row r="2" spans="1:13" s="138" customFormat="1" ht="5.25" customHeight="1">
      <c r="A2" s="135"/>
      <c r="B2" s="135"/>
      <c r="C2" s="135"/>
    </row>
    <row r="3" spans="1:13" s="135" customFormat="1" ht="30" customHeight="1">
      <c r="B3" s="1966" t="s">
        <v>268</v>
      </c>
      <c r="C3" s="1966"/>
      <c r="D3" s="1966"/>
      <c r="E3" s="1966"/>
      <c r="F3" s="1966"/>
      <c r="G3" s="1966"/>
      <c r="H3" s="1966"/>
    </row>
    <row r="4" spans="1:13" s="135" customFormat="1" ht="5.25" customHeight="1">
      <c r="C4" s="8"/>
      <c r="D4" s="16"/>
      <c r="E4" s="16"/>
      <c r="F4" s="16"/>
      <c r="G4" s="16"/>
      <c r="H4" s="16"/>
    </row>
    <row r="5" spans="1:13" s="420" customFormat="1" ht="42.95" customHeight="1">
      <c r="B5" s="1392" t="s">
        <v>1999</v>
      </c>
    </row>
    <row r="6" spans="1:13" s="420" customFormat="1" ht="21.95" customHeight="1">
      <c r="A6" s="1385"/>
      <c r="B6" s="1385"/>
      <c r="C6" s="16"/>
      <c r="K6" s="419"/>
      <c r="L6" s="419"/>
      <c r="M6" s="419"/>
    </row>
    <row r="7" spans="1:13" ht="21.95" customHeight="1">
      <c r="A7" s="1386"/>
      <c r="B7" s="1393" t="s">
        <v>2000</v>
      </c>
    </row>
    <row r="8" spans="1:13" ht="66" customHeight="1">
      <c r="A8" s="1386"/>
      <c r="B8" s="1388" t="s">
        <v>2001</v>
      </c>
    </row>
    <row r="9" spans="1:13" ht="5.0999999999999996" customHeight="1">
      <c r="A9" s="1386"/>
      <c r="B9" s="1388"/>
    </row>
    <row r="10" spans="1:13" ht="44.1" customHeight="1">
      <c r="A10" s="1386"/>
      <c r="B10" s="1388" t="s">
        <v>2002</v>
      </c>
    </row>
    <row r="11" spans="1:13" ht="5.0999999999999996" customHeight="1">
      <c r="A11" s="1386"/>
      <c r="B11" s="1388"/>
    </row>
    <row r="12" spans="1:13" ht="66" customHeight="1">
      <c r="A12" s="1386"/>
      <c r="B12" s="1388" t="s">
        <v>2003</v>
      </c>
    </row>
    <row r="13" spans="1:13" ht="19.5">
      <c r="A13" s="1386"/>
      <c r="B13" s="1390"/>
    </row>
    <row r="14" spans="1:13" ht="21.95" customHeight="1">
      <c r="A14" s="1386"/>
      <c r="B14" s="1393" t="s">
        <v>1835</v>
      </c>
    </row>
    <row r="15" spans="1:13" ht="44.1" customHeight="1">
      <c r="A15" s="1386"/>
      <c r="B15" s="1388" t="s">
        <v>2004</v>
      </c>
    </row>
    <row r="16" spans="1:13" ht="5.0999999999999996" customHeight="1">
      <c r="A16" s="1386"/>
      <c r="B16" s="1388"/>
    </row>
    <row r="17" spans="1:2" ht="87.95" customHeight="1">
      <c r="A17" s="1386"/>
      <c r="B17" s="1388" t="s">
        <v>2133</v>
      </c>
    </row>
    <row r="18" spans="1:2" ht="5.0999999999999996" customHeight="1">
      <c r="A18" s="1386"/>
      <c r="B18" s="1387"/>
    </row>
    <row r="19" spans="1:2" ht="21.95" customHeight="1">
      <c r="A19" s="1386"/>
      <c r="B19" s="1388" t="s">
        <v>2005</v>
      </c>
    </row>
    <row r="20" spans="1:2" ht="21.95" customHeight="1">
      <c r="A20" s="1386"/>
      <c r="B20" s="1387"/>
    </row>
    <row r="21" spans="1:2" ht="21.95" customHeight="1">
      <c r="A21" s="1386"/>
      <c r="B21" s="1393" t="s">
        <v>2006</v>
      </c>
    </row>
    <row r="22" spans="1:2" ht="99.95" customHeight="1">
      <c r="A22" s="1386"/>
      <c r="B22" s="1388" t="s">
        <v>2132</v>
      </c>
    </row>
    <row r="23" spans="1:2" ht="21.95" customHeight="1">
      <c r="A23" s="1386"/>
      <c r="B23" s="1388" t="s">
        <v>2007</v>
      </c>
    </row>
    <row r="24" spans="1:2" ht="21.95" customHeight="1">
      <c r="A24" s="1386"/>
      <c r="B24" s="1388"/>
    </row>
    <row r="25" spans="1:2" ht="21.95" customHeight="1">
      <c r="A25" s="1386"/>
      <c r="B25" s="1394" t="s">
        <v>2008</v>
      </c>
    </row>
    <row r="26" spans="1:2" ht="66" customHeight="1">
      <c r="A26" s="1386"/>
      <c r="B26" s="1388" t="s">
        <v>2009</v>
      </c>
    </row>
    <row r="27" spans="1:2" ht="5.0999999999999996" customHeight="1">
      <c r="A27" s="1386"/>
      <c r="B27" s="1388"/>
    </row>
    <row r="28" spans="1:2" ht="44.1" customHeight="1">
      <c r="A28" s="1386"/>
      <c r="B28" s="1388" t="s">
        <v>2010</v>
      </c>
    </row>
    <row r="29" spans="1:2" ht="99.95" customHeight="1">
      <c r="A29" s="1386"/>
      <c r="B29" s="1388" t="s">
        <v>2011</v>
      </c>
    </row>
    <row r="30" spans="1:2" ht="21.95" customHeight="1">
      <c r="A30" s="1386"/>
      <c r="B30" s="1388"/>
    </row>
    <row r="31" spans="1:2" ht="21.95" customHeight="1">
      <c r="A31" s="1386"/>
      <c r="B31" s="1389" t="s">
        <v>2012</v>
      </c>
    </row>
    <row r="32" spans="1:2" ht="21.95" customHeight="1">
      <c r="A32" s="1386"/>
      <c r="B32" s="1388"/>
    </row>
    <row r="33" spans="1:2" ht="44.1" customHeight="1">
      <c r="A33" s="1386"/>
      <c r="B33" s="1388" t="s">
        <v>2013</v>
      </c>
    </row>
    <row r="34" spans="1:2" ht="5.0999999999999996" customHeight="1">
      <c r="A34" s="1386"/>
      <c r="B34" s="1388"/>
    </row>
    <row r="35" spans="1:2" ht="21.95" customHeight="1">
      <c r="A35" s="1386"/>
      <c r="B35" s="1388" t="s">
        <v>2014</v>
      </c>
    </row>
    <row r="36" spans="1:2" ht="5.0999999999999996" customHeight="1">
      <c r="A36" s="1386"/>
      <c r="B36" s="1388"/>
    </row>
    <row r="37" spans="1:2" ht="21.95" customHeight="1">
      <c r="A37" s="1386"/>
      <c r="B37" s="1388" t="s">
        <v>2015</v>
      </c>
    </row>
    <row r="38" spans="1:2" ht="5.0999999999999996" customHeight="1">
      <c r="A38" s="1386"/>
      <c r="B38" s="1388"/>
    </row>
    <row r="39" spans="1:2" ht="44.1" customHeight="1">
      <c r="A39" s="1386"/>
      <c r="B39" s="1388" t="s">
        <v>2016</v>
      </c>
    </row>
    <row r="40" spans="1:2" ht="5.0999999999999996" customHeight="1">
      <c r="A40" s="1386"/>
      <c r="B40" s="1388"/>
    </row>
    <row r="41" spans="1:2" ht="66" customHeight="1">
      <c r="A41" s="1386"/>
      <c r="B41" s="1388" t="s">
        <v>2017</v>
      </c>
    </row>
    <row r="42" spans="1:2" ht="19.5">
      <c r="A42" s="1386"/>
      <c r="B42" s="1390"/>
    </row>
    <row r="43" spans="1:2" ht="19.5">
      <c r="A43" s="1386"/>
      <c r="B43" s="1391"/>
    </row>
    <row r="44" spans="1:2" ht="19.5">
      <c r="A44" s="1386"/>
      <c r="B44" s="1391"/>
    </row>
  </sheetData>
  <mergeCells count="1">
    <mergeCell ref="B3:H3"/>
  </mergeCells>
  <hyperlinks>
    <hyperlink ref="B3" location="Contents!A1" display="Back to index page" xr:uid="{255FDDC5-00CD-4F5E-B215-4261FDA43864}"/>
    <hyperlink ref="B3:H3" location="CONTENTS!A1" display="Back to contents page" xr:uid="{ABC5A3B7-9C28-43AA-B485-32CB06B6C84C}"/>
    <hyperlink ref="G3" location="CONTENTS!A1" display="Back to contents page" xr:uid="{2821B80B-8F5E-4CC9-B475-A2B5AFD52682}"/>
    <hyperlink ref="H3" location="CONTENTS!A1" display="Back to contents page" xr:uid="{8E2C2BC4-2C64-473A-9D6F-A34EAE877CBB}"/>
    <hyperlink ref="D3:E3" location="CONTENTS!A1" display="Back to contents page" xr:uid="{B8FA62BE-E9A2-48F0-BEFB-C5363148F53F}"/>
    <hyperlink ref="E3" location="CONTENTS!A1" display="Back to contents page" xr:uid="{A8D42352-8876-4E94-854C-0CB6377D8270}"/>
  </hyperlinks>
  <pageMargins left="0.7" right="0.7" top="0.75" bottom="0.75" header="0.3" footer="0.3"/>
  <pageSetup paperSize="9" orientation="portrait" verticalDpi="0" r:id="rId1"/>
  <customProperties>
    <customPr name="EpmWorksheetKeyString_GUID" r:id="rId2"/>
  </customPropertie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D5569-2259-4476-A5A3-EC08D9A07333}">
  <sheetPr codeName="Sheet33"/>
  <dimension ref="A2:H34"/>
  <sheetViews>
    <sheetView showGridLines="0" showRowColHeaders="0" workbookViewId="0"/>
  </sheetViews>
  <sheetFormatPr baseColWidth="10" defaultColWidth="11.42578125" defaultRowHeight="15"/>
  <cols>
    <col min="1" max="1" width="2.85546875" customWidth="1"/>
    <col min="2" max="2" width="4.85546875" customWidth="1"/>
    <col min="3" max="3" width="20.28515625" customWidth="1"/>
    <col min="4" max="4" width="57.85546875" customWidth="1"/>
    <col min="5" max="8" width="16.5703125" customWidth="1"/>
  </cols>
  <sheetData>
    <row r="2" spans="1:8" ht="5.25" customHeight="1"/>
    <row r="3" spans="1:8">
      <c r="B3" s="1726" t="s">
        <v>268</v>
      </c>
      <c r="C3" s="1726"/>
      <c r="D3" s="1726"/>
      <c r="E3" s="1726"/>
      <c r="F3" s="1726"/>
      <c r="G3" s="1726"/>
    </row>
    <row r="4" spans="1:8" ht="5.25" customHeight="1"/>
    <row r="5" spans="1:8" s="8" customFormat="1" ht="15.75" customHeight="1">
      <c r="A5" s="15"/>
      <c r="B5" s="16" t="s">
        <v>1869</v>
      </c>
      <c r="G5"/>
    </row>
    <row r="6" spans="1:8" s="4" customFormat="1" ht="11.25" customHeight="1"/>
    <row r="7" spans="1:8" s="4" customFormat="1" ht="11.25" customHeight="1"/>
    <row r="8" spans="1:8" s="4" customFormat="1" ht="11.25" customHeight="1">
      <c r="B8" s="1478" t="s">
        <v>28</v>
      </c>
      <c r="C8" s="888"/>
      <c r="D8" s="888"/>
      <c r="E8" s="1397" t="s">
        <v>520</v>
      </c>
      <c r="F8" s="1397" t="s">
        <v>390</v>
      </c>
      <c r="G8" s="1397" t="s">
        <v>391</v>
      </c>
      <c r="H8" s="1397" t="s">
        <v>521</v>
      </c>
    </row>
    <row r="9" spans="1:8" s="4" customFormat="1" ht="11.25" customHeight="1">
      <c r="E9" s="256" t="s">
        <v>2018</v>
      </c>
      <c r="F9" s="256" t="s">
        <v>2020</v>
      </c>
      <c r="G9" s="256" t="s">
        <v>2023</v>
      </c>
      <c r="H9" s="256"/>
    </row>
    <row r="10" spans="1:8" s="4" customFormat="1" ht="11.25" customHeight="1">
      <c r="B10" s="1952" t="s">
        <v>2063</v>
      </c>
      <c r="C10" s="1802"/>
      <c r="D10" s="1454"/>
      <c r="E10" s="647" t="s">
        <v>2019</v>
      </c>
      <c r="F10" s="647" t="s">
        <v>2021</v>
      </c>
      <c r="G10" s="647" t="s">
        <v>2022</v>
      </c>
      <c r="H10" s="647" t="s">
        <v>1841</v>
      </c>
    </row>
    <row r="11" spans="1:8" s="4" customFormat="1" ht="11.25" customHeight="1">
      <c r="B11" s="505">
        <v>1</v>
      </c>
      <c r="C11" s="262" t="s">
        <v>1840</v>
      </c>
      <c r="D11" s="3" t="s">
        <v>1834</v>
      </c>
      <c r="E11" s="1449">
        <v>11</v>
      </c>
      <c r="F11" s="1449"/>
      <c r="G11" s="1449">
        <v>13</v>
      </c>
      <c r="H11" s="1449">
        <v>247</v>
      </c>
    </row>
    <row r="12" spans="1:8" s="4" customFormat="1" ht="11.25" customHeight="1">
      <c r="B12" s="505">
        <v>2</v>
      </c>
      <c r="C12" s="262"/>
      <c r="D12" s="3" t="s">
        <v>1839</v>
      </c>
      <c r="E12" s="1449">
        <v>5363</v>
      </c>
      <c r="F12" s="1449"/>
      <c r="G12" s="1449">
        <v>70551.129090000017</v>
      </c>
      <c r="H12" s="1449">
        <v>574103.69684170897</v>
      </c>
    </row>
    <row r="13" spans="1:8" s="4" customFormat="1" ht="11.25" customHeight="1">
      <c r="B13" s="505">
        <v>3</v>
      </c>
      <c r="C13" s="262"/>
      <c r="D13" s="1399" t="s">
        <v>1832</v>
      </c>
      <c r="E13" s="1450">
        <v>5363</v>
      </c>
      <c r="F13" s="1450"/>
      <c r="G13" s="1450">
        <v>60075.007920000018</v>
      </c>
      <c r="H13" s="1450">
        <v>509910.54095294903</v>
      </c>
    </row>
    <row r="14" spans="1:8" s="4" customFormat="1" ht="11.25" customHeight="1">
      <c r="B14" s="505">
        <v>4</v>
      </c>
      <c r="C14" s="262"/>
      <c r="D14" s="1395" t="s">
        <v>1836</v>
      </c>
      <c r="E14" s="1451"/>
      <c r="F14" s="1451"/>
      <c r="G14" s="1451"/>
      <c r="H14" s="1451"/>
    </row>
    <row r="15" spans="1:8" s="4" customFormat="1" ht="11.25" customHeight="1">
      <c r="B15" s="505" t="s">
        <v>1838</v>
      </c>
      <c r="C15" s="262"/>
      <c r="D15" s="1401" t="s">
        <v>1831</v>
      </c>
      <c r="E15" s="1450"/>
      <c r="F15" s="1450"/>
      <c r="G15" s="1450">
        <v>4437</v>
      </c>
      <c r="H15" s="1450"/>
    </row>
    <row r="16" spans="1:8" s="4" customFormat="1" ht="11.25" customHeight="1">
      <c r="B16" s="505">
        <v>5</v>
      </c>
      <c r="C16" s="262"/>
      <c r="D16" s="1401" t="s">
        <v>1828</v>
      </c>
      <c r="E16" s="1450"/>
      <c r="F16" s="1450"/>
      <c r="G16" s="1450"/>
      <c r="H16" s="1450"/>
    </row>
    <row r="17" spans="2:8" s="4" customFormat="1" ht="11.25" customHeight="1">
      <c r="B17" s="505" t="s">
        <v>1837</v>
      </c>
      <c r="C17" s="262"/>
      <c r="D17" s="1399" t="s">
        <v>1825</v>
      </c>
      <c r="E17" s="1450"/>
      <c r="F17" s="1450"/>
      <c r="G17" s="1450"/>
      <c r="H17" s="1450"/>
    </row>
    <row r="18" spans="2:8" s="4" customFormat="1" ht="11.25" customHeight="1">
      <c r="B18" s="505">
        <v>6</v>
      </c>
      <c r="C18" s="262"/>
      <c r="D18" s="1395" t="s">
        <v>1836</v>
      </c>
      <c r="E18" s="1451"/>
      <c r="F18" s="1451"/>
      <c r="G18" s="1451"/>
      <c r="H18" s="1451"/>
    </row>
    <row r="19" spans="2:8" s="4" customFormat="1" ht="11.25" customHeight="1">
      <c r="B19" s="505">
        <v>7</v>
      </c>
      <c r="C19" s="262"/>
      <c r="D19" s="1399" t="s">
        <v>1823</v>
      </c>
      <c r="E19" s="1450"/>
      <c r="F19" s="1450"/>
      <c r="G19" s="1450">
        <v>6039.1211699999994</v>
      </c>
      <c r="H19" s="1450">
        <v>64413.1558887602</v>
      </c>
    </row>
    <row r="20" spans="2:8" s="4" customFormat="1" ht="11.25" customHeight="1">
      <c r="B20" s="505">
        <v>8</v>
      </c>
      <c r="C20" s="262"/>
      <c r="D20" s="1395" t="s">
        <v>1836</v>
      </c>
      <c r="E20" s="1451"/>
      <c r="F20" s="1451"/>
      <c r="G20" s="1451"/>
      <c r="H20" s="1451"/>
    </row>
    <row r="21" spans="2:8" s="4" customFormat="1" ht="11.25" customHeight="1">
      <c r="B21" s="926">
        <v>9</v>
      </c>
      <c r="C21" s="1398" t="s">
        <v>1835</v>
      </c>
      <c r="D21" s="1024" t="s">
        <v>1834</v>
      </c>
      <c r="E21" s="1452"/>
      <c r="F21" s="1452"/>
      <c r="G21" s="1452">
        <v>13</v>
      </c>
      <c r="H21" s="1452">
        <v>243</v>
      </c>
    </row>
    <row r="22" spans="2:8" s="4" customFormat="1" ht="11.25" customHeight="1">
      <c r="B22" s="505">
        <v>10</v>
      </c>
      <c r="C22" s="262"/>
      <c r="D22" s="3" t="s">
        <v>1833</v>
      </c>
      <c r="E22" s="1449"/>
      <c r="F22" s="1449"/>
      <c r="G22" s="1449">
        <v>18848.228999999999</v>
      </c>
      <c r="H22" s="1449">
        <v>140695.227870912</v>
      </c>
    </row>
    <row r="23" spans="2:8" s="4" customFormat="1" ht="11.25" customHeight="1">
      <c r="B23" s="505">
        <v>11</v>
      </c>
      <c r="C23" s="262"/>
      <c r="D23" s="1399" t="s">
        <v>1832</v>
      </c>
      <c r="E23" s="1450"/>
      <c r="F23" s="1450"/>
      <c r="G23" s="1450">
        <v>9589.8644999999997</v>
      </c>
      <c r="H23" s="1450">
        <v>74925.987774267604</v>
      </c>
    </row>
    <row r="24" spans="2:8" s="4" customFormat="1" ht="11.25" customHeight="1">
      <c r="B24" s="505">
        <v>12</v>
      </c>
      <c r="C24" s="262"/>
      <c r="D24" s="1402" t="s">
        <v>1822</v>
      </c>
      <c r="E24" s="1450"/>
      <c r="F24" s="1450"/>
      <c r="G24" s="1450"/>
      <c r="H24" s="1450"/>
    </row>
    <row r="25" spans="2:8" s="4" customFormat="1" ht="11.25" customHeight="1">
      <c r="B25" s="505" t="s">
        <v>1517</v>
      </c>
      <c r="C25" s="262"/>
      <c r="D25" s="1401" t="s">
        <v>1831</v>
      </c>
      <c r="E25" s="1450"/>
      <c r="F25" s="1450"/>
      <c r="G25" s="1450">
        <v>9258.3644999999997</v>
      </c>
      <c r="H25" s="1450">
        <v>65769.240096644047</v>
      </c>
    </row>
    <row r="26" spans="2:8" s="4" customFormat="1" ht="11.25" customHeight="1">
      <c r="B26" s="505" t="s">
        <v>1830</v>
      </c>
      <c r="C26" s="262"/>
      <c r="D26" s="1402" t="s">
        <v>1822</v>
      </c>
      <c r="E26" s="1450"/>
      <c r="F26" s="1450"/>
      <c r="G26" s="1450">
        <v>9258.3644999999997</v>
      </c>
      <c r="H26" s="1450">
        <v>65769.240096644047</v>
      </c>
    </row>
    <row r="27" spans="2:8" s="4" customFormat="1" ht="11.25" customHeight="1">
      <c r="B27" s="505" t="s">
        <v>1829</v>
      </c>
      <c r="C27" s="262"/>
      <c r="D27" s="1401" t="s">
        <v>1828</v>
      </c>
      <c r="E27" s="1450"/>
      <c r="F27" s="1450"/>
      <c r="G27" s="1450"/>
      <c r="H27" s="1450"/>
    </row>
    <row r="28" spans="2:8" s="4" customFormat="1" ht="11.25" customHeight="1">
      <c r="B28" s="505" t="s">
        <v>1827</v>
      </c>
      <c r="C28" s="262"/>
      <c r="D28" s="1402" t="s">
        <v>1822</v>
      </c>
      <c r="E28" s="1450"/>
      <c r="F28" s="1450"/>
      <c r="G28" s="1450"/>
      <c r="H28" s="1450"/>
    </row>
    <row r="29" spans="2:8" s="4" customFormat="1" ht="11.25" customHeight="1">
      <c r="B29" s="505" t="s">
        <v>1826</v>
      </c>
      <c r="C29" s="262"/>
      <c r="D29" s="1399" t="s">
        <v>1825</v>
      </c>
      <c r="E29" s="1450"/>
      <c r="F29" s="1450"/>
      <c r="G29" s="1450"/>
      <c r="H29" s="1450"/>
    </row>
    <row r="30" spans="2:8" s="4" customFormat="1" ht="11.25" customHeight="1">
      <c r="B30" s="505" t="s">
        <v>1824</v>
      </c>
      <c r="C30" s="262"/>
      <c r="D30" s="1402" t="s">
        <v>1822</v>
      </c>
      <c r="E30" s="1450"/>
      <c r="F30" s="1450"/>
      <c r="G30" s="1450"/>
      <c r="H30" s="1450"/>
    </row>
    <row r="31" spans="2:8" s="4" customFormat="1" ht="11.25" customHeight="1">
      <c r="B31" s="505">
        <v>15</v>
      </c>
      <c r="C31" s="262"/>
      <c r="D31" s="1399" t="s">
        <v>1823</v>
      </c>
      <c r="E31" s="1450"/>
      <c r="F31" s="1450"/>
      <c r="G31" s="1450"/>
      <c r="H31" s="1450"/>
    </row>
    <row r="32" spans="2:8" s="4" customFormat="1" ht="11.25" customHeight="1">
      <c r="B32" s="505">
        <v>16</v>
      </c>
      <c r="C32" s="262"/>
      <c r="D32" s="1402" t="s">
        <v>1822</v>
      </c>
      <c r="E32" s="1450"/>
      <c r="F32" s="1450"/>
      <c r="G32" s="1450"/>
      <c r="H32" s="1450"/>
    </row>
    <row r="33" spans="2:8" s="4" customFormat="1" ht="11.25" customHeight="1">
      <c r="B33" s="1397">
        <v>17</v>
      </c>
      <c r="C33" s="1951" t="s">
        <v>1821</v>
      </c>
      <c r="D33" s="1951"/>
      <c r="E33" s="1453">
        <v>5363</v>
      </c>
      <c r="F33" s="1453"/>
      <c r="G33" s="1453">
        <v>89399.358090000023</v>
      </c>
      <c r="H33" s="1453">
        <v>714798.92471262102</v>
      </c>
    </row>
    <row r="34" spans="2:8" ht="11.25" customHeight="1"/>
  </sheetData>
  <mergeCells count="3">
    <mergeCell ref="C33:D33"/>
    <mergeCell ref="B3:G3"/>
    <mergeCell ref="B10:C10"/>
  </mergeCells>
  <hyperlinks>
    <hyperlink ref="B3" location="Contents!A1" display="Back to index page" xr:uid="{822DCA3D-2963-4F39-8503-5792FB77679C}"/>
    <hyperlink ref="B3:G3" location="CONTENTS!A1" display="Back to contents page" xr:uid="{745727B0-0B68-4646-A880-E1DA285FCDCB}"/>
  </hyperlinks>
  <pageMargins left="0.7" right="0.7" top="0.75" bottom="0.75" header="0.3" footer="0.3"/>
  <pageSetup paperSize="9" orientation="portrait" verticalDpi="0" r:id="rId1"/>
  <customProperties>
    <customPr name="EpmWorksheetKeyString_GUID" r:id="rId2"/>
  </customPropertie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88941-AAF8-41DA-9F98-B14E98BBD37F}">
  <sheetPr codeName="Sheet34"/>
  <dimension ref="A2:H28"/>
  <sheetViews>
    <sheetView showGridLines="0" showRowColHeaders="0" workbookViewId="0"/>
  </sheetViews>
  <sheetFormatPr baseColWidth="10" defaultColWidth="11.42578125" defaultRowHeight="15"/>
  <cols>
    <col min="1" max="1" width="2.85546875" customWidth="1"/>
    <col min="2" max="2" width="4.85546875" customWidth="1"/>
    <col min="3" max="3" width="59.140625" customWidth="1"/>
    <col min="4" max="4" width="42" customWidth="1"/>
    <col min="5" max="8" width="14.7109375" customWidth="1"/>
  </cols>
  <sheetData>
    <row r="2" spans="1:8" ht="5.25" customHeight="1"/>
    <row r="3" spans="1:8">
      <c r="B3" s="1726" t="s">
        <v>268</v>
      </c>
      <c r="C3" s="1726"/>
      <c r="D3" s="1726"/>
      <c r="E3" s="1726"/>
      <c r="F3" s="1726"/>
      <c r="G3" s="1726"/>
      <c r="H3" s="1726"/>
    </row>
    <row r="4" spans="1:8" ht="5.25" customHeight="1"/>
    <row r="5" spans="1:8" s="8" customFormat="1" ht="15.75" customHeight="1">
      <c r="A5" s="15"/>
      <c r="B5" s="16" t="s">
        <v>1870</v>
      </c>
      <c r="F5"/>
    </row>
    <row r="6" spans="1:8" ht="11.25" customHeight="1"/>
    <row r="7" spans="1:8" s="4" customFormat="1" ht="11.25" customHeight="1"/>
    <row r="8" spans="1:8" s="4" customFormat="1" ht="11.25" customHeight="1">
      <c r="B8" s="1478" t="s">
        <v>28</v>
      </c>
      <c r="C8" s="888"/>
      <c r="D8" s="888"/>
      <c r="E8" s="1397" t="s">
        <v>520</v>
      </c>
      <c r="F8" s="1397" t="s">
        <v>390</v>
      </c>
      <c r="G8" s="1397" t="s">
        <v>391</v>
      </c>
      <c r="H8" s="1397" t="s">
        <v>521</v>
      </c>
    </row>
    <row r="9" spans="1:8" s="4" customFormat="1" ht="11.25" customHeight="1">
      <c r="B9" s="1400" t="s">
        <v>2063</v>
      </c>
      <c r="E9" s="256" t="s">
        <v>1844</v>
      </c>
      <c r="F9" s="256" t="s">
        <v>1843</v>
      </c>
      <c r="G9" s="256" t="s">
        <v>1842</v>
      </c>
      <c r="H9" s="256" t="s">
        <v>1841</v>
      </c>
    </row>
    <row r="10" spans="1:8" s="4" customFormat="1" ht="11.25" customHeight="1">
      <c r="B10" s="1403"/>
      <c r="C10" s="1956" t="s">
        <v>1855</v>
      </c>
      <c r="D10" s="1956"/>
      <c r="E10" s="1956"/>
      <c r="F10" s="1956"/>
      <c r="G10" s="1956"/>
      <c r="H10" s="1956"/>
    </row>
    <row r="11" spans="1:8" s="4" customFormat="1" ht="11.25" customHeight="1">
      <c r="B11" s="505">
        <v>1</v>
      </c>
      <c r="C11" s="1734" t="s">
        <v>1856</v>
      </c>
      <c r="D11" s="1734"/>
      <c r="E11" s="3"/>
      <c r="F11" s="3"/>
      <c r="G11" s="3"/>
      <c r="H11" s="3"/>
    </row>
    <row r="12" spans="1:8" s="4" customFormat="1" ht="11.25" customHeight="1">
      <c r="B12" s="505">
        <v>2</v>
      </c>
      <c r="C12" s="1734" t="s">
        <v>1857</v>
      </c>
      <c r="D12" s="1734"/>
      <c r="E12" s="3"/>
      <c r="F12" s="3"/>
      <c r="G12" s="3"/>
      <c r="H12" s="3"/>
    </row>
    <row r="13" spans="1:8" s="4" customFormat="1" ht="11.25" customHeight="1">
      <c r="B13" s="505">
        <v>3</v>
      </c>
      <c r="C13" s="1953" t="s">
        <v>1858</v>
      </c>
      <c r="D13" s="1953"/>
      <c r="E13" s="1400"/>
      <c r="F13" s="1400"/>
      <c r="G13" s="1400"/>
      <c r="H13" s="1400"/>
    </row>
    <row r="14" spans="1:8" s="4" customFormat="1" ht="11.25" customHeight="1">
      <c r="B14" s="505"/>
      <c r="C14" s="1955" t="s">
        <v>1859</v>
      </c>
      <c r="D14" s="1955"/>
      <c r="E14" s="1955"/>
      <c r="F14" s="1955"/>
      <c r="G14" s="1955"/>
      <c r="H14" s="1955"/>
    </row>
    <row r="15" spans="1:8" s="4" customFormat="1" ht="11.25" customHeight="1">
      <c r="B15" s="505">
        <v>4</v>
      </c>
      <c r="C15" s="1734" t="s">
        <v>1860</v>
      </c>
      <c r="D15" s="1734"/>
      <c r="E15" s="1449"/>
      <c r="F15" s="1449"/>
      <c r="G15" s="1449">
        <v>1</v>
      </c>
      <c r="H15" s="1449">
        <v>1</v>
      </c>
    </row>
    <row r="16" spans="1:8" s="4" customFormat="1" ht="11.25" customHeight="1">
      <c r="B16" s="505">
        <v>5</v>
      </c>
      <c r="C16" s="1734" t="s">
        <v>1861</v>
      </c>
      <c r="D16" s="1734"/>
      <c r="E16" s="1449"/>
      <c r="F16" s="1449"/>
      <c r="G16" s="1449">
        <v>221</v>
      </c>
      <c r="H16" s="1449">
        <v>2310</v>
      </c>
    </row>
    <row r="17" spans="2:8" s="4" customFormat="1" ht="11.25" customHeight="1">
      <c r="B17" s="505"/>
      <c r="C17" s="1955" t="s">
        <v>1862</v>
      </c>
      <c r="D17" s="1955"/>
      <c r="E17" s="1955"/>
      <c r="F17" s="1955"/>
      <c r="G17" s="1955"/>
      <c r="H17" s="1955"/>
    </row>
    <row r="18" spans="2:8" s="4" customFormat="1" ht="11.25" customHeight="1">
      <c r="B18" s="505">
        <v>6</v>
      </c>
      <c r="C18" s="1734" t="s">
        <v>1863</v>
      </c>
      <c r="D18" s="1734"/>
      <c r="E18" s="3"/>
      <c r="F18" s="3"/>
      <c r="G18" s="3"/>
      <c r="H18" s="3"/>
    </row>
    <row r="19" spans="2:8" s="4" customFormat="1" ht="11.25" customHeight="1">
      <c r="B19" s="505">
        <v>7</v>
      </c>
      <c r="C19" s="1734" t="s">
        <v>1864</v>
      </c>
      <c r="D19" s="1734"/>
      <c r="E19" s="3"/>
      <c r="F19" s="3"/>
      <c r="G19" s="3"/>
      <c r="H19" s="3"/>
    </row>
    <row r="20" spans="2:8" s="4" customFormat="1" ht="11.25" customHeight="1">
      <c r="B20" s="505">
        <v>8</v>
      </c>
      <c r="C20" s="1953" t="s">
        <v>1865</v>
      </c>
      <c r="D20" s="1953"/>
      <c r="E20" s="1400"/>
      <c r="F20" s="1400"/>
      <c r="G20" s="1400"/>
      <c r="H20" s="1400"/>
    </row>
    <row r="21" spans="2:8" s="4" customFormat="1" ht="11.25" customHeight="1">
      <c r="B21" s="505">
        <v>9</v>
      </c>
      <c r="C21" s="1953" t="s">
        <v>1866</v>
      </c>
      <c r="D21" s="1953"/>
      <c r="E21" s="1400"/>
      <c r="F21" s="1400"/>
      <c r="G21" s="1400"/>
      <c r="H21" s="1400"/>
    </row>
    <row r="22" spans="2:8" s="4" customFormat="1" ht="11.25" customHeight="1">
      <c r="B22" s="505">
        <v>10</v>
      </c>
      <c r="C22" s="1953" t="s">
        <v>1867</v>
      </c>
      <c r="D22" s="1953"/>
      <c r="E22" s="1400"/>
      <c r="F22" s="1400"/>
      <c r="G22" s="1400"/>
      <c r="H22" s="1400"/>
    </row>
    <row r="23" spans="2:8" s="4" customFormat="1" ht="11.25" customHeight="1">
      <c r="B23" s="789">
        <v>11</v>
      </c>
      <c r="C23" s="1954" t="s">
        <v>1868</v>
      </c>
      <c r="D23" s="1954"/>
      <c r="E23" s="1404"/>
      <c r="F23" s="1404"/>
      <c r="G23" s="1404"/>
      <c r="H23" s="1404"/>
    </row>
    <row r="24" spans="2:8" ht="11.25" customHeight="1"/>
    <row r="25" spans="2:8" ht="11.25" customHeight="1"/>
    <row r="26" spans="2:8" ht="11.25" customHeight="1"/>
    <row r="27" spans="2:8" ht="11.25" customHeight="1"/>
    <row r="28" spans="2:8" ht="11.25" customHeight="1"/>
  </sheetData>
  <mergeCells count="15">
    <mergeCell ref="C14:H14"/>
    <mergeCell ref="B3:H3"/>
    <mergeCell ref="C10:H10"/>
    <mergeCell ref="C11:D11"/>
    <mergeCell ref="C12:D12"/>
    <mergeCell ref="C13:D13"/>
    <mergeCell ref="C21:D21"/>
    <mergeCell ref="C22:D22"/>
    <mergeCell ref="C23:D23"/>
    <mergeCell ref="C15:D15"/>
    <mergeCell ref="C16:D16"/>
    <mergeCell ref="C17:H17"/>
    <mergeCell ref="C18:D18"/>
    <mergeCell ref="C19:D19"/>
    <mergeCell ref="C20:D20"/>
  </mergeCells>
  <hyperlinks>
    <hyperlink ref="B3" location="Contents!A1" display="Back to index page" xr:uid="{CB348916-2700-418A-B24D-0B8437A61FB1}"/>
    <hyperlink ref="B3:H3" location="CONTENTS!A1" display="Back to contents page" xr:uid="{349EDA56-6A85-4066-A29C-94674704AC47}"/>
  </hyperlinks>
  <pageMargins left="0.7" right="0.7" top="0.75" bottom="0.75" header="0.3" footer="0.3"/>
  <pageSetup paperSize="9" orientation="portrait" verticalDpi="0" r:id="rId1"/>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1C5F8-640E-415B-9A71-CA4FCC83B156}">
  <sheetPr codeName="Ark5"/>
  <dimension ref="A1:K56"/>
  <sheetViews>
    <sheetView showGridLines="0" showRowColHeaders="0" workbookViewId="0"/>
  </sheetViews>
  <sheetFormatPr baseColWidth="10" defaultColWidth="11.42578125" defaultRowHeight="14.25"/>
  <cols>
    <col min="1" max="1" width="2.7109375" style="75" customWidth="1"/>
    <col min="2" max="2" width="56.85546875" style="75" customWidth="1"/>
    <col min="3" max="4" width="18.28515625" style="75" customWidth="1"/>
    <col min="5" max="5" width="0.7109375" style="75" customWidth="1"/>
    <col min="6" max="7" width="18.28515625" style="75" customWidth="1"/>
    <col min="8" max="8" width="11.5703125" style="153" customWidth="1"/>
    <col min="9" max="16384" width="11.42578125" style="75"/>
  </cols>
  <sheetData>
    <row r="1" spans="1:11" ht="11.25" customHeight="1"/>
    <row r="2" spans="1:11" ht="5.25" customHeight="1"/>
    <row r="3" spans="1:11" ht="12.75" customHeight="1">
      <c r="B3" s="1726" t="s">
        <v>268</v>
      </c>
      <c r="C3" s="1726"/>
      <c r="D3" s="1726"/>
      <c r="E3" s="1726"/>
      <c r="F3" s="1726"/>
      <c r="G3" s="1726"/>
      <c r="H3" s="1726"/>
      <c r="I3" s="1726"/>
      <c r="J3" s="1726"/>
      <c r="K3" s="1726"/>
    </row>
    <row r="4" spans="1:11" ht="5.25" customHeight="1"/>
    <row r="5" spans="1:11" ht="15.75">
      <c r="B5" s="16" t="s">
        <v>736</v>
      </c>
    </row>
    <row r="6" spans="1:11" ht="11.25" customHeight="1"/>
    <row r="7" spans="1:11" ht="22.5" customHeight="1">
      <c r="B7" s="1731" t="s">
        <v>737</v>
      </c>
      <c r="C7" s="1731"/>
      <c r="D7" s="1731"/>
      <c r="E7" s="1731"/>
      <c r="F7" s="1731"/>
      <c r="G7" s="1731"/>
      <c r="H7" s="1731"/>
    </row>
    <row r="8" spans="1:11" ht="11.25" customHeight="1">
      <c r="B8" s="352"/>
      <c r="C8" s="352"/>
      <c r="D8" s="352"/>
      <c r="E8" s="352"/>
      <c r="F8" s="352"/>
      <c r="G8" s="352"/>
      <c r="H8" s="352"/>
    </row>
    <row r="9" spans="1:11" ht="11.25" customHeight="1">
      <c r="C9" s="1732" t="s">
        <v>28</v>
      </c>
      <c r="D9" s="1732"/>
      <c r="E9" s="875"/>
      <c r="F9" s="1732" t="s">
        <v>738</v>
      </c>
      <c r="G9" s="1732"/>
    </row>
    <row r="10" spans="1:11" s="32" customFormat="1" ht="11.25">
      <c r="A10" s="18"/>
      <c r="B10" s="316"/>
      <c r="C10" s="77" t="s">
        <v>739</v>
      </c>
      <c r="D10" s="77" t="s">
        <v>739</v>
      </c>
      <c r="E10" s="77"/>
      <c r="F10" s="77" t="s">
        <v>739</v>
      </c>
      <c r="G10" s="77" t="s">
        <v>739</v>
      </c>
      <c r="H10" s="77"/>
    </row>
    <row r="11" spans="1:11" s="32" customFormat="1" ht="11.25">
      <c r="A11" s="18"/>
      <c r="B11" s="50"/>
      <c r="C11" s="77" t="s">
        <v>740</v>
      </c>
      <c r="D11" s="77" t="s">
        <v>741</v>
      </c>
      <c r="E11" s="77"/>
      <c r="F11" s="77" t="s">
        <v>740</v>
      </c>
      <c r="G11" s="77" t="s">
        <v>741</v>
      </c>
      <c r="H11" s="77"/>
    </row>
    <row r="12" spans="1:11" s="32" customFormat="1" ht="11.25">
      <c r="A12" s="18"/>
      <c r="B12" s="147" t="s">
        <v>273</v>
      </c>
      <c r="C12" s="148" t="s">
        <v>742</v>
      </c>
      <c r="D12" s="148" t="s">
        <v>743</v>
      </c>
      <c r="E12" s="148"/>
      <c r="F12" s="148" t="s">
        <v>742</v>
      </c>
      <c r="G12" s="148" t="s">
        <v>743</v>
      </c>
      <c r="H12" s="148" t="s">
        <v>744</v>
      </c>
    </row>
    <row r="13" spans="1:11" s="32" customFormat="1" ht="11.25">
      <c r="A13" s="14"/>
      <c r="B13" s="347" t="s">
        <v>745</v>
      </c>
      <c r="C13" s="347"/>
      <c r="D13" s="347"/>
      <c r="E13" s="347"/>
      <c r="F13" s="347"/>
      <c r="G13" s="347"/>
      <c r="H13" s="152"/>
    </row>
    <row r="14" spans="1:11" s="32" customFormat="1" ht="11.25">
      <c r="A14" s="14"/>
      <c r="B14" s="236" t="s">
        <v>746</v>
      </c>
      <c r="C14" s="113">
        <v>309988</v>
      </c>
      <c r="D14" s="113">
        <v>314558</v>
      </c>
      <c r="E14" s="113"/>
      <c r="F14" s="113">
        <v>382630.90280456503</v>
      </c>
      <c r="G14" s="113">
        <v>387982.57229606801</v>
      </c>
      <c r="H14" s="66"/>
    </row>
    <row r="15" spans="1:11" s="32" customFormat="1" ht="12" customHeight="1">
      <c r="A15" s="14"/>
      <c r="B15" s="236" t="s">
        <v>747</v>
      </c>
      <c r="C15" s="113">
        <v>20558</v>
      </c>
      <c r="D15" s="113">
        <v>21674</v>
      </c>
      <c r="E15" s="113"/>
      <c r="F15" s="113">
        <v>47011.667442838101</v>
      </c>
      <c r="G15" s="113">
        <v>47513.193605466004</v>
      </c>
      <c r="H15" s="66"/>
    </row>
    <row r="16" spans="1:11" s="32" customFormat="1" ht="11.25">
      <c r="A16" s="14"/>
      <c r="B16" s="236" t="s">
        <v>748</v>
      </c>
      <c r="C16" s="113">
        <v>1961464</v>
      </c>
      <c r="D16" s="113">
        <v>1982455</v>
      </c>
      <c r="E16" s="113"/>
      <c r="F16" s="113">
        <v>1924509.1844895598</v>
      </c>
      <c r="G16" s="113">
        <v>1938310.35778639</v>
      </c>
      <c r="H16" s="66"/>
    </row>
    <row r="17" spans="1:10" s="32" customFormat="1" ht="11.25">
      <c r="A17" s="14"/>
      <c r="B17" s="236" t="s">
        <v>749</v>
      </c>
      <c r="C17" s="113">
        <v>488087</v>
      </c>
      <c r="D17" s="113">
        <v>329969</v>
      </c>
      <c r="E17" s="113"/>
      <c r="F17" s="113">
        <v>430426.27630542603</v>
      </c>
      <c r="G17" s="113">
        <v>281666.34132740996</v>
      </c>
      <c r="H17" s="66"/>
    </row>
    <row r="18" spans="1:10" s="32" customFormat="1" ht="11.25">
      <c r="A18" s="14"/>
      <c r="B18" s="236" t="s">
        <v>750</v>
      </c>
      <c r="C18" s="113">
        <v>33350</v>
      </c>
      <c r="D18" s="113">
        <v>7684</v>
      </c>
      <c r="E18" s="113"/>
      <c r="F18" s="113">
        <v>34614.0856030336</v>
      </c>
      <c r="G18" s="113">
        <v>8190.2322007775201</v>
      </c>
      <c r="H18" s="66"/>
    </row>
    <row r="19" spans="1:10" s="32" customFormat="1" ht="11.25">
      <c r="A19" s="14"/>
      <c r="B19" s="236" t="s">
        <v>751</v>
      </c>
      <c r="C19" s="113">
        <v>138259</v>
      </c>
      <c r="D19" s="113"/>
      <c r="E19" s="113"/>
      <c r="F19" s="113">
        <v>130260.21451800001</v>
      </c>
      <c r="G19" s="113">
        <v>0</v>
      </c>
      <c r="H19" s="66"/>
    </row>
    <row r="20" spans="1:10" s="32" customFormat="1" ht="11.25">
      <c r="A20" s="14"/>
      <c r="B20" s="236" t="s">
        <v>752</v>
      </c>
      <c r="C20" s="113">
        <v>185687</v>
      </c>
      <c r="D20" s="113">
        <v>186934</v>
      </c>
      <c r="E20" s="113"/>
      <c r="F20" s="113">
        <v>235949.61259541198</v>
      </c>
      <c r="G20" s="113">
        <v>237120.255468902</v>
      </c>
      <c r="H20" s="66"/>
    </row>
    <row r="21" spans="1:10" s="32" customFormat="1" ht="11.25">
      <c r="A21" s="14"/>
      <c r="B21" s="236" t="s">
        <v>753</v>
      </c>
      <c r="C21" s="113">
        <v>14651</v>
      </c>
      <c r="D21" s="113">
        <v>0</v>
      </c>
      <c r="E21" s="113"/>
      <c r="F21" s="113">
        <v>18282.803332</v>
      </c>
      <c r="G21" s="113">
        <v>0.19986151794000001</v>
      </c>
      <c r="H21" s="66"/>
    </row>
    <row r="22" spans="1:10" s="32" customFormat="1" ht="11.25">
      <c r="A22" s="14"/>
      <c r="B22" s="236" t="s">
        <v>754</v>
      </c>
      <c r="C22" s="113">
        <v>19257</v>
      </c>
      <c r="D22" s="113">
        <v>6845</v>
      </c>
      <c r="E22" s="113"/>
      <c r="F22" s="113">
        <v>18843.26921192</v>
      </c>
      <c r="G22" s="113">
        <v>6876.8622865694206</v>
      </c>
      <c r="H22" s="66" t="s">
        <v>558</v>
      </c>
    </row>
    <row r="23" spans="1:10" s="32" customFormat="1" ht="11.25">
      <c r="A23" s="14"/>
      <c r="B23" s="236" t="s">
        <v>755</v>
      </c>
      <c r="C23" s="113">
        <v>0</v>
      </c>
      <c r="D23" s="113">
        <v>19372</v>
      </c>
      <c r="E23" s="113"/>
      <c r="F23" s="113">
        <v>-1.68000000691973E-3</v>
      </c>
      <c r="G23" s="113">
        <v>19414.607780000002</v>
      </c>
      <c r="H23" s="66" t="s">
        <v>558</v>
      </c>
    </row>
    <row r="24" spans="1:10" s="32" customFormat="1" ht="11.25">
      <c r="A24" s="14"/>
      <c r="B24" s="236" t="s">
        <v>756</v>
      </c>
      <c r="C24" s="113">
        <v>10273</v>
      </c>
      <c r="D24" s="113">
        <v>12000</v>
      </c>
      <c r="E24" s="113"/>
      <c r="F24" s="113">
        <v>10266.397705845799</v>
      </c>
      <c r="G24" s="113">
        <v>11162.295028426999</v>
      </c>
      <c r="H24" s="66" t="s">
        <v>523</v>
      </c>
    </row>
    <row r="25" spans="1:10" s="32" customFormat="1" ht="11.25">
      <c r="A25" s="14"/>
      <c r="B25" s="236" t="s">
        <v>757</v>
      </c>
      <c r="C25" s="113">
        <v>510</v>
      </c>
      <c r="D25" s="113">
        <v>535</v>
      </c>
      <c r="E25" s="113"/>
      <c r="F25" s="113">
        <v>723.09837910811302</v>
      </c>
      <c r="G25" s="113">
        <v>738.51440564761299</v>
      </c>
      <c r="H25" s="66" t="s">
        <v>524</v>
      </c>
    </row>
    <row r="26" spans="1:10" s="32" customFormat="1" ht="11.25">
      <c r="A26" s="14"/>
      <c r="B26" s="236" t="s">
        <v>758</v>
      </c>
      <c r="C26" s="113">
        <v>21254</v>
      </c>
      <c r="D26" s="113">
        <v>16072</v>
      </c>
      <c r="E26" s="113"/>
      <c r="F26" s="113">
        <v>21689.8706671648</v>
      </c>
      <c r="G26" s="113">
        <v>16365.6686332389</v>
      </c>
      <c r="H26" s="66"/>
    </row>
    <row r="27" spans="1:10" s="32" customFormat="1" ht="11.25">
      <c r="A27" s="14"/>
      <c r="B27" s="236" t="s">
        <v>759</v>
      </c>
      <c r="C27" s="113">
        <v>1767</v>
      </c>
      <c r="D27" s="113">
        <v>1</v>
      </c>
      <c r="E27" s="113"/>
      <c r="F27" s="113">
        <v>2071.5259086000001</v>
      </c>
      <c r="G27" s="113">
        <v>1.52677716282</v>
      </c>
      <c r="H27" s="66"/>
    </row>
    <row r="28" spans="1:10" s="32" customFormat="1" ht="11.25">
      <c r="A28" s="14"/>
      <c r="B28" s="236" t="s">
        <v>342</v>
      </c>
      <c r="C28" s="113">
        <v>31324</v>
      </c>
      <c r="D28" s="113">
        <v>15862</v>
      </c>
      <c r="E28" s="113"/>
      <c r="F28" s="113">
        <v>50527.786387220396</v>
      </c>
      <c r="G28" s="113">
        <v>24344.962118107</v>
      </c>
      <c r="H28" s="238"/>
      <c r="J28" s="43"/>
    </row>
    <row r="29" spans="1:10" s="32" customFormat="1" ht="11.25">
      <c r="A29" s="14"/>
      <c r="B29" s="899" t="s">
        <v>760</v>
      </c>
      <c r="C29" s="913">
        <v>3236431</v>
      </c>
      <c r="D29" s="913">
        <v>2913962</v>
      </c>
      <c r="E29" s="913"/>
      <c r="F29" s="913">
        <v>3307806.6936706901</v>
      </c>
      <c r="G29" s="913">
        <v>2979687.58957568</v>
      </c>
      <c r="H29" s="901"/>
    </row>
    <row r="30" spans="1:10" s="32" customFormat="1" ht="11.25">
      <c r="A30" s="14"/>
      <c r="B30" s="347" t="s">
        <v>761</v>
      </c>
      <c r="C30" s="325">
        <v>0</v>
      </c>
      <c r="D30" s="325"/>
      <c r="E30" s="325"/>
      <c r="F30" s="325"/>
      <c r="G30" s="325"/>
      <c r="H30" s="237"/>
    </row>
    <row r="31" spans="1:10" s="32" customFormat="1" ht="11.25">
      <c r="A31" s="14"/>
      <c r="B31" s="355" t="s">
        <v>762</v>
      </c>
      <c r="C31" s="113">
        <v>177298</v>
      </c>
      <c r="D31" s="113">
        <v>199714</v>
      </c>
      <c r="E31" s="113"/>
      <c r="F31" s="113">
        <v>226847.154930035</v>
      </c>
      <c r="G31" s="113">
        <v>248130.02016419699</v>
      </c>
      <c r="H31" s="66"/>
    </row>
    <row r="32" spans="1:10" s="32" customFormat="1" ht="11.25">
      <c r="A32" s="14"/>
      <c r="B32" s="355" t="s">
        <v>763</v>
      </c>
      <c r="C32" s="113">
        <v>1396630</v>
      </c>
      <c r="D32" s="113">
        <v>1399342</v>
      </c>
      <c r="E32" s="113"/>
      <c r="F32" s="113">
        <v>1393381.42867136</v>
      </c>
      <c r="G32" s="113">
        <v>1395812.0494024998</v>
      </c>
      <c r="H32" s="66"/>
    </row>
    <row r="33" spans="1:8" s="32" customFormat="1" ht="11.25">
      <c r="A33" s="14"/>
      <c r="B33" s="355" t="s">
        <v>752</v>
      </c>
      <c r="C33" s="113">
        <v>190142</v>
      </c>
      <c r="D33" s="113">
        <v>189856</v>
      </c>
      <c r="E33" s="113"/>
      <c r="F33" s="113">
        <v>211667.63688684898</v>
      </c>
      <c r="G33" s="113">
        <v>211514.09810196201</v>
      </c>
      <c r="H33" s="66"/>
    </row>
    <row r="34" spans="1:8" s="32" customFormat="1" ht="11.25">
      <c r="A34" s="14"/>
      <c r="B34" s="355" t="s">
        <v>764</v>
      </c>
      <c r="C34" s="113">
        <v>737886</v>
      </c>
      <c r="D34" s="113">
        <v>742766</v>
      </c>
      <c r="E34" s="113"/>
      <c r="F34" s="113">
        <v>778553.30138004699</v>
      </c>
      <c r="G34" s="113">
        <v>783543.53515767597</v>
      </c>
      <c r="H34" s="66"/>
    </row>
    <row r="35" spans="1:8" s="32" customFormat="1" ht="11.25">
      <c r="A35" s="14"/>
      <c r="B35" s="355" t="s">
        <v>765</v>
      </c>
      <c r="C35" s="113">
        <v>138259</v>
      </c>
      <c r="D35" s="113">
        <v>0</v>
      </c>
      <c r="E35" s="113"/>
      <c r="F35" s="113">
        <v>130260.21451800001</v>
      </c>
      <c r="G35" s="113"/>
      <c r="H35" s="66"/>
    </row>
    <row r="36" spans="1:8" s="32" customFormat="1" ht="11.25">
      <c r="A36" s="14"/>
      <c r="B36" s="355" t="s">
        <v>766</v>
      </c>
      <c r="C36" s="113">
        <v>191059</v>
      </c>
      <c r="D36" s="113">
        <v>0</v>
      </c>
      <c r="E36" s="113"/>
      <c r="F36" s="113">
        <v>193448.68679100001</v>
      </c>
      <c r="G36" s="113"/>
      <c r="H36" s="66"/>
    </row>
    <row r="37" spans="1:8" s="32" customFormat="1" ht="11.25">
      <c r="A37" s="14"/>
      <c r="B37" s="326" t="s">
        <v>767</v>
      </c>
      <c r="C37" s="113">
        <v>4057</v>
      </c>
      <c r="D37" s="113">
        <v>3033</v>
      </c>
      <c r="E37" s="113"/>
      <c r="F37" s="113">
        <v>4642.6660120943598</v>
      </c>
      <c r="G37" s="113">
        <v>4135.1198615246603</v>
      </c>
      <c r="H37" s="66"/>
    </row>
    <row r="38" spans="1:8" s="32" customFormat="1" ht="11.25">
      <c r="A38" s="14"/>
      <c r="B38" s="355" t="s">
        <v>768</v>
      </c>
      <c r="C38" s="113">
        <v>5136</v>
      </c>
      <c r="D38" s="113">
        <v>4711</v>
      </c>
      <c r="E38" s="113"/>
      <c r="F38" s="113">
        <v>1623.5345285499</v>
      </c>
      <c r="G38" s="113">
        <v>712.47456183009899</v>
      </c>
      <c r="H38" s="66"/>
    </row>
    <row r="39" spans="1:8" s="32" customFormat="1" ht="11.25">
      <c r="A39" s="14"/>
      <c r="B39" s="326" t="s">
        <v>769</v>
      </c>
      <c r="C39" s="113">
        <v>34200</v>
      </c>
      <c r="D39" s="113">
        <v>20481</v>
      </c>
      <c r="E39" s="113"/>
      <c r="F39" s="113">
        <v>53274.936209404601</v>
      </c>
      <c r="G39" s="113">
        <v>28835.211019873601</v>
      </c>
      <c r="H39" s="66"/>
    </row>
    <row r="40" spans="1:8" s="32" customFormat="1" ht="11.25">
      <c r="A40" s="14"/>
      <c r="B40" s="355" t="s">
        <v>770</v>
      </c>
      <c r="C40" s="113">
        <v>541</v>
      </c>
      <c r="D40" s="113"/>
      <c r="E40" s="113"/>
      <c r="F40" s="113">
        <v>476.442275</v>
      </c>
      <c r="G40" s="113">
        <v>0</v>
      </c>
      <c r="H40" s="66"/>
    </row>
    <row r="41" spans="1:8" s="32" customFormat="1" ht="11.25" customHeight="1">
      <c r="A41" s="14"/>
      <c r="B41" s="355" t="s">
        <v>771</v>
      </c>
      <c r="C41" s="113">
        <v>977</v>
      </c>
      <c r="D41" s="113">
        <v>1028</v>
      </c>
      <c r="E41" s="113"/>
      <c r="F41" s="113">
        <v>1007.17757935448</v>
      </c>
      <c r="G41" s="113">
        <v>1033.66865064782</v>
      </c>
      <c r="H41" s="66"/>
    </row>
    <row r="42" spans="1:8" s="32" customFormat="1" ht="11.25" customHeight="1">
      <c r="A42" s="14"/>
      <c r="B42" s="355" t="s">
        <v>772</v>
      </c>
      <c r="C42" s="113">
        <v>4657</v>
      </c>
      <c r="D42" s="113">
        <v>4459</v>
      </c>
      <c r="E42" s="113"/>
      <c r="F42" s="113">
        <v>4538.3675909513995</v>
      </c>
      <c r="G42" s="113">
        <v>4369.5901109514007</v>
      </c>
      <c r="H42" s="66"/>
    </row>
    <row r="43" spans="1:8" s="32" customFormat="1" ht="11.25" customHeight="1">
      <c r="A43" s="14"/>
      <c r="B43" s="355" t="s">
        <v>773</v>
      </c>
      <c r="C43" s="113">
        <v>59702</v>
      </c>
      <c r="D43" s="113">
        <v>59702</v>
      </c>
      <c r="E43" s="113"/>
      <c r="F43" s="113">
        <v>40617.076345000001</v>
      </c>
      <c r="G43" s="113">
        <v>40617.076345000001</v>
      </c>
      <c r="H43" s="66"/>
    </row>
    <row r="44" spans="1:8" s="32" customFormat="1" ht="11.25" customHeight="1">
      <c r="A44" s="14"/>
      <c r="B44" s="355" t="s">
        <v>774</v>
      </c>
      <c r="C44" s="113">
        <v>36788</v>
      </c>
      <c r="D44" s="113">
        <v>36788</v>
      </c>
      <c r="E44" s="113"/>
      <c r="F44" s="113">
        <v>28345.084311999999</v>
      </c>
      <c r="G44" s="113">
        <v>28345.084316</v>
      </c>
      <c r="H44" s="66" t="s">
        <v>560</v>
      </c>
    </row>
    <row r="45" spans="1:8" s="32" customFormat="1" ht="11.25" customHeight="1">
      <c r="A45" s="14"/>
      <c r="B45" s="904" t="s">
        <v>775</v>
      </c>
      <c r="C45" s="913">
        <v>2977332</v>
      </c>
      <c r="D45" s="913">
        <v>2661879</v>
      </c>
      <c r="E45" s="913"/>
      <c r="F45" s="913">
        <v>3068683.7080296502</v>
      </c>
      <c r="G45" s="913">
        <v>2747047.92769216</v>
      </c>
      <c r="H45" s="906"/>
    </row>
    <row r="46" spans="1:8" ht="11.25" customHeight="1">
      <c r="B46" s="707" t="s">
        <v>376</v>
      </c>
      <c r="C46" s="113"/>
      <c r="D46" s="113"/>
      <c r="E46" s="113"/>
      <c r="F46" s="113"/>
      <c r="G46" s="113"/>
    </row>
    <row r="47" spans="1:8" ht="11.25" customHeight="1">
      <c r="B47" s="355" t="s">
        <v>364</v>
      </c>
      <c r="C47" s="113">
        <v>227</v>
      </c>
      <c r="D47" s="113">
        <v>128</v>
      </c>
      <c r="E47" s="113"/>
      <c r="F47" s="113">
        <v>11437.675101999999</v>
      </c>
      <c r="G47" s="113">
        <v>11437.675101999999</v>
      </c>
      <c r="H47" s="153" t="s">
        <v>559</v>
      </c>
    </row>
    <row r="48" spans="1:8" ht="11.25" customHeight="1">
      <c r="B48" s="355" t="s">
        <v>776</v>
      </c>
      <c r="C48" s="113">
        <v>19378</v>
      </c>
      <c r="D48" s="113">
        <v>19378</v>
      </c>
      <c r="E48" s="113"/>
      <c r="F48" s="113">
        <v>399.31016522000004</v>
      </c>
      <c r="G48" s="113">
        <v>128.27099999999999</v>
      </c>
      <c r="H48" s="153" t="s">
        <v>522</v>
      </c>
    </row>
    <row r="49" spans="1:8" ht="11.25" customHeight="1">
      <c r="B49" s="355" t="s">
        <v>357</v>
      </c>
      <c r="C49" s="113">
        <v>18733</v>
      </c>
      <c r="D49" s="113">
        <v>18733</v>
      </c>
      <c r="E49" s="113"/>
      <c r="F49" s="113">
        <v>19379.562760000001</v>
      </c>
      <c r="G49" s="113">
        <v>19379.562760000001</v>
      </c>
      <c r="H49" s="153" t="s">
        <v>520</v>
      </c>
    </row>
    <row r="50" spans="1:8" ht="11.25" customHeight="1">
      <c r="B50" s="355" t="s">
        <v>777</v>
      </c>
      <c r="C50" s="113">
        <v>16089</v>
      </c>
      <c r="D50" s="113">
        <v>16089</v>
      </c>
      <c r="E50" s="113"/>
      <c r="F50" s="113">
        <v>18733.016070000001</v>
      </c>
      <c r="G50" s="113">
        <v>18733.016070000001</v>
      </c>
      <c r="H50" s="153" t="s">
        <v>390</v>
      </c>
    </row>
    <row r="51" spans="1:8" ht="11.25" customHeight="1">
      <c r="B51" s="355" t="s">
        <v>778</v>
      </c>
      <c r="C51" s="113">
        <v>204672</v>
      </c>
      <c r="D51" s="113">
        <v>197755</v>
      </c>
      <c r="E51" s="113"/>
      <c r="F51" s="113">
        <v>189173.43220128398</v>
      </c>
      <c r="G51" s="113">
        <v>182961.14270979501</v>
      </c>
      <c r="H51" s="153" t="s">
        <v>779</v>
      </c>
    </row>
    <row r="52" spans="1:8" ht="11.25" customHeight="1">
      <c r="B52" s="904" t="s">
        <v>359</v>
      </c>
      <c r="C52" s="913">
        <v>259098</v>
      </c>
      <c r="D52" s="913">
        <v>252083</v>
      </c>
      <c r="E52" s="913"/>
      <c r="F52" s="913">
        <v>239122.996298504</v>
      </c>
      <c r="G52" s="913">
        <v>232639.66764179501</v>
      </c>
      <c r="H52" s="1188"/>
    </row>
    <row r="53" spans="1:8" s="32" customFormat="1" ht="11.25" customHeight="1">
      <c r="A53" s="14"/>
      <c r="B53" s="904" t="s">
        <v>780</v>
      </c>
      <c r="C53" s="913">
        <v>3236431</v>
      </c>
      <c r="D53" s="913">
        <v>2913962</v>
      </c>
      <c r="E53" s="913"/>
      <c r="F53" s="913">
        <v>3307806.70432815</v>
      </c>
      <c r="G53" s="913">
        <v>2979687.5953339599</v>
      </c>
      <c r="H53" s="906"/>
    </row>
    <row r="56" spans="1:8">
      <c r="D56" s="227"/>
      <c r="E56" s="227"/>
      <c r="G56" s="227"/>
    </row>
  </sheetData>
  <mergeCells count="4">
    <mergeCell ref="B3:K3"/>
    <mergeCell ref="B7:H7"/>
    <mergeCell ref="C9:D9"/>
    <mergeCell ref="F9:G9"/>
  </mergeCells>
  <hyperlinks>
    <hyperlink ref="B3" location="Contents!A1" display="Back to index page" xr:uid="{4237BA0E-1B3B-4D43-A94D-F3A73EAA0971}"/>
    <hyperlink ref="B3:K3" location="CONTENTS!A1" display="Back to contents page" xr:uid="{00F132EE-BDA8-400C-82A7-FCA2DEA4D04D}"/>
    <hyperlink ref="F3:G3" location="CONTENTS!A1" display="Back to contents page" xr:uid="{A1F405A6-2D26-4327-A66E-F935A6CDEED2}"/>
  </hyperlinks>
  <pageMargins left="0.7" right="0.7" top="0.75" bottom="0.75" header="0.3" footer="0.3"/>
  <pageSetup paperSize="9" fitToWidth="0" fitToHeight="0" orientation="landscape" verticalDpi="0" r:id="rId1"/>
  <customProperties>
    <customPr name="EpmWorksheetKeyString_GUID" r:id="rId2"/>
  </customPropertie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67631-6EFA-4E59-9E8D-D675F311F3D8}">
  <sheetPr codeName="Sheet35"/>
  <dimension ref="A2:K43"/>
  <sheetViews>
    <sheetView showGridLines="0" showRowColHeaders="0" workbookViewId="0"/>
  </sheetViews>
  <sheetFormatPr baseColWidth="10" defaultColWidth="11.42578125" defaultRowHeight="15"/>
  <cols>
    <col min="1" max="1" width="2.85546875" customWidth="1"/>
    <col min="2" max="2" width="4.85546875" customWidth="1"/>
    <col min="3" max="3" width="47.140625" customWidth="1"/>
    <col min="4" max="11" width="19.42578125" customWidth="1"/>
  </cols>
  <sheetData>
    <row r="2" spans="1:11" ht="5.25" customHeight="1"/>
    <row r="3" spans="1:11">
      <c r="B3" s="1726" t="s">
        <v>268</v>
      </c>
      <c r="C3" s="1726"/>
      <c r="D3" s="1726"/>
      <c r="E3" s="1726"/>
      <c r="F3" s="1726"/>
      <c r="G3" s="1726"/>
      <c r="H3" s="1726"/>
    </row>
    <row r="4" spans="1:11" ht="5.25" customHeight="1"/>
    <row r="5" spans="1:11" s="8" customFormat="1" ht="15.75" customHeight="1">
      <c r="A5" s="15"/>
      <c r="B5" s="16" t="s">
        <v>1871</v>
      </c>
      <c r="E5"/>
    </row>
    <row r="7" spans="1:11" s="4" customFormat="1" ht="11.25"/>
    <row r="8" spans="1:11" s="4" customFormat="1" ht="11.25">
      <c r="B8" s="1478" t="s">
        <v>28</v>
      </c>
      <c r="C8" s="888"/>
      <c r="D8" s="1397" t="s">
        <v>520</v>
      </c>
      <c r="E8" s="1397" t="s">
        <v>390</v>
      </c>
      <c r="F8" s="1397" t="s">
        <v>391</v>
      </c>
      <c r="G8" s="1397" t="s">
        <v>521</v>
      </c>
      <c r="H8" s="1397" t="s">
        <v>522</v>
      </c>
      <c r="I8" s="1397" t="s">
        <v>523</v>
      </c>
      <c r="J8" s="1397" t="s">
        <v>1845</v>
      </c>
      <c r="K8" s="1397" t="s">
        <v>1846</v>
      </c>
    </row>
    <row r="9" spans="1:11" s="4" customFormat="1" ht="11.25" customHeight="1">
      <c r="E9" s="505"/>
      <c r="F9" s="505"/>
      <c r="I9" s="263" t="s">
        <v>2027</v>
      </c>
    </row>
    <row r="10" spans="1:11" s="4" customFormat="1" ht="11.25" customHeight="1">
      <c r="D10" s="505"/>
      <c r="E10" s="505"/>
      <c r="F10" s="505"/>
      <c r="G10" s="263"/>
      <c r="H10" s="263"/>
      <c r="I10" s="263" t="s">
        <v>2032</v>
      </c>
    </row>
    <row r="11" spans="1:11" s="4" customFormat="1" ht="11.25" customHeight="1">
      <c r="D11" s="505"/>
      <c r="E11" s="505"/>
      <c r="F11" s="505"/>
      <c r="G11" s="263"/>
      <c r="H11" s="263" t="s">
        <v>2029</v>
      </c>
      <c r="I11" s="263" t="s">
        <v>2031</v>
      </c>
      <c r="J11" s="263"/>
      <c r="K11" s="263" t="s">
        <v>2033</v>
      </c>
    </row>
    <row r="12" spans="1:11" s="4" customFormat="1" ht="11.25" customHeight="1">
      <c r="D12" s="505"/>
      <c r="E12" s="505"/>
      <c r="F12" s="505"/>
      <c r="G12" s="263" t="s">
        <v>2029</v>
      </c>
      <c r="H12" s="263" t="s">
        <v>2038</v>
      </c>
      <c r="I12" s="263" t="s">
        <v>2050</v>
      </c>
      <c r="J12" s="263" t="s">
        <v>2055</v>
      </c>
      <c r="K12" s="263" t="s">
        <v>2026</v>
      </c>
    </row>
    <row r="13" spans="1:11" s="4" customFormat="1" ht="11.25" customHeight="1">
      <c r="D13" s="263" t="s">
        <v>2027</v>
      </c>
      <c r="E13" s="505"/>
      <c r="F13" s="505"/>
      <c r="G13" s="263" t="s">
        <v>2044</v>
      </c>
      <c r="H13" s="263" t="s">
        <v>2037</v>
      </c>
      <c r="I13" s="263" t="s">
        <v>2030</v>
      </c>
      <c r="J13" s="263" t="s">
        <v>2054</v>
      </c>
      <c r="K13" s="263" t="s">
        <v>2025</v>
      </c>
    </row>
    <row r="14" spans="1:11" s="4" customFormat="1" ht="11.25" customHeight="1">
      <c r="D14" s="263" t="s">
        <v>2026</v>
      </c>
      <c r="E14" s="505" t="s">
        <v>540</v>
      </c>
      <c r="F14" s="263" t="s">
        <v>540</v>
      </c>
      <c r="G14" s="263" t="s">
        <v>2043</v>
      </c>
      <c r="H14" s="263" t="s">
        <v>2026</v>
      </c>
      <c r="I14" s="263" t="s">
        <v>2049</v>
      </c>
      <c r="J14" s="263" t="s">
        <v>2053</v>
      </c>
      <c r="K14" s="263" t="s">
        <v>2058</v>
      </c>
    </row>
    <row r="15" spans="1:11" s="4" customFormat="1" ht="11.25" customHeight="1">
      <c r="D15" s="263" t="s">
        <v>2025</v>
      </c>
      <c r="E15" s="263" t="s">
        <v>2040</v>
      </c>
      <c r="F15" s="263" t="s">
        <v>2045</v>
      </c>
      <c r="G15" s="263" t="s">
        <v>2042</v>
      </c>
      <c r="H15" s="263" t="s">
        <v>2028</v>
      </c>
      <c r="I15" s="263" t="s">
        <v>2048</v>
      </c>
      <c r="J15" s="263" t="s">
        <v>2052</v>
      </c>
      <c r="K15" s="263" t="s">
        <v>2057</v>
      </c>
    </row>
    <row r="16" spans="1:11" s="4" customFormat="1" ht="11.25" customHeight="1">
      <c r="B16" s="1957" t="s">
        <v>2063</v>
      </c>
      <c r="C16" s="1812"/>
      <c r="D16" s="263" t="s">
        <v>2024</v>
      </c>
      <c r="E16" s="263" t="s">
        <v>2039</v>
      </c>
      <c r="F16" s="263" t="s">
        <v>2036</v>
      </c>
      <c r="G16" s="263" t="s">
        <v>2041</v>
      </c>
      <c r="H16" s="263" t="s">
        <v>2046</v>
      </c>
      <c r="I16" s="263" t="s">
        <v>2047</v>
      </c>
      <c r="J16" s="263" t="s">
        <v>2051</v>
      </c>
      <c r="K16" s="263" t="s">
        <v>2056</v>
      </c>
    </row>
    <row r="17" spans="2:11" s="4" customFormat="1" ht="11.25" customHeight="1">
      <c r="B17" s="926">
        <v>1</v>
      </c>
      <c r="C17" s="1398" t="s">
        <v>1844</v>
      </c>
      <c r="D17" s="1024"/>
      <c r="E17" s="1024"/>
      <c r="F17" s="1024"/>
      <c r="G17" s="1024"/>
      <c r="H17" s="1024"/>
      <c r="I17" s="1406"/>
      <c r="J17" s="1024"/>
      <c r="K17" s="1024"/>
    </row>
    <row r="18" spans="2:11" s="4" customFormat="1" ht="11.25" customHeight="1">
      <c r="B18" s="505">
        <v>2</v>
      </c>
      <c r="C18" s="1408" t="s">
        <v>1847</v>
      </c>
      <c r="D18" s="3"/>
      <c r="E18" s="3"/>
      <c r="F18" s="3"/>
      <c r="G18" s="3"/>
      <c r="H18" s="3"/>
      <c r="I18" s="1405"/>
      <c r="J18" s="3"/>
      <c r="K18" s="3"/>
    </row>
    <row r="19" spans="2:11" s="4" customFormat="1" ht="11.25" customHeight="1">
      <c r="B19" s="505">
        <v>3</v>
      </c>
      <c r="C19" s="1408" t="s">
        <v>1853</v>
      </c>
      <c r="D19" s="3"/>
      <c r="E19" s="3"/>
      <c r="F19" s="3"/>
      <c r="G19" s="3"/>
      <c r="H19" s="3"/>
      <c r="I19" s="1405"/>
      <c r="J19" s="3"/>
      <c r="K19" s="3"/>
    </row>
    <row r="20" spans="2:11" s="4" customFormat="1" ht="11.25" customHeight="1">
      <c r="B20" s="505">
        <v>4</v>
      </c>
      <c r="C20" s="1408" t="s">
        <v>1849</v>
      </c>
      <c r="D20" s="3"/>
      <c r="E20" s="3"/>
      <c r="F20" s="3"/>
      <c r="G20" s="3"/>
      <c r="H20" s="3"/>
      <c r="I20" s="1405"/>
      <c r="J20" s="3"/>
      <c r="K20" s="3"/>
    </row>
    <row r="21" spans="2:11" s="4" customFormat="1" ht="11.25" customHeight="1">
      <c r="B21" s="505">
        <v>5</v>
      </c>
      <c r="C21" s="1408" t="s">
        <v>1850</v>
      </c>
      <c r="D21" s="3"/>
      <c r="E21" s="3"/>
      <c r="F21" s="3"/>
      <c r="G21" s="3"/>
      <c r="H21" s="3"/>
      <c r="I21" s="1405"/>
      <c r="J21" s="3"/>
      <c r="K21" s="3"/>
    </row>
    <row r="22" spans="2:11" s="4" customFormat="1" ht="11.25" customHeight="1">
      <c r="B22" s="505">
        <v>6</v>
      </c>
      <c r="C22" s="1408" t="s">
        <v>1851</v>
      </c>
      <c r="D22" s="3"/>
      <c r="E22" s="3"/>
      <c r="F22" s="3"/>
      <c r="G22" s="3"/>
      <c r="H22" s="3"/>
      <c r="I22" s="1405"/>
      <c r="J22" s="3"/>
      <c r="K22" s="3"/>
    </row>
    <row r="23" spans="2:11" s="4" customFormat="1" ht="11.25" customHeight="1">
      <c r="B23" s="153">
        <v>7</v>
      </c>
      <c r="C23" s="262" t="s">
        <v>1852</v>
      </c>
      <c r="D23" s="3"/>
      <c r="E23" s="3"/>
      <c r="F23" s="3"/>
      <c r="G23" s="3"/>
      <c r="H23" s="3"/>
      <c r="I23" s="1405"/>
      <c r="J23" s="3"/>
      <c r="K23" s="3"/>
    </row>
    <row r="24" spans="2:11" s="4" customFormat="1" ht="11.25" customHeight="1">
      <c r="B24" s="153">
        <v>8</v>
      </c>
      <c r="C24" s="1408" t="s">
        <v>1847</v>
      </c>
      <c r="D24" s="3"/>
      <c r="E24" s="3"/>
      <c r="F24" s="3"/>
      <c r="G24" s="3"/>
      <c r="H24" s="3"/>
      <c r="I24" s="1405"/>
      <c r="J24" s="3"/>
      <c r="K24" s="3"/>
    </row>
    <row r="25" spans="2:11" s="4" customFormat="1" ht="11.25" customHeight="1">
      <c r="B25" s="153">
        <v>9</v>
      </c>
      <c r="C25" s="1408" t="s">
        <v>1848</v>
      </c>
      <c r="D25" s="3"/>
      <c r="E25" s="3"/>
      <c r="F25" s="3"/>
      <c r="G25" s="3"/>
      <c r="H25" s="3"/>
      <c r="I25" s="1405"/>
      <c r="J25" s="3"/>
      <c r="K25" s="3"/>
    </row>
    <row r="26" spans="2:11" s="4" customFormat="1" ht="11.25" customHeight="1">
      <c r="B26" s="153">
        <v>10</v>
      </c>
      <c r="C26" s="1408" t="s">
        <v>1849</v>
      </c>
      <c r="D26" s="3"/>
      <c r="E26" s="3"/>
      <c r="F26" s="3"/>
      <c r="G26" s="3"/>
      <c r="H26" s="3"/>
      <c r="I26" s="1405"/>
      <c r="J26" s="3"/>
      <c r="K26" s="3"/>
    </row>
    <row r="27" spans="2:11" s="4" customFormat="1" ht="11.25" customHeight="1">
      <c r="B27" s="153">
        <v>11</v>
      </c>
      <c r="C27" s="1408" t="s">
        <v>1850</v>
      </c>
      <c r="D27" s="3"/>
      <c r="E27" s="3"/>
      <c r="F27" s="3"/>
      <c r="G27" s="3"/>
      <c r="H27" s="3"/>
      <c r="I27" s="1405"/>
      <c r="J27" s="3"/>
      <c r="K27" s="3"/>
    </row>
    <row r="28" spans="2:11" s="4" customFormat="1" ht="11.25" customHeight="1">
      <c r="B28" s="153">
        <v>12</v>
      </c>
      <c r="C28" s="1408" t="s">
        <v>1851</v>
      </c>
      <c r="D28" s="3"/>
      <c r="E28" s="3"/>
      <c r="F28" s="3"/>
      <c r="G28" s="3"/>
      <c r="H28" s="3"/>
      <c r="I28" s="1405"/>
      <c r="J28" s="3"/>
      <c r="K28" s="3"/>
    </row>
    <row r="29" spans="2:11" s="4" customFormat="1" ht="11.25" customHeight="1">
      <c r="B29" s="153">
        <v>13</v>
      </c>
      <c r="C29" s="3" t="s">
        <v>1842</v>
      </c>
      <c r="D29" s="1449">
        <v>4375.7083499999999</v>
      </c>
      <c r="E29" s="1449">
        <v>1415.0126499999999</v>
      </c>
      <c r="F29" s="1449">
        <v>2960.6956999999998</v>
      </c>
      <c r="G29" s="1456"/>
      <c r="H29" s="1456"/>
      <c r="I29" s="1457"/>
      <c r="J29" s="1449">
        <v>1415.0126499999999</v>
      </c>
      <c r="K29" s="1449"/>
    </row>
    <row r="30" spans="2:11" s="4" customFormat="1" ht="11.25" customHeight="1">
      <c r="B30" s="153">
        <v>14</v>
      </c>
      <c r="C30" s="1408" t="s">
        <v>1847</v>
      </c>
      <c r="D30" s="1449"/>
      <c r="E30" s="1449"/>
      <c r="F30" s="1449"/>
      <c r="G30" s="1456"/>
      <c r="H30" s="1456"/>
      <c r="I30" s="1457"/>
      <c r="J30" s="1449"/>
      <c r="K30" s="1449"/>
    </row>
    <row r="31" spans="2:11" s="4" customFormat="1" ht="11.25" customHeight="1">
      <c r="B31" s="153">
        <v>15</v>
      </c>
      <c r="C31" s="1408" t="s">
        <v>1853</v>
      </c>
      <c r="D31" s="1449">
        <v>4375.7083499999999</v>
      </c>
      <c r="E31" s="1449">
        <v>1415.0126499999999</v>
      </c>
      <c r="F31" s="1449">
        <v>2960.6956999999998</v>
      </c>
      <c r="G31" s="1456"/>
      <c r="H31" s="1456"/>
      <c r="I31" s="1457"/>
      <c r="J31" s="1449">
        <v>1415.0126499999999</v>
      </c>
      <c r="K31" s="1449"/>
    </row>
    <row r="32" spans="2:11" s="4" customFormat="1" ht="11.25" customHeight="1">
      <c r="B32" s="153">
        <v>16</v>
      </c>
      <c r="C32" s="1408" t="s">
        <v>1849</v>
      </c>
      <c r="D32" s="1449"/>
      <c r="E32" s="1449"/>
      <c r="F32" s="1449"/>
      <c r="G32" s="1456"/>
      <c r="H32" s="1456"/>
      <c r="I32" s="1457"/>
      <c r="J32" s="1449"/>
      <c r="K32" s="1449"/>
    </row>
    <row r="33" spans="2:11" s="4" customFormat="1" ht="11.25" customHeight="1">
      <c r="B33" s="153">
        <v>17</v>
      </c>
      <c r="C33" s="1408" t="s">
        <v>1850</v>
      </c>
      <c r="D33" s="1449"/>
      <c r="E33" s="1449"/>
      <c r="F33" s="1449"/>
      <c r="G33" s="1456"/>
      <c r="H33" s="1456"/>
      <c r="I33" s="1457"/>
      <c r="J33" s="1449"/>
      <c r="K33" s="1449"/>
    </row>
    <row r="34" spans="2:11" s="4" customFormat="1" ht="11.25" customHeight="1">
      <c r="B34" s="153">
        <v>18</v>
      </c>
      <c r="C34" s="1408" t="s">
        <v>1851</v>
      </c>
      <c r="D34" s="1449"/>
      <c r="E34" s="1449"/>
      <c r="F34" s="1449"/>
      <c r="G34" s="1456"/>
      <c r="H34" s="1456"/>
      <c r="I34" s="1457"/>
      <c r="J34" s="1449"/>
      <c r="K34" s="1449"/>
    </row>
    <row r="35" spans="2:11" s="4" customFormat="1" ht="11.25" customHeight="1">
      <c r="B35" s="153">
        <v>19</v>
      </c>
      <c r="C35" s="235" t="s">
        <v>1841</v>
      </c>
      <c r="D35" s="1449">
        <v>24683.536249999997</v>
      </c>
      <c r="E35" s="1449">
        <v>7991.9127499999995</v>
      </c>
      <c r="F35" s="1449">
        <v>16691.623500000002</v>
      </c>
      <c r="G35" s="1456"/>
      <c r="H35" s="1456"/>
      <c r="I35" s="1457"/>
      <c r="J35" s="1449">
        <v>7991.9127499999995</v>
      </c>
      <c r="K35" s="1449"/>
    </row>
    <row r="36" spans="2:11" s="4" customFormat="1" ht="11.25" customHeight="1">
      <c r="B36" s="153">
        <v>20</v>
      </c>
      <c r="C36" s="1408" t="s">
        <v>1847</v>
      </c>
      <c r="D36" s="1449"/>
      <c r="E36" s="1449"/>
      <c r="F36" s="1449"/>
      <c r="G36" s="1456"/>
      <c r="H36" s="1456"/>
      <c r="I36" s="1457"/>
      <c r="J36" s="1449"/>
      <c r="K36" s="1449"/>
    </row>
    <row r="37" spans="2:11" s="4" customFormat="1" ht="11.25" customHeight="1">
      <c r="B37" s="153">
        <v>21</v>
      </c>
      <c r="C37" s="1408" t="s">
        <v>1853</v>
      </c>
      <c r="D37" s="1449">
        <v>24683.536249999997</v>
      </c>
      <c r="E37" s="1449">
        <v>7991.9127499999995</v>
      </c>
      <c r="F37" s="1449">
        <v>16691.623500000002</v>
      </c>
      <c r="G37" s="1456"/>
      <c r="H37" s="1456"/>
      <c r="I37" s="1457"/>
      <c r="J37" s="1449">
        <v>7991.9127499999995</v>
      </c>
      <c r="K37" s="1449"/>
    </row>
    <row r="38" spans="2:11" s="4" customFormat="1" ht="11.25" customHeight="1">
      <c r="B38" s="153">
        <v>22</v>
      </c>
      <c r="C38" s="1408" t="s">
        <v>1849</v>
      </c>
      <c r="D38" s="1449"/>
      <c r="E38" s="1449"/>
      <c r="F38" s="1449"/>
      <c r="G38" s="1456"/>
      <c r="H38" s="1456"/>
      <c r="I38" s="1457"/>
      <c r="J38" s="1449"/>
      <c r="K38" s="1449"/>
    </row>
    <row r="39" spans="2:11" s="4" customFormat="1" ht="11.25" customHeight="1">
      <c r="B39" s="153">
        <v>23</v>
      </c>
      <c r="C39" s="1408" t="s">
        <v>1850</v>
      </c>
      <c r="D39" s="1449"/>
      <c r="E39" s="1449"/>
      <c r="F39" s="1449"/>
      <c r="G39" s="1456"/>
      <c r="H39" s="1456"/>
      <c r="I39" s="1457"/>
      <c r="J39" s="1449"/>
      <c r="K39" s="1449"/>
    </row>
    <row r="40" spans="2:11" s="4" customFormat="1" ht="11.25" customHeight="1">
      <c r="B40" s="153">
        <v>24</v>
      </c>
      <c r="C40" s="1408" t="s">
        <v>1851</v>
      </c>
      <c r="D40" s="1449"/>
      <c r="E40" s="1449"/>
      <c r="F40" s="1449"/>
      <c r="G40" s="1456"/>
      <c r="H40" s="1456"/>
      <c r="I40" s="1457"/>
      <c r="J40" s="1449"/>
      <c r="K40" s="1449"/>
    </row>
    <row r="41" spans="2:11" s="4" customFormat="1" ht="11.25" customHeight="1">
      <c r="B41" s="622">
        <v>25</v>
      </c>
      <c r="C41" s="1407" t="s">
        <v>1854</v>
      </c>
      <c r="D41" s="1455">
        <v>29059.244599999998</v>
      </c>
      <c r="E41" s="1455">
        <v>9406.9254000000001</v>
      </c>
      <c r="F41" s="1455">
        <v>19652.319200000002</v>
      </c>
      <c r="G41" s="1458"/>
      <c r="H41" s="1458"/>
      <c r="I41" s="1459"/>
      <c r="J41" s="1455">
        <v>9406.9254000000001</v>
      </c>
      <c r="K41" s="1455"/>
    </row>
    <row r="42" spans="2:11">
      <c r="B42" s="602"/>
    </row>
    <row r="43" spans="2:11">
      <c r="B43" s="602"/>
    </row>
  </sheetData>
  <mergeCells count="2">
    <mergeCell ref="B3:H3"/>
    <mergeCell ref="B16:C16"/>
  </mergeCells>
  <hyperlinks>
    <hyperlink ref="B3" location="Contents!A1" display="Back to index page" xr:uid="{FC68E5C8-41EB-4726-9C8C-115E49445CAE}"/>
    <hyperlink ref="B3:H3" location="CONTENTS!A1" display="Back to contents page" xr:uid="{4FFD11E9-A41B-4C80-9B5B-EA2899558749}"/>
  </hyperlinks>
  <pageMargins left="0.7" right="0.7" top="0.75" bottom="0.75" header="0.3" footer="0.3"/>
  <pageSetup paperSize="9" orientation="portrait" verticalDpi="0" r:id="rId1"/>
  <customProperties>
    <customPr name="EpmWorksheetKeyString_GUID" r:id="rId2"/>
  </customPropertie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258E4-0837-4106-99F5-940A27B909A6}">
  <sheetPr codeName="Sheet36"/>
  <dimension ref="A2:I26"/>
  <sheetViews>
    <sheetView showGridLines="0" showRowColHeaders="0" workbookViewId="0"/>
  </sheetViews>
  <sheetFormatPr baseColWidth="10" defaultColWidth="11.42578125" defaultRowHeight="15"/>
  <cols>
    <col min="1" max="1" width="2.85546875" customWidth="1"/>
    <col min="2" max="2" width="4.85546875" customWidth="1"/>
    <col min="3" max="3" width="0.7109375" customWidth="1"/>
    <col min="4" max="4" width="71.140625" customWidth="1"/>
    <col min="5" max="5" width="35.85546875" customWidth="1"/>
  </cols>
  <sheetData>
    <row r="2" spans="1:9" ht="5.25" customHeight="1"/>
    <row r="3" spans="1:9">
      <c r="B3" s="1726" t="s">
        <v>268</v>
      </c>
      <c r="C3" s="1726"/>
      <c r="D3" s="1726"/>
      <c r="E3" s="1726"/>
      <c r="F3" s="1726"/>
      <c r="G3" s="1726"/>
      <c r="H3" s="1726"/>
      <c r="I3" s="1726"/>
    </row>
    <row r="4" spans="1:9" ht="5.25" customHeight="1"/>
    <row r="5" spans="1:9" s="8" customFormat="1" ht="15.75" customHeight="1">
      <c r="A5" s="15"/>
      <c r="B5" s="16" t="s">
        <v>1884</v>
      </c>
      <c r="C5" s="16"/>
      <c r="D5"/>
    </row>
    <row r="6" spans="1:9" s="75" customFormat="1" ht="11.25" customHeight="1"/>
    <row r="7" spans="1:9" s="4" customFormat="1" ht="11.25" customHeight="1"/>
    <row r="8" spans="1:9" s="4" customFormat="1" ht="11.25" customHeight="1">
      <c r="B8" s="1478" t="s">
        <v>28</v>
      </c>
      <c r="C8" s="888"/>
      <c r="D8" s="888"/>
      <c r="E8" s="1397" t="s">
        <v>520</v>
      </c>
    </row>
    <row r="9" spans="1:9" s="4" customFormat="1" ht="11.25" customHeight="1">
      <c r="E9" s="263" t="s">
        <v>2035</v>
      </c>
    </row>
    <row r="10" spans="1:9" s="4" customFormat="1" ht="11.25" customHeight="1">
      <c r="B10" s="1958"/>
      <c r="C10" s="1802"/>
      <c r="D10" s="1802"/>
      <c r="E10" s="263" t="s">
        <v>2034</v>
      </c>
    </row>
    <row r="11" spans="1:9" s="4" customFormat="1" ht="11.25" customHeight="1">
      <c r="B11" s="1403"/>
      <c r="C11" s="1403"/>
      <c r="D11" s="1410" t="s">
        <v>1872</v>
      </c>
      <c r="E11" s="1410"/>
    </row>
    <row r="12" spans="1:9" s="4" customFormat="1" ht="11.25" customHeight="1">
      <c r="B12" s="505">
        <v>1</v>
      </c>
      <c r="C12" s="505"/>
      <c r="D12" s="235" t="s">
        <v>1873</v>
      </c>
      <c r="E12" s="3">
        <v>7</v>
      </c>
    </row>
    <row r="13" spans="1:9" s="4" customFormat="1" ht="11.25" customHeight="1">
      <c r="B13" s="505">
        <v>2</v>
      </c>
      <c r="C13" s="505"/>
      <c r="D13" s="235" t="s">
        <v>1874</v>
      </c>
      <c r="E13" s="3">
        <v>1</v>
      </c>
    </row>
    <row r="14" spans="1:9" s="4" customFormat="1" ht="11.25" customHeight="1">
      <c r="B14" s="505">
        <v>3</v>
      </c>
      <c r="C14" s="505"/>
      <c r="D14" s="235" t="s">
        <v>1875</v>
      </c>
      <c r="E14" s="3"/>
    </row>
    <row r="15" spans="1:9" s="4" customFormat="1" ht="11.25" customHeight="1">
      <c r="B15" s="505">
        <v>4</v>
      </c>
      <c r="C15" s="505"/>
      <c r="D15" s="235" t="s">
        <v>1876</v>
      </c>
      <c r="E15" s="3"/>
    </row>
    <row r="16" spans="1:9" s="4" customFormat="1" ht="11.25" customHeight="1">
      <c r="B16" s="505">
        <v>5</v>
      </c>
      <c r="C16" s="505"/>
      <c r="D16" s="235" t="s">
        <v>1877</v>
      </c>
      <c r="E16" s="3"/>
    </row>
    <row r="17" spans="2:5" s="4" customFormat="1" ht="11.25" customHeight="1">
      <c r="B17" s="505">
        <v>6</v>
      </c>
      <c r="C17" s="505"/>
      <c r="D17" s="235" t="s">
        <v>1878</v>
      </c>
      <c r="E17" s="3"/>
    </row>
    <row r="18" spans="2:5" s="4" customFormat="1" ht="11.25" customHeight="1">
      <c r="B18" s="505">
        <v>7</v>
      </c>
      <c r="C18" s="505"/>
      <c r="D18" s="235" t="s">
        <v>1879</v>
      </c>
      <c r="E18" s="3"/>
    </row>
    <row r="19" spans="2:5" s="4" customFormat="1" ht="11.25" customHeight="1">
      <c r="B19" s="505">
        <v>8</v>
      </c>
      <c r="C19" s="505"/>
      <c r="D19" s="235" t="s">
        <v>1880</v>
      </c>
      <c r="E19" s="3"/>
    </row>
    <row r="20" spans="2:5" s="4" customFormat="1" ht="11.25" customHeight="1">
      <c r="B20" s="505">
        <v>9</v>
      </c>
      <c r="C20" s="505"/>
      <c r="D20" s="235" t="s">
        <v>1881</v>
      </c>
      <c r="E20" s="3"/>
    </row>
    <row r="21" spans="2:5" s="4" customFormat="1" ht="11.25" customHeight="1">
      <c r="B21" s="505">
        <v>10</v>
      </c>
      <c r="C21" s="505"/>
      <c r="D21" s="235" t="s">
        <v>1882</v>
      </c>
      <c r="E21" s="3"/>
    </row>
    <row r="22" spans="2:5" s="4" customFormat="1" ht="11.25" customHeight="1">
      <c r="B22" s="789">
        <v>11</v>
      </c>
      <c r="C22" s="789"/>
      <c r="D22" s="765" t="s">
        <v>1883</v>
      </c>
      <c r="E22" s="1396"/>
    </row>
    <row r="23" spans="2:5" s="4" customFormat="1" ht="11.25" customHeight="1"/>
    <row r="24" spans="2:5" s="75" customFormat="1" ht="11.25" customHeight="1"/>
    <row r="25" spans="2:5" s="75" customFormat="1" ht="11.25" customHeight="1"/>
    <row r="26" spans="2:5" s="75" customFormat="1" ht="11.25" customHeight="1"/>
  </sheetData>
  <mergeCells count="2">
    <mergeCell ref="B3:I3"/>
    <mergeCell ref="B10:D10"/>
  </mergeCells>
  <hyperlinks>
    <hyperlink ref="B3" location="Contents!A1" display="Back to index page" xr:uid="{254C501A-6FCA-4A96-A65E-1B25FAE8D39F}"/>
    <hyperlink ref="B3:I3" location="CONTENTS!A1" display="Back to contents page" xr:uid="{8D98679C-DCB6-4389-9EDE-D10AABF46F28}"/>
  </hyperlinks>
  <pageMargins left="0.7" right="0.7" top="0.75" bottom="0.75" header="0.3" footer="0.3"/>
  <pageSetup paperSize="9" orientation="portrait" verticalDpi="0" r:id="rId1"/>
  <customProperties>
    <customPr name="EpmWorksheetKeyString_GUID" r:id="rId2"/>
  </customPropertie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ED460-747E-43A8-AEBA-D4041DB34577}">
  <sheetPr codeName="Sheet37"/>
  <dimension ref="A1:N19"/>
  <sheetViews>
    <sheetView showGridLines="0" showRowColHeaders="0" workbookViewId="0"/>
  </sheetViews>
  <sheetFormatPr baseColWidth="10" defaultColWidth="11.42578125" defaultRowHeight="15"/>
  <cols>
    <col min="1" max="1" width="2.85546875" customWidth="1"/>
    <col min="2" max="2" width="4.85546875" customWidth="1"/>
    <col min="3" max="3" width="31" customWidth="1"/>
    <col min="4" max="6" width="16.42578125" customWidth="1"/>
    <col min="7" max="7" width="0.7109375" customWidth="1"/>
    <col min="8" max="14" width="16.42578125" customWidth="1"/>
  </cols>
  <sheetData>
    <row r="1" spans="1:14" ht="11.25" customHeight="1"/>
    <row r="2" spans="1:14" ht="5.25" customHeight="1"/>
    <row r="3" spans="1:14">
      <c r="B3" s="1726" t="s">
        <v>268</v>
      </c>
      <c r="C3" s="1726"/>
      <c r="D3" s="1726"/>
      <c r="E3" s="1726"/>
      <c r="F3" s="1726"/>
      <c r="G3" s="1726"/>
      <c r="H3" s="1726"/>
      <c r="I3" s="1726"/>
      <c r="J3" s="1726"/>
    </row>
    <row r="4" spans="1:14" ht="5.25" customHeight="1"/>
    <row r="5" spans="1:14" s="8" customFormat="1" ht="15.75" customHeight="1">
      <c r="A5" s="15"/>
      <c r="B5" s="16" t="s">
        <v>2134</v>
      </c>
    </row>
    <row r="6" spans="1:14" ht="11.25" customHeight="1"/>
    <row r="7" spans="1:14" s="4" customFormat="1" ht="11.25" customHeight="1"/>
    <row r="8" spans="1:14" s="4" customFormat="1" ht="11.25" customHeight="1">
      <c r="B8" s="1478" t="s">
        <v>28</v>
      </c>
      <c r="C8" s="888"/>
      <c r="D8" s="1397" t="s">
        <v>389</v>
      </c>
      <c r="E8" s="1397" t="s">
        <v>390</v>
      </c>
      <c r="F8" s="1397" t="s">
        <v>391</v>
      </c>
      <c r="G8" s="1373"/>
      <c r="H8" s="1397" t="s">
        <v>521</v>
      </c>
      <c r="I8" s="1397" t="s">
        <v>522</v>
      </c>
      <c r="J8" s="1397" t="s">
        <v>523</v>
      </c>
      <c r="K8" s="1397" t="s">
        <v>524</v>
      </c>
      <c r="L8" s="1397" t="s">
        <v>525</v>
      </c>
      <c r="M8" s="1397" t="s">
        <v>558</v>
      </c>
      <c r="N8" s="1397" t="s">
        <v>559</v>
      </c>
    </row>
    <row r="9" spans="1:14" s="4" customFormat="1" ht="11.25" customHeight="1">
      <c r="D9" s="1959" t="s">
        <v>1892</v>
      </c>
      <c r="E9" s="1959"/>
      <c r="F9" s="1959"/>
      <c r="G9" s="1488"/>
      <c r="H9" s="1959" t="s">
        <v>1893</v>
      </c>
      <c r="I9" s="1959"/>
      <c r="J9" s="1959"/>
      <c r="K9" s="1959"/>
      <c r="L9" s="1959"/>
      <c r="M9" s="1959"/>
      <c r="N9" s="1462"/>
    </row>
    <row r="10" spans="1:14" s="4" customFormat="1" ht="11.25" customHeight="1">
      <c r="D10" s="1413" t="s">
        <v>2018</v>
      </c>
      <c r="E10" s="1413" t="s">
        <v>2020</v>
      </c>
      <c r="F10" s="1413"/>
      <c r="G10" s="1413"/>
      <c r="H10" s="1413"/>
      <c r="I10" s="1413"/>
      <c r="J10" s="1413"/>
      <c r="K10" s="1413"/>
      <c r="L10" s="1413" t="s">
        <v>2060</v>
      </c>
      <c r="M10" s="1413"/>
      <c r="N10" s="1413"/>
    </row>
    <row r="11" spans="1:14" s="4" customFormat="1" ht="11.25" customHeight="1">
      <c r="B11" s="1400" t="s">
        <v>2063</v>
      </c>
      <c r="D11" s="1413" t="s">
        <v>2019</v>
      </c>
      <c r="E11" s="1413" t="s">
        <v>2019</v>
      </c>
      <c r="F11" s="1413" t="s">
        <v>1894</v>
      </c>
      <c r="G11" s="1413"/>
      <c r="H11" s="1413" t="s">
        <v>1895</v>
      </c>
      <c r="I11" s="1413" t="s">
        <v>1596</v>
      </c>
      <c r="J11" s="1413" t="s">
        <v>1599</v>
      </c>
      <c r="K11" s="1413" t="s">
        <v>1896</v>
      </c>
      <c r="L11" s="1413" t="s">
        <v>2059</v>
      </c>
      <c r="M11" s="1413" t="s">
        <v>1897</v>
      </c>
      <c r="N11" s="1413" t="s">
        <v>1005</v>
      </c>
    </row>
    <row r="12" spans="1:14" s="4" customFormat="1" ht="11.25" customHeight="1">
      <c r="B12" s="926">
        <v>1</v>
      </c>
      <c r="C12" s="909" t="s">
        <v>1885</v>
      </c>
      <c r="D12" s="1463"/>
      <c r="E12" s="1463"/>
      <c r="F12" s="1463"/>
      <c r="G12" s="1463"/>
      <c r="H12" s="1463"/>
      <c r="I12" s="1463"/>
      <c r="J12" s="1463"/>
      <c r="K12" s="1463"/>
      <c r="L12" s="1463"/>
      <c r="M12" s="1463"/>
      <c r="N12" s="1460">
        <v>271</v>
      </c>
    </row>
    <row r="13" spans="1:14" s="4" customFormat="1" ht="11.25" customHeight="1">
      <c r="B13" s="505">
        <v>2</v>
      </c>
      <c r="C13" s="1541" t="s">
        <v>1886</v>
      </c>
      <c r="D13" s="1489">
        <v>11</v>
      </c>
      <c r="E13" s="1489"/>
      <c r="F13" s="1489">
        <v>11</v>
      </c>
      <c r="G13" s="1489"/>
      <c r="H13" s="1490"/>
      <c r="I13" s="1490"/>
      <c r="J13" s="1490"/>
      <c r="K13" s="1490"/>
      <c r="L13" s="1490"/>
      <c r="M13" s="1490"/>
      <c r="N13" s="1491"/>
    </row>
    <row r="14" spans="1:14" s="4" customFormat="1" ht="11.25" customHeight="1">
      <c r="B14" s="505">
        <v>3</v>
      </c>
      <c r="C14" s="1541" t="s">
        <v>1887</v>
      </c>
      <c r="D14" s="1490"/>
      <c r="E14" s="1490"/>
      <c r="F14" s="1490"/>
      <c r="G14" s="1490"/>
      <c r="H14" s="1492">
        <v>1</v>
      </c>
      <c r="I14" s="1492">
        <v>4</v>
      </c>
      <c r="J14" s="1492"/>
      <c r="K14" s="1492">
        <v>5</v>
      </c>
      <c r="L14" s="1492">
        <v>3</v>
      </c>
      <c r="M14" s="1492"/>
      <c r="N14" s="1491"/>
    </row>
    <row r="15" spans="1:14" s="4" customFormat="1" ht="11.25" customHeight="1">
      <c r="B15" s="505">
        <v>4</v>
      </c>
      <c r="C15" s="1541" t="s">
        <v>1888</v>
      </c>
      <c r="D15" s="1490"/>
      <c r="E15" s="1490"/>
      <c r="F15" s="1490"/>
      <c r="G15" s="1490"/>
      <c r="H15" s="1492">
        <v>29</v>
      </c>
      <c r="I15" s="1492">
        <v>116</v>
      </c>
      <c r="J15" s="1492">
        <v>15</v>
      </c>
      <c r="K15" s="1492">
        <v>21</v>
      </c>
      <c r="L15" s="1492">
        <v>55</v>
      </c>
      <c r="M15" s="1492">
        <v>11</v>
      </c>
      <c r="N15" s="1491"/>
    </row>
    <row r="16" spans="1:14" s="4" customFormat="1" ht="11.25" customHeight="1">
      <c r="B16" s="505">
        <v>5</v>
      </c>
      <c r="C16" s="235" t="s">
        <v>1889</v>
      </c>
      <c r="D16" s="1461">
        <v>5363</v>
      </c>
      <c r="E16" s="1461"/>
      <c r="F16" s="1461">
        <v>5363</v>
      </c>
      <c r="G16" s="1461"/>
      <c r="H16" s="1461">
        <v>177728.30910715915</v>
      </c>
      <c r="I16" s="1461">
        <v>360020.63608937128</v>
      </c>
      <c r="J16" s="1461">
        <v>28453.959059869954</v>
      </c>
      <c r="K16" s="1461">
        <v>96774.99685529682</v>
      </c>
      <c r="L16" s="1461">
        <v>118787.38169092352</v>
      </c>
      <c r="M16" s="1461">
        <v>22433</v>
      </c>
      <c r="N16" s="1464"/>
    </row>
    <row r="17" spans="2:14" s="4" customFormat="1" ht="11.25" customHeight="1">
      <c r="B17" s="505">
        <v>6</v>
      </c>
      <c r="C17" s="1541" t="s">
        <v>1890</v>
      </c>
      <c r="D17" s="1489"/>
      <c r="E17" s="1489"/>
      <c r="F17" s="1489"/>
      <c r="G17" s="1489"/>
      <c r="H17" s="1489">
        <v>58547.615544668617</v>
      </c>
      <c r="I17" s="1489">
        <v>75797.184010987417</v>
      </c>
      <c r="J17" s="1489">
        <v>5004.7268705820015</v>
      </c>
      <c r="K17" s="1489">
        <v>16526.930625296838</v>
      </c>
      <c r="L17" s="1489">
        <v>1478.9998193767999</v>
      </c>
      <c r="M17" s="1489">
        <v>2188</v>
      </c>
      <c r="N17" s="1491"/>
    </row>
    <row r="18" spans="2:14" s="4" customFormat="1" ht="11.25" customHeight="1">
      <c r="B18" s="789">
        <v>7</v>
      </c>
      <c r="C18" s="1542" t="s">
        <v>1891</v>
      </c>
      <c r="D18" s="1493">
        <v>5363</v>
      </c>
      <c r="E18" s="1493"/>
      <c r="F18" s="1493">
        <v>5363</v>
      </c>
      <c r="G18" s="1493"/>
      <c r="H18" s="1493">
        <v>119180.6935624905</v>
      </c>
      <c r="I18" s="1493">
        <v>284223.45207838377</v>
      </c>
      <c r="J18" s="1493">
        <v>23449.232189287952</v>
      </c>
      <c r="K18" s="1493">
        <v>80248.066229999982</v>
      </c>
      <c r="L18" s="1493">
        <v>117308.38187154671</v>
      </c>
      <c r="M18" s="1493">
        <v>20245</v>
      </c>
      <c r="N18" s="1494"/>
    </row>
    <row r="19" spans="2:14" s="4" customFormat="1" ht="11.25" customHeight="1"/>
  </sheetData>
  <mergeCells count="3">
    <mergeCell ref="D9:F9"/>
    <mergeCell ref="H9:M9"/>
    <mergeCell ref="B3:J3"/>
  </mergeCells>
  <hyperlinks>
    <hyperlink ref="B3" location="Contents!A1" display="Back to index page" xr:uid="{F45CAAA0-2948-4A02-9C53-20C0C6407571}"/>
    <hyperlink ref="B3:J3" location="CONTENTS!A1" display="Back to contents page" xr:uid="{2EFDF499-99BD-47CC-A9D0-EBFD093C0546}"/>
  </hyperlinks>
  <pageMargins left="0.7" right="0.7" top="0.75" bottom="0.75" header="0.3" footer="0.3"/>
  <pageSetup paperSize="9" orientation="portrait" verticalDpi="0" r:id="rId1"/>
  <customProperties>
    <customPr name="EpmWorksheetKeyString_GUID" r:id="rId2"/>
  </customPropertie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16042-3629-4AD5-BA9F-43BFAAFB1841}">
  <sheetPr codeName="Sheet31"/>
  <dimension ref="B2:L24"/>
  <sheetViews>
    <sheetView showGridLines="0" showRowColHeaders="0" zoomScaleNormal="100" zoomScalePageLayoutView="64" workbookViewId="0"/>
  </sheetViews>
  <sheetFormatPr baseColWidth="10" defaultColWidth="9.140625" defaultRowHeight="11.25"/>
  <cols>
    <col min="1" max="1" width="2.5703125" style="4" customWidth="1"/>
    <col min="2" max="2" width="4.85546875" style="4" customWidth="1"/>
    <col min="3" max="3" width="43.85546875" style="4" customWidth="1"/>
    <col min="4" max="7" width="15.85546875" style="4" customWidth="1"/>
    <col min="8" max="8" width="3.7109375" style="4" customWidth="1"/>
    <col min="9" max="9" width="6" style="4" customWidth="1"/>
    <col min="10" max="10" width="9.140625" style="4"/>
    <col min="11" max="11" width="13.140625" style="486" customWidth="1"/>
    <col min="12" max="12" width="52.42578125" style="4" customWidth="1"/>
    <col min="13" max="16384" width="9.140625" style="4"/>
  </cols>
  <sheetData>
    <row r="2" spans="2:12" ht="5.25" customHeight="1">
      <c r="L2" s="487"/>
    </row>
    <row r="3" spans="2:12" ht="12.75">
      <c r="B3" s="1726" t="s">
        <v>268</v>
      </c>
      <c r="C3" s="1726"/>
      <c r="D3" s="1726"/>
      <c r="E3" s="1726"/>
      <c r="F3" s="1726"/>
      <c r="G3" s="1726"/>
      <c r="H3" s="1726"/>
      <c r="I3" s="1726"/>
      <c r="L3" s="487"/>
    </row>
    <row r="4" spans="2:12" ht="5.25" customHeight="1">
      <c r="B4" s="208"/>
      <c r="C4" s="361"/>
      <c r="D4" s="361"/>
      <c r="E4" s="361"/>
      <c r="F4" s="361"/>
      <c r="G4" s="361"/>
      <c r="H4" s="361"/>
      <c r="I4" s="361"/>
      <c r="J4" s="361"/>
    </row>
    <row r="5" spans="2:12" s="420" customFormat="1" ht="15.75" customHeight="1">
      <c r="B5" s="16" t="s">
        <v>1601</v>
      </c>
    </row>
    <row r="6" spans="2:12" s="420" customFormat="1" ht="12.75" customHeight="1">
      <c r="B6" s="16"/>
      <c r="J6" s="419"/>
      <c r="K6" s="419"/>
      <c r="L6" s="419"/>
    </row>
    <row r="7" spans="2:12" s="353" customFormat="1" ht="105.75" customHeight="1">
      <c r="B7" s="1755" t="s">
        <v>1602</v>
      </c>
      <c r="C7" s="1755"/>
      <c r="D7" s="1755"/>
      <c r="E7" s="1755"/>
      <c r="F7" s="1755"/>
      <c r="G7" s="1755"/>
      <c r="J7" s="436"/>
    </row>
    <row r="8" spans="2:12" s="353" customFormat="1" ht="11.25" customHeight="1">
      <c r="B8" s="4"/>
    </row>
    <row r="9" spans="2:12" ht="11.25" customHeight="1">
      <c r="D9" s="1374" t="s">
        <v>520</v>
      </c>
      <c r="E9" s="1374" t="s">
        <v>390</v>
      </c>
      <c r="F9" s="1374" t="s">
        <v>391</v>
      </c>
      <c r="G9" s="1374" t="s">
        <v>521</v>
      </c>
    </row>
    <row r="10" spans="2:12" ht="11.25" customHeight="1">
      <c r="B10" s="486"/>
      <c r="C10" s="486"/>
      <c r="D10" s="1962" t="s">
        <v>1604</v>
      </c>
      <c r="E10" s="1962"/>
      <c r="F10" s="1963" t="s">
        <v>1605</v>
      </c>
      <c r="G10" s="1963"/>
    </row>
    <row r="11" spans="2:12" ht="11.25" customHeight="1">
      <c r="B11" s="1964" t="s">
        <v>273</v>
      </c>
      <c r="C11" s="1964"/>
      <c r="D11" s="776" t="s">
        <v>28</v>
      </c>
      <c r="E11" s="776" t="s">
        <v>738</v>
      </c>
      <c r="F11" s="776" t="s">
        <v>28</v>
      </c>
      <c r="G11" s="776" t="s">
        <v>738</v>
      </c>
    </row>
    <row r="12" spans="2:12" ht="15" customHeight="1">
      <c r="B12" s="1960" t="s">
        <v>1603</v>
      </c>
      <c r="C12" s="1961"/>
      <c r="D12" s="1375"/>
      <c r="E12" s="1375"/>
      <c r="F12" s="1375"/>
      <c r="G12" s="1375"/>
    </row>
    <row r="13" spans="2:12" ht="11.25" customHeight="1">
      <c r="B13" s="488">
        <v>1</v>
      </c>
      <c r="C13" s="489" t="s">
        <v>1606</v>
      </c>
      <c r="D13" s="490">
        <v>-168.48361700000001</v>
      </c>
      <c r="E13" s="490">
        <v>-124.57657</v>
      </c>
      <c r="F13" s="490">
        <v>3784.0752664104393</v>
      </c>
      <c r="G13" s="490">
        <v>3563.9927654408898</v>
      </c>
    </row>
    <row r="14" spans="2:12" ht="11.25" customHeight="1">
      <c r="B14" s="488">
        <v>2</v>
      </c>
      <c r="C14" s="491" t="s">
        <v>1607</v>
      </c>
      <c r="D14" s="490">
        <v>-31.43453375</v>
      </c>
      <c r="E14" s="490">
        <v>-106.249273</v>
      </c>
      <c r="F14" s="490">
        <v>-3914.8607773632002</v>
      </c>
      <c r="G14" s="490">
        <v>-5197.0911594639911</v>
      </c>
    </row>
    <row r="15" spans="2:12" ht="11.25" customHeight="1">
      <c r="B15" s="488">
        <v>3</v>
      </c>
      <c r="C15" s="489" t="s">
        <v>1608</v>
      </c>
      <c r="D15" s="490">
        <v>-204.38178887077939</v>
      </c>
      <c r="E15" s="490">
        <v>19.050294999999998</v>
      </c>
      <c r="F15" s="490"/>
      <c r="G15" s="490"/>
    </row>
    <row r="16" spans="2:12" ht="11.25" customHeight="1">
      <c r="B16" s="488">
        <v>4</v>
      </c>
      <c r="C16" s="489" t="s">
        <v>1609</v>
      </c>
      <c r="D16" s="490">
        <v>-22.362954583219128</v>
      </c>
      <c r="E16" s="490">
        <v>-176.835309</v>
      </c>
      <c r="F16" s="490"/>
      <c r="G16" s="490"/>
    </row>
    <row r="17" spans="2:7" ht="11.25" customHeight="1">
      <c r="B17" s="488">
        <v>5</v>
      </c>
      <c r="C17" s="489" t="s">
        <v>1610</v>
      </c>
      <c r="D17" s="490">
        <v>-71.314452402757937</v>
      </c>
      <c r="E17" s="490">
        <v>-215.46991199999999</v>
      </c>
      <c r="F17" s="490"/>
      <c r="G17" s="490"/>
    </row>
    <row r="18" spans="2:7" ht="11.25" customHeight="1">
      <c r="B18" s="777">
        <v>6</v>
      </c>
      <c r="C18" s="778" t="s">
        <v>1611</v>
      </c>
      <c r="D18" s="779">
        <v>-217.84127170237662</v>
      </c>
      <c r="E18" s="779">
        <v>-20.725453999999999</v>
      </c>
      <c r="F18" s="779"/>
      <c r="G18" s="779"/>
    </row>
    <row r="19" spans="2:7" ht="11.25" customHeight="1"/>
    <row r="20" spans="2:7" ht="11.25" customHeight="1"/>
    <row r="21" spans="2:7" ht="11.25" customHeight="1"/>
    <row r="22" spans="2:7" ht="11.25" customHeight="1"/>
    <row r="23" spans="2:7" ht="11.25" customHeight="1"/>
    <row r="24" spans="2:7" ht="11.25" customHeight="1"/>
  </sheetData>
  <mergeCells count="6">
    <mergeCell ref="B12:C12"/>
    <mergeCell ref="B3:I3"/>
    <mergeCell ref="D10:E10"/>
    <mergeCell ref="F10:G10"/>
    <mergeCell ref="B11:C11"/>
    <mergeCell ref="B7:G7"/>
  </mergeCells>
  <hyperlinks>
    <hyperlink ref="B3" location="Contents!A1" display="Back to index page" xr:uid="{E30C5D29-E884-4047-AC5B-026E3D37A0E7}"/>
    <hyperlink ref="B3:I3" location="CONTENTS!A1" display="Back to contents page" xr:uid="{B77D673B-F33C-463A-812C-2D0554787ABF}"/>
    <hyperlink ref="G3" location="CONTENTS!A1" display="Back to contents page" xr:uid="{DF7396C3-EA5D-42C9-8917-4E0E2DEE22B1}"/>
  </hyperlinks>
  <pageMargins left="0.7" right="0.7" top="0.75" bottom="0.75" header="0.3" footer="0.3"/>
  <pageSetup paperSize="9" scale="75" orientation="landscape" r:id="rId1"/>
  <headerFooter>
    <oddHeader>&amp;CEN
Annex XX</oddHeader>
    <oddFooter>&amp;C&amp;P</oddFooter>
  </headerFooter>
  <customProperties>
    <customPr name="EpmWorksheetKeyString_GUID" r:id="rId2"/>
  </customPropertie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Ark57">
    <tabColor rgb="FF007272"/>
  </sheetPr>
  <dimension ref="A1:AI54"/>
  <sheetViews>
    <sheetView showGridLines="0" showRowColHeaders="0" zoomScale="40" zoomScaleNormal="40" zoomScaleSheetLayoutView="15" workbookViewId="0">
      <pane xSplit="2" topLeftCell="C1" activePane="topRight" state="frozen"/>
      <selection activeCell="D85" sqref="D85"/>
      <selection pane="topRight" activeCell="C1" sqref="C1"/>
    </sheetView>
  </sheetViews>
  <sheetFormatPr baseColWidth="10" defaultColWidth="9.140625" defaultRowHeight="14.25"/>
  <cols>
    <col min="1" max="1" width="9.140625" style="349" customWidth="1"/>
    <col min="2" max="2" width="127.85546875" style="122" customWidth="1"/>
    <col min="3" max="34" width="51.7109375" style="122" customWidth="1"/>
    <col min="35" max="16384" width="9.140625" style="122"/>
  </cols>
  <sheetData>
    <row r="1" spans="1:35" ht="11.25" customHeight="1">
      <c r="B1" s="9"/>
      <c r="C1" s="9"/>
      <c r="D1" s="10"/>
      <c r="E1" s="10"/>
      <c r="F1" s="11"/>
      <c r="G1" s="11"/>
    </row>
    <row r="2" spans="1:35" ht="6.2" customHeight="1">
      <c r="B2" s="9"/>
      <c r="C2" s="9"/>
      <c r="D2" s="10"/>
      <c r="E2" s="10"/>
      <c r="F2" s="11"/>
      <c r="G2" s="11"/>
    </row>
    <row r="3" spans="1:35" ht="31.5" customHeight="1">
      <c r="B3" s="1966" t="s">
        <v>268</v>
      </c>
      <c r="C3" s="1966"/>
      <c r="D3" s="1966"/>
      <c r="E3" s="1966"/>
      <c r="F3" s="1966"/>
      <c r="G3" s="1966"/>
    </row>
    <row r="4" spans="1:35" ht="6" customHeight="1">
      <c r="B4" s="124"/>
      <c r="C4" s="124"/>
      <c r="D4" s="125"/>
      <c r="E4" s="125"/>
      <c r="F4" s="126"/>
      <c r="G4" s="126"/>
    </row>
    <row r="5" spans="1:35" ht="36">
      <c r="B5" s="1968" t="s">
        <v>2228</v>
      </c>
      <c r="C5" s="1968"/>
      <c r="D5" s="1968"/>
      <c r="E5" s="1968"/>
      <c r="F5" s="127"/>
      <c r="G5" s="127"/>
    </row>
    <row r="6" spans="1:35" ht="14.25" customHeight="1"/>
    <row r="7" spans="1:35" ht="69" customHeight="1">
      <c r="B7" s="520"/>
      <c r="C7" s="521"/>
      <c r="D7" s="522"/>
      <c r="E7" s="522"/>
      <c r="F7" s="522"/>
      <c r="G7" s="522"/>
      <c r="H7" s="522"/>
      <c r="I7" s="522"/>
      <c r="J7" s="522"/>
      <c r="K7" s="523">
        <v>1000</v>
      </c>
      <c r="L7" s="522"/>
      <c r="M7" s="522"/>
      <c r="N7" s="522"/>
      <c r="O7" s="522"/>
      <c r="P7" s="522"/>
      <c r="Q7" s="522"/>
      <c r="R7" s="522"/>
      <c r="S7" s="522"/>
      <c r="T7" s="522"/>
      <c r="U7" s="522"/>
      <c r="V7" s="522"/>
      <c r="W7" s="522"/>
      <c r="X7" s="522"/>
      <c r="Y7" s="522"/>
    </row>
    <row r="8" spans="1:35" s="1552" customFormat="1" ht="34.5" customHeight="1">
      <c r="A8" s="1151"/>
      <c r="B8" s="1151"/>
      <c r="C8" s="1967" t="s">
        <v>1612</v>
      </c>
      <c r="D8" s="1969" t="s">
        <v>364</v>
      </c>
      <c r="E8" s="1969"/>
      <c r="F8" s="1969"/>
      <c r="G8" s="1969"/>
      <c r="H8" s="1969"/>
      <c r="I8" s="1969"/>
      <c r="J8" s="1969"/>
      <c r="K8" s="1969"/>
      <c r="L8" s="1969"/>
      <c r="M8" s="1969"/>
      <c r="N8" s="1969"/>
      <c r="O8" s="1969"/>
      <c r="P8" s="1969" t="s">
        <v>1805</v>
      </c>
      <c r="Q8" s="1970"/>
      <c r="R8" s="1970"/>
      <c r="S8" s="1970"/>
      <c r="T8" s="1970"/>
      <c r="U8" s="1970"/>
      <c r="V8" s="1970"/>
      <c r="W8" s="1970"/>
      <c r="X8" s="1970"/>
      <c r="Y8" s="1970"/>
      <c r="Z8" s="1970"/>
      <c r="AA8" s="1970"/>
      <c r="AB8" s="1970"/>
      <c r="AC8" s="1970"/>
      <c r="AD8" s="1970"/>
      <c r="AE8" s="1970"/>
      <c r="AF8" s="1970"/>
      <c r="AG8" s="1970"/>
      <c r="AH8" s="1971"/>
    </row>
    <row r="9" spans="1:35" ht="26.25">
      <c r="A9" s="1152"/>
      <c r="B9" s="1151"/>
      <c r="C9" s="1967"/>
      <c r="D9" s="1146" t="s">
        <v>1613</v>
      </c>
      <c r="E9" s="1518" t="s">
        <v>1613</v>
      </c>
      <c r="F9" s="1147" t="s">
        <v>1613</v>
      </c>
      <c r="G9" s="1147" t="s">
        <v>1613</v>
      </c>
      <c r="H9" s="1146" t="s">
        <v>1613</v>
      </c>
      <c r="I9" s="1146" t="s">
        <v>1614</v>
      </c>
      <c r="J9" s="1611" t="s">
        <v>1613</v>
      </c>
      <c r="K9" s="1146" t="s">
        <v>1613</v>
      </c>
      <c r="L9" s="1146" t="s">
        <v>1613</v>
      </c>
      <c r="M9" s="1146" t="s">
        <v>1613</v>
      </c>
      <c r="N9" s="1147" t="s">
        <v>1613</v>
      </c>
      <c r="O9" s="1146" t="s">
        <v>1613</v>
      </c>
      <c r="P9" s="1611" t="s">
        <v>1615</v>
      </c>
      <c r="Q9" s="1611" t="s">
        <v>1615</v>
      </c>
      <c r="R9" s="1625" t="s">
        <v>1615</v>
      </c>
      <c r="S9" s="1611" t="s">
        <v>1615</v>
      </c>
      <c r="T9" s="1611" t="s">
        <v>1615</v>
      </c>
      <c r="U9" s="1611" t="s">
        <v>1615</v>
      </c>
      <c r="V9" s="1611" t="s">
        <v>1616</v>
      </c>
      <c r="W9" s="1625" t="s">
        <v>1616</v>
      </c>
      <c r="X9" s="1611" t="s">
        <v>1616</v>
      </c>
      <c r="Y9" s="1611" t="s">
        <v>1616</v>
      </c>
      <c r="Z9" s="1611" t="s">
        <v>1616</v>
      </c>
      <c r="AA9" s="1611" t="s">
        <v>1617</v>
      </c>
      <c r="AB9" s="1611" t="s">
        <v>1618</v>
      </c>
      <c r="AC9" s="1611" t="s">
        <v>1618</v>
      </c>
      <c r="AD9" s="1611" t="s">
        <v>1615</v>
      </c>
      <c r="AE9" s="1611" t="s">
        <v>1615</v>
      </c>
      <c r="AF9" s="1611" t="s">
        <v>1615</v>
      </c>
      <c r="AG9" s="1611" t="s">
        <v>1615</v>
      </c>
      <c r="AH9" s="1611" t="s">
        <v>1615</v>
      </c>
    </row>
    <row r="10" spans="1:35" s="123" customFormat="1" ht="25.5" customHeight="1">
      <c r="A10" s="524">
        <v>1</v>
      </c>
      <c r="B10" s="334" t="s">
        <v>1619</v>
      </c>
      <c r="C10" s="532" t="s">
        <v>872</v>
      </c>
      <c r="D10" s="331" t="s">
        <v>872</v>
      </c>
      <c r="E10" s="525" t="s">
        <v>872</v>
      </c>
      <c r="F10" s="526" t="s">
        <v>872</v>
      </c>
      <c r="G10" s="526" t="s">
        <v>872</v>
      </c>
      <c r="H10" s="526" t="s">
        <v>872</v>
      </c>
      <c r="I10" s="526" t="s">
        <v>872</v>
      </c>
      <c r="J10" s="1612" t="s">
        <v>872</v>
      </c>
      <c r="K10" s="527" t="s">
        <v>1620</v>
      </c>
      <c r="L10" s="331" t="s">
        <v>1620</v>
      </c>
      <c r="M10" s="331" t="s">
        <v>1620</v>
      </c>
      <c r="N10" s="525" t="s">
        <v>1620</v>
      </c>
      <c r="O10" s="331" t="s">
        <v>1620</v>
      </c>
      <c r="P10" s="1682" t="s">
        <v>872</v>
      </c>
      <c r="Q10" s="1682" t="s">
        <v>872</v>
      </c>
      <c r="R10" s="1683" t="s">
        <v>872</v>
      </c>
      <c r="S10" s="1682" t="s">
        <v>872</v>
      </c>
      <c r="T10" s="1682" t="s">
        <v>872</v>
      </c>
      <c r="U10" s="1682" t="s">
        <v>872</v>
      </c>
      <c r="V10" s="1682" t="s">
        <v>872</v>
      </c>
      <c r="W10" s="1683" t="s">
        <v>872</v>
      </c>
      <c r="X10" s="1682" t="s">
        <v>872</v>
      </c>
      <c r="Y10" s="1684" t="s">
        <v>872</v>
      </c>
      <c r="Z10" s="1682" t="s">
        <v>872</v>
      </c>
      <c r="AA10" s="1682" t="s">
        <v>872</v>
      </c>
      <c r="AB10" s="1682" t="s">
        <v>872</v>
      </c>
      <c r="AC10" s="1682" t="s">
        <v>872</v>
      </c>
      <c r="AD10" s="1683" t="s">
        <v>1620</v>
      </c>
      <c r="AE10" s="1683" t="s">
        <v>1620</v>
      </c>
      <c r="AF10" s="1682" t="s">
        <v>1620</v>
      </c>
      <c r="AG10" s="1683" t="s">
        <v>1620</v>
      </c>
      <c r="AH10" s="1682" t="s">
        <v>1620</v>
      </c>
      <c r="AI10" s="1629"/>
    </row>
    <row r="11" spans="1:35" s="123" customFormat="1" ht="51">
      <c r="A11" s="528">
        <v>2</v>
      </c>
      <c r="B11" s="1148" t="s">
        <v>1621</v>
      </c>
      <c r="C11" s="532" t="s">
        <v>1622</v>
      </c>
      <c r="D11" s="330" t="s">
        <v>1623</v>
      </c>
      <c r="E11" s="525" t="s">
        <v>1624</v>
      </c>
      <c r="F11" s="525" t="s">
        <v>1625</v>
      </c>
      <c r="G11" s="529" t="s">
        <v>1626</v>
      </c>
      <c r="H11" s="529" t="s">
        <v>1627</v>
      </c>
      <c r="I11" s="529" t="s">
        <v>1628</v>
      </c>
      <c r="J11" s="1613" t="s">
        <v>2239</v>
      </c>
      <c r="K11" s="530" t="s">
        <v>1629</v>
      </c>
      <c r="L11" s="331" t="s">
        <v>1630</v>
      </c>
      <c r="M11" s="331" t="s">
        <v>1631</v>
      </c>
      <c r="N11" s="525" t="s">
        <v>1632</v>
      </c>
      <c r="O11" s="331" t="s">
        <v>1633</v>
      </c>
      <c r="P11" s="1626" t="s">
        <v>1634</v>
      </c>
      <c r="Q11" s="1626" t="s">
        <v>1635</v>
      </c>
      <c r="R11" s="1627" t="s">
        <v>1636</v>
      </c>
      <c r="S11" s="1626" t="s">
        <v>1637</v>
      </c>
      <c r="T11" s="1626" t="s">
        <v>2245</v>
      </c>
      <c r="U11" s="1626" t="s">
        <v>2246</v>
      </c>
      <c r="V11" s="1626" t="s">
        <v>1638</v>
      </c>
      <c r="W11" s="1627" t="s">
        <v>1639</v>
      </c>
      <c r="X11" s="1626" t="s">
        <v>1640</v>
      </c>
      <c r="Y11" s="1628" t="s">
        <v>2247</v>
      </c>
      <c r="Z11" s="1969" t="s">
        <v>2248</v>
      </c>
      <c r="AA11" s="1969" t="s">
        <v>1641</v>
      </c>
      <c r="AB11" s="1969" t="s">
        <v>1642</v>
      </c>
      <c r="AC11" s="1969" t="s">
        <v>2249</v>
      </c>
      <c r="AD11" s="1969" t="s">
        <v>1643</v>
      </c>
      <c r="AE11" s="1969" t="s">
        <v>1644</v>
      </c>
      <c r="AF11" s="1969" t="s">
        <v>1645</v>
      </c>
      <c r="AG11" s="1969" t="s">
        <v>1646</v>
      </c>
      <c r="AH11" s="1969" t="s">
        <v>1647</v>
      </c>
      <c r="AI11" s="1629"/>
    </row>
    <row r="12" spans="1:35" s="123" customFormat="1" ht="25.5" customHeight="1">
      <c r="A12" s="524">
        <v>3</v>
      </c>
      <c r="B12" s="334" t="s">
        <v>1648</v>
      </c>
      <c r="C12" s="532" t="s">
        <v>955</v>
      </c>
      <c r="D12" s="332" t="s">
        <v>2111</v>
      </c>
      <c r="E12" s="332" t="s">
        <v>2111</v>
      </c>
      <c r="F12" s="332" t="s">
        <v>2111</v>
      </c>
      <c r="G12" s="332" t="s">
        <v>2111</v>
      </c>
      <c r="H12" s="332" t="s">
        <v>2111</v>
      </c>
      <c r="I12" s="332" t="s">
        <v>2111</v>
      </c>
      <c r="J12" s="1614" t="s">
        <v>2240</v>
      </c>
      <c r="K12" s="332" t="s">
        <v>1649</v>
      </c>
      <c r="L12" s="331" t="s">
        <v>1649</v>
      </c>
      <c r="M12" s="331" t="s">
        <v>1649</v>
      </c>
      <c r="N12" s="331" t="s">
        <v>1649</v>
      </c>
      <c r="O12" s="331" t="s">
        <v>1649</v>
      </c>
      <c r="P12" s="1626" t="s">
        <v>2250</v>
      </c>
      <c r="Q12" s="1626" t="s">
        <v>2250</v>
      </c>
      <c r="R12" s="1626" t="s">
        <v>2250</v>
      </c>
      <c r="S12" s="1626" t="s">
        <v>2250</v>
      </c>
      <c r="T12" s="1626" t="s">
        <v>2250</v>
      </c>
      <c r="U12" s="1626" t="s">
        <v>2250</v>
      </c>
      <c r="V12" s="1626" t="s">
        <v>2250</v>
      </c>
      <c r="W12" s="1626" t="s">
        <v>2250</v>
      </c>
      <c r="X12" s="1626" t="s">
        <v>2250</v>
      </c>
      <c r="Y12" s="1626" t="s">
        <v>2250</v>
      </c>
      <c r="Z12" s="1626" t="s">
        <v>2250</v>
      </c>
      <c r="AA12" s="1626" t="s">
        <v>2250</v>
      </c>
      <c r="AB12" s="1626" t="s">
        <v>2250</v>
      </c>
      <c r="AC12" s="1626" t="s">
        <v>2250</v>
      </c>
      <c r="AD12" s="1627" t="s">
        <v>1649</v>
      </c>
      <c r="AE12" s="1627" t="s">
        <v>1649</v>
      </c>
      <c r="AF12" s="1627" t="s">
        <v>1649</v>
      </c>
      <c r="AG12" s="1627" t="s">
        <v>1649</v>
      </c>
      <c r="AH12" s="1626" t="s">
        <v>1649</v>
      </c>
      <c r="AI12" s="1629"/>
    </row>
    <row r="13" spans="1:35" s="123" customFormat="1" ht="45.75" customHeight="1">
      <c r="A13" s="1965" t="s">
        <v>1650</v>
      </c>
      <c r="B13" s="1965"/>
      <c r="C13" s="333"/>
      <c r="D13" s="334"/>
      <c r="E13" s="334"/>
      <c r="F13" s="334"/>
      <c r="G13" s="334"/>
      <c r="H13" s="334"/>
      <c r="I13" s="334"/>
      <c r="J13" s="1615"/>
      <c r="K13" s="329"/>
      <c r="L13" s="334"/>
      <c r="M13" s="334"/>
      <c r="N13" s="334"/>
      <c r="O13" s="329"/>
      <c r="P13" s="1631"/>
      <c r="Q13" s="1631"/>
      <c r="R13" s="1631"/>
      <c r="S13" s="1628"/>
      <c r="T13" s="1628"/>
      <c r="U13" s="1631"/>
      <c r="V13" s="1631"/>
      <c r="W13" s="1631"/>
      <c r="X13" s="1628"/>
      <c r="Y13" s="1631"/>
      <c r="Z13" s="1631"/>
      <c r="AA13" s="1628"/>
      <c r="AB13" s="1631"/>
      <c r="AC13" s="1631"/>
      <c r="AD13" s="1626"/>
      <c r="AE13" s="1626"/>
      <c r="AF13" s="1626"/>
      <c r="AG13" s="1626"/>
      <c r="AH13" s="1626"/>
      <c r="AI13" s="1629"/>
    </row>
    <row r="14" spans="1:35" s="123" customFormat="1" ht="50.45" customHeight="1">
      <c r="A14" s="528">
        <v>4</v>
      </c>
      <c r="B14" s="1148" t="s">
        <v>1651</v>
      </c>
      <c r="C14" s="532" t="s">
        <v>1652</v>
      </c>
      <c r="D14" s="331" t="s">
        <v>1538</v>
      </c>
      <c r="E14" s="525" t="s">
        <v>1538</v>
      </c>
      <c r="F14" s="525" t="s">
        <v>1538</v>
      </c>
      <c r="G14" s="525" t="s">
        <v>1538</v>
      </c>
      <c r="H14" s="525" t="s">
        <v>1538</v>
      </c>
      <c r="I14" s="525" t="s">
        <v>1538</v>
      </c>
      <c r="J14" s="1616" t="s">
        <v>1538</v>
      </c>
      <c r="K14" s="525" t="s">
        <v>1538</v>
      </c>
      <c r="L14" s="331" t="s">
        <v>1538</v>
      </c>
      <c r="M14" s="331" t="s">
        <v>1538</v>
      </c>
      <c r="N14" s="525" t="s">
        <v>1538</v>
      </c>
      <c r="O14" s="331" t="s">
        <v>1538</v>
      </c>
      <c r="P14" s="1626" t="s">
        <v>1653</v>
      </c>
      <c r="Q14" s="1626" t="s">
        <v>1653</v>
      </c>
      <c r="R14" s="1627" t="s">
        <v>1653</v>
      </c>
      <c r="S14" s="1626" t="s">
        <v>1653</v>
      </c>
      <c r="T14" s="1626" t="s">
        <v>1653</v>
      </c>
      <c r="U14" s="1626" t="s">
        <v>1653</v>
      </c>
      <c r="V14" s="1626" t="s">
        <v>1653</v>
      </c>
      <c r="W14" s="1627" t="s">
        <v>1653</v>
      </c>
      <c r="X14" s="1626" t="s">
        <v>1653</v>
      </c>
      <c r="Y14" s="1628" t="s">
        <v>1653</v>
      </c>
      <c r="Z14" s="1626" t="s">
        <v>1653</v>
      </c>
      <c r="AA14" s="1626" t="s">
        <v>1653</v>
      </c>
      <c r="AB14" s="1631" t="s">
        <v>1653</v>
      </c>
      <c r="AC14" s="1631" t="s">
        <v>1653</v>
      </c>
      <c r="AD14" s="1626" t="s">
        <v>1653</v>
      </c>
      <c r="AE14" s="1626" t="s">
        <v>1653</v>
      </c>
      <c r="AF14" s="1626" t="s">
        <v>1653</v>
      </c>
      <c r="AG14" s="1626" t="s">
        <v>1653</v>
      </c>
      <c r="AH14" s="1626" t="s">
        <v>1653</v>
      </c>
      <c r="AI14" s="1629"/>
    </row>
    <row r="15" spans="1:35" s="123" customFormat="1" ht="25.5">
      <c r="A15" s="524">
        <v>5</v>
      </c>
      <c r="B15" s="334" t="s">
        <v>1654</v>
      </c>
      <c r="C15" s="532" t="s">
        <v>1652</v>
      </c>
      <c r="D15" s="331" t="s">
        <v>1538</v>
      </c>
      <c r="E15" s="525" t="s">
        <v>1538</v>
      </c>
      <c r="F15" s="525" t="s">
        <v>1538</v>
      </c>
      <c r="G15" s="525" t="s">
        <v>1538</v>
      </c>
      <c r="H15" s="525" t="s">
        <v>1538</v>
      </c>
      <c r="I15" s="525" t="s">
        <v>1538</v>
      </c>
      <c r="J15" s="1616" t="s">
        <v>1538</v>
      </c>
      <c r="K15" s="525" t="s">
        <v>1538</v>
      </c>
      <c r="L15" s="331" t="s">
        <v>1538</v>
      </c>
      <c r="M15" s="331" t="s">
        <v>1538</v>
      </c>
      <c r="N15" s="525" t="s">
        <v>1538</v>
      </c>
      <c r="O15" s="331" t="s">
        <v>1538</v>
      </c>
      <c r="P15" s="1626" t="s">
        <v>1653</v>
      </c>
      <c r="Q15" s="1626" t="s">
        <v>1653</v>
      </c>
      <c r="R15" s="1627" t="s">
        <v>1653</v>
      </c>
      <c r="S15" s="1626" t="s">
        <v>1653</v>
      </c>
      <c r="T15" s="1626" t="s">
        <v>1653</v>
      </c>
      <c r="U15" s="1626" t="s">
        <v>1653</v>
      </c>
      <c r="V15" s="1626" t="s">
        <v>1653</v>
      </c>
      <c r="W15" s="1627" t="s">
        <v>1653</v>
      </c>
      <c r="X15" s="1626" t="s">
        <v>1653</v>
      </c>
      <c r="Y15" s="1628" t="s">
        <v>1653</v>
      </c>
      <c r="Z15" s="1626" t="s">
        <v>1653</v>
      </c>
      <c r="AA15" s="1626" t="s">
        <v>1653</v>
      </c>
      <c r="AB15" s="1627" t="s">
        <v>1653</v>
      </c>
      <c r="AC15" s="1627" t="s">
        <v>1653</v>
      </c>
      <c r="AD15" s="1626" t="s">
        <v>1653</v>
      </c>
      <c r="AE15" s="1626" t="s">
        <v>1653</v>
      </c>
      <c r="AF15" s="1626" t="s">
        <v>1653</v>
      </c>
      <c r="AG15" s="1626" t="s">
        <v>1653</v>
      </c>
      <c r="AH15" s="1626" t="s">
        <v>1653</v>
      </c>
      <c r="AI15" s="1629"/>
    </row>
    <row r="16" spans="1:35" s="123" customFormat="1" ht="25.5">
      <c r="A16" s="524">
        <v>6</v>
      </c>
      <c r="B16" s="334" t="s">
        <v>1655</v>
      </c>
      <c r="C16" s="532" t="s">
        <v>1656</v>
      </c>
      <c r="D16" s="330" t="s">
        <v>1656</v>
      </c>
      <c r="E16" s="531" t="s">
        <v>1656</v>
      </c>
      <c r="F16" s="531" t="s">
        <v>1656</v>
      </c>
      <c r="G16" s="531" t="s">
        <v>1656</v>
      </c>
      <c r="H16" s="531" t="s">
        <v>1656</v>
      </c>
      <c r="I16" s="531" t="s">
        <v>1656</v>
      </c>
      <c r="J16" s="1617" t="s">
        <v>1656</v>
      </c>
      <c r="K16" s="531" t="s">
        <v>1656</v>
      </c>
      <c r="L16" s="330" t="s">
        <v>1656</v>
      </c>
      <c r="M16" s="330" t="s">
        <v>1656</v>
      </c>
      <c r="N16" s="531" t="s">
        <v>1656</v>
      </c>
      <c r="O16" s="330" t="s">
        <v>1656</v>
      </c>
      <c r="P16" s="1632" t="s">
        <v>1656</v>
      </c>
      <c r="Q16" s="1632" t="s">
        <v>1656</v>
      </c>
      <c r="R16" s="1633" t="s">
        <v>1656</v>
      </c>
      <c r="S16" s="1632" t="s">
        <v>1656</v>
      </c>
      <c r="T16" s="1632" t="s">
        <v>1656</v>
      </c>
      <c r="U16" s="1632" t="s">
        <v>1656</v>
      </c>
      <c r="V16" s="1632" t="s">
        <v>1656</v>
      </c>
      <c r="W16" s="1633" t="s">
        <v>1656</v>
      </c>
      <c r="X16" s="1632" t="s">
        <v>1656</v>
      </c>
      <c r="Y16" s="1634" t="s">
        <v>1656</v>
      </c>
      <c r="Z16" s="1632" t="s">
        <v>1656</v>
      </c>
      <c r="AA16" s="1632" t="s">
        <v>1656</v>
      </c>
      <c r="AB16" s="1634" t="s">
        <v>1656</v>
      </c>
      <c r="AC16" s="1634" t="s">
        <v>1656</v>
      </c>
      <c r="AD16" s="1634" t="s">
        <v>1656</v>
      </c>
      <c r="AE16" s="1634" t="s">
        <v>1656</v>
      </c>
      <c r="AF16" s="1632" t="s">
        <v>1656</v>
      </c>
      <c r="AG16" s="1632" t="s">
        <v>1656</v>
      </c>
      <c r="AH16" s="1632" t="s">
        <v>1656</v>
      </c>
      <c r="AI16" s="1629"/>
    </row>
    <row r="17" spans="1:35" s="123" customFormat="1" ht="25.5">
      <c r="A17" s="524">
        <v>7</v>
      </c>
      <c r="B17" s="334" t="s">
        <v>1657</v>
      </c>
      <c r="C17" s="532" t="s">
        <v>1658</v>
      </c>
      <c r="D17" s="331" t="s">
        <v>1659</v>
      </c>
      <c r="E17" s="525" t="s">
        <v>1659</v>
      </c>
      <c r="F17" s="525" t="s">
        <v>1659</v>
      </c>
      <c r="G17" s="525" t="s">
        <v>1659</v>
      </c>
      <c r="H17" s="525" t="s">
        <v>1659</v>
      </c>
      <c r="I17" s="525" t="s">
        <v>1659</v>
      </c>
      <c r="J17" s="1616" t="s">
        <v>1659</v>
      </c>
      <c r="K17" s="525" t="s">
        <v>1659</v>
      </c>
      <c r="L17" s="331" t="s">
        <v>1659</v>
      </c>
      <c r="M17" s="331" t="s">
        <v>1659</v>
      </c>
      <c r="N17" s="525" t="s">
        <v>1659</v>
      </c>
      <c r="O17" s="331" t="s">
        <v>1659</v>
      </c>
      <c r="P17" s="1626" t="s">
        <v>1660</v>
      </c>
      <c r="Q17" s="1626" t="s">
        <v>1660</v>
      </c>
      <c r="R17" s="1627" t="s">
        <v>1660</v>
      </c>
      <c r="S17" s="1626" t="s">
        <v>1660</v>
      </c>
      <c r="T17" s="1626" t="s">
        <v>1660</v>
      </c>
      <c r="U17" s="1626" t="s">
        <v>1660</v>
      </c>
      <c r="V17" s="1626" t="s">
        <v>1660</v>
      </c>
      <c r="W17" s="1627" t="s">
        <v>1660</v>
      </c>
      <c r="X17" s="1626" t="s">
        <v>1660</v>
      </c>
      <c r="Y17" s="1628" t="s">
        <v>1660</v>
      </c>
      <c r="Z17" s="1626" t="s">
        <v>1660</v>
      </c>
      <c r="AA17" s="1626" t="s">
        <v>1660</v>
      </c>
      <c r="AB17" s="1626" t="s">
        <v>1660</v>
      </c>
      <c r="AC17" s="1626" t="s">
        <v>1660</v>
      </c>
      <c r="AD17" s="1626" t="s">
        <v>1660</v>
      </c>
      <c r="AE17" s="1626" t="s">
        <v>1660</v>
      </c>
      <c r="AF17" s="1626" t="s">
        <v>1660</v>
      </c>
      <c r="AG17" s="1626" t="s">
        <v>1660</v>
      </c>
      <c r="AH17" s="1626" t="s">
        <v>1660</v>
      </c>
      <c r="AI17" s="1629"/>
    </row>
    <row r="18" spans="1:35" s="123" customFormat="1" ht="51">
      <c r="A18" s="528">
        <v>8</v>
      </c>
      <c r="B18" s="1148" t="s">
        <v>1661</v>
      </c>
      <c r="C18" s="866">
        <v>38044.926330000002</v>
      </c>
      <c r="D18" s="335">
        <v>2700</v>
      </c>
      <c r="E18" s="533">
        <v>2750</v>
      </c>
      <c r="F18" s="533">
        <v>500</v>
      </c>
      <c r="G18" s="533">
        <v>950</v>
      </c>
      <c r="H18" s="533">
        <v>600</v>
      </c>
      <c r="I18" s="533">
        <v>7774.3549999999996</v>
      </c>
      <c r="J18" s="1618">
        <v>2300</v>
      </c>
      <c r="K18" s="335">
        <v>100</v>
      </c>
      <c r="L18" s="335">
        <v>100</v>
      </c>
      <c r="M18" s="335">
        <v>300</v>
      </c>
      <c r="N18" s="534">
        <v>100</v>
      </c>
      <c r="O18" s="535">
        <v>100</v>
      </c>
      <c r="P18" s="1618">
        <v>2500</v>
      </c>
      <c r="Q18" s="335">
        <v>2350</v>
      </c>
      <c r="R18" s="335">
        <v>450</v>
      </c>
      <c r="S18" s="335">
        <v>2500</v>
      </c>
      <c r="T18" s="534">
        <v>1100</v>
      </c>
      <c r="U18" s="535">
        <v>650</v>
      </c>
      <c r="V18" s="1618">
        <v>1516.0090499999999</v>
      </c>
      <c r="W18" s="335">
        <v>1617.0763199999999</v>
      </c>
      <c r="X18" s="335">
        <v>505.33634999999998</v>
      </c>
      <c r="Y18" s="335">
        <v>707.47089000000005</v>
      </c>
      <c r="Z18" s="534">
        <v>505.33634999999998</v>
      </c>
      <c r="AA18" s="535">
        <v>8544.5947500000002</v>
      </c>
      <c r="AB18" s="1618">
        <v>708</v>
      </c>
      <c r="AC18" s="335">
        <v>983</v>
      </c>
      <c r="AD18" s="335">
        <v>125</v>
      </c>
      <c r="AE18" s="335">
        <v>125</v>
      </c>
      <c r="AF18" s="534">
        <v>350</v>
      </c>
      <c r="AG18" s="535">
        <v>150</v>
      </c>
      <c r="AH18" s="1618">
        <v>150</v>
      </c>
      <c r="AI18" s="1629"/>
    </row>
    <row r="19" spans="1:35" s="123" customFormat="1" ht="25.5">
      <c r="A19" s="524">
        <v>9</v>
      </c>
      <c r="B19" s="1148" t="s">
        <v>1662</v>
      </c>
      <c r="C19" s="532" t="s">
        <v>1663</v>
      </c>
      <c r="D19" s="330" t="s">
        <v>1664</v>
      </c>
      <c r="E19" s="533" t="s">
        <v>1665</v>
      </c>
      <c r="F19" s="533" t="s">
        <v>1666</v>
      </c>
      <c r="G19" s="533" t="s">
        <v>1667</v>
      </c>
      <c r="H19" s="533" t="s">
        <v>1668</v>
      </c>
      <c r="I19" s="533" t="s">
        <v>1669</v>
      </c>
      <c r="J19" s="1618" t="s">
        <v>2241</v>
      </c>
      <c r="K19" s="330" t="s">
        <v>1670</v>
      </c>
      <c r="L19" s="336" t="s">
        <v>1670</v>
      </c>
      <c r="M19" s="336" t="s">
        <v>1671</v>
      </c>
      <c r="N19" s="531" t="s">
        <v>1670</v>
      </c>
      <c r="O19" s="330" t="s">
        <v>1670</v>
      </c>
      <c r="P19" s="1635" t="s">
        <v>1672</v>
      </c>
      <c r="Q19" s="1635" t="s">
        <v>1673</v>
      </c>
      <c r="R19" s="1633" t="s">
        <v>1674</v>
      </c>
      <c r="S19" s="1632" t="s">
        <v>1672</v>
      </c>
      <c r="T19" s="1632" t="s">
        <v>2261</v>
      </c>
      <c r="U19" s="1635" t="s">
        <v>2251</v>
      </c>
      <c r="V19" s="1635" t="s">
        <v>1675</v>
      </c>
      <c r="W19" s="1636" t="s">
        <v>1676</v>
      </c>
      <c r="X19" s="1632" t="s">
        <v>1677</v>
      </c>
      <c r="Y19" s="1689" t="s">
        <v>2263</v>
      </c>
      <c r="Z19" s="1690" t="s">
        <v>1677</v>
      </c>
      <c r="AA19" s="1635" t="s">
        <v>1678</v>
      </c>
      <c r="AB19" s="1636" t="s">
        <v>1679</v>
      </c>
      <c r="AC19" s="1636" t="s">
        <v>2264</v>
      </c>
      <c r="AD19" s="1633" t="s">
        <v>1680</v>
      </c>
      <c r="AE19" s="1633" t="s">
        <v>1680</v>
      </c>
      <c r="AF19" s="1632" t="s">
        <v>1681</v>
      </c>
      <c r="AG19" s="1632" t="s">
        <v>1682</v>
      </c>
      <c r="AH19" s="1632" t="s">
        <v>1682</v>
      </c>
      <c r="AI19" s="1629"/>
    </row>
    <row r="20" spans="1:35" s="123" customFormat="1" ht="25.5">
      <c r="A20" s="524" t="s">
        <v>412</v>
      </c>
      <c r="B20" s="334" t="s">
        <v>1683</v>
      </c>
      <c r="C20" s="532" t="s">
        <v>1684</v>
      </c>
      <c r="D20" s="330">
        <v>100</v>
      </c>
      <c r="E20" s="531">
        <v>100</v>
      </c>
      <c r="F20" s="531">
        <v>99.97</v>
      </c>
      <c r="G20" s="531">
        <v>100</v>
      </c>
      <c r="H20" s="531">
        <v>100</v>
      </c>
      <c r="I20" s="531">
        <v>100</v>
      </c>
      <c r="J20" s="1617">
        <v>100</v>
      </c>
      <c r="K20" s="330">
        <v>100</v>
      </c>
      <c r="L20" s="336">
        <v>100</v>
      </c>
      <c r="M20" s="330">
        <v>100</v>
      </c>
      <c r="N20" s="336">
        <v>100</v>
      </c>
      <c r="O20" s="330">
        <v>100</v>
      </c>
      <c r="P20" s="1635">
        <v>100</v>
      </c>
      <c r="Q20" s="1632">
        <v>100</v>
      </c>
      <c r="R20" s="1633">
        <v>99.992000000000004</v>
      </c>
      <c r="S20" s="1632">
        <v>100</v>
      </c>
      <c r="T20" s="1632">
        <v>100</v>
      </c>
      <c r="U20" s="1635">
        <v>100</v>
      </c>
      <c r="V20" s="1635">
        <v>100</v>
      </c>
      <c r="W20" s="1636">
        <v>100</v>
      </c>
      <c r="X20" s="1632">
        <v>100</v>
      </c>
      <c r="Y20" s="1634">
        <v>100</v>
      </c>
      <c r="Z20" s="1635">
        <v>100</v>
      </c>
      <c r="AA20" s="1635">
        <v>99.882999999999996</v>
      </c>
      <c r="AB20" s="1635">
        <v>100</v>
      </c>
      <c r="AC20" s="1632">
        <v>100</v>
      </c>
      <c r="AD20" s="1634">
        <v>100</v>
      </c>
      <c r="AE20" s="1632">
        <v>100</v>
      </c>
      <c r="AF20" s="1632">
        <v>100</v>
      </c>
      <c r="AG20" s="1632">
        <v>100</v>
      </c>
      <c r="AH20" s="1632">
        <v>100</v>
      </c>
      <c r="AI20" s="1629"/>
    </row>
    <row r="21" spans="1:35" s="123" customFormat="1" ht="25.5">
      <c r="A21" s="524" t="s">
        <v>1361</v>
      </c>
      <c r="B21" s="334" t="s">
        <v>1685</v>
      </c>
      <c r="C21" s="532" t="s">
        <v>1663</v>
      </c>
      <c r="D21" s="330">
        <v>100</v>
      </c>
      <c r="E21" s="531">
        <v>100</v>
      </c>
      <c r="F21" s="531">
        <v>100</v>
      </c>
      <c r="G21" s="531">
        <v>100</v>
      </c>
      <c r="H21" s="531">
        <v>100</v>
      </c>
      <c r="I21" s="531">
        <v>100</v>
      </c>
      <c r="J21" s="1617">
        <v>100</v>
      </c>
      <c r="K21" s="330">
        <v>100</v>
      </c>
      <c r="L21" s="336">
        <v>100</v>
      </c>
      <c r="M21" s="330">
        <v>100</v>
      </c>
      <c r="N21" s="336">
        <v>100</v>
      </c>
      <c r="O21" s="330">
        <v>100</v>
      </c>
      <c r="P21" s="336">
        <v>100</v>
      </c>
      <c r="Q21" s="330">
        <v>100</v>
      </c>
      <c r="R21" s="336">
        <v>100</v>
      </c>
      <c r="S21" s="330">
        <v>100</v>
      </c>
      <c r="T21" s="336">
        <v>100</v>
      </c>
      <c r="U21" s="1635">
        <v>100</v>
      </c>
      <c r="V21" s="1635">
        <v>100</v>
      </c>
      <c r="W21" s="1636">
        <v>100</v>
      </c>
      <c r="X21" s="1632">
        <v>100</v>
      </c>
      <c r="Y21" s="1634">
        <v>100</v>
      </c>
      <c r="Z21" s="1635">
        <v>100</v>
      </c>
      <c r="AA21" s="1635">
        <v>100</v>
      </c>
      <c r="AB21" s="1635">
        <v>100</v>
      </c>
      <c r="AC21" s="1632">
        <v>100</v>
      </c>
      <c r="AD21" s="1634">
        <v>100</v>
      </c>
      <c r="AE21" s="1632">
        <v>100</v>
      </c>
      <c r="AF21" s="1632">
        <v>100</v>
      </c>
      <c r="AG21" s="1632">
        <v>100</v>
      </c>
      <c r="AH21" s="1632">
        <v>100</v>
      </c>
      <c r="AI21" s="1629"/>
    </row>
    <row r="22" spans="1:35" s="123" customFormat="1" ht="51" customHeight="1">
      <c r="A22" s="524">
        <v>10</v>
      </c>
      <c r="B22" s="334" t="s">
        <v>1686</v>
      </c>
      <c r="C22" s="532" t="s">
        <v>1687</v>
      </c>
      <c r="D22" s="337" t="s">
        <v>376</v>
      </c>
      <c r="E22" s="536" t="s">
        <v>376</v>
      </c>
      <c r="F22" s="536" t="s">
        <v>376</v>
      </c>
      <c r="G22" s="536" t="s">
        <v>376</v>
      </c>
      <c r="H22" s="536" t="s">
        <v>376</v>
      </c>
      <c r="I22" s="536" t="s">
        <v>376</v>
      </c>
      <c r="J22" s="1619" t="s">
        <v>376</v>
      </c>
      <c r="K22" s="337" t="s">
        <v>376</v>
      </c>
      <c r="L22" s="338" t="s">
        <v>376</v>
      </c>
      <c r="M22" s="337" t="s">
        <v>376</v>
      </c>
      <c r="N22" s="536" t="s">
        <v>376</v>
      </c>
      <c r="O22" s="337" t="s">
        <v>376</v>
      </c>
      <c r="P22" s="1637" t="s">
        <v>1688</v>
      </c>
      <c r="Q22" s="1630" t="s">
        <v>1688</v>
      </c>
      <c r="R22" s="1638" t="s">
        <v>1688</v>
      </c>
      <c r="S22" s="1630" t="s">
        <v>1688</v>
      </c>
      <c r="T22" s="1630" t="s">
        <v>1688</v>
      </c>
      <c r="U22" s="1637" t="s">
        <v>1688</v>
      </c>
      <c r="V22" s="1637" t="s">
        <v>1688</v>
      </c>
      <c r="W22" s="1639" t="s">
        <v>1688</v>
      </c>
      <c r="X22" s="1630" t="s">
        <v>1688</v>
      </c>
      <c r="Y22" s="1640" t="s">
        <v>1688</v>
      </c>
      <c r="Z22" s="1637" t="s">
        <v>1688</v>
      </c>
      <c r="AA22" s="1637" t="s">
        <v>1688</v>
      </c>
      <c r="AB22" s="1637" t="s">
        <v>1688</v>
      </c>
      <c r="AC22" s="1630" t="s">
        <v>1688</v>
      </c>
      <c r="AD22" s="1630" t="s">
        <v>1688</v>
      </c>
      <c r="AE22" s="1630" t="s">
        <v>1688</v>
      </c>
      <c r="AF22" s="1641" t="s">
        <v>1688</v>
      </c>
      <c r="AG22" s="1641" t="s">
        <v>1688</v>
      </c>
      <c r="AH22" s="1641" t="s">
        <v>1688</v>
      </c>
      <c r="AI22" s="1629"/>
    </row>
    <row r="23" spans="1:35" s="123" customFormat="1" ht="25.5">
      <c r="A23" s="524">
        <v>11</v>
      </c>
      <c r="B23" s="334" t="s">
        <v>1689</v>
      </c>
      <c r="C23" s="532" t="s">
        <v>1663</v>
      </c>
      <c r="D23" s="339" t="s">
        <v>1690</v>
      </c>
      <c r="E23" s="537">
        <v>44791</v>
      </c>
      <c r="F23" s="537">
        <v>44791</v>
      </c>
      <c r="G23" s="537">
        <v>44869</v>
      </c>
      <c r="H23" s="537">
        <v>44869</v>
      </c>
      <c r="I23" s="537">
        <v>43781</v>
      </c>
      <c r="J23" s="1620">
        <v>44946</v>
      </c>
      <c r="K23" s="339" t="s">
        <v>1691</v>
      </c>
      <c r="L23" s="340" t="s">
        <v>1692</v>
      </c>
      <c r="M23" s="339" t="s">
        <v>1693</v>
      </c>
      <c r="N23" s="537" t="s">
        <v>1694</v>
      </c>
      <c r="O23" s="339" t="s">
        <v>1695</v>
      </c>
      <c r="P23" s="1642" t="s">
        <v>1696</v>
      </c>
      <c r="Q23" s="1643">
        <v>44517</v>
      </c>
      <c r="R23" s="1644">
        <v>44517</v>
      </c>
      <c r="S23" s="1643" t="s">
        <v>1697</v>
      </c>
      <c r="T23" s="1643">
        <v>44980</v>
      </c>
      <c r="U23" s="1642">
        <v>44980</v>
      </c>
      <c r="V23" s="1642" t="s">
        <v>1696</v>
      </c>
      <c r="W23" s="1645">
        <v>44517</v>
      </c>
      <c r="X23" s="1643">
        <v>44517</v>
      </c>
      <c r="Y23" s="1646">
        <v>44980</v>
      </c>
      <c r="Z23" s="1642">
        <v>44980</v>
      </c>
      <c r="AA23" s="1642">
        <v>44893</v>
      </c>
      <c r="AB23" s="1645">
        <v>44798</v>
      </c>
      <c r="AC23" s="1644">
        <v>44981</v>
      </c>
      <c r="AD23" s="1644" t="s">
        <v>1691</v>
      </c>
      <c r="AE23" s="1644" t="s">
        <v>1692</v>
      </c>
      <c r="AF23" s="1647" t="s">
        <v>1693</v>
      </c>
      <c r="AG23" s="1647" t="s">
        <v>1694</v>
      </c>
      <c r="AH23" s="1647" t="s">
        <v>1695</v>
      </c>
      <c r="AI23" s="1629"/>
    </row>
    <row r="24" spans="1:35" s="123" customFormat="1" ht="25.5">
      <c r="A24" s="524">
        <v>12</v>
      </c>
      <c r="B24" s="334" t="s">
        <v>1698</v>
      </c>
      <c r="C24" s="532" t="s">
        <v>1663</v>
      </c>
      <c r="D24" s="331" t="s">
        <v>1699</v>
      </c>
      <c r="E24" s="525" t="s">
        <v>1699</v>
      </c>
      <c r="F24" s="525" t="s">
        <v>1699</v>
      </c>
      <c r="G24" s="525" t="s">
        <v>1699</v>
      </c>
      <c r="H24" s="525" t="s">
        <v>1699</v>
      </c>
      <c r="I24" s="525" t="s">
        <v>1699</v>
      </c>
      <c r="J24" s="1616" t="s">
        <v>1699</v>
      </c>
      <c r="K24" s="331" t="s">
        <v>1699</v>
      </c>
      <c r="L24" s="527" t="s">
        <v>1699</v>
      </c>
      <c r="M24" s="331" t="s">
        <v>1699</v>
      </c>
      <c r="N24" s="525" t="s">
        <v>1699</v>
      </c>
      <c r="O24" s="331" t="s">
        <v>1699</v>
      </c>
      <c r="P24" s="1648" t="s">
        <v>1700</v>
      </c>
      <c r="Q24" s="1626" t="s">
        <v>1700</v>
      </c>
      <c r="R24" s="1627" t="s">
        <v>1700</v>
      </c>
      <c r="S24" s="1626" t="s">
        <v>1700</v>
      </c>
      <c r="T24" s="1626" t="s">
        <v>1700</v>
      </c>
      <c r="U24" s="1648" t="s">
        <v>1700</v>
      </c>
      <c r="V24" s="1648" t="s">
        <v>1700</v>
      </c>
      <c r="W24" s="1649" t="s">
        <v>1700</v>
      </c>
      <c r="X24" s="1626" t="s">
        <v>1700</v>
      </c>
      <c r="Y24" s="1628" t="s">
        <v>1700</v>
      </c>
      <c r="Z24" s="1648" t="s">
        <v>1700</v>
      </c>
      <c r="AA24" s="1648" t="s">
        <v>1700</v>
      </c>
      <c r="AB24" s="1649" t="s">
        <v>1700</v>
      </c>
      <c r="AC24" s="1627" t="s">
        <v>1700</v>
      </c>
      <c r="AD24" s="1627" t="s">
        <v>1700</v>
      </c>
      <c r="AE24" s="1627" t="s">
        <v>1700</v>
      </c>
      <c r="AF24" s="1626" t="s">
        <v>1700</v>
      </c>
      <c r="AG24" s="1626" t="s">
        <v>1700</v>
      </c>
      <c r="AH24" s="1626" t="s">
        <v>1700</v>
      </c>
      <c r="AI24" s="1629"/>
    </row>
    <row r="25" spans="1:35" s="123" customFormat="1" ht="25.5">
      <c r="A25" s="524">
        <v>13</v>
      </c>
      <c r="B25" s="334" t="s">
        <v>1701</v>
      </c>
      <c r="C25" s="532" t="s">
        <v>1663</v>
      </c>
      <c r="D25" s="341" t="s">
        <v>1663</v>
      </c>
      <c r="E25" s="538" t="s">
        <v>1663</v>
      </c>
      <c r="F25" s="341" t="s">
        <v>1663</v>
      </c>
      <c r="G25" s="538" t="s">
        <v>1663</v>
      </c>
      <c r="H25" s="341" t="s">
        <v>1663</v>
      </c>
      <c r="I25" s="538" t="s">
        <v>1663</v>
      </c>
      <c r="J25" s="1621" t="s">
        <v>1663</v>
      </c>
      <c r="K25" s="538" t="s">
        <v>1663</v>
      </c>
      <c r="L25" s="340" t="s">
        <v>1663</v>
      </c>
      <c r="M25" s="339" t="s">
        <v>1663</v>
      </c>
      <c r="N25" s="537" t="s">
        <v>1663</v>
      </c>
      <c r="O25" s="339" t="s">
        <v>1663</v>
      </c>
      <c r="P25" s="1642" t="s">
        <v>1702</v>
      </c>
      <c r="Q25" s="1643">
        <v>48261</v>
      </c>
      <c r="R25" s="1644">
        <v>48261</v>
      </c>
      <c r="S25" s="1643">
        <v>48323</v>
      </c>
      <c r="T25" s="1643" t="s">
        <v>2252</v>
      </c>
      <c r="U25" s="1642" t="s">
        <v>2252</v>
      </c>
      <c r="V25" s="1642" t="s">
        <v>1702</v>
      </c>
      <c r="W25" s="1645">
        <v>48261</v>
      </c>
      <c r="X25" s="1643">
        <v>48261</v>
      </c>
      <c r="Y25" s="1646" t="s">
        <v>2252</v>
      </c>
      <c r="Z25" s="1642" t="s">
        <v>2252</v>
      </c>
      <c r="AA25" s="1642">
        <v>48638</v>
      </c>
      <c r="AB25" s="1649" t="s">
        <v>1703</v>
      </c>
      <c r="AC25" s="1649" t="s">
        <v>2262</v>
      </c>
      <c r="AD25" s="1627" t="s">
        <v>1704</v>
      </c>
      <c r="AE25" s="1644" t="s">
        <v>1705</v>
      </c>
      <c r="AF25" s="1643" t="s">
        <v>1706</v>
      </c>
      <c r="AG25" s="1643" t="s">
        <v>1707</v>
      </c>
      <c r="AH25" s="1643" t="s">
        <v>1708</v>
      </c>
      <c r="AI25" s="1629"/>
    </row>
    <row r="26" spans="1:35" s="123" customFormat="1" ht="25.5">
      <c r="A26" s="524">
        <v>14</v>
      </c>
      <c r="B26" s="334" t="s">
        <v>1709</v>
      </c>
      <c r="C26" s="532" t="s">
        <v>1710</v>
      </c>
      <c r="D26" s="330" t="s">
        <v>1711</v>
      </c>
      <c r="E26" s="531" t="s">
        <v>1711</v>
      </c>
      <c r="F26" s="531" t="s">
        <v>1711</v>
      </c>
      <c r="G26" s="531" t="s">
        <v>1711</v>
      </c>
      <c r="H26" s="531" t="s">
        <v>1711</v>
      </c>
      <c r="I26" s="531" t="s">
        <v>1711</v>
      </c>
      <c r="J26" s="1617" t="s">
        <v>1711</v>
      </c>
      <c r="K26" s="330" t="s">
        <v>1711</v>
      </c>
      <c r="L26" s="336" t="s">
        <v>1711</v>
      </c>
      <c r="M26" s="330" t="s">
        <v>1711</v>
      </c>
      <c r="N26" s="531" t="s">
        <v>1711</v>
      </c>
      <c r="O26" s="330" t="s">
        <v>1711</v>
      </c>
      <c r="P26" s="1635" t="s">
        <v>1711</v>
      </c>
      <c r="Q26" s="1632" t="s">
        <v>1711</v>
      </c>
      <c r="R26" s="1633" t="s">
        <v>1711</v>
      </c>
      <c r="S26" s="1632" t="s">
        <v>1711</v>
      </c>
      <c r="T26" s="1632" t="s">
        <v>1711</v>
      </c>
      <c r="U26" s="1635" t="s">
        <v>1711</v>
      </c>
      <c r="V26" s="1635" t="s">
        <v>1711</v>
      </c>
      <c r="W26" s="1636" t="s">
        <v>1711</v>
      </c>
      <c r="X26" s="1632" t="s">
        <v>1711</v>
      </c>
      <c r="Y26" s="1634" t="s">
        <v>1711</v>
      </c>
      <c r="Z26" s="1635" t="s">
        <v>1711</v>
      </c>
      <c r="AA26" s="1635" t="s">
        <v>1711</v>
      </c>
      <c r="AB26" s="1636" t="s">
        <v>1711</v>
      </c>
      <c r="AC26" s="1633" t="s">
        <v>1711</v>
      </c>
      <c r="AD26" s="1633" t="s">
        <v>1711</v>
      </c>
      <c r="AE26" s="1633" t="s">
        <v>1711</v>
      </c>
      <c r="AF26" s="1632" t="s">
        <v>1711</v>
      </c>
      <c r="AG26" s="1632" t="s">
        <v>1711</v>
      </c>
      <c r="AH26" s="1632" t="s">
        <v>1711</v>
      </c>
      <c r="AI26" s="1629"/>
    </row>
    <row r="27" spans="1:35" s="123" customFormat="1" ht="127.5" customHeight="1">
      <c r="A27" s="524">
        <v>15</v>
      </c>
      <c r="B27" s="334" t="s">
        <v>1712</v>
      </c>
      <c r="C27" s="532" t="s">
        <v>1663</v>
      </c>
      <c r="D27" s="342" t="s">
        <v>1713</v>
      </c>
      <c r="E27" s="539" t="s">
        <v>1714</v>
      </c>
      <c r="F27" s="539" t="s">
        <v>1714</v>
      </c>
      <c r="G27" s="539" t="s">
        <v>1715</v>
      </c>
      <c r="H27" s="539" t="s">
        <v>1715</v>
      </c>
      <c r="I27" s="539" t="s">
        <v>1716</v>
      </c>
      <c r="J27" s="1622" t="s">
        <v>2242</v>
      </c>
      <c r="K27" s="342" t="s">
        <v>1717</v>
      </c>
      <c r="L27" s="343" t="s">
        <v>1718</v>
      </c>
      <c r="M27" s="344" t="s">
        <v>1719</v>
      </c>
      <c r="N27" s="540" t="s">
        <v>1720</v>
      </c>
      <c r="O27" s="344" t="s">
        <v>1721</v>
      </c>
      <c r="P27" s="1650" t="s">
        <v>1722</v>
      </c>
      <c r="Q27" s="1651" t="s">
        <v>1723</v>
      </c>
      <c r="R27" s="1652" t="s">
        <v>1723</v>
      </c>
      <c r="S27" s="1651" t="s">
        <v>1724</v>
      </c>
      <c r="T27" s="1651" t="s">
        <v>2253</v>
      </c>
      <c r="U27" s="1650" t="s">
        <v>2253</v>
      </c>
      <c r="V27" s="1650" t="s">
        <v>1722</v>
      </c>
      <c r="W27" s="1653" t="s">
        <v>1723</v>
      </c>
      <c r="X27" s="1651" t="s">
        <v>1723</v>
      </c>
      <c r="Y27" s="1654" t="s">
        <v>2253</v>
      </c>
      <c r="Z27" s="1655" t="s">
        <v>2253</v>
      </c>
      <c r="AA27" s="1650" t="s">
        <v>1725</v>
      </c>
      <c r="AB27" s="1656" t="s">
        <v>1726</v>
      </c>
      <c r="AC27" s="1657" t="s">
        <v>2254</v>
      </c>
      <c r="AD27" s="1657" t="s">
        <v>1727</v>
      </c>
      <c r="AE27" s="1657" t="s">
        <v>1728</v>
      </c>
      <c r="AF27" s="1658" t="s">
        <v>1729</v>
      </c>
      <c r="AG27" s="1658">
        <v>45897</v>
      </c>
      <c r="AH27" s="1658">
        <v>46401</v>
      </c>
      <c r="AI27" s="1629"/>
    </row>
    <row r="28" spans="1:35" s="123" customFormat="1" ht="76.5" customHeight="1">
      <c r="A28" s="524">
        <v>16</v>
      </c>
      <c r="B28" s="334" t="s">
        <v>1730</v>
      </c>
      <c r="C28" s="532" t="s">
        <v>1663</v>
      </c>
      <c r="D28" s="344" t="s">
        <v>1731</v>
      </c>
      <c r="E28" s="540" t="s">
        <v>1732</v>
      </c>
      <c r="F28" s="540" t="s">
        <v>1732</v>
      </c>
      <c r="G28" s="540" t="s">
        <v>1733</v>
      </c>
      <c r="H28" s="540" t="s">
        <v>1733</v>
      </c>
      <c r="I28" s="540" t="s">
        <v>1734</v>
      </c>
      <c r="J28" s="1623" t="s">
        <v>2243</v>
      </c>
      <c r="K28" s="344" t="s">
        <v>1735</v>
      </c>
      <c r="L28" s="344" t="s">
        <v>1736</v>
      </c>
      <c r="M28" s="344" t="s">
        <v>1737</v>
      </c>
      <c r="N28" s="540" t="s">
        <v>1738</v>
      </c>
      <c r="O28" s="344" t="s">
        <v>1739</v>
      </c>
      <c r="P28" s="1651" t="s">
        <v>1740</v>
      </c>
      <c r="Q28" s="1651" t="s">
        <v>1741</v>
      </c>
      <c r="R28" s="1652" t="s">
        <v>1741</v>
      </c>
      <c r="S28" s="1651" t="s">
        <v>1742</v>
      </c>
      <c r="T28" s="1651" t="s">
        <v>1744</v>
      </c>
      <c r="U28" s="1651" t="s">
        <v>1744</v>
      </c>
      <c r="V28" s="1651" t="s">
        <v>1743</v>
      </c>
      <c r="W28" s="1659" t="s">
        <v>1741</v>
      </c>
      <c r="X28" s="1651" t="s">
        <v>1741</v>
      </c>
      <c r="Y28" s="1654" t="s">
        <v>1744</v>
      </c>
      <c r="Z28" s="1660" t="s">
        <v>1744</v>
      </c>
      <c r="AA28" s="1660" t="s">
        <v>1744</v>
      </c>
      <c r="AB28" s="1659" t="s">
        <v>1744</v>
      </c>
      <c r="AC28" s="1652" t="s">
        <v>1744</v>
      </c>
      <c r="AD28" s="1652" t="s">
        <v>1735</v>
      </c>
      <c r="AE28" s="1652" t="s">
        <v>1736</v>
      </c>
      <c r="AF28" s="1651" t="s">
        <v>1737</v>
      </c>
      <c r="AG28" s="1651" t="s">
        <v>1738</v>
      </c>
      <c r="AH28" s="1651" t="s">
        <v>1739</v>
      </c>
      <c r="AI28" s="1629"/>
    </row>
    <row r="29" spans="1:35" s="123" customFormat="1" ht="45.75" customHeight="1">
      <c r="A29" s="1965" t="s">
        <v>1745</v>
      </c>
      <c r="B29" s="1965"/>
      <c r="C29" s="333"/>
      <c r="D29" s="334"/>
      <c r="E29" s="334"/>
      <c r="F29" s="334"/>
      <c r="G29" s="334"/>
      <c r="H29" s="334"/>
      <c r="I29" s="334"/>
      <c r="J29" s="1615"/>
      <c r="K29" s="329"/>
      <c r="L29" s="541"/>
      <c r="M29" s="334"/>
      <c r="N29" s="334"/>
      <c r="O29" s="334"/>
      <c r="P29" s="1615"/>
      <c r="Q29" s="1662"/>
      <c r="R29" s="1662"/>
      <c r="S29" s="334"/>
      <c r="T29" s="1615"/>
      <c r="U29" s="1661"/>
      <c r="V29" s="1661"/>
      <c r="W29" s="1661"/>
      <c r="X29" s="1663"/>
      <c r="Y29" s="1662"/>
      <c r="Z29" s="1661"/>
      <c r="AA29" s="1664"/>
      <c r="AB29" s="1661"/>
      <c r="AC29" s="1662"/>
      <c r="AD29" s="1662"/>
      <c r="AE29" s="1662"/>
      <c r="AF29" s="1662"/>
      <c r="AG29" s="1662"/>
      <c r="AH29" s="1662"/>
    </row>
    <row r="30" spans="1:35" s="123" customFormat="1" ht="25.5">
      <c r="A30" s="524">
        <v>17</v>
      </c>
      <c r="B30" s="334" t="s">
        <v>1746</v>
      </c>
      <c r="C30" s="532" t="s">
        <v>1747</v>
      </c>
      <c r="D30" s="330" t="s">
        <v>1747</v>
      </c>
      <c r="E30" s="531" t="s">
        <v>1747</v>
      </c>
      <c r="F30" s="531" t="s">
        <v>1748</v>
      </c>
      <c r="G30" s="531" t="s">
        <v>1748</v>
      </c>
      <c r="H30" s="531" t="s">
        <v>1747</v>
      </c>
      <c r="I30" s="531" t="s">
        <v>1749</v>
      </c>
      <c r="J30" s="1617" t="s">
        <v>1747</v>
      </c>
      <c r="K30" s="330" t="s">
        <v>1747</v>
      </c>
      <c r="L30" s="336" t="s">
        <v>1747</v>
      </c>
      <c r="M30" s="330" t="s">
        <v>1747</v>
      </c>
      <c r="N30" s="531" t="s">
        <v>1747</v>
      </c>
      <c r="O30" s="330" t="s">
        <v>1747</v>
      </c>
      <c r="P30" s="1635" t="s">
        <v>1747</v>
      </c>
      <c r="Q30" s="1632" t="s">
        <v>1747</v>
      </c>
      <c r="R30" s="1633" t="s">
        <v>1748</v>
      </c>
      <c r="S30" s="1632" t="s">
        <v>1747</v>
      </c>
      <c r="T30" s="1632" t="s">
        <v>1747</v>
      </c>
      <c r="U30" s="1635" t="s">
        <v>1748</v>
      </c>
      <c r="V30" s="1635" t="s">
        <v>1747</v>
      </c>
      <c r="W30" s="1636" t="s">
        <v>1747</v>
      </c>
      <c r="X30" s="1632" t="s">
        <v>1748</v>
      </c>
      <c r="Y30" s="1634" t="s">
        <v>1747</v>
      </c>
      <c r="Z30" s="1635" t="s">
        <v>1748</v>
      </c>
      <c r="AA30" s="1635" t="s">
        <v>1749</v>
      </c>
      <c r="AB30" s="1636" t="s">
        <v>1749</v>
      </c>
      <c r="AC30" s="1665" t="s">
        <v>1749</v>
      </c>
      <c r="AD30" s="1665" t="s">
        <v>1747</v>
      </c>
      <c r="AE30" s="1665" t="s">
        <v>1747</v>
      </c>
      <c r="AF30" s="1666" t="s">
        <v>1747</v>
      </c>
      <c r="AG30" s="1666" t="s">
        <v>1747</v>
      </c>
      <c r="AH30" s="1666" t="s">
        <v>1747</v>
      </c>
      <c r="AI30" s="1629"/>
    </row>
    <row r="31" spans="1:35" s="123" customFormat="1" ht="102">
      <c r="A31" s="524">
        <v>18</v>
      </c>
      <c r="B31" s="334" t="s">
        <v>1750</v>
      </c>
      <c r="C31" s="532" t="s">
        <v>1663</v>
      </c>
      <c r="D31" s="344" t="s">
        <v>1751</v>
      </c>
      <c r="E31" s="540" t="s">
        <v>1752</v>
      </c>
      <c r="F31" s="540" t="s">
        <v>1753</v>
      </c>
      <c r="G31" s="540" t="s">
        <v>1754</v>
      </c>
      <c r="H31" s="540" t="s">
        <v>1755</v>
      </c>
      <c r="I31" s="540" t="s">
        <v>1756</v>
      </c>
      <c r="J31" s="1623" t="s">
        <v>1751</v>
      </c>
      <c r="K31" s="344" t="s">
        <v>1757</v>
      </c>
      <c r="L31" s="336" t="s">
        <v>1758</v>
      </c>
      <c r="M31" s="542" t="s">
        <v>1759</v>
      </c>
      <c r="N31" s="543" t="s">
        <v>1760</v>
      </c>
      <c r="O31" s="542" t="s">
        <v>1761</v>
      </c>
      <c r="P31" s="344" t="s">
        <v>1762</v>
      </c>
      <c r="Q31" s="540" t="s">
        <v>1763</v>
      </c>
      <c r="R31" s="540" t="s">
        <v>1764</v>
      </c>
      <c r="S31" s="540" t="s">
        <v>1765</v>
      </c>
      <c r="T31" s="540" t="s">
        <v>2255</v>
      </c>
      <c r="U31" s="540" t="s">
        <v>2256</v>
      </c>
      <c r="V31" s="1623" t="s">
        <v>1766</v>
      </c>
      <c r="W31" s="344" t="s">
        <v>1767</v>
      </c>
      <c r="X31" s="336" t="s">
        <v>1768</v>
      </c>
      <c r="Y31" s="542" t="s">
        <v>2257</v>
      </c>
      <c r="Z31" s="543" t="s">
        <v>2258</v>
      </c>
      <c r="AA31" s="542" t="s">
        <v>1769</v>
      </c>
      <c r="AB31" s="344" t="s">
        <v>1770</v>
      </c>
      <c r="AC31" s="540" t="s">
        <v>2259</v>
      </c>
      <c r="AD31" s="540" t="s">
        <v>1771</v>
      </c>
      <c r="AE31" s="540" t="s">
        <v>1772</v>
      </c>
      <c r="AF31" s="540" t="s">
        <v>1771</v>
      </c>
      <c r="AG31" s="540" t="s">
        <v>1773</v>
      </c>
      <c r="AH31" s="1692" t="s">
        <v>1774</v>
      </c>
      <c r="AI31" s="1629"/>
    </row>
    <row r="32" spans="1:35" s="123" customFormat="1" ht="25.5">
      <c r="A32" s="524">
        <v>19</v>
      </c>
      <c r="B32" s="334" t="s">
        <v>1775</v>
      </c>
      <c r="C32" s="532" t="s">
        <v>1711</v>
      </c>
      <c r="D32" s="330" t="s">
        <v>1710</v>
      </c>
      <c r="E32" s="531" t="s">
        <v>1710</v>
      </c>
      <c r="F32" s="531" t="s">
        <v>1710</v>
      </c>
      <c r="G32" s="531" t="s">
        <v>1710</v>
      </c>
      <c r="H32" s="531" t="s">
        <v>1710</v>
      </c>
      <c r="I32" s="531" t="s">
        <v>1710</v>
      </c>
      <c r="J32" s="1617" t="s">
        <v>1710</v>
      </c>
      <c r="K32" s="330" t="s">
        <v>1710</v>
      </c>
      <c r="L32" s="336" t="s">
        <v>1710</v>
      </c>
      <c r="M32" s="330" t="s">
        <v>1710</v>
      </c>
      <c r="N32" s="531" t="s">
        <v>1710</v>
      </c>
      <c r="O32" s="330" t="s">
        <v>1710</v>
      </c>
      <c r="P32" s="1635" t="s">
        <v>1710</v>
      </c>
      <c r="Q32" s="1632" t="s">
        <v>1710</v>
      </c>
      <c r="R32" s="1633" t="s">
        <v>1710</v>
      </c>
      <c r="S32" s="1632" t="s">
        <v>1710</v>
      </c>
      <c r="T32" s="1632" t="s">
        <v>1710</v>
      </c>
      <c r="U32" s="1635" t="s">
        <v>1710</v>
      </c>
      <c r="V32" s="1635" t="s">
        <v>1710</v>
      </c>
      <c r="W32" s="1636" t="s">
        <v>1710</v>
      </c>
      <c r="X32" s="1632" t="s">
        <v>1710</v>
      </c>
      <c r="Y32" s="1634" t="s">
        <v>1710</v>
      </c>
      <c r="Z32" s="1635" t="s">
        <v>1710</v>
      </c>
      <c r="AA32" s="1635" t="s">
        <v>1710</v>
      </c>
      <c r="AB32" s="1636" t="s">
        <v>1710</v>
      </c>
      <c r="AC32" s="1665" t="s">
        <v>1710</v>
      </c>
      <c r="AD32" s="1665" t="s">
        <v>1710</v>
      </c>
      <c r="AE32" s="1665" t="s">
        <v>1710</v>
      </c>
      <c r="AF32" s="1666" t="s">
        <v>1710</v>
      </c>
      <c r="AG32" s="1666" t="s">
        <v>1710</v>
      </c>
      <c r="AH32" s="1666" t="s">
        <v>1710</v>
      </c>
      <c r="AI32" s="1629"/>
    </row>
    <row r="33" spans="1:35" s="123" customFormat="1" ht="51" customHeight="1">
      <c r="A33" s="528" t="s">
        <v>659</v>
      </c>
      <c r="B33" s="1148" t="s">
        <v>1776</v>
      </c>
      <c r="C33" s="532" t="s">
        <v>1777</v>
      </c>
      <c r="D33" s="344" t="s">
        <v>1778</v>
      </c>
      <c r="E33" s="540" t="s">
        <v>1778</v>
      </c>
      <c r="F33" s="540" t="s">
        <v>1778</v>
      </c>
      <c r="G33" s="540" t="s">
        <v>1778</v>
      </c>
      <c r="H33" s="540" t="s">
        <v>1778</v>
      </c>
      <c r="I33" s="540" t="s">
        <v>1778</v>
      </c>
      <c r="J33" s="1623" t="s">
        <v>1778</v>
      </c>
      <c r="K33" s="344" t="s">
        <v>1778</v>
      </c>
      <c r="L33" s="336" t="s">
        <v>1778</v>
      </c>
      <c r="M33" s="330" t="s">
        <v>1778</v>
      </c>
      <c r="N33" s="531" t="s">
        <v>1778</v>
      </c>
      <c r="O33" s="330" t="s">
        <v>1778</v>
      </c>
      <c r="P33" s="1635" t="s">
        <v>1779</v>
      </c>
      <c r="Q33" s="1632" t="s">
        <v>1779</v>
      </c>
      <c r="R33" s="1633" t="s">
        <v>1779</v>
      </c>
      <c r="S33" s="1632" t="s">
        <v>1779</v>
      </c>
      <c r="T33" s="1632" t="s">
        <v>1779</v>
      </c>
      <c r="U33" s="1635" t="s">
        <v>1779</v>
      </c>
      <c r="V33" s="1635" t="s">
        <v>1779</v>
      </c>
      <c r="W33" s="1636" t="s">
        <v>1779</v>
      </c>
      <c r="X33" s="1632" t="s">
        <v>1779</v>
      </c>
      <c r="Y33" s="1634" t="s">
        <v>1779</v>
      </c>
      <c r="Z33" s="1635" t="s">
        <v>1779</v>
      </c>
      <c r="AA33" s="1635" t="s">
        <v>1779</v>
      </c>
      <c r="AB33" s="1636" t="s">
        <v>1779</v>
      </c>
      <c r="AC33" s="1665" t="s">
        <v>1779</v>
      </c>
      <c r="AD33" s="1665" t="s">
        <v>1779</v>
      </c>
      <c r="AE33" s="1665" t="s">
        <v>1779</v>
      </c>
      <c r="AF33" s="1666" t="s">
        <v>1779</v>
      </c>
      <c r="AG33" s="1666" t="s">
        <v>1779</v>
      </c>
      <c r="AH33" s="1666" t="s">
        <v>1779</v>
      </c>
      <c r="AI33" s="1629"/>
    </row>
    <row r="34" spans="1:35" s="123" customFormat="1" ht="51">
      <c r="A34" s="528" t="s">
        <v>660</v>
      </c>
      <c r="B34" s="1148" t="s">
        <v>1780</v>
      </c>
      <c r="C34" s="532" t="s">
        <v>1777</v>
      </c>
      <c r="D34" s="344" t="s">
        <v>1778</v>
      </c>
      <c r="E34" s="540" t="s">
        <v>1778</v>
      </c>
      <c r="F34" s="540" t="s">
        <v>1778</v>
      </c>
      <c r="G34" s="540" t="s">
        <v>1778</v>
      </c>
      <c r="H34" s="540" t="s">
        <v>1778</v>
      </c>
      <c r="I34" s="540" t="s">
        <v>1778</v>
      </c>
      <c r="J34" s="1623" t="s">
        <v>1778</v>
      </c>
      <c r="K34" s="344" t="s">
        <v>1778</v>
      </c>
      <c r="L34" s="336" t="s">
        <v>1778</v>
      </c>
      <c r="M34" s="330" t="s">
        <v>1778</v>
      </c>
      <c r="N34" s="531" t="s">
        <v>1778</v>
      </c>
      <c r="O34" s="330" t="s">
        <v>1778</v>
      </c>
      <c r="P34" s="1635" t="s">
        <v>1779</v>
      </c>
      <c r="Q34" s="1632" t="s">
        <v>1779</v>
      </c>
      <c r="R34" s="1633" t="s">
        <v>1779</v>
      </c>
      <c r="S34" s="1632" t="s">
        <v>1779</v>
      </c>
      <c r="T34" s="1632" t="s">
        <v>1779</v>
      </c>
      <c r="U34" s="1635" t="s">
        <v>1779</v>
      </c>
      <c r="V34" s="1635" t="s">
        <v>1779</v>
      </c>
      <c r="W34" s="1636" t="s">
        <v>1779</v>
      </c>
      <c r="X34" s="1632" t="s">
        <v>1779</v>
      </c>
      <c r="Y34" s="1634" t="s">
        <v>1779</v>
      </c>
      <c r="Z34" s="1635" t="s">
        <v>1779</v>
      </c>
      <c r="AA34" s="1635" t="s">
        <v>1779</v>
      </c>
      <c r="AB34" s="1636" t="s">
        <v>1779</v>
      </c>
      <c r="AC34" s="1665" t="s">
        <v>1779</v>
      </c>
      <c r="AD34" s="1665" t="s">
        <v>1779</v>
      </c>
      <c r="AE34" s="1665" t="s">
        <v>1779</v>
      </c>
      <c r="AF34" s="1666" t="s">
        <v>1779</v>
      </c>
      <c r="AG34" s="1666" t="s">
        <v>1779</v>
      </c>
      <c r="AH34" s="1666" t="s">
        <v>1779</v>
      </c>
      <c r="AI34" s="1629"/>
    </row>
    <row r="35" spans="1:35" s="123" customFormat="1" ht="25.5">
      <c r="A35" s="524">
        <v>21</v>
      </c>
      <c r="B35" s="334" t="s">
        <v>1781</v>
      </c>
      <c r="C35" s="532" t="s">
        <v>1663</v>
      </c>
      <c r="D35" s="330" t="s">
        <v>1710</v>
      </c>
      <c r="E35" s="531" t="s">
        <v>1710</v>
      </c>
      <c r="F35" s="531" t="s">
        <v>1710</v>
      </c>
      <c r="G35" s="531" t="s">
        <v>1710</v>
      </c>
      <c r="H35" s="531" t="s">
        <v>1710</v>
      </c>
      <c r="I35" s="531" t="s">
        <v>1710</v>
      </c>
      <c r="J35" s="1617" t="s">
        <v>1710</v>
      </c>
      <c r="K35" s="330" t="s">
        <v>1710</v>
      </c>
      <c r="L35" s="336" t="s">
        <v>1710</v>
      </c>
      <c r="M35" s="330" t="s">
        <v>1710</v>
      </c>
      <c r="N35" s="531" t="s">
        <v>1710</v>
      </c>
      <c r="O35" s="330" t="s">
        <v>1710</v>
      </c>
      <c r="P35" s="1635" t="s">
        <v>1710</v>
      </c>
      <c r="Q35" s="1632" t="s">
        <v>1710</v>
      </c>
      <c r="R35" s="1633" t="s">
        <v>1710</v>
      </c>
      <c r="S35" s="1632" t="s">
        <v>1710</v>
      </c>
      <c r="T35" s="1632" t="s">
        <v>1710</v>
      </c>
      <c r="U35" s="1635" t="s">
        <v>1710</v>
      </c>
      <c r="V35" s="1635" t="s">
        <v>1710</v>
      </c>
      <c r="W35" s="1636" t="s">
        <v>1710</v>
      </c>
      <c r="X35" s="1632" t="s">
        <v>1710</v>
      </c>
      <c r="Y35" s="1634" t="s">
        <v>1710</v>
      </c>
      <c r="Z35" s="1635" t="s">
        <v>1710</v>
      </c>
      <c r="AA35" s="1635" t="s">
        <v>1710</v>
      </c>
      <c r="AB35" s="1636" t="s">
        <v>1710</v>
      </c>
      <c r="AC35" s="1665" t="s">
        <v>1710</v>
      </c>
      <c r="AD35" s="1665" t="s">
        <v>1710</v>
      </c>
      <c r="AE35" s="1665" t="s">
        <v>1710</v>
      </c>
      <c r="AF35" s="1666" t="s">
        <v>1710</v>
      </c>
      <c r="AG35" s="1666" t="s">
        <v>1710</v>
      </c>
      <c r="AH35" s="1666" t="s">
        <v>1710</v>
      </c>
      <c r="AI35" s="1629"/>
    </row>
    <row r="36" spans="1:35" s="123" customFormat="1" ht="25.5">
      <c r="A36" s="524">
        <v>22</v>
      </c>
      <c r="B36" s="334" t="s">
        <v>1782</v>
      </c>
      <c r="C36" s="532" t="s">
        <v>1783</v>
      </c>
      <c r="D36" s="330" t="s">
        <v>1783</v>
      </c>
      <c r="E36" s="531" t="s">
        <v>1783</v>
      </c>
      <c r="F36" s="531" t="s">
        <v>1783</v>
      </c>
      <c r="G36" s="531" t="s">
        <v>1783</v>
      </c>
      <c r="H36" s="531" t="s">
        <v>1783</v>
      </c>
      <c r="I36" s="531" t="s">
        <v>1783</v>
      </c>
      <c r="J36" s="1617" t="s">
        <v>1783</v>
      </c>
      <c r="K36" s="330" t="s">
        <v>1783</v>
      </c>
      <c r="L36" s="336" t="s">
        <v>1783</v>
      </c>
      <c r="M36" s="330" t="s">
        <v>1783</v>
      </c>
      <c r="N36" s="531" t="s">
        <v>1783</v>
      </c>
      <c r="O36" s="330" t="s">
        <v>1783</v>
      </c>
      <c r="P36" s="1635" t="s">
        <v>1784</v>
      </c>
      <c r="Q36" s="1632" t="s">
        <v>1784</v>
      </c>
      <c r="R36" s="1633" t="s">
        <v>1784</v>
      </c>
      <c r="S36" s="1632" t="s">
        <v>1784</v>
      </c>
      <c r="T36" s="1632" t="s">
        <v>1784</v>
      </c>
      <c r="U36" s="1635" t="s">
        <v>1784</v>
      </c>
      <c r="V36" s="1635" t="s">
        <v>1784</v>
      </c>
      <c r="W36" s="1636" t="s">
        <v>1784</v>
      </c>
      <c r="X36" s="1632" t="s">
        <v>1784</v>
      </c>
      <c r="Y36" s="1634" t="s">
        <v>1784</v>
      </c>
      <c r="Z36" s="1635" t="s">
        <v>1784</v>
      </c>
      <c r="AA36" s="1635" t="s">
        <v>1784</v>
      </c>
      <c r="AB36" s="1636" t="s">
        <v>1784</v>
      </c>
      <c r="AC36" s="1665" t="s">
        <v>1784</v>
      </c>
      <c r="AD36" s="1665" t="s">
        <v>1784</v>
      </c>
      <c r="AE36" s="1665" t="s">
        <v>1784</v>
      </c>
      <c r="AF36" s="1666" t="s">
        <v>1784</v>
      </c>
      <c r="AG36" s="1666" t="s">
        <v>1784</v>
      </c>
      <c r="AH36" s="1666" t="s">
        <v>1784</v>
      </c>
      <c r="AI36" s="1629"/>
    </row>
    <row r="37" spans="1:35" s="123" customFormat="1" ht="45.75" customHeight="1">
      <c r="A37" s="1965" t="s">
        <v>1785</v>
      </c>
      <c r="B37" s="1965"/>
      <c r="C37" s="333"/>
      <c r="D37" s="334"/>
      <c r="E37" s="334"/>
      <c r="F37" s="334"/>
      <c r="G37" s="334"/>
      <c r="H37" s="334"/>
      <c r="I37" s="334"/>
      <c r="J37" s="1615"/>
      <c r="K37" s="329"/>
      <c r="L37" s="541"/>
      <c r="M37" s="334"/>
      <c r="N37" s="334"/>
      <c r="O37" s="329"/>
      <c r="P37" s="1661"/>
      <c r="Q37" s="1662"/>
      <c r="R37" s="1662"/>
      <c r="S37" s="1663"/>
      <c r="T37" s="1663"/>
      <c r="U37" s="1661"/>
      <c r="V37" s="1661"/>
      <c r="W37" s="1661"/>
      <c r="X37" s="1663"/>
      <c r="Y37" s="1662"/>
      <c r="Z37" s="1661"/>
      <c r="AA37" s="1664"/>
      <c r="AB37" s="1661"/>
      <c r="AC37" s="1667"/>
      <c r="AD37" s="1667"/>
      <c r="AE37" s="1667"/>
      <c r="AF37" s="1668"/>
      <c r="AG37" s="1668"/>
      <c r="AH37" s="1668"/>
    </row>
    <row r="38" spans="1:35" s="123" customFormat="1" ht="28.5">
      <c r="A38" s="524">
        <v>23</v>
      </c>
      <c r="B38" s="334" t="s">
        <v>1786</v>
      </c>
      <c r="C38" s="532" t="s">
        <v>1663</v>
      </c>
      <c r="D38" s="330" t="s">
        <v>2112</v>
      </c>
      <c r="E38" s="330" t="s">
        <v>2112</v>
      </c>
      <c r="F38" s="330" t="s">
        <v>2112</v>
      </c>
      <c r="G38" s="330" t="s">
        <v>2112</v>
      </c>
      <c r="H38" s="330" t="s">
        <v>2112</v>
      </c>
      <c r="I38" s="330" t="s">
        <v>2112</v>
      </c>
      <c r="J38" s="1624" t="s">
        <v>2244</v>
      </c>
      <c r="K38" s="330" t="s">
        <v>2112</v>
      </c>
      <c r="L38" s="330" t="s">
        <v>2112</v>
      </c>
      <c r="M38" s="330" t="s">
        <v>2112</v>
      </c>
      <c r="N38" s="330" t="s">
        <v>2112</v>
      </c>
      <c r="O38" s="330" t="s">
        <v>2112</v>
      </c>
      <c r="P38" s="1632" t="s">
        <v>2260</v>
      </c>
      <c r="Q38" s="1632" t="s">
        <v>2260</v>
      </c>
      <c r="R38" s="1632" t="s">
        <v>2260</v>
      </c>
      <c r="S38" s="1632" t="s">
        <v>2260</v>
      </c>
      <c r="T38" s="1632" t="s">
        <v>2260</v>
      </c>
      <c r="U38" s="1632" t="s">
        <v>2260</v>
      </c>
      <c r="V38" s="1632" t="s">
        <v>2260</v>
      </c>
      <c r="W38" s="1632" t="s">
        <v>2260</v>
      </c>
      <c r="X38" s="1632" t="s">
        <v>2260</v>
      </c>
      <c r="Y38" s="1632" t="s">
        <v>2260</v>
      </c>
      <c r="Z38" s="1632" t="s">
        <v>2260</v>
      </c>
      <c r="AA38" s="1632" t="s">
        <v>2260</v>
      </c>
      <c r="AB38" s="1632" t="s">
        <v>2260</v>
      </c>
      <c r="AC38" s="1632" t="s">
        <v>2260</v>
      </c>
      <c r="AD38" s="1632" t="s">
        <v>2260</v>
      </c>
      <c r="AE38" s="1632" t="s">
        <v>2260</v>
      </c>
      <c r="AF38" s="1632" t="s">
        <v>2260</v>
      </c>
      <c r="AG38" s="1632" t="s">
        <v>2260</v>
      </c>
      <c r="AH38" s="1632" t="s">
        <v>2260</v>
      </c>
      <c r="AI38" s="1629"/>
    </row>
    <row r="39" spans="1:35" s="123" customFormat="1" ht="25.5">
      <c r="A39" s="524">
        <v>24</v>
      </c>
      <c r="B39" s="334" t="s">
        <v>1787</v>
      </c>
      <c r="C39" s="532" t="s">
        <v>1663</v>
      </c>
      <c r="D39" s="330" t="s">
        <v>1788</v>
      </c>
      <c r="E39" s="531" t="s">
        <v>1788</v>
      </c>
      <c r="F39" s="540" t="s">
        <v>1788</v>
      </c>
      <c r="G39" s="540" t="s">
        <v>1788</v>
      </c>
      <c r="H39" s="540" t="s">
        <v>1788</v>
      </c>
      <c r="I39" s="540" t="s">
        <v>1788</v>
      </c>
      <c r="J39" s="1623" t="s">
        <v>1788</v>
      </c>
      <c r="K39" s="540" t="s">
        <v>1788</v>
      </c>
      <c r="L39" s="330" t="s">
        <v>1788</v>
      </c>
      <c r="M39" s="330" t="s">
        <v>1788</v>
      </c>
      <c r="N39" s="531" t="s">
        <v>1788</v>
      </c>
      <c r="O39" s="330" t="s">
        <v>1788</v>
      </c>
      <c r="P39" s="1632" t="s">
        <v>1788</v>
      </c>
      <c r="Q39" s="1632" t="s">
        <v>1788</v>
      </c>
      <c r="R39" s="1633" t="s">
        <v>1788</v>
      </c>
      <c r="S39" s="1632" t="s">
        <v>1788</v>
      </c>
      <c r="T39" s="1632" t="s">
        <v>1788</v>
      </c>
      <c r="U39" s="1632" t="s">
        <v>1788</v>
      </c>
      <c r="V39" s="1632" t="s">
        <v>1788</v>
      </c>
      <c r="W39" s="1633" t="s">
        <v>1788</v>
      </c>
      <c r="X39" s="1632" t="s">
        <v>1788</v>
      </c>
      <c r="Y39" s="1634" t="s">
        <v>1788</v>
      </c>
      <c r="Z39" s="1632" t="s">
        <v>1788</v>
      </c>
      <c r="AA39" s="1632" t="s">
        <v>1788</v>
      </c>
      <c r="AB39" s="1633" t="s">
        <v>1788</v>
      </c>
      <c r="AC39" s="1633" t="s">
        <v>1788</v>
      </c>
      <c r="AD39" s="1632" t="s">
        <v>1788</v>
      </c>
      <c r="AE39" s="1634" t="s">
        <v>1788</v>
      </c>
      <c r="AF39" s="1632" t="s">
        <v>1788</v>
      </c>
      <c r="AG39" s="1632" t="s">
        <v>1788</v>
      </c>
      <c r="AH39" s="1632" t="s">
        <v>1788</v>
      </c>
      <c r="AI39" s="1629"/>
    </row>
    <row r="40" spans="1:35" s="123" customFormat="1" ht="25.5">
      <c r="A40" s="524">
        <v>25</v>
      </c>
      <c r="B40" s="334" t="s">
        <v>1789</v>
      </c>
      <c r="C40" s="532" t="s">
        <v>1663</v>
      </c>
      <c r="D40" s="330" t="s">
        <v>1788</v>
      </c>
      <c r="E40" s="531" t="s">
        <v>1788</v>
      </c>
      <c r="F40" s="531" t="s">
        <v>1788</v>
      </c>
      <c r="G40" s="531" t="s">
        <v>1788</v>
      </c>
      <c r="H40" s="531" t="s">
        <v>1788</v>
      </c>
      <c r="I40" s="531" t="s">
        <v>1788</v>
      </c>
      <c r="J40" s="1617" t="s">
        <v>1788</v>
      </c>
      <c r="K40" s="330" t="s">
        <v>1788</v>
      </c>
      <c r="L40" s="330" t="s">
        <v>1788</v>
      </c>
      <c r="M40" s="330" t="s">
        <v>1788</v>
      </c>
      <c r="N40" s="531" t="s">
        <v>1788</v>
      </c>
      <c r="O40" s="330" t="s">
        <v>1788</v>
      </c>
      <c r="P40" s="1632" t="s">
        <v>1788</v>
      </c>
      <c r="Q40" s="1632" t="s">
        <v>1788</v>
      </c>
      <c r="R40" s="1633" t="s">
        <v>1788</v>
      </c>
      <c r="S40" s="1632" t="s">
        <v>1788</v>
      </c>
      <c r="T40" s="1632" t="s">
        <v>1788</v>
      </c>
      <c r="U40" s="1632" t="s">
        <v>1788</v>
      </c>
      <c r="V40" s="1632" t="s">
        <v>1788</v>
      </c>
      <c r="W40" s="1633" t="s">
        <v>1788</v>
      </c>
      <c r="X40" s="1632" t="s">
        <v>1788</v>
      </c>
      <c r="Y40" s="1634" t="s">
        <v>1788</v>
      </c>
      <c r="Z40" s="1632" t="s">
        <v>1788</v>
      </c>
      <c r="AA40" s="1632" t="s">
        <v>1788</v>
      </c>
      <c r="AB40" s="1633" t="s">
        <v>1788</v>
      </c>
      <c r="AC40" s="1633" t="s">
        <v>1788</v>
      </c>
      <c r="AD40" s="1632" t="s">
        <v>1788</v>
      </c>
      <c r="AE40" s="1634" t="s">
        <v>1788</v>
      </c>
      <c r="AF40" s="1632" t="s">
        <v>1788</v>
      </c>
      <c r="AG40" s="1632" t="s">
        <v>1788</v>
      </c>
      <c r="AH40" s="1632" t="s">
        <v>1788</v>
      </c>
      <c r="AI40" s="1629"/>
    </row>
    <row r="41" spans="1:35" s="123" customFormat="1" ht="25.5">
      <c r="A41" s="524">
        <v>26</v>
      </c>
      <c r="B41" s="334" t="s">
        <v>1790</v>
      </c>
      <c r="C41" s="532" t="s">
        <v>1663</v>
      </c>
      <c r="D41" s="330" t="s">
        <v>1788</v>
      </c>
      <c r="E41" s="531" t="s">
        <v>1788</v>
      </c>
      <c r="F41" s="531" t="s">
        <v>1788</v>
      </c>
      <c r="G41" s="531" t="s">
        <v>1788</v>
      </c>
      <c r="H41" s="531" t="s">
        <v>1788</v>
      </c>
      <c r="I41" s="531" t="s">
        <v>1788</v>
      </c>
      <c r="J41" s="1617" t="s">
        <v>1788</v>
      </c>
      <c r="K41" s="330" t="s">
        <v>1788</v>
      </c>
      <c r="L41" s="330" t="s">
        <v>1788</v>
      </c>
      <c r="M41" s="330" t="s">
        <v>1788</v>
      </c>
      <c r="N41" s="531" t="s">
        <v>1788</v>
      </c>
      <c r="O41" s="330" t="s">
        <v>1788</v>
      </c>
      <c r="P41" s="1632" t="s">
        <v>1788</v>
      </c>
      <c r="Q41" s="1632" t="s">
        <v>1788</v>
      </c>
      <c r="R41" s="1633" t="s">
        <v>1788</v>
      </c>
      <c r="S41" s="1632" t="s">
        <v>1788</v>
      </c>
      <c r="T41" s="1632" t="s">
        <v>1788</v>
      </c>
      <c r="U41" s="1632" t="s">
        <v>1788</v>
      </c>
      <c r="V41" s="1632" t="s">
        <v>1788</v>
      </c>
      <c r="W41" s="1633" t="s">
        <v>1788</v>
      </c>
      <c r="X41" s="1632" t="s">
        <v>1788</v>
      </c>
      <c r="Y41" s="1634" t="s">
        <v>1788</v>
      </c>
      <c r="Z41" s="1632" t="s">
        <v>1788</v>
      </c>
      <c r="AA41" s="1632" t="s">
        <v>1788</v>
      </c>
      <c r="AB41" s="1633" t="s">
        <v>1788</v>
      </c>
      <c r="AC41" s="1633" t="s">
        <v>1788</v>
      </c>
      <c r="AD41" s="1632" t="s">
        <v>1788</v>
      </c>
      <c r="AE41" s="1634" t="s">
        <v>1788</v>
      </c>
      <c r="AF41" s="1632" t="s">
        <v>1788</v>
      </c>
      <c r="AG41" s="1632" t="s">
        <v>1788</v>
      </c>
      <c r="AH41" s="1632" t="s">
        <v>1788</v>
      </c>
      <c r="AI41" s="1629"/>
    </row>
    <row r="42" spans="1:35" s="123" customFormat="1" ht="25.5">
      <c r="A42" s="524">
        <v>27</v>
      </c>
      <c r="B42" s="334" t="s">
        <v>1791</v>
      </c>
      <c r="C42" s="532" t="s">
        <v>1663</v>
      </c>
      <c r="D42" s="330" t="s">
        <v>1788</v>
      </c>
      <c r="E42" s="531" t="s">
        <v>1788</v>
      </c>
      <c r="F42" s="531" t="s">
        <v>1788</v>
      </c>
      <c r="G42" s="531" t="s">
        <v>1788</v>
      </c>
      <c r="H42" s="531" t="s">
        <v>1788</v>
      </c>
      <c r="I42" s="531" t="s">
        <v>1788</v>
      </c>
      <c r="J42" s="1617" t="s">
        <v>1788</v>
      </c>
      <c r="K42" s="330" t="s">
        <v>1788</v>
      </c>
      <c r="L42" s="330" t="s">
        <v>1788</v>
      </c>
      <c r="M42" s="330" t="s">
        <v>1788</v>
      </c>
      <c r="N42" s="531" t="s">
        <v>1788</v>
      </c>
      <c r="O42" s="330" t="s">
        <v>1788</v>
      </c>
      <c r="P42" s="1632" t="s">
        <v>1788</v>
      </c>
      <c r="Q42" s="1632" t="s">
        <v>1788</v>
      </c>
      <c r="R42" s="1633" t="s">
        <v>1788</v>
      </c>
      <c r="S42" s="1632" t="s">
        <v>1788</v>
      </c>
      <c r="T42" s="1632" t="s">
        <v>1788</v>
      </c>
      <c r="U42" s="1632" t="s">
        <v>1788</v>
      </c>
      <c r="V42" s="1632" t="s">
        <v>1788</v>
      </c>
      <c r="W42" s="1633" t="s">
        <v>1788</v>
      </c>
      <c r="X42" s="1632" t="s">
        <v>1788</v>
      </c>
      <c r="Y42" s="1634" t="s">
        <v>1788</v>
      </c>
      <c r="Z42" s="1632" t="s">
        <v>1788</v>
      </c>
      <c r="AA42" s="1632" t="s">
        <v>1788</v>
      </c>
      <c r="AB42" s="1633" t="s">
        <v>1788</v>
      </c>
      <c r="AC42" s="1633" t="s">
        <v>1788</v>
      </c>
      <c r="AD42" s="1632" t="s">
        <v>1788</v>
      </c>
      <c r="AE42" s="1634" t="s">
        <v>1788</v>
      </c>
      <c r="AF42" s="1632" t="s">
        <v>1788</v>
      </c>
      <c r="AG42" s="1632" t="s">
        <v>1788</v>
      </c>
      <c r="AH42" s="1632" t="s">
        <v>1788</v>
      </c>
      <c r="AI42" s="1629"/>
    </row>
    <row r="43" spans="1:35" s="123" customFormat="1" ht="25.5">
      <c r="A43" s="524">
        <v>28</v>
      </c>
      <c r="B43" s="334" t="s">
        <v>1792</v>
      </c>
      <c r="C43" s="532" t="s">
        <v>1663</v>
      </c>
      <c r="D43" s="330" t="s">
        <v>1788</v>
      </c>
      <c r="E43" s="531" t="s">
        <v>1788</v>
      </c>
      <c r="F43" s="531" t="s">
        <v>1788</v>
      </c>
      <c r="G43" s="531" t="s">
        <v>1788</v>
      </c>
      <c r="H43" s="531" t="s">
        <v>1788</v>
      </c>
      <c r="I43" s="531" t="s">
        <v>1788</v>
      </c>
      <c r="J43" s="1617" t="s">
        <v>1788</v>
      </c>
      <c r="K43" s="330" t="s">
        <v>1788</v>
      </c>
      <c r="L43" s="330" t="s">
        <v>1788</v>
      </c>
      <c r="M43" s="330" t="s">
        <v>1788</v>
      </c>
      <c r="N43" s="531" t="s">
        <v>1788</v>
      </c>
      <c r="O43" s="330" t="s">
        <v>1788</v>
      </c>
      <c r="P43" s="1632" t="s">
        <v>1788</v>
      </c>
      <c r="Q43" s="1632" t="s">
        <v>1788</v>
      </c>
      <c r="R43" s="1633" t="s">
        <v>1788</v>
      </c>
      <c r="S43" s="1632" t="s">
        <v>1788</v>
      </c>
      <c r="T43" s="1632" t="s">
        <v>1788</v>
      </c>
      <c r="U43" s="1632" t="s">
        <v>1788</v>
      </c>
      <c r="V43" s="1632" t="s">
        <v>1788</v>
      </c>
      <c r="W43" s="1633" t="s">
        <v>1788</v>
      </c>
      <c r="X43" s="1632" t="s">
        <v>1788</v>
      </c>
      <c r="Y43" s="1634" t="s">
        <v>1788</v>
      </c>
      <c r="Z43" s="1632" t="s">
        <v>1788</v>
      </c>
      <c r="AA43" s="1632" t="s">
        <v>1788</v>
      </c>
      <c r="AB43" s="1633" t="s">
        <v>1788</v>
      </c>
      <c r="AC43" s="1633" t="s">
        <v>1788</v>
      </c>
      <c r="AD43" s="1632" t="s">
        <v>1788</v>
      </c>
      <c r="AE43" s="1634" t="s">
        <v>1788</v>
      </c>
      <c r="AF43" s="1632" t="s">
        <v>1788</v>
      </c>
      <c r="AG43" s="1632" t="s">
        <v>1788</v>
      </c>
      <c r="AH43" s="1632" t="s">
        <v>1788</v>
      </c>
      <c r="AI43" s="1629"/>
    </row>
    <row r="44" spans="1:35" s="123" customFormat="1" ht="25.5">
      <c r="A44" s="524">
        <v>29</v>
      </c>
      <c r="B44" s="334" t="s">
        <v>1793</v>
      </c>
      <c r="C44" s="532" t="s">
        <v>1663</v>
      </c>
      <c r="D44" s="330" t="s">
        <v>1788</v>
      </c>
      <c r="E44" s="531" t="s">
        <v>1788</v>
      </c>
      <c r="F44" s="531" t="s">
        <v>1788</v>
      </c>
      <c r="G44" s="531" t="s">
        <v>1788</v>
      </c>
      <c r="H44" s="531" t="s">
        <v>1788</v>
      </c>
      <c r="I44" s="531" t="s">
        <v>1788</v>
      </c>
      <c r="J44" s="1617" t="s">
        <v>1788</v>
      </c>
      <c r="K44" s="330" t="s">
        <v>1788</v>
      </c>
      <c r="L44" s="330" t="s">
        <v>1788</v>
      </c>
      <c r="M44" s="330" t="s">
        <v>1788</v>
      </c>
      <c r="N44" s="531" t="s">
        <v>1788</v>
      </c>
      <c r="O44" s="330" t="s">
        <v>1788</v>
      </c>
      <c r="P44" s="1632" t="s">
        <v>1788</v>
      </c>
      <c r="Q44" s="1632" t="s">
        <v>1788</v>
      </c>
      <c r="R44" s="1633" t="s">
        <v>1788</v>
      </c>
      <c r="S44" s="1632" t="s">
        <v>1788</v>
      </c>
      <c r="T44" s="1632" t="s">
        <v>1788</v>
      </c>
      <c r="U44" s="1632" t="s">
        <v>1788</v>
      </c>
      <c r="V44" s="1632" t="s">
        <v>1788</v>
      </c>
      <c r="W44" s="1633" t="s">
        <v>1788</v>
      </c>
      <c r="X44" s="1632" t="s">
        <v>1788</v>
      </c>
      <c r="Y44" s="1634" t="s">
        <v>1788</v>
      </c>
      <c r="Z44" s="1632" t="s">
        <v>1788</v>
      </c>
      <c r="AA44" s="1632" t="s">
        <v>1788</v>
      </c>
      <c r="AB44" s="1633" t="s">
        <v>1788</v>
      </c>
      <c r="AC44" s="1633" t="s">
        <v>1788</v>
      </c>
      <c r="AD44" s="1632" t="s">
        <v>1788</v>
      </c>
      <c r="AE44" s="1634" t="s">
        <v>1788</v>
      </c>
      <c r="AF44" s="1632" t="s">
        <v>1788</v>
      </c>
      <c r="AG44" s="1632" t="s">
        <v>1788</v>
      </c>
      <c r="AH44" s="1632" t="s">
        <v>1788</v>
      </c>
      <c r="AI44" s="1629"/>
    </row>
    <row r="45" spans="1:35" s="123" customFormat="1" ht="25.5">
      <c r="A45" s="524">
        <v>30</v>
      </c>
      <c r="B45" s="334" t="s">
        <v>1794</v>
      </c>
      <c r="C45" s="532" t="s">
        <v>1710</v>
      </c>
      <c r="D45" s="330" t="s">
        <v>1711</v>
      </c>
      <c r="E45" s="531" t="s">
        <v>1711</v>
      </c>
      <c r="F45" s="531" t="s">
        <v>1711</v>
      </c>
      <c r="G45" s="531" t="s">
        <v>1711</v>
      </c>
      <c r="H45" s="531" t="s">
        <v>1711</v>
      </c>
      <c r="I45" s="531" t="s">
        <v>1711</v>
      </c>
      <c r="J45" s="1617" t="s">
        <v>1711</v>
      </c>
      <c r="K45" s="330" t="s">
        <v>1711</v>
      </c>
      <c r="L45" s="330" t="s">
        <v>1711</v>
      </c>
      <c r="M45" s="330" t="s">
        <v>1711</v>
      </c>
      <c r="N45" s="531" t="s">
        <v>1711</v>
      </c>
      <c r="O45" s="330" t="s">
        <v>1711</v>
      </c>
      <c r="P45" s="1632" t="s">
        <v>1710</v>
      </c>
      <c r="Q45" s="1632" t="s">
        <v>1710</v>
      </c>
      <c r="R45" s="1633" t="s">
        <v>1710</v>
      </c>
      <c r="S45" s="1632" t="s">
        <v>1710</v>
      </c>
      <c r="T45" s="1632" t="s">
        <v>1710</v>
      </c>
      <c r="U45" s="1632" t="s">
        <v>1710</v>
      </c>
      <c r="V45" s="1632" t="s">
        <v>1710</v>
      </c>
      <c r="W45" s="1633" t="s">
        <v>1710</v>
      </c>
      <c r="X45" s="1632" t="s">
        <v>1710</v>
      </c>
      <c r="Y45" s="1634" t="s">
        <v>1710</v>
      </c>
      <c r="Z45" s="1632" t="s">
        <v>1710</v>
      </c>
      <c r="AA45" s="1632" t="s">
        <v>1710</v>
      </c>
      <c r="AB45" s="1633" t="s">
        <v>1710</v>
      </c>
      <c r="AC45" s="1633" t="s">
        <v>1710</v>
      </c>
      <c r="AD45" s="1633" t="s">
        <v>1710</v>
      </c>
      <c r="AE45" s="1633" t="s">
        <v>1710</v>
      </c>
      <c r="AF45" s="1632" t="s">
        <v>1710</v>
      </c>
      <c r="AG45" s="1632" t="s">
        <v>1710</v>
      </c>
      <c r="AH45" s="1632" t="s">
        <v>1710</v>
      </c>
      <c r="AI45" s="1629"/>
    </row>
    <row r="46" spans="1:35" s="123" customFormat="1" ht="25.5">
      <c r="A46" s="524">
        <v>31</v>
      </c>
      <c r="B46" s="334" t="s">
        <v>1795</v>
      </c>
      <c r="C46" s="532" t="s">
        <v>1663</v>
      </c>
      <c r="D46" s="330" t="s">
        <v>1796</v>
      </c>
      <c r="E46" s="531" t="s">
        <v>1796</v>
      </c>
      <c r="F46" s="531" t="s">
        <v>1796</v>
      </c>
      <c r="G46" s="531" t="s">
        <v>1796</v>
      </c>
      <c r="H46" s="531" t="s">
        <v>1796</v>
      </c>
      <c r="I46" s="531" t="s">
        <v>1796</v>
      </c>
      <c r="J46" s="1617" t="s">
        <v>1796</v>
      </c>
      <c r="K46" s="330" t="s">
        <v>1796</v>
      </c>
      <c r="L46" s="330" t="s">
        <v>1796</v>
      </c>
      <c r="M46" s="330" t="s">
        <v>1796</v>
      </c>
      <c r="N46" s="531" t="s">
        <v>1796</v>
      </c>
      <c r="O46" s="330" t="s">
        <v>1796</v>
      </c>
      <c r="P46" s="1632" t="s">
        <v>1663</v>
      </c>
      <c r="Q46" s="1632" t="s">
        <v>1663</v>
      </c>
      <c r="R46" s="1633" t="s">
        <v>1663</v>
      </c>
      <c r="S46" s="1632" t="s">
        <v>1663</v>
      </c>
      <c r="T46" s="1632" t="s">
        <v>1663</v>
      </c>
      <c r="U46" s="1632" t="s">
        <v>1663</v>
      </c>
      <c r="V46" s="1632" t="s">
        <v>1663</v>
      </c>
      <c r="W46" s="1633" t="s">
        <v>1663</v>
      </c>
      <c r="X46" s="1632" t="s">
        <v>1663</v>
      </c>
      <c r="Y46" s="1634" t="s">
        <v>1663</v>
      </c>
      <c r="Z46" s="1632" t="s">
        <v>1663</v>
      </c>
      <c r="AA46" s="1632" t="s">
        <v>1663</v>
      </c>
      <c r="AB46" s="1633" t="s">
        <v>1663</v>
      </c>
      <c r="AC46" s="1652" t="s">
        <v>1663</v>
      </c>
      <c r="AD46" s="1652" t="s">
        <v>1663</v>
      </c>
      <c r="AE46" s="1652" t="s">
        <v>1663</v>
      </c>
      <c r="AF46" s="1651" t="s">
        <v>1663</v>
      </c>
      <c r="AG46" s="1651" t="s">
        <v>1663</v>
      </c>
      <c r="AH46" s="1651" t="s">
        <v>1663</v>
      </c>
      <c r="AI46" s="1629"/>
    </row>
    <row r="47" spans="1:35" s="123" customFormat="1" ht="25.5">
      <c r="A47" s="524">
        <v>32</v>
      </c>
      <c r="B47" s="334" t="s">
        <v>1797</v>
      </c>
      <c r="C47" s="532" t="s">
        <v>1663</v>
      </c>
      <c r="D47" s="330" t="s">
        <v>1798</v>
      </c>
      <c r="E47" s="531" t="s">
        <v>1798</v>
      </c>
      <c r="F47" s="540" t="s">
        <v>1798</v>
      </c>
      <c r="G47" s="540" t="s">
        <v>1798</v>
      </c>
      <c r="H47" s="540" t="s">
        <v>1798</v>
      </c>
      <c r="I47" s="540" t="s">
        <v>1798</v>
      </c>
      <c r="J47" s="1623" t="s">
        <v>1798</v>
      </c>
      <c r="K47" s="540" t="s">
        <v>1798</v>
      </c>
      <c r="L47" s="330" t="s">
        <v>1798</v>
      </c>
      <c r="M47" s="330" t="s">
        <v>1798</v>
      </c>
      <c r="N47" s="531" t="s">
        <v>1798</v>
      </c>
      <c r="O47" s="330" t="s">
        <v>1798</v>
      </c>
      <c r="P47" s="1632" t="s">
        <v>1663</v>
      </c>
      <c r="Q47" s="1632" t="s">
        <v>1663</v>
      </c>
      <c r="R47" s="1633" t="s">
        <v>1663</v>
      </c>
      <c r="S47" s="1632" t="s">
        <v>1663</v>
      </c>
      <c r="T47" s="1632" t="s">
        <v>1663</v>
      </c>
      <c r="U47" s="1632" t="s">
        <v>1663</v>
      </c>
      <c r="V47" s="1632" t="s">
        <v>1663</v>
      </c>
      <c r="W47" s="1633" t="s">
        <v>1663</v>
      </c>
      <c r="X47" s="1632" t="s">
        <v>1663</v>
      </c>
      <c r="Y47" s="1634" t="s">
        <v>1663</v>
      </c>
      <c r="Z47" s="1632" t="s">
        <v>1663</v>
      </c>
      <c r="AA47" s="1632" t="s">
        <v>1663</v>
      </c>
      <c r="AB47" s="1633" t="s">
        <v>1663</v>
      </c>
      <c r="AC47" s="1633" t="s">
        <v>1663</v>
      </c>
      <c r="AD47" s="1633" t="s">
        <v>1663</v>
      </c>
      <c r="AE47" s="1633" t="s">
        <v>1663</v>
      </c>
      <c r="AF47" s="1632" t="s">
        <v>1663</v>
      </c>
      <c r="AG47" s="1632" t="s">
        <v>1663</v>
      </c>
      <c r="AH47" s="1632" t="s">
        <v>1663</v>
      </c>
      <c r="AI47" s="1629"/>
    </row>
    <row r="48" spans="1:35" s="123" customFormat="1" ht="25.5">
      <c r="A48" s="524">
        <v>33</v>
      </c>
      <c r="B48" s="334" t="s">
        <v>1799</v>
      </c>
      <c r="C48" s="532" t="s">
        <v>1800</v>
      </c>
      <c r="D48" s="330" t="s">
        <v>1801</v>
      </c>
      <c r="E48" s="531" t="s">
        <v>1801</v>
      </c>
      <c r="F48" s="531" t="s">
        <v>1801</v>
      </c>
      <c r="G48" s="540" t="s">
        <v>1801</v>
      </c>
      <c r="H48" s="540" t="s">
        <v>1801</v>
      </c>
      <c r="I48" s="540" t="s">
        <v>1801</v>
      </c>
      <c r="J48" s="1623" t="s">
        <v>1801</v>
      </c>
      <c r="K48" s="344" t="s">
        <v>1801</v>
      </c>
      <c r="L48" s="330" t="s">
        <v>1801</v>
      </c>
      <c r="M48" s="330" t="s">
        <v>1801</v>
      </c>
      <c r="N48" s="531" t="s">
        <v>1801</v>
      </c>
      <c r="O48" s="330" t="s">
        <v>1801</v>
      </c>
      <c r="P48" s="1632" t="s">
        <v>1663</v>
      </c>
      <c r="Q48" s="1632" t="s">
        <v>1663</v>
      </c>
      <c r="R48" s="1633" t="s">
        <v>1663</v>
      </c>
      <c r="S48" s="1632" t="s">
        <v>1663</v>
      </c>
      <c r="T48" s="1632" t="s">
        <v>1663</v>
      </c>
      <c r="U48" s="1632" t="s">
        <v>1663</v>
      </c>
      <c r="V48" s="1632" t="s">
        <v>1663</v>
      </c>
      <c r="W48" s="1633" t="s">
        <v>1663</v>
      </c>
      <c r="X48" s="1632" t="s">
        <v>1663</v>
      </c>
      <c r="Y48" s="1634" t="s">
        <v>1663</v>
      </c>
      <c r="Z48" s="1632" t="s">
        <v>1663</v>
      </c>
      <c r="AA48" s="1632" t="s">
        <v>1663</v>
      </c>
      <c r="AB48" s="1633" t="s">
        <v>1663</v>
      </c>
      <c r="AC48" s="1633" t="s">
        <v>1663</v>
      </c>
      <c r="AD48" s="1633" t="s">
        <v>1663</v>
      </c>
      <c r="AE48" s="1633" t="s">
        <v>1663</v>
      </c>
      <c r="AF48" s="1632" t="s">
        <v>1663</v>
      </c>
      <c r="AG48" s="1632" t="s">
        <v>1663</v>
      </c>
      <c r="AH48" s="1632" t="s">
        <v>1663</v>
      </c>
      <c r="AI48" s="1629"/>
    </row>
    <row r="49" spans="1:35" s="123" customFormat="1" ht="25.5">
      <c r="A49" s="524">
        <v>34</v>
      </c>
      <c r="B49" s="1149" t="s">
        <v>1802</v>
      </c>
      <c r="C49" s="532" t="s">
        <v>1663</v>
      </c>
      <c r="D49" s="330" t="s">
        <v>1803</v>
      </c>
      <c r="E49" s="531" t="s">
        <v>1803</v>
      </c>
      <c r="F49" s="540" t="s">
        <v>1803</v>
      </c>
      <c r="G49" s="540" t="s">
        <v>1803</v>
      </c>
      <c r="H49" s="540" t="s">
        <v>1803</v>
      </c>
      <c r="I49" s="540" t="s">
        <v>1803</v>
      </c>
      <c r="J49" s="1623" t="s">
        <v>1803</v>
      </c>
      <c r="K49" s="540" t="s">
        <v>1803</v>
      </c>
      <c r="L49" s="344" t="s">
        <v>1803</v>
      </c>
      <c r="M49" s="330" t="s">
        <v>1803</v>
      </c>
      <c r="N49" s="531" t="s">
        <v>1803</v>
      </c>
      <c r="O49" s="330" t="s">
        <v>1803</v>
      </c>
      <c r="P49" s="1651" t="s">
        <v>1663</v>
      </c>
      <c r="Q49" s="1632" t="s">
        <v>1663</v>
      </c>
      <c r="R49" s="1633" t="s">
        <v>1663</v>
      </c>
      <c r="S49" s="1632" t="s">
        <v>1663</v>
      </c>
      <c r="T49" s="1632" t="s">
        <v>1663</v>
      </c>
      <c r="U49" s="1632" t="s">
        <v>1663</v>
      </c>
      <c r="V49" s="1632" t="s">
        <v>1663</v>
      </c>
      <c r="W49" s="1633" t="s">
        <v>1663</v>
      </c>
      <c r="X49" s="1632" t="s">
        <v>1663</v>
      </c>
      <c r="Y49" s="1634" t="s">
        <v>1663</v>
      </c>
      <c r="Z49" s="1632" t="s">
        <v>1663</v>
      </c>
      <c r="AA49" s="1632" t="s">
        <v>1663</v>
      </c>
      <c r="AB49" s="1633" t="s">
        <v>1663</v>
      </c>
      <c r="AC49" s="1652" t="s">
        <v>1663</v>
      </c>
      <c r="AD49" s="1652" t="s">
        <v>1663</v>
      </c>
      <c r="AE49" s="1652" t="s">
        <v>1663</v>
      </c>
      <c r="AF49" s="1652" t="s">
        <v>1663</v>
      </c>
      <c r="AG49" s="1652" t="s">
        <v>1663</v>
      </c>
      <c r="AH49" s="1652" t="s">
        <v>1663</v>
      </c>
      <c r="AI49" s="1629"/>
    </row>
    <row r="50" spans="1:35" s="123" customFormat="1" ht="51">
      <c r="A50" s="528">
        <v>35</v>
      </c>
      <c r="B50" s="1150" t="s">
        <v>1804</v>
      </c>
      <c r="C50" s="532" t="s">
        <v>1538</v>
      </c>
      <c r="D50" s="330" t="s">
        <v>1805</v>
      </c>
      <c r="E50" s="531" t="s">
        <v>1805</v>
      </c>
      <c r="F50" s="330" t="s">
        <v>1805</v>
      </c>
      <c r="G50" s="330" t="s">
        <v>1805</v>
      </c>
      <c r="H50" s="531" t="s">
        <v>1805</v>
      </c>
      <c r="I50" s="330" t="s">
        <v>1805</v>
      </c>
      <c r="J50" s="1617" t="s">
        <v>1805</v>
      </c>
      <c r="K50" s="531" t="s">
        <v>1805</v>
      </c>
      <c r="L50" s="330" t="s">
        <v>1805</v>
      </c>
      <c r="M50" s="330" t="s">
        <v>1805</v>
      </c>
      <c r="N50" s="531" t="s">
        <v>1805</v>
      </c>
      <c r="O50" s="330" t="s">
        <v>1805</v>
      </c>
      <c r="P50" s="1632" t="s">
        <v>773</v>
      </c>
      <c r="Q50" s="1632" t="s">
        <v>773</v>
      </c>
      <c r="R50" s="1633" t="s">
        <v>773</v>
      </c>
      <c r="S50" s="1632" t="s">
        <v>773</v>
      </c>
      <c r="T50" s="1632" t="s">
        <v>773</v>
      </c>
      <c r="U50" s="1632" t="s">
        <v>773</v>
      </c>
      <c r="V50" s="1632" t="s">
        <v>773</v>
      </c>
      <c r="W50" s="1633" t="s">
        <v>773</v>
      </c>
      <c r="X50" s="1632" t="s">
        <v>773</v>
      </c>
      <c r="Y50" s="1634" t="s">
        <v>773</v>
      </c>
      <c r="Z50" s="1632" t="s">
        <v>773</v>
      </c>
      <c r="AA50" s="1632" t="s">
        <v>773</v>
      </c>
      <c r="AB50" s="1633" t="s">
        <v>773</v>
      </c>
      <c r="AC50" s="1633" t="s">
        <v>773</v>
      </c>
      <c r="AD50" s="1632" t="s">
        <v>773</v>
      </c>
      <c r="AE50" s="1634" t="s">
        <v>773</v>
      </c>
      <c r="AF50" s="1632" t="s">
        <v>773</v>
      </c>
      <c r="AG50" s="1632" t="s">
        <v>773</v>
      </c>
      <c r="AH50" s="1632" t="s">
        <v>773</v>
      </c>
      <c r="AI50" s="1629"/>
    </row>
    <row r="51" spans="1:35" s="123" customFormat="1" ht="25.5">
      <c r="A51" s="524">
        <v>36</v>
      </c>
      <c r="B51" s="334" t="s">
        <v>1806</v>
      </c>
      <c r="C51" s="532" t="s">
        <v>1710</v>
      </c>
      <c r="D51" s="330" t="s">
        <v>1710</v>
      </c>
      <c r="E51" s="531" t="s">
        <v>1710</v>
      </c>
      <c r="F51" s="344" t="s">
        <v>1710</v>
      </c>
      <c r="G51" s="540" t="s">
        <v>1710</v>
      </c>
      <c r="H51" s="344" t="s">
        <v>1710</v>
      </c>
      <c r="I51" s="540" t="s">
        <v>1710</v>
      </c>
      <c r="J51" s="1623" t="s">
        <v>1710</v>
      </c>
      <c r="K51" s="540" t="s">
        <v>1663</v>
      </c>
      <c r="L51" s="330" t="s">
        <v>1663</v>
      </c>
      <c r="M51" s="330" t="s">
        <v>1663</v>
      </c>
      <c r="N51" s="531" t="s">
        <v>1663</v>
      </c>
      <c r="O51" s="330" t="s">
        <v>1663</v>
      </c>
      <c r="P51" s="1632" t="s">
        <v>1710</v>
      </c>
      <c r="Q51" s="1632" t="s">
        <v>1710</v>
      </c>
      <c r="R51" s="1633" t="s">
        <v>1710</v>
      </c>
      <c r="S51" s="1632" t="s">
        <v>1710</v>
      </c>
      <c r="T51" s="1632" t="s">
        <v>1710</v>
      </c>
      <c r="U51" s="1632" t="s">
        <v>1710</v>
      </c>
      <c r="V51" s="1632" t="s">
        <v>1710</v>
      </c>
      <c r="W51" s="1633" t="s">
        <v>1710</v>
      </c>
      <c r="X51" s="1632" t="s">
        <v>1710</v>
      </c>
      <c r="Y51" s="1634" t="s">
        <v>1710</v>
      </c>
      <c r="Z51" s="1632" t="s">
        <v>1710</v>
      </c>
      <c r="AA51" s="1632" t="s">
        <v>1710</v>
      </c>
      <c r="AB51" s="1632" t="s">
        <v>1710</v>
      </c>
      <c r="AC51" s="1632" t="s">
        <v>1710</v>
      </c>
      <c r="AD51" s="1634" t="s">
        <v>1710</v>
      </c>
      <c r="AE51" s="1632" t="s">
        <v>1710</v>
      </c>
      <c r="AF51" s="1632" t="s">
        <v>1710</v>
      </c>
      <c r="AG51" s="1632" t="s">
        <v>1710</v>
      </c>
      <c r="AH51" s="1632" t="s">
        <v>1710</v>
      </c>
      <c r="AI51" s="1629"/>
    </row>
    <row r="52" spans="1:35" s="123" customFormat="1" ht="25.5">
      <c r="A52" s="524">
        <v>37</v>
      </c>
      <c r="B52" s="334" t="s">
        <v>1807</v>
      </c>
      <c r="C52" s="532" t="s">
        <v>1663</v>
      </c>
      <c r="D52" s="344" t="s">
        <v>1663</v>
      </c>
      <c r="E52" s="540" t="s">
        <v>1663</v>
      </c>
      <c r="F52" s="344" t="s">
        <v>1663</v>
      </c>
      <c r="G52" s="540" t="s">
        <v>1663</v>
      </c>
      <c r="H52" s="344" t="s">
        <v>1663</v>
      </c>
      <c r="I52" s="540" t="s">
        <v>1663</v>
      </c>
      <c r="J52" s="1623" t="s">
        <v>1663</v>
      </c>
      <c r="K52" s="540" t="s">
        <v>1663</v>
      </c>
      <c r="L52" s="330" t="s">
        <v>1663</v>
      </c>
      <c r="M52" s="330" t="s">
        <v>1663</v>
      </c>
      <c r="N52" s="531" t="s">
        <v>1663</v>
      </c>
      <c r="O52" s="330" t="s">
        <v>1663</v>
      </c>
      <c r="P52" s="1632" t="s">
        <v>1663</v>
      </c>
      <c r="Q52" s="1632" t="s">
        <v>1663</v>
      </c>
      <c r="R52" s="1633" t="s">
        <v>1663</v>
      </c>
      <c r="S52" s="1632" t="s">
        <v>1663</v>
      </c>
      <c r="T52" s="1632" t="s">
        <v>1663</v>
      </c>
      <c r="U52" s="1632" t="s">
        <v>1663</v>
      </c>
      <c r="V52" s="1632" t="s">
        <v>1663</v>
      </c>
      <c r="W52" s="1633" t="s">
        <v>1663</v>
      </c>
      <c r="X52" s="1632" t="s">
        <v>1663</v>
      </c>
      <c r="Y52" s="1634" t="s">
        <v>1663</v>
      </c>
      <c r="Z52" s="1632" t="s">
        <v>1663</v>
      </c>
      <c r="AA52" s="1632" t="s">
        <v>1663</v>
      </c>
      <c r="AB52" s="1633" t="s">
        <v>1663</v>
      </c>
      <c r="AC52" s="1633" t="s">
        <v>1663</v>
      </c>
      <c r="AD52" s="1632" t="s">
        <v>1663</v>
      </c>
      <c r="AE52" s="1634" t="s">
        <v>1663</v>
      </c>
      <c r="AF52" s="1632" t="s">
        <v>1663</v>
      </c>
      <c r="AG52" s="1632" t="s">
        <v>1663</v>
      </c>
      <c r="AH52" s="1632" t="s">
        <v>1663</v>
      </c>
      <c r="AI52" s="1629"/>
    </row>
    <row r="53" spans="1:35" s="123" customFormat="1" ht="25.5">
      <c r="A53" s="350"/>
    </row>
    <row r="54" spans="1:35" s="123" customFormat="1" ht="25.5">
      <c r="A54" s="350"/>
      <c r="B54" s="123" t="s">
        <v>1808</v>
      </c>
    </row>
  </sheetData>
  <mergeCells count="9">
    <mergeCell ref="A37:B37"/>
    <mergeCell ref="B3:G3"/>
    <mergeCell ref="C8:C9"/>
    <mergeCell ref="B5:E5"/>
    <mergeCell ref="P8:AH8"/>
    <mergeCell ref="D8:O8"/>
    <mergeCell ref="A13:B13"/>
    <mergeCell ref="A29:B29"/>
    <mergeCell ref="Z11:AH11"/>
  </mergeCells>
  <hyperlinks>
    <hyperlink ref="B3" location="Contents!A1" display="Back to index page" xr:uid="{3CBAB421-A6C3-4CF3-952F-F7F1E8ED9234}"/>
    <hyperlink ref="B3:G3" location="CONTENTS!A1" display="Back to contents page" xr:uid="{5D370CAB-5633-4164-AD29-176942B14E32}"/>
  </hyperlinks>
  <printOptions horizontalCentered="1" verticalCentered="1"/>
  <pageMargins left="3.937007874015748E-2" right="3.937007874015748E-2" top="3.937007874015748E-2" bottom="3.937007874015748E-2" header="3.937007874015748E-2" footer="3.937007874015748E-2"/>
  <pageSetup paperSize="9" scale="33" fitToWidth="7" orientation="landscape" r:id="rId1"/>
  <colBreaks count="6" manualBreakCount="6">
    <brk id="6" min="3" max="56" man="1"/>
    <brk id="11" min="3" max="56" man="1"/>
    <brk id="16" min="3" max="56" man="1"/>
    <brk id="21" min="3" max="56" man="1"/>
    <brk id="26" min="3" max="56" man="1"/>
    <brk id="31" min="3" max="56" man="1"/>
  </colBreaks>
  <customProperties>
    <customPr name="EpmWorksheetKeyString_GUID" r:id="rId2"/>
  </customPropertie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rk58">
    <tabColor rgb="FF007272"/>
    <pageSetUpPr fitToPage="1"/>
  </sheetPr>
  <dimension ref="A1:E30"/>
  <sheetViews>
    <sheetView showGridLines="0" showRowColHeaders="0" zoomScale="55" zoomScaleNormal="55" zoomScaleSheetLayoutView="40" workbookViewId="0"/>
  </sheetViews>
  <sheetFormatPr baseColWidth="10" defaultColWidth="0" defaultRowHeight="14.25" customHeight="1" zeroHeight="1"/>
  <cols>
    <col min="1" max="1" width="2.7109375" style="122" customWidth="1"/>
    <col min="2" max="2" width="230.42578125" style="122" customWidth="1"/>
    <col min="3" max="3" width="25.5703125" style="122" customWidth="1"/>
    <col min="4" max="5" width="15.5703125" style="122" hidden="1" customWidth="1"/>
    <col min="6" max="16384" width="9.140625" style="122" hidden="1"/>
  </cols>
  <sheetData>
    <row r="1" spans="2:4" ht="43.5" customHeight="1">
      <c r="B1" s="544" t="s">
        <v>227</v>
      </c>
      <c r="C1" s="545"/>
      <c r="D1" s="545"/>
    </row>
    <row r="2" spans="2:4" ht="40.5" customHeight="1"/>
    <row r="3" spans="2:4" s="284" customFormat="1" ht="43.5" customHeight="1">
      <c r="B3" s="485" t="s">
        <v>1809</v>
      </c>
      <c r="C3" s="485"/>
    </row>
    <row r="4" spans="2:4" s="284" customFormat="1" ht="24" customHeight="1">
      <c r="B4" s="283"/>
    </row>
    <row r="5" spans="2:4" s="284" customFormat="1" ht="37.5">
      <c r="B5" s="485" t="s">
        <v>1810</v>
      </c>
      <c r="C5" s="285"/>
    </row>
    <row r="6" spans="2:4" s="284" customFormat="1" ht="18.75">
      <c r="B6" s="283"/>
    </row>
    <row r="7" spans="2:4" s="284" customFormat="1" ht="37.5">
      <c r="B7" s="485" t="s">
        <v>1811</v>
      </c>
      <c r="C7" s="485"/>
    </row>
    <row r="8" spans="2:4" s="284" customFormat="1" ht="18.75">
      <c r="B8" s="283"/>
    </row>
    <row r="9" spans="2:4" s="284" customFormat="1" ht="37.5">
      <c r="B9" s="485" t="s">
        <v>1812</v>
      </c>
      <c r="C9" s="485"/>
    </row>
    <row r="10" spans="2:4" s="284" customFormat="1" ht="18.75">
      <c r="B10" s="286"/>
    </row>
    <row r="11" spans="2:4" s="284" customFormat="1" ht="18.75">
      <c r="B11" s="1972"/>
      <c r="C11" s="1972"/>
    </row>
    <row r="12" spans="2:4" s="284" customFormat="1" ht="18.75">
      <c r="B12" s="286"/>
    </row>
    <row r="13" spans="2:4" s="284" customFormat="1" ht="18.75">
      <c r="B13" s="485"/>
      <c r="C13" s="485"/>
    </row>
    <row r="14" spans="2:4" s="284" customFormat="1" ht="18.75">
      <c r="B14" s="286"/>
    </row>
    <row r="15" spans="2:4" s="284" customFormat="1" ht="34.5" customHeight="1">
      <c r="B15" s="1972"/>
      <c r="C15" s="1972"/>
    </row>
    <row r="16" spans="2:4" s="284" customFormat="1" ht="18.75">
      <c r="B16" s="286"/>
    </row>
    <row r="17" spans="2:3" s="284" customFormat="1" ht="18.75">
      <c r="B17" s="485"/>
      <c r="C17" s="485"/>
    </row>
    <row r="18" spans="2:3" s="284" customFormat="1" ht="18.75">
      <c r="B18" s="286"/>
    </row>
    <row r="19" spans="2:3" s="284" customFormat="1" ht="18.75">
      <c r="B19" s="485"/>
    </row>
    <row r="20" spans="2:3" s="284" customFormat="1" ht="18.75">
      <c r="B20" s="485"/>
    </row>
    <row r="21" spans="2:3" s="284" customFormat="1" ht="18.75">
      <c r="B21" s="485"/>
    </row>
    <row r="22" spans="2:3" s="284" customFormat="1" ht="18.75">
      <c r="B22" s="485"/>
    </row>
    <row r="23" spans="2:3" s="284" customFormat="1" ht="18.75">
      <c r="B23" s="485"/>
    </row>
    <row r="24" spans="2:3" s="284" customFormat="1" ht="18.75">
      <c r="B24" s="286"/>
    </row>
    <row r="25" spans="2:3" s="284" customFormat="1" ht="18.75">
      <c r="B25" s="122"/>
      <c r="C25" s="122"/>
    </row>
    <row r="26" spans="2:3" s="284" customFormat="1" ht="18.75">
      <c r="B26" s="122"/>
      <c r="C26" s="122"/>
    </row>
    <row r="27" spans="2:3" ht="14.25" customHeight="1"/>
    <row r="28" spans="2:3" ht="14.25" customHeight="1"/>
    <row r="29" spans="2:3" ht="14.25" customHeight="1"/>
    <row r="30" spans="2:3" ht="14.25" customHeight="1"/>
  </sheetData>
  <mergeCells count="2">
    <mergeCell ref="B11:C11"/>
    <mergeCell ref="B15:C15"/>
  </mergeCells>
  <printOptions horizontalCentered="1" verticalCentered="1"/>
  <pageMargins left="3.937007874015748E-2" right="3.937007874015748E-2" top="3.937007874015748E-2" bottom="3.937007874015748E-2" header="3.937007874015748E-2" footer="3.937007874015748E-2"/>
  <pageSetup paperSize="9" scale="84" orientation="landscape" r:id="rId1"/>
  <customProperties>
    <customPr name="EpmWorksheetKeyString_GUID" r:id="rId2"/>
  </customPropertie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DE0F1-7A64-4924-9D51-9B018944B4E8}">
  <sheetPr codeName="Sheet38">
    <tabColor rgb="FF007272"/>
  </sheetPr>
  <dimension ref="A1:M138"/>
  <sheetViews>
    <sheetView showGridLines="0" showRowColHeaders="0" zoomScale="110" zoomScaleNormal="110" workbookViewId="0"/>
  </sheetViews>
  <sheetFormatPr baseColWidth="10" defaultColWidth="11.42578125" defaultRowHeight="11.25"/>
  <cols>
    <col min="1" max="1" width="2.7109375" style="32" customWidth="1"/>
    <col min="2" max="2" width="4.85546875" style="32" customWidth="1"/>
    <col min="3" max="3" width="61.28515625" style="32" customWidth="1"/>
    <col min="4" max="8" width="15.7109375" style="32" customWidth="1"/>
    <col min="9" max="9" width="16" style="32" customWidth="1"/>
    <col min="10" max="11" width="11.42578125" style="32"/>
    <col min="12" max="12" width="12.7109375" style="32" customWidth="1"/>
    <col min="13" max="16384" width="11.42578125" style="32"/>
  </cols>
  <sheetData>
    <row r="1" spans="1:13" s="12" customFormat="1" ht="11.25" customHeight="1">
      <c r="A1" s="74"/>
      <c r="B1" s="9"/>
      <c r="C1" s="9"/>
      <c r="D1" s="9"/>
      <c r="E1" s="9"/>
      <c r="F1" s="10"/>
      <c r="G1" s="10"/>
      <c r="H1" s="10"/>
    </row>
    <row r="2" spans="1:13" s="12" customFormat="1" ht="5.25" customHeight="1">
      <c r="B2" s="9"/>
      <c r="C2" s="9"/>
      <c r="D2" s="9"/>
      <c r="E2" s="9"/>
      <c r="F2" s="10"/>
      <c r="G2" s="10"/>
      <c r="H2" s="11"/>
    </row>
    <row r="3" spans="1:13" s="14" customFormat="1" ht="12.75">
      <c r="B3" s="1726" t="s">
        <v>268</v>
      </c>
      <c r="C3" s="1726"/>
      <c r="D3" s="1726"/>
      <c r="E3" s="1726"/>
      <c r="F3" s="1726"/>
      <c r="G3" s="1726"/>
      <c r="H3" s="1726"/>
    </row>
    <row r="4" spans="1:13" s="14" customFormat="1" ht="5.25" customHeight="1">
      <c r="B4" s="351"/>
      <c r="C4" s="351"/>
      <c r="D4" s="351"/>
      <c r="E4" s="351"/>
      <c r="F4" s="351"/>
      <c r="G4" s="351"/>
      <c r="H4" s="351"/>
    </row>
    <row r="5" spans="1:13" s="14" customFormat="1" ht="15.75">
      <c r="B5" s="16" t="s">
        <v>384</v>
      </c>
      <c r="C5" s="351"/>
      <c r="D5" s="351"/>
      <c r="E5" s="351"/>
      <c r="F5" s="351"/>
      <c r="G5" s="351"/>
      <c r="H5" s="351"/>
    </row>
    <row r="6" spans="1:13" s="12" customFormat="1" ht="11.25" customHeight="1">
      <c r="B6" s="9"/>
      <c r="C6" s="9"/>
      <c r="D6" s="9"/>
      <c r="E6" s="9"/>
      <c r="F6" s="10"/>
      <c r="G6" s="10"/>
      <c r="H6" s="11"/>
    </row>
    <row r="7" spans="1:13" s="12" customFormat="1" ht="22.5" customHeight="1">
      <c r="B7" s="1759" t="s">
        <v>1919</v>
      </c>
      <c r="C7" s="1759"/>
      <c r="D7" s="1759"/>
      <c r="E7" s="1759"/>
      <c r="F7" s="1759"/>
      <c r="G7" s="1759"/>
      <c r="H7" s="1759"/>
    </row>
    <row r="8" spans="1:13" s="12" customFormat="1" ht="22.5" customHeight="1">
      <c r="B8" s="1759" t="s">
        <v>2238</v>
      </c>
      <c r="C8" s="1759"/>
      <c r="D8" s="1759"/>
      <c r="E8" s="1759"/>
      <c r="F8" s="1759"/>
      <c r="G8" s="1759"/>
      <c r="H8" s="1759"/>
    </row>
    <row r="9" spans="1:13" s="12" customFormat="1" ht="22.5" customHeight="1">
      <c r="B9" s="1745" t="s">
        <v>2276</v>
      </c>
      <c r="C9" s="1745"/>
      <c r="D9" s="1745"/>
      <c r="E9" s="1745"/>
      <c r="F9" s="1745"/>
      <c r="G9" s="1745"/>
      <c r="H9" s="1745"/>
      <c r="I9" s="326"/>
      <c r="J9" s="326"/>
      <c r="K9" s="326"/>
      <c r="L9" s="326"/>
      <c r="M9" s="326"/>
    </row>
    <row r="10" spans="1:13" s="12" customFormat="1" ht="11.25" customHeight="1">
      <c r="B10" s="326"/>
      <c r="C10" s="326"/>
      <c r="D10" s="326"/>
      <c r="E10" s="326"/>
      <c r="F10" s="326"/>
      <c r="G10" s="326"/>
      <c r="H10" s="326"/>
      <c r="I10" s="326"/>
      <c r="J10" s="326"/>
      <c r="K10" s="326"/>
      <c r="L10" s="326"/>
      <c r="M10" s="326"/>
    </row>
    <row r="11" spans="1:13" s="12" customFormat="1" ht="11.25" customHeight="1">
      <c r="B11" s="326"/>
      <c r="C11" s="326"/>
      <c r="D11" s="326"/>
      <c r="E11" s="326"/>
      <c r="F11" s="326"/>
      <c r="G11" s="326"/>
      <c r="H11" s="326"/>
      <c r="I11" s="326"/>
      <c r="J11" s="326"/>
      <c r="K11" s="326"/>
      <c r="L11" s="326"/>
      <c r="M11" s="326"/>
    </row>
    <row r="12" spans="1:13" s="8" customFormat="1" ht="15.75">
      <c r="B12" s="16" t="s">
        <v>33</v>
      </c>
    </row>
    <row r="13" spans="1:13" s="8" customFormat="1" ht="11.25" customHeight="1">
      <c r="B13" s="16"/>
    </row>
    <row r="14" spans="1:13" s="8" customFormat="1" ht="22.5" customHeight="1">
      <c r="B14" s="1759"/>
      <c r="C14" s="1759"/>
      <c r="D14" s="1759"/>
      <c r="E14" s="1759"/>
      <c r="F14" s="1759"/>
      <c r="G14" s="1759"/>
      <c r="H14" s="1759"/>
    </row>
    <row r="15" spans="1:13" s="8" customFormat="1" ht="11.25" customHeight="1">
      <c r="B15" s="356"/>
      <c r="C15" s="356"/>
      <c r="D15" s="356"/>
      <c r="E15" s="356"/>
      <c r="F15" s="356"/>
      <c r="G15" s="356"/>
      <c r="H15" s="356"/>
    </row>
    <row r="16" spans="1:13" customFormat="1" ht="11.25" customHeight="1">
      <c r="B16" s="401" t="s">
        <v>273</v>
      </c>
      <c r="C16" s="715"/>
      <c r="D16" s="715"/>
      <c r="E16" s="715"/>
      <c r="F16" s="1585" t="s">
        <v>2198</v>
      </c>
      <c r="G16" s="1543" t="s">
        <v>2160</v>
      </c>
      <c r="H16" s="1586" t="s">
        <v>2131</v>
      </c>
      <c r="I16" s="133"/>
    </row>
    <row r="17" spans="2:9" customFormat="1" ht="11.25" customHeight="1">
      <c r="B17" s="675" t="s">
        <v>357</v>
      </c>
      <c r="C17" s="402"/>
      <c r="D17" s="402"/>
      <c r="E17" s="402"/>
      <c r="F17" s="1261">
        <v>4527</v>
      </c>
      <c r="G17" s="1261">
        <v>4527</v>
      </c>
      <c r="H17" s="1589">
        <v>4527</v>
      </c>
      <c r="I17" s="402"/>
    </row>
    <row r="18" spans="2:9" customFormat="1" ht="11.25" customHeight="1">
      <c r="B18" s="156" t="s">
        <v>777</v>
      </c>
      <c r="C18" s="402"/>
      <c r="D18" s="402"/>
      <c r="E18" s="402"/>
      <c r="F18" s="1261">
        <v>25149</v>
      </c>
      <c r="G18" s="1261">
        <v>25149</v>
      </c>
      <c r="H18" s="1261">
        <v>25149</v>
      </c>
      <c r="I18" s="402"/>
    </row>
    <row r="19" spans="2:9" customFormat="1" ht="11.25" customHeight="1">
      <c r="B19" s="156" t="s">
        <v>358</v>
      </c>
      <c r="C19" s="402"/>
      <c r="D19" s="402"/>
      <c r="E19" s="402"/>
      <c r="F19" s="1261">
        <f>35853.389-F18</f>
        <v>10704.389000000003</v>
      </c>
      <c r="G19" s="1261">
        <v>10698.661</v>
      </c>
      <c r="H19" s="1261">
        <f>34441.29-H18</f>
        <v>9292.2900000000009</v>
      </c>
      <c r="I19" s="402"/>
    </row>
    <row r="20" spans="2:9" customFormat="1" ht="11.25" customHeight="1">
      <c r="B20" s="1091" t="s">
        <v>359</v>
      </c>
      <c r="C20" s="1093"/>
      <c r="D20" s="1093"/>
      <c r="E20" s="1093"/>
      <c r="F20" s="1260">
        <f>SUM(F17:F19)</f>
        <v>40380.389000000003</v>
      </c>
      <c r="G20" s="1260">
        <v>40374.661</v>
      </c>
      <c r="H20" s="1260">
        <f>SUM(H17:H19)</f>
        <v>38968.29</v>
      </c>
      <c r="I20" s="402"/>
    </row>
    <row r="21" spans="2:9" customFormat="1" ht="11.25" customHeight="1">
      <c r="B21" s="156" t="s">
        <v>280</v>
      </c>
      <c r="C21" s="402"/>
      <c r="D21" s="402"/>
      <c r="E21" s="402"/>
      <c r="F21" s="402"/>
      <c r="G21" s="402"/>
      <c r="H21" s="402"/>
      <c r="I21" s="402"/>
    </row>
    <row r="22" spans="2:9" customFormat="1" ht="11.25" customHeight="1">
      <c r="B22" s="165" t="s">
        <v>360</v>
      </c>
      <c r="C22" s="402"/>
      <c r="D22" s="402"/>
      <c r="E22" s="402"/>
      <c r="F22" s="402"/>
      <c r="G22" s="402"/>
      <c r="H22" s="402"/>
      <c r="I22" s="402"/>
    </row>
    <row r="23" spans="2:9" customFormat="1" ht="11.25" customHeight="1">
      <c r="B23" s="165" t="s">
        <v>287</v>
      </c>
      <c r="C23" s="402"/>
      <c r="D23" s="402"/>
      <c r="E23" s="402"/>
      <c r="F23" s="402">
        <v>-945.01900000000001</v>
      </c>
      <c r="G23" s="402">
        <v>-949.22699999999998</v>
      </c>
      <c r="H23" s="402">
        <v>-957.02</v>
      </c>
      <c r="I23" s="402"/>
    </row>
    <row r="24" spans="2:9" customFormat="1" ht="11.25" customHeight="1">
      <c r="B24" s="165" t="s">
        <v>361</v>
      </c>
      <c r="C24" s="1083"/>
      <c r="D24" s="1083"/>
      <c r="E24" s="1083"/>
      <c r="F24" s="402">
        <v>-373.17200000000003</v>
      </c>
      <c r="G24" s="402">
        <v>-440.75799999999998</v>
      </c>
      <c r="H24" s="402">
        <v>-452.71100000000001</v>
      </c>
      <c r="I24" s="402"/>
    </row>
    <row r="25" spans="2:9" customFormat="1" ht="11.25" customHeight="1">
      <c r="B25" s="165" t="s">
        <v>291</v>
      </c>
      <c r="C25" s="165"/>
      <c r="D25" s="165"/>
      <c r="E25" s="165"/>
      <c r="F25" s="402">
        <v>-16.678999999999998</v>
      </c>
      <c r="G25" s="1694">
        <v>-24.792000000000002</v>
      </c>
      <c r="H25" s="1694">
        <v>-12.31</v>
      </c>
      <c r="I25" s="402"/>
    </row>
    <row r="26" spans="2:9" customFormat="1" ht="11.25" customHeight="1">
      <c r="B26" s="165" t="s">
        <v>290</v>
      </c>
      <c r="C26" s="403"/>
      <c r="D26" s="403"/>
      <c r="E26" s="403"/>
      <c r="F26" s="402">
        <v>-30.52</v>
      </c>
      <c r="G26" s="1694">
        <v>-24.885000000000002</v>
      </c>
      <c r="H26" s="1694">
        <v>-30.498999999999999</v>
      </c>
      <c r="I26" s="1693"/>
    </row>
    <row r="27" spans="2:9" customFormat="1" ht="11.25" customHeight="1">
      <c r="B27" s="165" t="s">
        <v>362</v>
      </c>
      <c r="C27" s="402"/>
      <c r="D27" s="402"/>
      <c r="E27" s="402"/>
      <c r="F27" s="402">
        <v>-4110</v>
      </c>
      <c r="G27" s="402">
        <v>-4110</v>
      </c>
      <c r="H27" s="402">
        <v>-2842.5</v>
      </c>
      <c r="I27" s="402"/>
    </row>
    <row r="28" spans="2:9" customFormat="1" ht="11.25" customHeight="1">
      <c r="B28" s="675" t="s">
        <v>363</v>
      </c>
      <c r="C28" s="1093"/>
      <c r="D28" s="1093"/>
      <c r="E28" s="1093"/>
      <c r="F28" s="1260">
        <v>34904.999000000011</v>
      </c>
      <c r="G28" s="1260">
        <v>34825</v>
      </c>
      <c r="H28" s="1260">
        <v>34673.25</v>
      </c>
      <c r="I28" s="402"/>
    </row>
    <row r="29" spans="2:9" customFormat="1" ht="11.25" customHeight="1">
      <c r="B29" s="675" t="s">
        <v>364</v>
      </c>
      <c r="C29" s="1093"/>
      <c r="D29" s="1093"/>
      <c r="E29" s="1093"/>
      <c r="F29" s="1260"/>
      <c r="G29" s="1260"/>
      <c r="H29" s="1260"/>
      <c r="I29" s="402"/>
    </row>
    <row r="30" spans="2:9" customFormat="1" ht="11.25" customHeight="1">
      <c r="B30" s="675" t="s">
        <v>294</v>
      </c>
      <c r="C30" s="1093"/>
      <c r="D30" s="1093"/>
      <c r="E30" s="1093"/>
      <c r="F30" s="1260">
        <v>34904.999000000011</v>
      </c>
      <c r="G30" s="1260">
        <v>34825</v>
      </c>
      <c r="H30" s="1260">
        <v>34673.25</v>
      </c>
      <c r="I30" s="402"/>
    </row>
    <row r="31" spans="2:9" customFormat="1" ht="11.25" customHeight="1">
      <c r="B31" s="675" t="s">
        <v>365</v>
      </c>
      <c r="C31" s="1093"/>
      <c r="D31" s="1093"/>
      <c r="E31" s="1093"/>
      <c r="F31" s="1260">
        <v>5200</v>
      </c>
      <c r="G31" s="1260">
        <v>5200</v>
      </c>
      <c r="H31" s="1260">
        <v>5200</v>
      </c>
      <c r="I31" s="402"/>
    </row>
    <row r="32" spans="2:9" customFormat="1" ht="11.25" customHeight="1">
      <c r="B32" s="675" t="s">
        <v>33</v>
      </c>
      <c r="C32" s="402"/>
      <c r="D32" s="402"/>
      <c r="E32" s="402"/>
      <c r="F32" s="1261">
        <v>40104.999000000011</v>
      </c>
      <c r="G32" s="1261">
        <v>40024.999000000003</v>
      </c>
      <c r="H32" s="1261">
        <v>39873.25</v>
      </c>
      <c r="I32" s="402"/>
    </row>
    <row r="33" spans="2:13" customFormat="1" ht="11.25" customHeight="1">
      <c r="B33" s="675" t="s">
        <v>298</v>
      </c>
      <c r="C33" s="1093"/>
      <c r="D33" s="1093"/>
      <c r="E33" s="1093"/>
      <c r="F33" s="1260">
        <v>187720.45901814185</v>
      </c>
      <c r="G33" s="1260">
        <v>186016</v>
      </c>
      <c r="H33" s="1260">
        <v>185323.74679999999</v>
      </c>
      <c r="I33" s="402"/>
    </row>
    <row r="34" spans="2:13" customFormat="1" ht="11.25" customHeight="1">
      <c r="B34" s="675" t="s">
        <v>299</v>
      </c>
      <c r="C34" s="1093"/>
      <c r="D34" s="1093"/>
      <c r="E34" s="1093"/>
      <c r="F34" s="1260">
        <v>15017.636721451348</v>
      </c>
      <c r="G34" s="1260">
        <v>14881</v>
      </c>
      <c r="H34" s="1260">
        <v>14825.899744</v>
      </c>
      <c r="I34" s="402"/>
    </row>
    <row r="35" spans="2:13" customFormat="1" ht="11.25" customHeight="1">
      <c r="B35" s="675" t="s">
        <v>366</v>
      </c>
      <c r="C35" s="404"/>
      <c r="D35" s="404"/>
      <c r="E35" s="404"/>
      <c r="F35" s="1263">
        <v>18.594136825878255</v>
      </c>
      <c r="G35" s="1263">
        <v>18.72</v>
      </c>
      <c r="H35" s="1262">
        <v>18.709555898100373</v>
      </c>
      <c r="I35" s="404"/>
    </row>
    <row r="36" spans="2:13" customFormat="1" ht="11.25" customHeight="1">
      <c r="B36" s="381" t="s">
        <v>367</v>
      </c>
      <c r="C36" s="404"/>
      <c r="D36" s="404"/>
      <c r="E36" s="404"/>
      <c r="F36" s="1263">
        <v>18.594136825878255</v>
      </c>
      <c r="G36" s="1263">
        <v>18.72</v>
      </c>
      <c r="H36" s="1262">
        <v>18.709555898100373</v>
      </c>
      <c r="I36" s="404"/>
    </row>
    <row r="37" spans="2:13" customFormat="1" ht="11.25" customHeight="1">
      <c r="B37" s="1975" t="s">
        <v>368</v>
      </c>
      <c r="C37" s="1802"/>
      <c r="D37" s="406"/>
      <c r="E37" s="406"/>
      <c r="F37" s="1264">
        <v>21.36421315490399</v>
      </c>
      <c r="G37" s="1264">
        <v>21.52</v>
      </c>
      <c r="H37" s="1264">
        <v>21.515456431512209</v>
      </c>
      <c r="I37" s="404"/>
    </row>
    <row r="38" spans="2:13" customFormat="1" ht="11.25" customHeight="1">
      <c r="B38" s="399"/>
      <c r="C38" s="404"/>
      <c r="D38" s="404"/>
      <c r="E38" s="404"/>
      <c r="F38" s="1262"/>
      <c r="G38" s="1262"/>
      <c r="H38" s="1262"/>
      <c r="I38" s="404"/>
    </row>
    <row r="39" spans="2:13" customFormat="1" ht="11.25" customHeight="1">
      <c r="B39" s="356"/>
      <c r="C39" s="356"/>
      <c r="D39" s="356"/>
      <c r="E39" s="356"/>
      <c r="F39" s="356"/>
      <c r="G39" s="356"/>
      <c r="H39" s="356"/>
    </row>
    <row r="40" spans="2:13" customFormat="1" ht="15.75">
      <c r="B40" s="1737" t="s">
        <v>2231</v>
      </c>
      <c r="C40" s="1737"/>
      <c r="D40" s="1737"/>
      <c r="E40" s="1737"/>
      <c r="F40" s="1737"/>
      <c r="G40" s="1737"/>
      <c r="H40" s="1737"/>
      <c r="I40" s="1737"/>
      <c r="J40" s="1737"/>
      <c r="K40" s="1737"/>
      <c r="L40" s="1974"/>
      <c r="M40" s="1974"/>
    </row>
    <row r="41" spans="2:13" customFormat="1" ht="11.25" customHeight="1">
      <c r="B41" s="178"/>
      <c r="C41" s="178"/>
      <c r="D41" s="178"/>
      <c r="E41" s="178"/>
      <c r="F41" s="178"/>
      <c r="G41" s="178"/>
      <c r="H41" s="178"/>
      <c r="I41" s="178"/>
      <c r="J41" s="14"/>
      <c r="K41" s="14"/>
      <c r="L41" s="14"/>
      <c r="M41" s="14"/>
    </row>
    <row r="42" spans="2:13" customFormat="1" ht="11.25" customHeight="1">
      <c r="B42" s="156"/>
      <c r="C42" s="156"/>
      <c r="D42" s="180" t="s">
        <v>310</v>
      </c>
      <c r="E42" s="113" t="s">
        <v>369</v>
      </c>
      <c r="F42" s="113" t="s">
        <v>385</v>
      </c>
      <c r="G42" s="113" t="s">
        <v>313</v>
      </c>
      <c r="H42" s="113" t="s">
        <v>370</v>
      </c>
      <c r="I42" s="113"/>
      <c r="J42" s="113"/>
      <c r="K42" s="113"/>
      <c r="L42" s="113"/>
      <c r="M42" s="113"/>
    </row>
    <row r="43" spans="2:13" s="8" customFormat="1" ht="11.25" customHeight="1">
      <c r="B43" s="159" t="s">
        <v>273</v>
      </c>
      <c r="C43" s="159"/>
      <c r="D43" s="1126" t="s">
        <v>314</v>
      </c>
      <c r="E43" s="160" t="s">
        <v>371</v>
      </c>
      <c r="F43" s="160" t="s">
        <v>386</v>
      </c>
      <c r="G43" s="160" t="s">
        <v>317</v>
      </c>
      <c r="H43" s="160" t="s">
        <v>318</v>
      </c>
      <c r="I43" s="133"/>
      <c r="J43" s="133"/>
      <c r="K43" s="113"/>
      <c r="L43" s="133"/>
      <c r="M43" s="133"/>
    </row>
    <row r="44" spans="2:13">
      <c r="B44" s="156" t="s">
        <v>319</v>
      </c>
      <c r="C44" s="156"/>
      <c r="D44" s="156"/>
      <c r="E44" s="156"/>
      <c r="F44" s="156"/>
      <c r="G44" s="599"/>
      <c r="H44" s="599"/>
      <c r="I44" s="161"/>
      <c r="J44" s="161"/>
      <c r="K44" s="113"/>
      <c r="L44" s="161"/>
      <c r="M44" s="161"/>
    </row>
    <row r="45" spans="2:13">
      <c r="B45" s="165" t="s">
        <v>372</v>
      </c>
      <c r="C45" s="165"/>
      <c r="D45" s="402">
        <v>438.00799999999998</v>
      </c>
      <c r="E45" s="402">
        <v>438.00799999999998</v>
      </c>
      <c r="F45" s="1262">
        <f>G45/E45*100</f>
        <v>36.857774287227627</v>
      </c>
      <c r="G45" s="27">
        <v>161.44</v>
      </c>
      <c r="H45" s="27">
        <v>10.67656</v>
      </c>
      <c r="I45" s="27"/>
      <c r="J45" s="27"/>
      <c r="K45" s="113"/>
      <c r="L45" s="27"/>
      <c r="M45" s="27"/>
    </row>
    <row r="46" spans="2:13">
      <c r="B46" s="165" t="s">
        <v>373</v>
      </c>
      <c r="C46" s="165"/>
      <c r="D46" s="402">
        <v>768671.6</v>
      </c>
      <c r="E46" s="402">
        <v>768671.6</v>
      </c>
      <c r="F46" s="1264">
        <f t="shared" ref="F46:F47" si="0">G46/E46*100</f>
        <v>21.353699160994111</v>
      </c>
      <c r="G46" s="27">
        <v>164139.821</v>
      </c>
      <c r="H46" s="27">
        <v>13102.65408</v>
      </c>
      <c r="I46" s="27"/>
      <c r="J46" s="27"/>
      <c r="K46" s="113"/>
      <c r="L46" s="27"/>
      <c r="M46" s="27"/>
    </row>
    <row r="47" spans="2:13">
      <c r="B47" s="1090" t="s">
        <v>327</v>
      </c>
      <c r="C47" s="1090"/>
      <c r="D47" s="1287">
        <v>769109.60800000001</v>
      </c>
      <c r="E47" s="1287">
        <v>769109.60800000001</v>
      </c>
      <c r="F47" s="1286">
        <f t="shared" si="0"/>
        <v>21.362528733355781</v>
      </c>
      <c r="G47" s="1287">
        <v>164301.261</v>
      </c>
      <c r="H47" s="1287">
        <v>13113.33064</v>
      </c>
      <c r="I47" s="27"/>
      <c r="J47" s="27"/>
      <c r="K47" s="113"/>
      <c r="L47" s="178"/>
      <c r="M47" s="178"/>
    </row>
    <row r="48" spans="2:13">
      <c r="B48" s="156" t="s">
        <v>103</v>
      </c>
      <c r="C48" s="156"/>
      <c r="D48" s="402"/>
      <c r="E48" s="402"/>
      <c r="F48" s="1262"/>
      <c r="G48" s="166"/>
      <c r="H48" s="27"/>
      <c r="I48" s="27"/>
      <c r="J48" s="27"/>
      <c r="K48" s="113"/>
      <c r="L48" s="600"/>
      <c r="M48" s="600"/>
    </row>
    <row r="49" spans="2:13">
      <c r="B49" s="156" t="s">
        <v>374</v>
      </c>
      <c r="C49" s="156"/>
      <c r="D49" s="402"/>
      <c r="E49" s="402"/>
      <c r="F49" s="1262"/>
      <c r="G49" s="166"/>
      <c r="H49" s="27"/>
      <c r="I49" s="27"/>
      <c r="J49" s="27"/>
      <c r="K49" s="113"/>
      <c r="L49" s="600"/>
      <c r="M49" s="600"/>
    </row>
    <row r="50" spans="2:13">
      <c r="B50" s="165" t="s">
        <v>333</v>
      </c>
      <c r="C50" s="165"/>
      <c r="D50" s="402">
        <v>15758.346</v>
      </c>
      <c r="E50" s="402">
        <v>15758.346</v>
      </c>
      <c r="F50" s="1262">
        <f>G50/E50*100</f>
        <v>19.999998730831265</v>
      </c>
      <c r="G50" s="166">
        <v>3151.6689999999999</v>
      </c>
      <c r="H50" s="27">
        <v>93.693439999999995</v>
      </c>
      <c r="I50" s="27"/>
      <c r="J50" s="27"/>
      <c r="K50" s="113"/>
      <c r="L50" s="600"/>
      <c r="M50" s="600"/>
    </row>
    <row r="51" spans="2:13">
      <c r="B51" s="165" t="s">
        <v>372</v>
      </c>
      <c r="C51" s="165"/>
      <c r="D51" s="402">
        <v>18489.41</v>
      </c>
      <c r="E51" s="402">
        <v>18481.544999999998</v>
      </c>
      <c r="F51" s="1262">
        <f t="shared" ref="F51:F53" si="1">G51/E51*100</f>
        <v>27.348941876883131</v>
      </c>
      <c r="G51" s="166">
        <v>5054.5069999999996</v>
      </c>
      <c r="H51" s="27">
        <v>422.71632</v>
      </c>
      <c r="I51" s="27"/>
      <c r="J51" s="27"/>
      <c r="K51" s="113"/>
      <c r="L51" s="600"/>
      <c r="M51" s="600"/>
    </row>
    <row r="52" spans="2:13">
      <c r="B52" s="165" t="s">
        <v>375</v>
      </c>
      <c r="C52" s="165"/>
      <c r="D52" s="402">
        <v>443.608</v>
      </c>
      <c r="E52" s="402">
        <v>317.19200000000001</v>
      </c>
      <c r="F52" s="1262">
        <f t="shared" si="1"/>
        <v>75</v>
      </c>
      <c r="G52" s="166">
        <v>237.89400000000001</v>
      </c>
      <c r="H52" s="27">
        <v>24.994400000000002</v>
      </c>
      <c r="I52" s="27"/>
      <c r="J52" s="27"/>
      <c r="K52" s="113"/>
      <c r="L52" s="600"/>
      <c r="M52" s="600"/>
    </row>
    <row r="53" spans="2:13">
      <c r="B53" s="165" t="s">
        <v>373</v>
      </c>
      <c r="C53" s="165"/>
      <c r="D53" s="402">
        <v>900.95</v>
      </c>
      <c r="E53" s="402">
        <v>815.00099999999998</v>
      </c>
      <c r="F53" s="1262">
        <f t="shared" si="1"/>
        <v>35.778115609674103</v>
      </c>
      <c r="G53" s="166">
        <v>291.59199999999998</v>
      </c>
      <c r="H53" s="27">
        <v>18.315920000000002</v>
      </c>
      <c r="I53" s="27"/>
      <c r="J53" s="27"/>
      <c r="K53" s="113"/>
      <c r="L53" s="600"/>
      <c r="M53" s="600"/>
    </row>
    <row r="54" spans="2:13">
      <c r="B54" s="156" t="s">
        <v>387</v>
      </c>
      <c r="C54" s="165"/>
      <c r="D54" s="402"/>
      <c r="E54" s="402"/>
      <c r="F54" s="1262"/>
      <c r="G54" s="166"/>
      <c r="H54" s="27"/>
      <c r="I54" s="27"/>
      <c r="J54" s="27"/>
      <c r="K54" s="113"/>
      <c r="L54" s="600"/>
      <c r="M54" s="600"/>
    </row>
    <row r="55" spans="2:13">
      <c r="B55" s="165" t="s">
        <v>376</v>
      </c>
      <c r="C55" s="165"/>
      <c r="D55" s="402"/>
      <c r="E55" s="402"/>
      <c r="F55" s="1262"/>
      <c r="G55" s="166"/>
      <c r="H55" s="27"/>
      <c r="I55" s="27"/>
      <c r="J55" s="27"/>
      <c r="K55" s="113"/>
      <c r="L55" s="600"/>
      <c r="M55" s="600"/>
    </row>
    <row r="56" spans="2:13">
      <c r="B56" s="165" t="s">
        <v>342</v>
      </c>
      <c r="C56" s="165"/>
      <c r="D56" s="402">
        <v>2030.354</v>
      </c>
      <c r="E56" s="402">
        <v>2017.38</v>
      </c>
      <c r="F56" s="1264">
        <f>G56/E56*100</f>
        <v>240.24809406259601</v>
      </c>
      <c r="G56" s="166">
        <v>4846.7169999999996</v>
      </c>
      <c r="H56" s="27">
        <v>389.8372</v>
      </c>
      <c r="I56" s="27"/>
      <c r="J56" s="27"/>
      <c r="K56" s="113"/>
      <c r="L56" s="600"/>
      <c r="M56" s="600"/>
    </row>
    <row r="57" spans="2:13">
      <c r="B57" s="1091" t="s">
        <v>343</v>
      </c>
      <c r="C57" s="1091"/>
      <c r="D57" s="1287">
        <v>37622.667999999998</v>
      </c>
      <c r="E57" s="1287">
        <v>37389.463999999993</v>
      </c>
      <c r="F57" s="1286">
        <f t="shared" ref="F57:F58" si="2">G57/E57*100</f>
        <v>36.326755045218093</v>
      </c>
      <c r="G57" s="1166">
        <v>13582.379000000001</v>
      </c>
      <c r="H57" s="1166">
        <v>949.55727999999999</v>
      </c>
      <c r="I57" s="600"/>
      <c r="J57" s="600"/>
      <c r="K57" s="113"/>
      <c r="L57" s="600"/>
      <c r="M57" s="600"/>
    </row>
    <row r="58" spans="2:13">
      <c r="B58" s="1091" t="s">
        <v>344</v>
      </c>
      <c r="C58" s="1091"/>
      <c r="D58" s="1287">
        <v>806732.27599999995</v>
      </c>
      <c r="E58" s="1287">
        <v>806499.07200000004</v>
      </c>
      <c r="F58" s="1264">
        <f t="shared" si="2"/>
        <v>22.056273364193036</v>
      </c>
      <c r="G58" s="1166">
        <v>177883.64</v>
      </c>
      <c r="H58" s="1166">
        <v>14062.887920000001</v>
      </c>
      <c r="I58" s="600"/>
      <c r="J58" s="600"/>
      <c r="K58" s="113"/>
      <c r="L58" s="600"/>
      <c r="M58" s="600"/>
    </row>
    <row r="59" spans="2:13">
      <c r="B59" s="182" t="s">
        <v>348</v>
      </c>
      <c r="C59" s="182"/>
      <c r="D59" s="182"/>
      <c r="E59" s="182"/>
      <c r="F59" s="182"/>
      <c r="G59" s="183">
        <v>1498.8190181418399</v>
      </c>
      <c r="H59" s="27">
        <v>151.39248024</v>
      </c>
      <c r="I59" s="27"/>
      <c r="J59" s="27"/>
      <c r="K59" s="113"/>
      <c r="L59" s="183"/>
      <c r="M59" s="183"/>
    </row>
    <row r="60" spans="2:13" s="4" customFormat="1">
      <c r="B60" s="156" t="s">
        <v>198</v>
      </c>
      <c r="C60" s="156"/>
      <c r="D60" s="156"/>
      <c r="E60" s="156"/>
      <c r="F60" s="156"/>
      <c r="G60" s="183">
        <v>8338</v>
      </c>
      <c r="H60" s="27">
        <v>667.01300000000003</v>
      </c>
      <c r="I60" s="27"/>
      <c r="J60" s="27"/>
      <c r="K60" s="113"/>
      <c r="L60" s="183"/>
      <c r="M60" s="183"/>
    </row>
    <row r="61" spans="2:13" s="4" customFormat="1">
      <c r="B61" s="1092" t="s">
        <v>354</v>
      </c>
      <c r="C61" s="1092"/>
      <c r="D61" s="1092"/>
      <c r="E61" s="1092"/>
      <c r="F61" s="1092"/>
      <c r="G61" s="1167">
        <v>187720.45901814185</v>
      </c>
      <c r="H61" s="1160">
        <v>14881.293400240002</v>
      </c>
      <c r="I61" s="27"/>
      <c r="J61" s="27"/>
      <c r="K61" s="113"/>
      <c r="L61" s="183"/>
      <c r="M61" s="183"/>
    </row>
    <row r="62" spans="2:13" s="4" customFormat="1">
      <c r="B62" s="32"/>
      <c r="C62" s="32"/>
      <c r="D62" s="32"/>
      <c r="E62" s="32"/>
      <c r="F62" s="32"/>
      <c r="G62" s="183"/>
      <c r="H62" s="27"/>
      <c r="I62" s="27"/>
      <c r="J62" s="27"/>
      <c r="K62" s="113"/>
      <c r="L62" s="183"/>
      <c r="M62" s="183"/>
    </row>
    <row r="63" spans="2:13" ht="11.25" customHeight="1">
      <c r="B63" s="356"/>
      <c r="C63" s="356"/>
      <c r="D63" s="356"/>
      <c r="E63" s="356"/>
      <c r="F63" s="356"/>
      <c r="G63" s="356"/>
      <c r="H63" s="356"/>
      <c r="I63"/>
      <c r="J63"/>
      <c r="K63"/>
      <c r="L63"/>
      <c r="M63"/>
    </row>
    <row r="64" spans="2:13" ht="15.75" customHeight="1">
      <c r="B64" s="16" t="s">
        <v>388</v>
      </c>
      <c r="C64" s="8"/>
      <c r="D64" s="8"/>
      <c r="E64" s="8"/>
      <c r="F64" s="8"/>
      <c r="G64" s="8"/>
      <c r="H64" s="8"/>
      <c r="I64" s="8"/>
      <c r="J64" s="8"/>
      <c r="K64" s="8"/>
      <c r="L64" s="8"/>
      <c r="M64" s="8"/>
    </row>
    <row r="65" spans="2:13" ht="15.75">
      <c r="B65" s="16"/>
      <c r="C65" s="8"/>
      <c r="D65" s="8"/>
      <c r="E65" s="8"/>
      <c r="F65" s="8"/>
      <c r="G65" s="8"/>
      <c r="H65" s="8"/>
      <c r="I65" s="8"/>
      <c r="J65" s="8"/>
      <c r="K65" s="8"/>
      <c r="L65" s="8"/>
      <c r="M65" s="8"/>
    </row>
    <row r="66" spans="2:13" ht="22.5" customHeight="1">
      <c r="B66" s="1759" t="s">
        <v>2237</v>
      </c>
      <c r="C66" s="1759"/>
      <c r="D66" s="1759"/>
      <c r="E66" s="1759"/>
      <c r="F66" s="1759"/>
      <c r="G66" s="1759"/>
      <c r="H66" s="1759"/>
      <c r="I66" s="1730"/>
      <c r="J66" s="8"/>
      <c r="K66" s="8"/>
      <c r="L66" s="8"/>
      <c r="M66" s="8"/>
    </row>
    <row r="67" spans="2:13" ht="11.25" customHeight="1"/>
    <row r="68" spans="2:13" ht="11.25" customHeight="1">
      <c r="B68" s="1973" t="s">
        <v>273</v>
      </c>
      <c r="C68" s="1973"/>
      <c r="D68" s="359"/>
      <c r="E68" s="359"/>
      <c r="F68" s="1085" t="s">
        <v>389</v>
      </c>
      <c r="G68" s="1085" t="s">
        <v>390</v>
      </c>
      <c r="H68" s="1085" t="s">
        <v>391</v>
      </c>
      <c r="I68" s="1085" t="s">
        <v>521</v>
      </c>
    </row>
    <row r="69" spans="2:13" ht="11.25" customHeight="1">
      <c r="B69" s="1772"/>
      <c r="C69" s="1772"/>
      <c r="D69" s="366"/>
      <c r="E69" s="366"/>
      <c r="F69" s="1585" t="s">
        <v>2198</v>
      </c>
      <c r="G69" s="160" t="s">
        <v>28</v>
      </c>
      <c r="H69" s="1543" t="s">
        <v>2156</v>
      </c>
      <c r="I69" s="160" t="s">
        <v>738</v>
      </c>
    </row>
    <row r="70" spans="2:13" ht="11.25" customHeight="1">
      <c r="B70" s="1750" t="s">
        <v>392</v>
      </c>
      <c r="C70" s="1751"/>
      <c r="D70" s="197"/>
      <c r="E70" s="435"/>
      <c r="F70" s="197"/>
      <c r="G70" s="197"/>
      <c r="H70" s="197"/>
      <c r="I70" s="197"/>
    </row>
    <row r="71" spans="2:13" ht="11.25" customHeight="1">
      <c r="B71" s="198">
        <v>1</v>
      </c>
      <c r="C71" s="355" t="s">
        <v>393</v>
      </c>
      <c r="D71" s="355"/>
      <c r="E71" s="355"/>
      <c r="F71" s="66">
        <v>34904.998610000002</v>
      </c>
      <c r="G71" s="66">
        <v>34824.998584000001</v>
      </c>
      <c r="H71" s="66">
        <v>34724.965613</v>
      </c>
      <c r="I71" s="66">
        <v>34696.105907999998</v>
      </c>
      <c r="K71" s="43"/>
    </row>
    <row r="72" spans="2:13" ht="11.25" customHeight="1">
      <c r="B72" s="198">
        <v>2</v>
      </c>
      <c r="C72" s="355" t="s">
        <v>394</v>
      </c>
      <c r="D72" s="355"/>
      <c r="E72" s="355"/>
      <c r="F72" s="66">
        <v>34904.998610000002</v>
      </c>
      <c r="G72" s="66">
        <v>34824.998584000001</v>
      </c>
      <c r="H72" s="66">
        <v>34724.965613</v>
      </c>
      <c r="I72" s="66">
        <v>34696.105907999998</v>
      </c>
      <c r="K72" s="43"/>
    </row>
    <row r="73" spans="2:13" ht="11.25" customHeight="1">
      <c r="B73" s="198">
        <v>3</v>
      </c>
      <c r="C73" s="355" t="s">
        <v>395</v>
      </c>
      <c r="D73" s="355"/>
      <c r="E73" s="355"/>
      <c r="F73" s="66">
        <v>40104.998610000002</v>
      </c>
      <c r="G73" s="66">
        <v>40024.998584000001</v>
      </c>
      <c r="H73" s="66">
        <v>39924.965613</v>
      </c>
      <c r="I73" s="66">
        <v>39896.105907999998</v>
      </c>
    </row>
    <row r="74" spans="2:13" ht="11.25" customHeight="1">
      <c r="B74" s="1752" t="s">
        <v>396</v>
      </c>
      <c r="C74" s="1753"/>
      <c r="D74" s="197"/>
      <c r="E74" s="435"/>
      <c r="F74" s="458"/>
      <c r="G74" s="458"/>
      <c r="H74" s="197"/>
      <c r="I74" s="197"/>
    </row>
    <row r="75" spans="2:13" ht="11.25" customHeight="1">
      <c r="B75" s="198">
        <v>4</v>
      </c>
      <c r="C75" s="355" t="s">
        <v>298</v>
      </c>
      <c r="D75" s="355"/>
      <c r="E75" s="355"/>
      <c r="F75" s="66">
        <v>187720.12004400001</v>
      </c>
      <c r="G75" s="66">
        <v>186016.16664499999</v>
      </c>
      <c r="H75" s="66">
        <v>186415.41634</v>
      </c>
      <c r="I75" s="66">
        <v>185514.240594</v>
      </c>
      <c r="J75" s="807"/>
      <c r="K75" s="270"/>
    </row>
    <row r="76" spans="2:13" ht="11.25" customHeight="1">
      <c r="B76" s="199"/>
      <c r="C76" s="197" t="s">
        <v>397</v>
      </c>
      <c r="D76" s="197"/>
      <c r="E76" s="197"/>
      <c r="F76" s="458"/>
      <c r="G76" s="458"/>
      <c r="H76" s="458"/>
      <c r="I76" s="197"/>
      <c r="J76" s="43"/>
      <c r="K76" s="43"/>
      <c r="L76" s="792"/>
    </row>
    <row r="77" spans="2:13" ht="11.25" customHeight="1">
      <c r="B77" s="198">
        <v>5</v>
      </c>
      <c r="C77" s="355" t="s">
        <v>398</v>
      </c>
      <c r="D77" s="355"/>
      <c r="E77" s="355"/>
      <c r="F77" s="459">
        <v>18.5941701943396</v>
      </c>
      <c r="G77" s="459">
        <v>18.721490294153501</v>
      </c>
      <c r="H77" s="459">
        <v>18.627732778101201</v>
      </c>
      <c r="I77" s="459">
        <v>18.702664440695301</v>
      </c>
      <c r="J77" s="850"/>
      <c r="K77" s="850"/>
      <c r="L77" s="792"/>
      <c r="M77" s="792"/>
    </row>
    <row r="78" spans="2:13" ht="11.25" customHeight="1">
      <c r="B78" s="198">
        <v>6</v>
      </c>
      <c r="C78" s="355" t="s">
        <v>399</v>
      </c>
      <c r="D78" s="355"/>
      <c r="E78" s="355"/>
      <c r="F78" s="459">
        <v>18.5941701943396</v>
      </c>
      <c r="G78" s="459">
        <v>18.721490294153401</v>
      </c>
      <c r="H78" s="459">
        <v>18.627732778101201</v>
      </c>
      <c r="I78" s="459">
        <v>18.702664440695301</v>
      </c>
    </row>
    <row r="79" spans="2:13" ht="11.25" customHeight="1">
      <c r="B79" s="198">
        <v>7</v>
      </c>
      <c r="C79" s="355" t="s">
        <v>400</v>
      </c>
      <c r="D79" s="355"/>
      <c r="E79" s="355"/>
      <c r="F79" s="1376">
        <v>21.364251525409099</v>
      </c>
      <c r="G79" s="1376">
        <v>21.516946244992301</v>
      </c>
      <c r="H79" s="459">
        <v>21.417201643978601</v>
      </c>
      <c r="I79" s="459">
        <v>21.505683757891699</v>
      </c>
      <c r="J79" s="807"/>
      <c r="K79" s="270"/>
    </row>
    <row r="80" spans="2:13" ht="11.25" customHeight="1">
      <c r="B80" s="435" t="s">
        <v>401</v>
      </c>
      <c r="C80" s="435"/>
      <c r="D80" s="435"/>
      <c r="E80" s="435"/>
      <c r="F80" s="435"/>
      <c r="G80" s="435"/>
      <c r="H80" s="435"/>
      <c r="I80" s="435"/>
      <c r="J80" s="270"/>
      <c r="K80" s="270"/>
      <c r="L80" s="792"/>
    </row>
    <row r="81" spans="2:13" ht="11.25" customHeight="1">
      <c r="B81" s="460" t="s">
        <v>402</v>
      </c>
      <c r="C81" s="326" t="s">
        <v>403</v>
      </c>
      <c r="D81" s="326"/>
      <c r="E81" s="326"/>
      <c r="F81" s="459">
        <v>0.3</v>
      </c>
      <c r="G81" s="459">
        <v>0.3</v>
      </c>
      <c r="H81" s="459">
        <v>0.3</v>
      </c>
      <c r="I81" s="459">
        <v>0.3</v>
      </c>
      <c r="J81" s="270"/>
      <c r="K81" s="270"/>
      <c r="L81" s="4"/>
      <c r="M81" s="4"/>
    </row>
    <row r="82" spans="2:13" ht="11.25" customHeight="1">
      <c r="B82" s="461" t="s">
        <v>404</v>
      </c>
      <c r="C82" s="1495" t="s">
        <v>496</v>
      </c>
      <c r="D82" s="462"/>
      <c r="E82" s="462"/>
      <c r="F82" s="463">
        <v>0.3</v>
      </c>
      <c r="G82" s="463">
        <v>0.3</v>
      </c>
      <c r="H82" s="463">
        <v>0.3</v>
      </c>
      <c r="I82" s="463">
        <v>0.3</v>
      </c>
      <c r="J82" s="188"/>
      <c r="K82" s="4"/>
      <c r="L82" s="4"/>
      <c r="M82" s="4"/>
    </row>
    <row r="83" spans="2:13" ht="11.25" customHeight="1">
      <c r="B83" s="461" t="s">
        <v>405</v>
      </c>
      <c r="C83" s="1495" t="s">
        <v>2092</v>
      </c>
      <c r="D83" s="462"/>
      <c r="E83" s="462"/>
      <c r="F83" s="463"/>
      <c r="G83" s="463"/>
      <c r="H83" s="463"/>
      <c r="I83" s="463"/>
      <c r="J83" s="188"/>
      <c r="K83" s="804"/>
      <c r="L83" s="4"/>
      <c r="M83" s="4"/>
    </row>
    <row r="84" spans="2:13" ht="11.25" customHeight="1">
      <c r="B84" s="460" t="s">
        <v>406</v>
      </c>
      <c r="C84" s="326" t="s">
        <v>407</v>
      </c>
      <c r="D84" s="326"/>
      <c r="E84" s="326"/>
      <c r="F84" s="464">
        <v>8.3000000000000007</v>
      </c>
      <c r="G84" s="464">
        <v>8.3000000000000007</v>
      </c>
      <c r="H84" s="464">
        <v>8.3000000000000007</v>
      </c>
      <c r="I84" s="459">
        <v>8.3000000000000007</v>
      </c>
      <c r="J84" s="188"/>
      <c r="K84" s="804"/>
      <c r="L84" s="792"/>
      <c r="M84" s="4"/>
    </row>
    <row r="85" spans="2:13" ht="11.25" customHeight="1">
      <c r="B85" s="1752" t="s">
        <v>408</v>
      </c>
      <c r="C85" s="1753"/>
      <c r="D85" s="1921"/>
      <c r="E85" s="435"/>
      <c r="F85" s="308"/>
      <c r="G85" s="308"/>
      <c r="H85" s="308"/>
      <c r="I85" s="308"/>
      <c r="J85" s="188"/>
      <c r="K85" s="804"/>
    </row>
    <row r="86" spans="2:13" ht="11.25" customHeight="1">
      <c r="B86" s="198">
        <v>8</v>
      </c>
      <c r="C86" s="355" t="s">
        <v>409</v>
      </c>
      <c r="D86" s="355"/>
      <c r="E86" s="355"/>
      <c r="F86" s="459">
        <v>2.5</v>
      </c>
      <c r="G86" s="459">
        <v>2.5</v>
      </c>
      <c r="H86" s="459">
        <v>2.5</v>
      </c>
      <c r="I86" s="459">
        <v>2.5000000041449302</v>
      </c>
      <c r="J86" s="270"/>
    </row>
    <row r="87" spans="2:13" ht="11.25" customHeight="1">
      <c r="B87" s="466" t="s">
        <v>410</v>
      </c>
      <c r="C87" s="1745" t="s">
        <v>1933</v>
      </c>
      <c r="D87" s="1748"/>
      <c r="E87" s="1748"/>
      <c r="F87" s="459"/>
      <c r="G87" s="459"/>
      <c r="H87" s="309"/>
      <c r="I87" s="309">
        <v>0</v>
      </c>
      <c r="J87" s="270"/>
      <c r="K87" s="43"/>
    </row>
    <row r="88" spans="2:13" ht="11.25" customHeight="1">
      <c r="B88" s="466">
        <v>9</v>
      </c>
      <c r="C88" s="326" t="s">
        <v>411</v>
      </c>
      <c r="D88" s="326"/>
      <c r="E88" s="326"/>
      <c r="F88" s="459">
        <v>2.5</v>
      </c>
      <c r="G88" s="459">
        <v>2</v>
      </c>
      <c r="H88" s="464">
        <v>1.5000000000485101</v>
      </c>
      <c r="I88" s="464">
        <v>1.5000000000485101</v>
      </c>
      <c r="J88" s="270"/>
      <c r="K88" s="43"/>
      <c r="L88" s="792"/>
    </row>
    <row r="89" spans="2:13" ht="11.25" customHeight="1">
      <c r="B89" s="466" t="s">
        <v>412</v>
      </c>
      <c r="C89" s="326" t="s">
        <v>413</v>
      </c>
      <c r="D89" s="326"/>
      <c r="E89" s="326"/>
      <c r="F89" s="459">
        <v>4.5</v>
      </c>
      <c r="G89" s="459">
        <v>4.5</v>
      </c>
      <c r="H89" s="464">
        <v>4.4859028304547097</v>
      </c>
      <c r="I89" s="464">
        <v>4.5000000001455396</v>
      </c>
      <c r="J89" s="270"/>
      <c r="K89" s="43"/>
    </row>
    <row r="90" spans="2:13" ht="11.25" customHeight="1">
      <c r="B90" s="466">
        <v>10</v>
      </c>
      <c r="C90" s="326" t="s">
        <v>414</v>
      </c>
      <c r="D90" s="326"/>
      <c r="E90" s="326"/>
      <c r="F90" s="459"/>
      <c r="G90" s="459"/>
      <c r="H90" s="464"/>
      <c r="I90" s="464">
        <v>0</v>
      </c>
      <c r="J90" s="270"/>
    </row>
    <row r="91" spans="2:13" ht="11.25" customHeight="1">
      <c r="B91" s="466" t="s">
        <v>415</v>
      </c>
      <c r="C91" s="326" t="s">
        <v>416</v>
      </c>
      <c r="D91" s="326"/>
      <c r="E91" s="326"/>
      <c r="F91" s="459">
        <v>2.0000000001072902</v>
      </c>
      <c r="G91" s="459">
        <v>2.0000000001072902</v>
      </c>
      <c r="H91" s="464">
        <v>2.0000000001072902</v>
      </c>
      <c r="I91" s="464">
        <v>2.00000000006469</v>
      </c>
      <c r="J91" s="270"/>
      <c r="K91" s="43"/>
    </row>
    <row r="92" spans="2:13" ht="11.25" customHeight="1">
      <c r="B92" s="466">
        <v>11</v>
      </c>
      <c r="C92" s="326" t="s">
        <v>417</v>
      </c>
      <c r="D92" s="326"/>
      <c r="E92" s="326"/>
      <c r="F92" s="459">
        <f>F86+F88+F89+F91</f>
        <v>11.50000000010729</v>
      </c>
      <c r="G92" s="459">
        <f>G86+G88+G89+G91</f>
        <v>11.00000000010729</v>
      </c>
      <c r="H92" s="464">
        <v>10.485902830610511</v>
      </c>
      <c r="I92" s="464">
        <v>10.5000000003396</v>
      </c>
      <c r="J92" s="270"/>
      <c r="K92" s="43"/>
      <c r="L92" s="792"/>
    </row>
    <row r="93" spans="2:13" ht="11.25" customHeight="1">
      <c r="B93" s="466" t="s">
        <v>418</v>
      </c>
      <c r="C93" s="326" t="s">
        <v>419</v>
      </c>
      <c r="D93" s="326"/>
      <c r="E93" s="326"/>
      <c r="F93" s="464">
        <f>F84+F92</f>
        <v>19.800000000107289</v>
      </c>
      <c r="G93" s="464">
        <f>G84+G92</f>
        <v>19.300000000107289</v>
      </c>
      <c r="H93" s="464">
        <f t="shared" ref="H93:I93" si="3">H84+H92</f>
        <v>18.78590283061051</v>
      </c>
      <c r="I93" s="464">
        <f t="shared" si="3"/>
        <v>18.800000000339601</v>
      </c>
      <c r="J93" s="270"/>
      <c r="K93" s="43"/>
      <c r="L93" s="793"/>
    </row>
    <row r="94" spans="2:13" ht="11.25" customHeight="1">
      <c r="B94" s="198">
        <v>12</v>
      </c>
      <c r="C94" s="355" t="s">
        <v>420</v>
      </c>
      <c r="D94" s="355"/>
      <c r="E94" s="355"/>
      <c r="F94" s="464">
        <v>12.593999999999999</v>
      </c>
      <c r="G94" s="464">
        <v>12.72</v>
      </c>
      <c r="H94" s="464">
        <v>12.63</v>
      </c>
      <c r="I94" s="464">
        <v>12.7</v>
      </c>
      <c r="J94" s="270"/>
    </row>
    <row r="95" spans="2:13" ht="11.25" customHeight="1">
      <c r="B95" s="1752" t="s">
        <v>167</v>
      </c>
      <c r="C95" s="1753"/>
      <c r="D95" s="197"/>
      <c r="E95" s="435"/>
      <c r="F95" s="197"/>
      <c r="G95" s="197"/>
      <c r="H95" s="197"/>
      <c r="I95" s="197"/>
      <c r="J95" s="270"/>
    </row>
    <row r="96" spans="2:13" ht="11.25" customHeight="1">
      <c r="B96" s="198">
        <v>13</v>
      </c>
      <c r="C96" s="355" t="s">
        <v>421</v>
      </c>
      <c r="D96" s="355"/>
      <c r="E96" s="355"/>
      <c r="F96" s="66">
        <v>793237.94299400004</v>
      </c>
      <c r="G96" s="66">
        <v>784226.59406200005</v>
      </c>
      <c r="H96" s="66">
        <v>767103.61342499999</v>
      </c>
      <c r="I96" s="66">
        <v>773301.84949199995</v>
      </c>
      <c r="J96"/>
    </row>
    <row r="97" spans="1:13" ht="11.25" customHeight="1">
      <c r="B97" s="198">
        <v>14</v>
      </c>
      <c r="C97" s="355" t="s">
        <v>422</v>
      </c>
      <c r="D97" s="355"/>
      <c r="E97" s="355"/>
      <c r="F97" s="459">
        <v>4.4003188347564999</v>
      </c>
      <c r="G97" s="459">
        <v>4.4406806460897421</v>
      </c>
      <c r="H97" s="459">
        <v>4.5267634000520935</v>
      </c>
      <c r="I97" s="459">
        <v>4.4867480830147608</v>
      </c>
      <c r="J97" s="270"/>
    </row>
    <row r="98" spans="1:13" ht="11.25" customHeight="1">
      <c r="B98" s="198" t="s">
        <v>423</v>
      </c>
      <c r="C98" s="355" t="s">
        <v>424</v>
      </c>
      <c r="D98" s="355"/>
      <c r="E98" s="355"/>
      <c r="F98" s="464"/>
      <c r="G98" s="464"/>
      <c r="H98" s="464"/>
      <c r="I98" s="464"/>
    </row>
    <row r="99" spans="1:13" ht="11.25" customHeight="1">
      <c r="B99" s="198" t="s">
        <v>425</v>
      </c>
      <c r="C99" s="355" t="s">
        <v>426</v>
      </c>
      <c r="D99" s="355"/>
      <c r="E99" s="355"/>
      <c r="F99" s="464">
        <v>3</v>
      </c>
      <c r="G99" s="464">
        <v>3</v>
      </c>
      <c r="H99" s="464">
        <v>3</v>
      </c>
      <c r="I99" s="464">
        <v>3</v>
      </c>
    </row>
    <row r="100" spans="1:13" ht="11.25" customHeight="1">
      <c r="B100" s="1752" t="s">
        <v>427</v>
      </c>
      <c r="C100" s="1752"/>
      <c r="D100" s="435"/>
      <c r="E100" s="435"/>
      <c r="F100" s="197"/>
      <c r="G100" s="197"/>
      <c r="H100" s="197"/>
      <c r="I100" s="197"/>
    </row>
    <row r="101" spans="1:13" ht="11.25" customHeight="1">
      <c r="B101" s="198">
        <v>15</v>
      </c>
      <c r="C101" s="355" t="s">
        <v>428</v>
      </c>
      <c r="D101" s="355"/>
      <c r="E101" s="355"/>
      <c r="F101" s="200">
        <v>11244.936327228148</v>
      </c>
      <c r="G101" s="200">
        <v>13380.779550921339</v>
      </c>
      <c r="H101" s="200">
        <v>14005.467037691918</v>
      </c>
      <c r="I101" s="200">
        <v>14003.5262899439</v>
      </c>
      <c r="J101" s="1691"/>
    </row>
    <row r="102" spans="1:13" ht="11.25" customHeight="1">
      <c r="B102" s="198" t="s">
        <v>429</v>
      </c>
      <c r="C102" s="355" t="s">
        <v>430</v>
      </c>
      <c r="D102" s="355"/>
      <c r="E102" s="355"/>
      <c r="F102" s="1698">
        <v>15934.064129071299</v>
      </c>
      <c r="G102" s="200">
        <v>19144.516946024974</v>
      </c>
      <c r="H102" s="200">
        <v>19328.804546135922</v>
      </c>
      <c r="I102" s="200">
        <v>19361.185188106745</v>
      </c>
    </row>
    <row r="103" spans="1:13" ht="11.25" customHeight="1">
      <c r="B103" s="198" t="s">
        <v>431</v>
      </c>
      <c r="C103" s="355" t="s">
        <v>432</v>
      </c>
      <c r="D103" s="355"/>
      <c r="E103" s="355"/>
      <c r="F103" s="200">
        <v>7241.4824866395275</v>
      </c>
      <c r="G103" s="200">
        <v>8301.7303621189039</v>
      </c>
      <c r="H103" s="200">
        <v>6914.1907673056603</v>
      </c>
      <c r="I103" s="200">
        <v>7062.6082850768498</v>
      </c>
    </row>
    <row r="104" spans="1:13" ht="11.25" customHeight="1">
      <c r="B104" s="198">
        <v>16</v>
      </c>
      <c r="C104" s="355" t="s">
        <v>433</v>
      </c>
      <c r="D104" s="355"/>
      <c r="E104" s="355"/>
      <c r="F104" s="200">
        <v>8692.5816424317709</v>
      </c>
      <c r="G104" s="200">
        <v>10842.786583906072</v>
      </c>
      <c r="H104" s="200">
        <v>10712.170929009719</v>
      </c>
      <c r="I104" s="200">
        <v>10596.134053209353</v>
      </c>
    </row>
    <row r="105" spans="1:13" ht="11.25" customHeight="1">
      <c r="B105" s="198">
        <v>17</v>
      </c>
      <c r="C105" s="355" t="s">
        <v>434</v>
      </c>
      <c r="D105" s="355"/>
      <c r="E105" s="355"/>
      <c r="F105" s="1549">
        <v>154.478348541104</v>
      </c>
      <c r="G105" s="1549">
        <v>152.48107897287045</v>
      </c>
      <c r="H105" s="1549">
        <v>156.34127799574051</v>
      </c>
      <c r="I105" s="1549">
        <v>163.83948815868911</v>
      </c>
    </row>
    <row r="106" spans="1:13" s="8" customFormat="1" ht="11.25" customHeight="1">
      <c r="A106" s="15"/>
      <c r="B106" s="1752" t="s">
        <v>181</v>
      </c>
      <c r="C106" s="1753"/>
      <c r="D106" s="197"/>
      <c r="E106" s="435"/>
      <c r="F106" s="197"/>
      <c r="G106" s="197"/>
      <c r="H106" s="197"/>
      <c r="I106" s="197"/>
      <c r="J106" s="32"/>
      <c r="K106" s="32"/>
      <c r="L106" s="32"/>
      <c r="M106" s="32"/>
    </row>
    <row r="107" spans="1:13" s="14" customFormat="1" ht="11.25" customHeight="1">
      <c r="A107" s="21"/>
      <c r="B107" s="201">
        <v>18</v>
      </c>
      <c r="C107" s="253" t="s">
        <v>435</v>
      </c>
      <c r="D107" s="253"/>
      <c r="E107" s="253"/>
      <c r="F107" s="1550">
        <v>613067.79041392496</v>
      </c>
      <c r="G107" s="1550">
        <v>640928.46374244511</v>
      </c>
      <c r="H107" s="1550">
        <v>629183.24828409508</v>
      </c>
      <c r="I107" s="1550">
        <v>637147.67122834001</v>
      </c>
      <c r="J107" s="32"/>
      <c r="K107" s="32"/>
      <c r="L107" s="32"/>
      <c r="M107" s="32"/>
    </row>
    <row r="108" spans="1:13" s="14" customFormat="1" ht="11.25" customHeight="1">
      <c r="A108" s="18"/>
      <c r="B108" s="201">
        <v>19</v>
      </c>
      <c r="C108" s="253" t="s">
        <v>436</v>
      </c>
      <c r="D108" s="253"/>
      <c r="E108" s="253"/>
      <c r="F108" s="1550">
        <v>541998.77481674298</v>
      </c>
      <c r="G108" s="1550">
        <v>537950.23247156944</v>
      </c>
      <c r="H108" s="1550">
        <v>541407.10537875933</v>
      </c>
      <c r="I108" s="1550">
        <v>533752.94435094297</v>
      </c>
      <c r="J108" s="32"/>
      <c r="K108" s="32"/>
      <c r="L108" s="32"/>
      <c r="M108" s="32"/>
    </row>
    <row r="109" spans="1:13" s="14" customFormat="1" ht="11.25" customHeight="1">
      <c r="A109" s="18"/>
      <c r="B109" s="671">
        <v>20</v>
      </c>
      <c r="C109" s="720" t="s">
        <v>437</v>
      </c>
      <c r="D109" s="720"/>
      <c r="E109" s="720"/>
      <c r="F109" s="1699">
        <v>113.11239414170471</v>
      </c>
      <c r="G109" s="1551">
        <v>119.14270597072714</v>
      </c>
      <c r="H109" s="1551">
        <v>116.21259529719859</v>
      </c>
      <c r="I109" s="1551">
        <v>116.87889510259353</v>
      </c>
      <c r="J109" s="32"/>
      <c r="K109" s="32"/>
      <c r="L109" s="32"/>
      <c r="M109" s="32"/>
    </row>
    <row r="110" spans="1:13" s="14" customFormat="1" ht="11.25" customHeight="1">
      <c r="A110" s="18"/>
      <c r="B110" s="201"/>
      <c r="C110" s="253"/>
      <c r="D110" s="253"/>
      <c r="E110" s="253"/>
      <c r="F110" s="1549"/>
      <c r="G110" s="1549"/>
      <c r="H110" s="1549"/>
      <c r="I110" s="32"/>
      <c r="J110" s="32"/>
      <c r="K110" s="32"/>
      <c r="L110" s="32"/>
      <c r="M110" s="32"/>
    </row>
    <row r="111" spans="1:13" s="14" customFormat="1">
      <c r="A111" s="18"/>
      <c r="B111" s="77"/>
      <c r="C111" s="32"/>
      <c r="D111" s="32"/>
      <c r="E111" s="32"/>
      <c r="F111" s="32"/>
      <c r="G111" s="32"/>
      <c r="H111" s="32"/>
      <c r="I111" s="32"/>
      <c r="J111" s="32"/>
      <c r="K111" s="32"/>
      <c r="L111" s="32"/>
      <c r="M111" s="32"/>
    </row>
    <row r="112" spans="1:13" ht="15.75" customHeight="1">
      <c r="B112" s="16" t="s">
        <v>438</v>
      </c>
    </row>
    <row r="113" spans="2:8" ht="11.25" customHeight="1"/>
    <row r="114" spans="2:8" ht="11.25" customHeight="1">
      <c r="B114" s="446"/>
      <c r="H114" s="1809" t="s">
        <v>299</v>
      </c>
    </row>
    <row r="115" spans="2:8" ht="11.25" customHeight="1">
      <c r="B115" s="359"/>
      <c r="C115" s="359"/>
      <c r="D115" s="359"/>
      <c r="E115" s="359"/>
      <c r="F115" s="1746" t="s">
        <v>439</v>
      </c>
      <c r="G115" s="1746"/>
      <c r="H115" s="1809"/>
    </row>
    <row r="116" spans="2:8" ht="11.25" customHeight="1">
      <c r="B116" s="1081" t="s">
        <v>273</v>
      </c>
      <c r="C116" s="1082"/>
      <c r="D116" s="1082"/>
      <c r="E116" s="1082"/>
      <c r="F116" s="1587" t="s">
        <v>2230</v>
      </c>
      <c r="G116" s="1588" t="s">
        <v>2229</v>
      </c>
      <c r="H116" s="1590" t="s">
        <v>2198</v>
      </c>
    </row>
    <row r="117" spans="2:8" ht="11.25" customHeight="1">
      <c r="B117" s="447">
        <v>1</v>
      </c>
      <c r="C117" s="448" t="s">
        <v>440</v>
      </c>
      <c r="D117" s="448"/>
      <c r="E117" s="448"/>
      <c r="F117" s="1288">
        <v>174955.3131</v>
      </c>
      <c r="G117" s="1288">
        <v>174895.32002499999</v>
      </c>
      <c r="H117" s="1288">
        <v>13996.425047999999</v>
      </c>
    </row>
    <row r="118" spans="2:8" ht="11.25" customHeight="1">
      <c r="B118" s="447">
        <v>2</v>
      </c>
      <c r="C118" s="450" t="s">
        <v>441</v>
      </c>
      <c r="D118" s="450"/>
      <c r="E118" s="450"/>
      <c r="F118" s="1291">
        <v>10654.052901999999</v>
      </c>
      <c r="G118" s="1291">
        <v>10978.68729</v>
      </c>
      <c r="H118" s="1291">
        <v>852.32423215999995</v>
      </c>
    </row>
    <row r="119" spans="2:8" ht="11.25" customHeight="1">
      <c r="B119" s="453">
        <v>5</v>
      </c>
      <c r="C119" s="452" t="s">
        <v>442</v>
      </c>
      <c r="D119" s="452"/>
      <c r="E119" s="452"/>
      <c r="F119" s="1291">
        <v>164301.260198</v>
      </c>
      <c r="G119" s="1291">
        <v>163916.63273499999</v>
      </c>
      <c r="H119" s="1291">
        <v>13144.10081584</v>
      </c>
    </row>
    <row r="120" spans="2:8" ht="11.25" customHeight="1">
      <c r="B120" s="453">
        <v>6</v>
      </c>
      <c r="C120" s="454" t="s">
        <v>443</v>
      </c>
      <c r="D120" s="454"/>
      <c r="E120" s="454"/>
      <c r="F120" s="1288">
        <v>2928.3254320000001</v>
      </c>
      <c r="G120" s="1288">
        <v>890.77811999999994</v>
      </c>
      <c r="H120" s="1288">
        <v>234.26603456000001</v>
      </c>
    </row>
    <row r="121" spans="2:8" ht="10.5" customHeight="1">
      <c r="B121" s="453">
        <v>7</v>
      </c>
      <c r="C121" s="452" t="s">
        <v>444</v>
      </c>
      <c r="D121" s="452"/>
      <c r="E121" s="452"/>
      <c r="F121" s="66"/>
      <c r="G121" s="66"/>
      <c r="H121" s="66"/>
    </row>
    <row r="122" spans="2:8" ht="11.25" customHeight="1">
      <c r="B122" s="453">
        <v>8</v>
      </c>
      <c r="C122" s="452" t="s">
        <v>445</v>
      </c>
      <c r="D122" s="452"/>
      <c r="E122" s="452"/>
      <c r="F122" s="1291">
        <v>2818.2821300000001</v>
      </c>
      <c r="G122" s="1291">
        <v>777.88148000000001</v>
      </c>
      <c r="H122" s="1291">
        <v>225.4625704</v>
      </c>
    </row>
    <row r="123" spans="2:8" ht="11.25" customHeight="1">
      <c r="B123" s="453">
        <v>9</v>
      </c>
      <c r="C123" s="452" t="s">
        <v>446</v>
      </c>
      <c r="D123" s="452"/>
      <c r="E123" s="452"/>
      <c r="F123" s="66">
        <v>110.043302</v>
      </c>
      <c r="G123" s="66">
        <v>112.89664</v>
      </c>
      <c r="H123" s="66">
        <v>8.8034641600000008</v>
      </c>
    </row>
    <row r="124" spans="2:8" ht="11.25" customHeight="1">
      <c r="B124" s="453">
        <v>15</v>
      </c>
      <c r="C124" s="234" t="s">
        <v>350</v>
      </c>
      <c r="D124" s="234"/>
      <c r="E124" s="234"/>
      <c r="F124" s="66"/>
      <c r="G124" s="66"/>
      <c r="H124" s="66"/>
    </row>
    <row r="125" spans="2:8" ht="11.25" customHeight="1">
      <c r="B125" s="453">
        <v>16</v>
      </c>
      <c r="C125" s="234" t="s">
        <v>447</v>
      </c>
      <c r="D125" s="234"/>
      <c r="E125" s="234"/>
      <c r="F125" s="66"/>
      <c r="G125" s="66"/>
      <c r="H125" s="66"/>
    </row>
    <row r="126" spans="2:8" ht="11.25" customHeight="1">
      <c r="B126" s="453">
        <v>17</v>
      </c>
      <c r="C126" s="452" t="s">
        <v>448</v>
      </c>
      <c r="D126" s="452"/>
      <c r="E126" s="452"/>
      <c r="F126" s="66"/>
      <c r="G126" s="66"/>
      <c r="H126" s="66"/>
    </row>
    <row r="127" spans="2:8" ht="11.25" customHeight="1">
      <c r="B127" s="453">
        <v>18</v>
      </c>
      <c r="C127" s="452" t="s">
        <v>449</v>
      </c>
      <c r="D127" s="452"/>
      <c r="E127" s="452"/>
      <c r="F127" s="66"/>
      <c r="G127" s="66"/>
      <c r="H127" s="66"/>
    </row>
    <row r="128" spans="2:8" ht="11.25" customHeight="1">
      <c r="B128" s="453">
        <v>19</v>
      </c>
      <c r="C128" s="452" t="s">
        <v>450</v>
      </c>
      <c r="D128" s="452"/>
      <c r="E128" s="452"/>
      <c r="F128" s="66"/>
      <c r="G128" s="66"/>
      <c r="H128" s="66"/>
    </row>
    <row r="129" spans="2:8" ht="11.25" customHeight="1">
      <c r="B129" s="453" t="s">
        <v>451</v>
      </c>
      <c r="C129" s="452" t="s">
        <v>452</v>
      </c>
      <c r="D129" s="452"/>
      <c r="E129" s="452"/>
      <c r="F129" s="66"/>
      <c r="G129" s="66"/>
      <c r="H129" s="66"/>
    </row>
    <row r="130" spans="2:8" ht="11.25" customHeight="1">
      <c r="B130" s="453">
        <v>20</v>
      </c>
      <c r="C130" s="454" t="s">
        <v>453</v>
      </c>
      <c r="D130" s="454"/>
      <c r="E130" s="454"/>
      <c r="F130" s="1288">
        <v>1498.8190119999999</v>
      </c>
      <c r="G130" s="1288">
        <v>1892.4059999999999</v>
      </c>
      <c r="H130" s="1288">
        <v>119.90552096</v>
      </c>
    </row>
    <row r="131" spans="2:8" ht="11.25" customHeight="1">
      <c r="B131" s="453">
        <v>21</v>
      </c>
      <c r="C131" s="452" t="s">
        <v>444</v>
      </c>
      <c r="D131" s="452"/>
      <c r="E131" s="452"/>
      <c r="F131" s="1291">
        <v>1498.8190119999999</v>
      </c>
      <c r="G131" s="1291">
        <v>1892.4059999999999</v>
      </c>
      <c r="H131" s="1291">
        <v>119.90552096</v>
      </c>
    </row>
    <row r="132" spans="2:8" ht="11.25" customHeight="1">
      <c r="B132" s="453">
        <v>22</v>
      </c>
      <c r="C132" s="452" t="s">
        <v>454</v>
      </c>
      <c r="D132" s="452"/>
      <c r="E132" s="452"/>
      <c r="F132" s="1291"/>
      <c r="G132" s="1291"/>
      <c r="H132" s="1291"/>
    </row>
    <row r="133" spans="2:8" ht="11.25" customHeight="1">
      <c r="B133" s="453" t="s">
        <v>455</v>
      </c>
      <c r="C133" s="234" t="s">
        <v>456</v>
      </c>
      <c r="D133" s="234"/>
      <c r="E133" s="234"/>
      <c r="F133" s="66"/>
      <c r="G133" s="66"/>
      <c r="H133" s="66"/>
    </row>
    <row r="134" spans="2:8" ht="11.25" customHeight="1">
      <c r="B134" s="453">
        <v>23</v>
      </c>
      <c r="C134" s="454" t="s">
        <v>198</v>
      </c>
      <c r="D134" s="454"/>
      <c r="E134" s="454"/>
      <c r="F134" s="1288">
        <v>8337.6625000000004</v>
      </c>
      <c r="G134" s="1288">
        <v>8337.6625000000004</v>
      </c>
      <c r="H134" s="1288">
        <v>667.01300000000003</v>
      </c>
    </row>
    <row r="135" spans="2:8" ht="11.25" customHeight="1">
      <c r="B135" s="447" t="s">
        <v>457</v>
      </c>
      <c r="C135" s="450" t="s">
        <v>458</v>
      </c>
      <c r="D135" s="450"/>
      <c r="E135" s="450"/>
      <c r="F135" s="66"/>
      <c r="G135" s="66"/>
      <c r="H135" s="66"/>
    </row>
    <row r="136" spans="2:8" ht="11.25" customHeight="1">
      <c r="B136" s="447" t="s">
        <v>459</v>
      </c>
      <c r="C136" s="450" t="s">
        <v>460</v>
      </c>
      <c r="D136" s="450"/>
      <c r="E136" s="450"/>
      <c r="F136" s="1291">
        <v>8337.6625000000004</v>
      </c>
      <c r="G136" s="1291">
        <v>8337.6625000000004</v>
      </c>
      <c r="H136" s="1291">
        <v>667.01300000000003</v>
      </c>
    </row>
    <row r="137" spans="2:8" ht="11.25" customHeight="1">
      <c r="B137" s="221">
        <v>29</v>
      </c>
      <c r="C137" s="1289" t="s">
        <v>461</v>
      </c>
      <c r="D137" s="1289"/>
      <c r="E137" s="1289"/>
      <c r="F137" s="1290">
        <v>187720.12004400001</v>
      </c>
      <c r="G137" s="1290">
        <v>186016.16664499999</v>
      </c>
      <c r="H137" s="1290">
        <v>15017.609603520001</v>
      </c>
    </row>
    <row r="138" spans="2:8" ht="11.25" customHeight="1">
      <c r="B138" s="447"/>
      <c r="C138" s="448"/>
      <c r="D138" s="448"/>
      <c r="E138" s="448"/>
      <c r="F138" s="66"/>
      <c r="G138" s="66"/>
      <c r="H138" s="66"/>
    </row>
  </sheetData>
  <mergeCells count="18">
    <mergeCell ref="B106:C106"/>
    <mergeCell ref="B74:C74"/>
    <mergeCell ref="H114:H115"/>
    <mergeCell ref="F115:G115"/>
    <mergeCell ref="B85:D85"/>
    <mergeCell ref="C87:E87"/>
    <mergeCell ref="B95:C95"/>
    <mergeCell ref="B100:C100"/>
    <mergeCell ref="B3:H3"/>
    <mergeCell ref="B14:H14"/>
    <mergeCell ref="B68:C69"/>
    <mergeCell ref="B70:C70"/>
    <mergeCell ref="B40:M40"/>
    <mergeCell ref="B7:H7"/>
    <mergeCell ref="B37:C37"/>
    <mergeCell ref="B8:H8"/>
    <mergeCell ref="B9:H9"/>
    <mergeCell ref="B66:I66"/>
  </mergeCells>
  <phoneticPr fontId="22" type="noConversion"/>
  <hyperlinks>
    <hyperlink ref="B3" location="Contents!A1" display="Back to index page" xr:uid="{B6D6A578-D2AA-407C-BDBC-2B9446EE8371}"/>
    <hyperlink ref="B3:H3" location="CONTENTS!A1" display="Back to contents page" xr:uid="{FE13DCF1-23F4-4A7D-8275-77A7A4D99B3C}"/>
  </hyperlinks>
  <printOptions horizontalCentered="1" verticalCentered="1"/>
  <pageMargins left="3.937007874015748E-2" right="3.937007874015748E-2" top="3.937007874015748E-2" bottom="3.937007874015748E-2" header="3.937007874015748E-2" footer="3.937007874015748E-2"/>
  <pageSetup paperSize="9" scale="86" fitToHeight="3" orientation="landscape" r:id="rId1"/>
  <rowBreaks count="2" manualBreakCount="2">
    <brk id="62" max="8" man="1"/>
    <brk id="110" max="8" man="1"/>
  </rowBreaks>
  <customProperties>
    <customPr name="EpmWorksheetKeyString_GUID" r:id="rId2"/>
  </customPropertie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7F618-83B5-4C4A-85C4-0A8E90BE2933}">
  <sheetPr codeName="Sheet39">
    <pageSetUpPr fitToPage="1"/>
  </sheetPr>
  <dimension ref="A1:AA95"/>
  <sheetViews>
    <sheetView showGridLines="0" showRowColHeaders="0" workbookViewId="0"/>
  </sheetViews>
  <sheetFormatPr baseColWidth="10" defaultColWidth="9.140625" defaultRowHeight="15"/>
  <cols>
    <col min="1" max="1" width="2.7109375" customWidth="1"/>
    <col min="2" max="2" width="4.85546875" customWidth="1"/>
    <col min="3" max="3" width="24.85546875" customWidth="1"/>
    <col min="4" max="4" width="15.42578125" customWidth="1"/>
    <col min="5" max="6" width="13.7109375" customWidth="1"/>
    <col min="7" max="7" width="0.7109375" customWidth="1"/>
    <col min="8" max="8" width="13.7109375" customWidth="1"/>
    <col min="9" max="9" width="0.7109375" customWidth="1"/>
    <col min="10" max="11" width="13.7109375" customWidth="1"/>
    <col min="12" max="12" width="0.7109375" customWidth="1"/>
    <col min="13" max="13" width="13.7109375" customWidth="1"/>
    <col min="14" max="14" width="17.42578125" customWidth="1"/>
    <col min="15" max="15" width="16.7109375" customWidth="1"/>
    <col min="16" max="16" width="0.7109375" customWidth="1"/>
    <col min="17" max="21" width="13.7109375" customWidth="1"/>
    <col min="23" max="23" width="13.42578125" customWidth="1"/>
    <col min="24" max="24" width="11.28515625" customWidth="1"/>
    <col min="25" max="25" width="14.140625" customWidth="1"/>
  </cols>
  <sheetData>
    <row r="1" spans="1:19" s="12" customFormat="1" ht="11.25" customHeight="1">
      <c r="A1" s="9"/>
      <c r="B1" s="9"/>
      <c r="C1" s="9"/>
      <c r="D1" s="10"/>
      <c r="E1" s="10"/>
      <c r="F1" s="11"/>
      <c r="G1" s="11"/>
      <c r="H1" s="11"/>
      <c r="I1" s="11"/>
      <c r="J1" s="11"/>
      <c r="K1" s="11"/>
      <c r="L1" s="11"/>
      <c r="M1" s="11"/>
    </row>
    <row r="2" spans="1:19" s="12" customFormat="1" ht="5.25" customHeight="1">
      <c r="A2" s="9"/>
      <c r="B2" s="9"/>
      <c r="C2" s="9"/>
      <c r="D2" s="10"/>
      <c r="E2" s="10"/>
      <c r="F2" s="11"/>
      <c r="G2" s="11"/>
      <c r="H2" s="11"/>
      <c r="I2" s="11"/>
      <c r="J2" s="11"/>
      <c r="K2" s="11"/>
      <c r="L2" s="11"/>
      <c r="M2" s="11"/>
    </row>
    <row r="3" spans="1:19" s="14" customFormat="1" ht="12.75" customHeight="1">
      <c r="A3" s="13"/>
      <c r="B3" s="1726" t="s">
        <v>268</v>
      </c>
      <c r="C3" s="1726"/>
      <c r="D3" s="1726"/>
      <c r="E3" s="1726"/>
      <c r="F3" s="1726"/>
      <c r="G3" s="1726"/>
      <c r="H3" s="1726"/>
      <c r="I3" s="1726"/>
      <c r="J3" s="1726"/>
      <c r="K3" s="1726"/>
      <c r="L3" s="1726"/>
      <c r="M3" s="1726"/>
    </row>
    <row r="4" spans="1:19" s="12" customFormat="1" ht="5.25" customHeight="1">
      <c r="A4" s="9"/>
      <c r="B4" s="9"/>
      <c r="C4" s="9"/>
      <c r="D4" s="10"/>
      <c r="E4" s="10"/>
      <c r="F4" s="11"/>
      <c r="G4" s="11"/>
      <c r="H4" s="11"/>
      <c r="I4" s="11"/>
      <c r="J4" s="11"/>
      <c r="K4" s="11"/>
      <c r="L4" s="11"/>
      <c r="M4" s="11"/>
      <c r="O4" s="9"/>
      <c r="P4" s="9"/>
      <c r="Q4" s="9"/>
    </row>
    <row r="5" spans="1:19" s="12" customFormat="1" ht="15.75">
      <c r="A5" s="9"/>
      <c r="B5" s="16" t="s">
        <v>518</v>
      </c>
      <c r="C5" s="16"/>
      <c r="D5" s="8"/>
      <c r="E5" s="8"/>
      <c r="F5" s="8"/>
      <c r="G5" s="8"/>
      <c r="H5" s="8"/>
      <c r="I5" s="8"/>
      <c r="J5" s="8"/>
      <c r="K5" s="8"/>
      <c r="L5" s="8"/>
      <c r="M5" s="8"/>
      <c r="N5" s="8"/>
      <c r="O5" s="8"/>
      <c r="P5" s="8"/>
      <c r="Q5" s="9"/>
    </row>
    <row r="6" spans="1:19" s="12" customFormat="1" ht="11.25" customHeight="1">
      <c r="A6" s="9"/>
      <c r="B6" s="16"/>
      <c r="C6" s="8"/>
      <c r="D6" s="8"/>
      <c r="E6" s="8"/>
      <c r="F6" s="8"/>
      <c r="G6" s="8"/>
      <c r="H6" s="8"/>
      <c r="I6" s="8"/>
      <c r="J6" s="8"/>
      <c r="K6" s="8"/>
      <c r="L6" s="8"/>
      <c r="M6" s="8"/>
      <c r="N6" s="8"/>
      <c r="O6" s="8"/>
      <c r="P6" s="8"/>
      <c r="Q6" s="9"/>
    </row>
    <row r="7" spans="1:19" s="12" customFormat="1" ht="64.5" customHeight="1">
      <c r="A7" s="9"/>
      <c r="B7" s="1789" t="s">
        <v>519</v>
      </c>
      <c r="C7" s="1847"/>
      <c r="D7" s="1847"/>
      <c r="E7" s="1847"/>
      <c r="F7" s="1847"/>
      <c r="G7" s="1847"/>
      <c r="H7" s="1847"/>
      <c r="I7" s="1847"/>
      <c r="J7" s="1847"/>
      <c r="K7" s="1847"/>
      <c r="L7" s="1847"/>
      <c r="M7" s="1847"/>
      <c r="N7" s="1847"/>
      <c r="O7" s="361"/>
      <c r="P7" s="361"/>
      <c r="Q7" s="627"/>
      <c r="R7" s="627"/>
      <c r="S7" s="627"/>
    </row>
    <row r="8" spans="1:19" s="12" customFormat="1" ht="11.25" customHeight="1">
      <c r="A8" s="9"/>
      <c r="B8" s="203"/>
      <c r="C8" s="204"/>
      <c r="D8" s="204"/>
      <c r="E8" s="204"/>
      <c r="F8" s="204"/>
      <c r="G8" s="204"/>
      <c r="H8" s="204"/>
      <c r="I8" s="204"/>
      <c r="J8" s="204"/>
      <c r="K8" s="204"/>
      <c r="L8" s="204"/>
      <c r="M8" s="204"/>
      <c r="N8" s="204"/>
      <c r="O8" s="204"/>
      <c r="P8" s="204"/>
      <c r="Q8" s="9"/>
    </row>
    <row r="9" spans="1:19" s="12" customFormat="1" ht="11.25" customHeight="1">
      <c r="A9" s="9"/>
      <c r="B9" s="1787" t="s">
        <v>28</v>
      </c>
      <c r="C9" s="1788"/>
      <c r="D9" s="1094" t="s">
        <v>520</v>
      </c>
      <c r="E9" s="1094" t="s">
        <v>390</v>
      </c>
      <c r="F9" s="1094" t="s">
        <v>391</v>
      </c>
      <c r="G9" s="1296"/>
      <c r="H9" s="1094" t="s">
        <v>521</v>
      </c>
      <c r="I9" s="1296"/>
      <c r="J9" s="1094" t="s">
        <v>522</v>
      </c>
      <c r="K9" s="1094" t="s">
        <v>523</v>
      </c>
      <c r="L9" s="1296"/>
      <c r="M9" s="1094" t="s">
        <v>524</v>
      </c>
      <c r="N9" s="1094" t="s">
        <v>525</v>
      </c>
      <c r="Q9" s="9"/>
    </row>
    <row r="10" spans="1:19" s="12" customFormat="1" ht="11.25" customHeight="1">
      <c r="A10" s="9"/>
      <c r="B10" s="361"/>
      <c r="C10" s="361"/>
      <c r="D10" s="692"/>
      <c r="E10" s="692"/>
      <c r="F10" s="692"/>
      <c r="G10" s="692"/>
      <c r="H10" s="692"/>
      <c r="I10" s="692"/>
      <c r="J10" s="692"/>
      <c r="K10" s="692"/>
      <c r="L10" s="692"/>
      <c r="M10" s="1791" t="s">
        <v>526</v>
      </c>
      <c r="N10" s="1842"/>
      <c r="O10" s="1302"/>
      <c r="P10" s="1302"/>
      <c r="Q10" s="9"/>
    </row>
    <row r="11" spans="1:19" s="12" customFormat="1" ht="11.25" customHeight="1">
      <c r="A11" s="9"/>
      <c r="B11" s="361"/>
      <c r="C11" s="361"/>
      <c r="D11"/>
      <c r="E11"/>
      <c r="F11"/>
      <c r="G11"/>
      <c r="H11"/>
      <c r="I11"/>
      <c r="J11"/>
      <c r="K11"/>
      <c r="L11"/>
      <c r="M11" s="1792" t="s">
        <v>527</v>
      </c>
      <c r="N11" s="1802"/>
      <c r="O11" s="1302"/>
      <c r="P11" s="1302"/>
      <c r="Q11" s="9"/>
    </row>
    <row r="12" spans="1:19" s="12" customFormat="1" ht="11.25" customHeight="1">
      <c r="A12" s="9"/>
      <c r="B12" s="361"/>
      <c r="C12" s="361"/>
      <c r="D12"/>
      <c r="E12" s="298"/>
      <c r="F12" s="298"/>
      <c r="G12" s="298"/>
      <c r="H12" s="298"/>
      <c r="I12" s="298"/>
      <c r="J12" s="298"/>
      <c r="K12"/>
      <c r="L12"/>
      <c r="M12"/>
      <c r="N12" s="470" t="s">
        <v>528</v>
      </c>
      <c r="Q12" s="9"/>
    </row>
    <row r="13" spans="1:19" s="12" customFormat="1" ht="11.25" customHeight="1">
      <c r="A13" s="9"/>
      <c r="B13" s="361"/>
      <c r="C13" s="361"/>
      <c r="D13"/>
      <c r="E13" s="298"/>
      <c r="F13" s="298"/>
      <c r="G13" s="298"/>
      <c r="H13" s="298"/>
      <c r="I13" s="298"/>
      <c r="J13" s="1800" t="s">
        <v>529</v>
      </c>
      <c r="K13" s="1981"/>
      <c r="L13" s="635"/>
      <c r="M13" s="1280"/>
      <c r="N13" s="470" t="s">
        <v>530</v>
      </c>
      <c r="Q13" s="9"/>
    </row>
    <row r="14" spans="1:19" s="12" customFormat="1" ht="11.25" customHeight="1">
      <c r="A14" s="9"/>
      <c r="B14" s="361"/>
      <c r="C14" s="361"/>
      <c r="D14"/>
      <c r="E14" s="298"/>
      <c r="F14" s="298"/>
      <c r="G14" s="298"/>
      <c r="H14" s="298"/>
      <c r="I14" s="298"/>
      <c r="J14" s="1800" t="s">
        <v>531</v>
      </c>
      <c r="K14" s="1981"/>
      <c r="L14" s="635"/>
      <c r="M14" s="1280"/>
      <c r="N14" s="470" t="s">
        <v>532</v>
      </c>
      <c r="Q14" s="9"/>
    </row>
    <row r="15" spans="1:19" s="12" customFormat="1" ht="11.25" customHeight="1">
      <c r="A15" s="9"/>
      <c r="B15" s="361"/>
      <c r="C15" s="361"/>
      <c r="D15" s="1746" t="s">
        <v>533</v>
      </c>
      <c r="E15" s="1746"/>
      <c r="F15" s="1746"/>
      <c r="G15" s="1746"/>
      <c r="H15" s="1746"/>
      <c r="I15" s="298"/>
      <c r="J15" s="1746" t="s">
        <v>534</v>
      </c>
      <c r="K15" s="1747"/>
      <c r="L15" s="635"/>
      <c r="M15" s="1280"/>
      <c r="N15" s="470" t="s">
        <v>535</v>
      </c>
      <c r="Q15" s="9"/>
    </row>
    <row r="16" spans="1:19" s="12" customFormat="1" ht="11.25" customHeight="1">
      <c r="A16" s="9"/>
      <c r="B16" s="361"/>
      <c r="C16" s="361"/>
      <c r="D16"/>
      <c r="E16" s="1793" t="s">
        <v>536</v>
      </c>
      <c r="F16" s="1793"/>
      <c r="G16" s="1978"/>
      <c r="H16" s="1793"/>
      <c r="I16" s="298"/>
      <c r="J16" s="470" t="s">
        <v>537</v>
      </c>
      <c r="K16" s="470" t="s">
        <v>538</v>
      </c>
      <c r="L16" s="470"/>
      <c r="N16" s="470" t="s">
        <v>539</v>
      </c>
      <c r="Q16" s="9"/>
    </row>
    <row r="17" spans="1:21" s="12" customFormat="1" ht="11.25" customHeight="1">
      <c r="A17" s="9"/>
      <c r="B17" s="320"/>
      <c r="C17" s="320"/>
      <c r="D17" s="602"/>
      <c r="E17" s="603"/>
      <c r="F17" s="603" t="s">
        <v>540</v>
      </c>
      <c r="G17" s="603"/>
      <c r="H17" s="603" t="s">
        <v>540</v>
      </c>
      <c r="I17" s="320"/>
      <c r="J17" s="470" t="s">
        <v>541</v>
      </c>
      <c r="K17" s="470" t="s">
        <v>541</v>
      </c>
      <c r="L17" s="470"/>
      <c r="N17" s="470" t="s">
        <v>542</v>
      </c>
      <c r="Q17" s="9"/>
    </row>
    <row r="18" spans="1:21" s="12" customFormat="1" ht="11.25" customHeight="1">
      <c r="A18" s="9"/>
      <c r="B18" s="1794" t="s">
        <v>273</v>
      </c>
      <c r="C18" s="1795"/>
      <c r="D18" s="637" t="s">
        <v>543</v>
      </c>
      <c r="E18" s="638"/>
      <c r="F18" s="636" t="s">
        <v>544</v>
      </c>
      <c r="G18" s="636"/>
      <c r="H18" s="636" t="s">
        <v>545</v>
      </c>
      <c r="I18" s="636"/>
      <c r="J18" s="636" t="s">
        <v>546</v>
      </c>
      <c r="K18" s="636" t="s">
        <v>546</v>
      </c>
      <c r="L18" s="255"/>
      <c r="N18" s="637" t="s">
        <v>547</v>
      </c>
      <c r="Q18" s="9"/>
    </row>
    <row r="19" spans="1:21" s="12" customFormat="1" ht="11.25" customHeight="1">
      <c r="A19" s="9"/>
      <c r="B19" s="414" t="s">
        <v>548</v>
      </c>
      <c r="C19" s="361" t="s">
        <v>549</v>
      </c>
      <c r="D19" s="52">
        <v>1573.17704</v>
      </c>
      <c r="E19" s="52">
        <v>215.83998</v>
      </c>
      <c r="F19" s="52"/>
      <c r="G19" s="52"/>
      <c r="H19" s="52"/>
      <c r="I19" s="52"/>
      <c r="J19" s="52">
        <v>-0.50841999999999998</v>
      </c>
      <c r="K19" s="52">
        <v>-0.50841999999999998</v>
      </c>
      <c r="L19" s="52"/>
      <c r="M19" s="736">
        <v>1573.73783</v>
      </c>
      <c r="N19" s="52">
        <v>214.13676000000001</v>
      </c>
      <c r="Q19" s="9"/>
    </row>
    <row r="20" spans="1:21" s="12" customFormat="1" ht="11.25" customHeight="1">
      <c r="A20" s="9"/>
      <c r="B20" s="415" t="s">
        <v>550</v>
      </c>
      <c r="C20" s="556" t="s">
        <v>551</v>
      </c>
      <c r="D20" s="52"/>
      <c r="E20" s="52"/>
      <c r="F20" s="52"/>
      <c r="G20" s="52"/>
      <c r="H20" s="52"/>
      <c r="I20" s="52"/>
      <c r="J20" s="52"/>
      <c r="K20" s="52"/>
      <c r="L20" s="52"/>
      <c r="M20" s="52"/>
      <c r="N20" s="52"/>
      <c r="Q20" s="9"/>
    </row>
    <row r="21" spans="1:21" s="12" customFormat="1" ht="11.25" customHeight="1">
      <c r="A21" s="9"/>
      <c r="B21" s="415" t="s">
        <v>552</v>
      </c>
      <c r="C21" s="556" t="s">
        <v>553</v>
      </c>
      <c r="D21" s="480"/>
      <c r="E21" s="480"/>
      <c r="F21" s="480"/>
      <c r="G21" s="480"/>
      <c r="H21" s="480"/>
      <c r="I21" s="480"/>
      <c r="J21" s="480"/>
      <c r="K21" s="480"/>
      <c r="L21" s="480"/>
      <c r="M21" s="480"/>
      <c r="N21" s="480"/>
      <c r="Q21" s="9"/>
    </row>
    <row r="22" spans="1:21" s="12" customFormat="1" ht="11.25" customHeight="1">
      <c r="A22" s="9"/>
      <c r="B22" s="414" t="s">
        <v>554</v>
      </c>
      <c r="C22" s="556" t="s">
        <v>555</v>
      </c>
      <c r="D22" s="480">
        <v>1573</v>
      </c>
      <c r="E22" s="480">
        <v>216</v>
      </c>
      <c r="F22" s="480"/>
      <c r="G22" s="480"/>
      <c r="H22" s="480"/>
      <c r="I22" s="480"/>
      <c r="J22" s="480">
        <v>-1</v>
      </c>
      <c r="K22" s="480">
        <v>-1</v>
      </c>
      <c r="L22" s="480"/>
      <c r="M22" s="480">
        <v>1574</v>
      </c>
      <c r="N22" s="480">
        <v>214</v>
      </c>
      <c r="Q22" s="9"/>
    </row>
    <row r="23" spans="1:21" s="12" customFormat="1" ht="11.25" customHeight="1">
      <c r="A23" s="9"/>
      <c r="B23" s="416" t="s">
        <v>556</v>
      </c>
      <c r="C23" s="417" t="s">
        <v>557</v>
      </c>
      <c r="D23" s="52">
        <v>14</v>
      </c>
      <c r="E23" s="52">
        <v>3</v>
      </c>
      <c r="F23" s="52"/>
      <c r="G23" s="52"/>
      <c r="H23" s="52"/>
      <c r="I23" s="52"/>
      <c r="J23" s="52"/>
      <c r="K23" s="52"/>
      <c r="L23" s="52"/>
      <c r="M23" s="52">
        <v>15</v>
      </c>
      <c r="N23" s="52">
        <v>2</v>
      </c>
      <c r="Q23" s="9"/>
    </row>
    <row r="24" spans="1:21" s="12" customFormat="1" ht="11.25" customHeight="1">
      <c r="A24" s="9"/>
      <c r="B24" s="413">
        <v>100</v>
      </c>
      <c r="C24" s="954" t="s">
        <v>461</v>
      </c>
      <c r="D24" s="1095">
        <v>1587</v>
      </c>
      <c r="E24" s="1095">
        <v>219</v>
      </c>
      <c r="F24" s="1095"/>
      <c r="G24" s="1297"/>
      <c r="H24" s="1095"/>
      <c r="I24" s="1297"/>
      <c r="J24" s="1095">
        <v>-1</v>
      </c>
      <c r="K24" s="1095">
        <v>-1</v>
      </c>
      <c r="L24" s="1297"/>
      <c r="M24" s="1095">
        <v>1589</v>
      </c>
      <c r="N24" s="1095">
        <v>216</v>
      </c>
      <c r="Q24" s="9"/>
    </row>
    <row r="25" spans="1:21" s="12" customFormat="1" ht="11.25" customHeight="1">
      <c r="A25" s="9"/>
      <c r="B25" s="9"/>
      <c r="C25" s="9"/>
      <c r="D25" s="10"/>
      <c r="E25" s="10"/>
      <c r="F25" s="11"/>
      <c r="G25" s="11"/>
      <c r="H25" s="11"/>
      <c r="I25" s="11"/>
      <c r="J25" s="11"/>
      <c r="K25" s="11"/>
      <c r="L25" s="11"/>
      <c r="M25" s="11"/>
      <c r="O25" s="9"/>
      <c r="P25" s="9"/>
      <c r="Q25" s="9"/>
    </row>
    <row r="26" spans="1:21" s="12" customFormat="1" ht="11.25" customHeight="1">
      <c r="A26" s="9"/>
      <c r="B26" s="9"/>
      <c r="C26" s="9"/>
      <c r="D26" s="10"/>
      <c r="E26" s="10"/>
      <c r="F26" s="11"/>
      <c r="G26" s="11"/>
      <c r="H26" s="11"/>
      <c r="I26" s="11"/>
      <c r="J26" s="11"/>
      <c r="K26" s="11"/>
      <c r="L26" s="11"/>
      <c r="M26" s="11"/>
      <c r="O26" s="9"/>
      <c r="P26" s="9"/>
      <c r="Q26" s="9"/>
    </row>
    <row r="27" spans="1:21" s="12" customFormat="1" ht="11.25" customHeight="1">
      <c r="A27" s="9"/>
      <c r="B27" s="9"/>
      <c r="C27" s="9"/>
      <c r="D27" s="10"/>
      <c r="E27" s="10"/>
      <c r="F27" s="11"/>
      <c r="G27" s="11"/>
      <c r="H27" s="11"/>
      <c r="I27" s="11"/>
      <c r="J27" s="11"/>
      <c r="K27" s="11"/>
      <c r="L27" s="11"/>
      <c r="M27" s="11"/>
      <c r="O27" s="9"/>
      <c r="P27" s="9"/>
      <c r="Q27" s="9"/>
    </row>
    <row r="28" spans="1:21" s="8" customFormat="1" ht="15.75">
      <c r="A28" s="15"/>
      <c r="B28" s="16" t="s">
        <v>2187</v>
      </c>
    </row>
    <row r="29" spans="1:21" s="8" customFormat="1" ht="11.25" customHeight="1">
      <c r="A29" s="15"/>
      <c r="B29" s="16"/>
    </row>
    <row r="30" spans="1:21" ht="33.75" customHeight="1">
      <c r="B30" s="1745" t="s">
        <v>2163</v>
      </c>
      <c r="C30" s="1748"/>
      <c r="D30" s="1748"/>
      <c r="E30" s="1748"/>
      <c r="F30" s="1748"/>
      <c r="G30" s="1748"/>
      <c r="H30" s="1748"/>
      <c r="I30" s="1748"/>
      <c r="J30" s="1748"/>
      <c r="K30" s="1748"/>
      <c r="L30" s="1748"/>
      <c r="M30" s="1748"/>
      <c r="N30" s="1748"/>
      <c r="O30" s="1748"/>
      <c r="P30" s="1748"/>
      <c r="Q30" s="1748"/>
      <c r="R30" s="1748"/>
      <c r="S30" s="1748"/>
      <c r="T30" s="1279"/>
      <c r="U30" s="326"/>
    </row>
    <row r="31" spans="1:21" ht="12" customHeight="1">
      <c r="B31" s="1790"/>
      <c r="C31" s="1790"/>
      <c r="D31" s="1790"/>
      <c r="E31" s="1790"/>
      <c r="F31" s="1790"/>
      <c r="G31" s="1790"/>
      <c r="H31" s="1790"/>
      <c r="I31" s="1790"/>
      <c r="J31" s="1790"/>
      <c r="K31" s="1790"/>
      <c r="L31" s="1790"/>
      <c r="M31" s="1790"/>
      <c r="N31" s="1790"/>
      <c r="O31" s="1790"/>
      <c r="P31" s="1790"/>
      <c r="Q31" s="1790"/>
      <c r="R31" s="1790"/>
      <c r="S31" s="1790"/>
      <c r="T31" s="1790"/>
      <c r="U31" s="1790"/>
    </row>
    <row r="32" spans="1:21" s="4" customFormat="1" ht="11.25" customHeight="1">
      <c r="B32" s="1803" t="s">
        <v>28</v>
      </c>
      <c r="C32" s="1804"/>
      <c r="D32" s="939" t="s">
        <v>520</v>
      </c>
      <c r="E32" s="939" t="s">
        <v>390</v>
      </c>
      <c r="F32" s="939" t="s">
        <v>391</v>
      </c>
      <c r="G32" s="1298"/>
      <c r="H32" s="1298" t="s">
        <v>521</v>
      </c>
      <c r="I32" s="1303"/>
      <c r="J32" s="1298" t="s">
        <v>522</v>
      </c>
      <c r="K32" s="939" t="s">
        <v>523</v>
      </c>
      <c r="L32" s="1298"/>
      <c r="M32" s="939" t="s">
        <v>524</v>
      </c>
      <c r="N32" s="939" t="s">
        <v>525</v>
      </c>
      <c r="O32" s="939" t="s">
        <v>558</v>
      </c>
      <c r="P32" s="1298"/>
      <c r="Q32" s="939" t="s">
        <v>559</v>
      </c>
      <c r="R32" s="939" t="s">
        <v>560</v>
      </c>
      <c r="S32" s="939" t="s">
        <v>561</v>
      </c>
      <c r="U32" s="298"/>
    </row>
    <row r="33" spans="2:21" s="4" customFormat="1" ht="11.25" customHeight="1">
      <c r="B33" s="361"/>
      <c r="C33" s="361"/>
      <c r="D33" s="940"/>
      <c r="E33" s="940"/>
      <c r="F33" s="940"/>
      <c r="G33" s="940"/>
      <c r="H33" s="1976" t="s">
        <v>562</v>
      </c>
      <c r="I33" s="1977"/>
      <c r="J33" s="1977"/>
      <c r="K33" s="1977"/>
      <c r="L33" s="1977"/>
      <c r="M33" s="1977"/>
      <c r="N33" s="1977"/>
      <c r="O33" s="1977"/>
      <c r="P33" s="1977"/>
      <c r="Q33" s="1977"/>
      <c r="R33" s="1977"/>
      <c r="S33" s="1977"/>
      <c r="T33" s="213"/>
      <c r="U33" s="194"/>
    </row>
    <row r="34" spans="2:21" s="4" customFormat="1" ht="11.25" customHeight="1">
      <c r="B34" s="361"/>
      <c r="C34" s="361"/>
      <c r="D34" s="1746" t="s">
        <v>563</v>
      </c>
      <c r="E34" s="1746"/>
      <c r="F34" s="1746"/>
      <c r="G34" s="298"/>
      <c r="H34" s="298"/>
      <c r="I34" s="298"/>
      <c r="J34" s="1732" t="s">
        <v>564</v>
      </c>
      <c r="K34" s="1780"/>
      <c r="L34" s="1780"/>
      <c r="M34" s="1780"/>
      <c r="N34" s="1780"/>
      <c r="O34" s="1780"/>
      <c r="P34" s="1780"/>
      <c r="Q34" s="1780"/>
      <c r="R34" s="1780"/>
      <c r="S34" s="1780"/>
      <c r="T34" s="213"/>
      <c r="U34" s="361"/>
    </row>
    <row r="35" spans="2:21" s="4" customFormat="1" ht="11.25" customHeight="1">
      <c r="B35" s="1789"/>
      <c r="C35" s="1789"/>
      <c r="D35" s="1808"/>
      <c r="E35" s="941" t="s">
        <v>565</v>
      </c>
      <c r="F35" s="941" t="s">
        <v>566</v>
      </c>
      <c r="G35" s="205"/>
      <c r="H35" s="320"/>
      <c r="I35" s="320"/>
      <c r="J35" s="205" t="s">
        <v>567</v>
      </c>
      <c r="K35" s="205" t="s">
        <v>566</v>
      </c>
      <c r="L35" s="205"/>
      <c r="M35" s="320" t="s">
        <v>566</v>
      </c>
      <c r="N35" s="320" t="s">
        <v>566</v>
      </c>
      <c r="O35" s="320" t="s">
        <v>566</v>
      </c>
      <c r="P35" s="320"/>
      <c r="Q35" s="320" t="s">
        <v>566</v>
      </c>
      <c r="U35" s="1800"/>
    </row>
    <row r="36" spans="2:21" s="4" customFormat="1" ht="11.25" customHeight="1">
      <c r="B36" s="1789"/>
      <c r="C36" s="1789"/>
      <c r="D36" s="1809"/>
      <c r="E36" s="205" t="s">
        <v>568</v>
      </c>
      <c r="F36" s="205" t="s">
        <v>569</v>
      </c>
      <c r="G36" s="205"/>
      <c r="H36" s="320"/>
      <c r="I36" s="320"/>
      <c r="J36" s="205" t="s">
        <v>570</v>
      </c>
      <c r="K36" s="205" t="s">
        <v>571</v>
      </c>
      <c r="L36" s="205"/>
      <c r="M36" s="320" t="s">
        <v>572</v>
      </c>
      <c r="N36" s="320" t="s">
        <v>573</v>
      </c>
      <c r="O36" s="320" t="s">
        <v>574</v>
      </c>
      <c r="P36" s="320"/>
      <c r="Q36" s="320" t="s">
        <v>575</v>
      </c>
      <c r="R36" s="320" t="s">
        <v>566</v>
      </c>
      <c r="S36" s="205" t="s">
        <v>540</v>
      </c>
      <c r="U36" s="1800"/>
    </row>
    <row r="37" spans="2:21" s="4" customFormat="1" ht="11.25" customHeight="1">
      <c r="B37" s="1801" t="s">
        <v>273</v>
      </c>
      <c r="C37" s="1802"/>
      <c r="D37" s="638"/>
      <c r="E37" s="849" t="s">
        <v>576</v>
      </c>
      <c r="F37" s="849" t="s">
        <v>577</v>
      </c>
      <c r="G37" s="849"/>
      <c r="H37" s="638"/>
      <c r="I37" s="638"/>
      <c r="J37" s="849" t="s">
        <v>578</v>
      </c>
      <c r="K37" s="849" t="s">
        <v>579</v>
      </c>
      <c r="L37" s="849"/>
      <c r="M37" s="638" t="s">
        <v>580</v>
      </c>
      <c r="N37" s="638" t="s">
        <v>581</v>
      </c>
      <c r="O37" s="638" t="s">
        <v>582</v>
      </c>
      <c r="P37" s="638"/>
      <c r="Q37" s="638" t="s">
        <v>583</v>
      </c>
      <c r="R37" s="849" t="s">
        <v>584</v>
      </c>
      <c r="S37" s="849" t="s">
        <v>544</v>
      </c>
      <c r="U37" s="1800"/>
    </row>
    <row r="38" spans="2:21" s="32" customFormat="1" ht="11.25" customHeight="1">
      <c r="B38" s="371" t="s">
        <v>548</v>
      </c>
      <c r="C38" s="943" t="s">
        <v>549</v>
      </c>
      <c r="D38" s="944">
        <v>684963.14563000004</v>
      </c>
      <c r="E38" s="944">
        <v>684228.07883999997</v>
      </c>
      <c r="F38" s="944">
        <v>735.06678999999997</v>
      </c>
      <c r="G38" s="944"/>
      <c r="H38" s="944">
        <v>1706.9990499999999</v>
      </c>
      <c r="J38" s="944">
        <v>1233.3785700000001</v>
      </c>
      <c r="K38" s="944">
        <v>118.49872999999999</v>
      </c>
      <c r="L38" s="944"/>
      <c r="M38" s="944">
        <v>151.05565999999999</v>
      </c>
      <c r="N38" s="944">
        <v>97.940089999999998</v>
      </c>
      <c r="O38" s="944">
        <v>77.507339999999999</v>
      </c>
      <c r="P38" s="944"/>
      <c r="Q38" s="944">
        <v>4.7397099999999996</v>
      </c>
      <c r="R38" s="944">
        <v>23.87895</v>
      </c>
      <c r="S38" s="944">
        <v>1706.9990499999999</v>
      </c>
      <c r="U38" s="945"/>
    </row>
    <row r="39" spans="2:21" s="4" customFormat="1" ht="11.25" customHeight="1">
      <c r="B39" s="1414" t="s">
        <v>550</v>
      </c>
      <c r="C39" s="438" t="s">
        <v>551</v>
      </c>
      <c r="D39" s="946"/>
      <c r="E39" s="946"/>
      <c r="F39" s="946"/>
      <c r="G39" s="946"/>
      <c r="H39" s="946"/>
      <c r="J39" s="946"/>
      <c r="K39" s="946"/>
      <c r="L39" s="946"/>
      <c r="M39" s="946"/>
      <c r="N39" s="946"/>
      <c r="O39" s="946"/>
      <c r="P39" s="946"/>
      <c r="Q39" s="946"/>
      <c r="R39" s="946"/>
      <c r="S39" s="946"/>
      <c r="U39" s="947"/>
    </row>
    <row r="40" spans="2:21" s="4" customFormat="1" ht="11.25" customHeight="1">
      <c r="B40" s="1414" t="s">
        <v>552</v>
      </c>
      <c r="C40" s="438" t="s">
        <v>553</v>
      </c>
      <c r="D40" s="946"/>
      <c r="E40" s="946"/>
      <c r="F40" s="946"/>
      <c r="G40" s="946"/>
      <c r="H40" s="946"/>
      <c r="J40" s="946"/>
      <c r="K40" s="946"/>
      <c r="L40" s="946"/>
      <c r="M40" s="946"/>
      <c r="N40" s="946"/>
      <c r="O40" s="946"/>
      <c r="P40" s="946"/>
      <c r="Q40" s="946"/>
      <c r="R40" s="946"/>
      <c r="S40" s="946"/>
      <c r="U40" s="947"/>
    </row>
    <row r="41" spans="2:21" s="4" customFormat="1" ht="11.25" customHeight="1">
      <c r="B41" s="1415" t="s">
        <v>554</v>
      </c>
      <c r="C41" s="478" t="s">
        <v>585</v>
      </c>
      <c r="D41" s="948"/>
      <c r="E41" s="948"/>
      <c r="F41" s="948"/>
      <c r="G41" s="948"/>
      <c r="H41" s="948"/>
      <c r="J41" s="948"/>
      <c r="K41" s="948"/>
      <c r="L41" s="948"/>
      <c r="M41" s="948"/>
      <c r="N41" s="948"/>
      <c r="O41" s="948"/>
      <c r="P41" s="948"/>
      <c r="Q41" s="948"/>
      <c r="R41" s="948"/>
      <c r="S41" s="948"/>
      <c r="U41" s="947"/>
    </row>
    <row r="42" spans="2:21" s="4" customFormat="1" ht="11.25" customHeight="1">
      <c r="B42" s="1414" t="s">
        <v>586</v>
      </c>
      <c r="C42" s="438" t="s">
        <v>555</v>
      </c>
      <c r="D42" s="949">
        <v>684963.14561000001</v>
      </c>
      <c r="E42" s="949">
        <v>684228.07882000005</v>
      </c>
      <c r="F42" s="949">
        <v>735.06678999999997</v>
      </c>
      <c r="G42" s="949"/>
      <c r="H42" s="949">
        <v>1706.9990499999999</v>
      </c>
      <c r="J42" s="949">
        <v>1233.3785700000001</v>
      </c>
      <c r="K42" s="949">
        <v>118.49872999999999</v>
      </c>
      <c r="L42" s="949"/>
      <c r="M42" s="949">
        <v>151.05565999999999</v>
      </c>
      <c r="N42" s="949">
        <v>97.940089999999998</v>
      </c>
      <c r="O42" s="949">
        <v>77.507339999999999</v>
      </c>
      <c r="P42" s="949"/>
      <c r="Q42" s="949">
        <v>4.7397099999999996</v>
      </c>
      <c r="R42" s="949">
        <v>23.87895</v>
      </c>
      <c r="S42" s="949">
        <v>1706.9990499999999</v>
      </c>
      <c r="U42" s="947"/>
    </row>
    <row r="43" spans="2:21" s="4" customFormat="1" ht="11.25" customHeight="1">
      <c r="B43" s="87" t="s">
        <v>587</v>
      </c>
      <c r="C43" s="362" t="s">
        <v>588</v>
      </c>
      <c r="D43" s="951">
        <v>100849.54379</v>
      </c>
      <c r="E43" s="952"/>
      <c r="F43" s="952"/>
      <c r="G43" s="952"/>
      <c r="H43" s="951">
        <v>27.065799999999999</v>
      </c>
      <c r="J43" s="952"/>
      <c r="K43" s="952"/>
      <c r="L43" s="952"/>
      <c r="M43" s="952"/>
      <c r="N43" s="952"/>
      <c r="O43" s="952"/>
      <c r="P43" s="952"/>
      <c r="Q43" s="952"/>
      <c r="R43" s="952"/>
      <c r="S43" s="951">
        <v>27.065799999999999</v>
      </c>
      <c r="U43" s="947"/>
    </row>
    <row r="44" spans="2:21" s="4" customFormat="1" ht="11.25" customHeight="1">
      <c r="B44" s="1414" t="s">
        <v>589</v>
      </c>
      <c r="C44" s="438" t="s">
        <v>551</v>
      </c>
      <c r="D44" s="946"/>
      <c r="E44" s="953"/>
      <c r="F44" s="953"/>
      <c r="G44" s="953"/>
      <c r="H44" s="946"/>
      <c r="J44" s="953"/>
      <c r="K44" s="953"/>
      <c r="L44" s="953"/>
      <c r="M44" s="953"/>
      <c r="N44" s="953"/>
      <c r="O44" s="953"/>
      <c r="P44" s="953"/>
      <c r="Q44" s="953"/>
      <c r="R44" s="953"/>
      <c r="S44" s="946"/>
      <c r="U44" s="947"/>
    </row>
    <row r="45" spans="2:21" s="4" customFormat="1" ht="11.25" customHeight="1">
      <c r="B45" s="1414" t="s">
        <v>590</v>
      </c>
      <c r="C45" s="438" t="s">
        <v>553</v>
      </c>
      <c r="D45" s="946"/>
      <c r="E45" s="953"/>
      <c r="F45" s="953"/>
      <c r="G45" s="953"/>
      <c r="H45" s="946"/>
      <c r="J45" s="953"/>
      <c r="K45" s="953"/>
      <c r="L45" s="953"/>
      <c r="M45" s="953"/>
      <c r="N45" s="953"/>
      <c r="O45" s="953"/>
      <c r="P45" s="953"/>
      <c r="Q45" s="953"/>
      <c r="R45" s="953"/>
      <c r="S45" s="946"/>
      <c r="U45" s="947"/>
    </row>
    <row r="46" spans="2:21" s="4" customFormat="1" ht="11.25" customHeight="1">
      <c r="B46" s="1414" t="s">
        <v>591</v>
      </c>
      <c r="C46" s="438" t="s">
        <v>555</v>
      </c>
      <c r="D46" s="946">
        <v>100849.54379</v>
      </c>
      <c r="E46" s="953"/>
      <c r="F46" s="953"/>
      <c r="G46" s="953"/>
      <c r="H46" s="946">
        <v>27.065799999999999</v>
      </c>
      <c r="J46" s="953"/>
      <c r="K46" s="953"/>
      <c r="L46" s="953"/>
      <c r="M46" s="953"/>
      <c r="N46" s="953"/>
      <c r="O46" s="953"/>
      <c r="P46" s="953"/>
      <c r="Q46" s="953"/>
      <c r="R46" s="953"/>
      <c r="S46" s="946">
        <v>27</v>
      </c>
      <c r="U46" s="947"/>
    </row>
    <row r="47" spans="2:21" s="4" customFormat="1" ht="11.25" customHeight="1">
      <c r="B47" s="1416">
        <v>220</v>
      </c>
      <c r="C47" s="954" t="s">
        <v>461</v>
      </c>
      <c r="D47" s="955">
        <v>785812.68942000007</v>
      </c>
      <c r="E47" s="955"/>
      <c r="F47" s="955"/>
      <c r="G47" s="1299"/>
      <c r="H47" s="955">
        <v>1734.06485</v>
      </c>
      <c r="I47" s="1303"/>
      <c r="J47" s="955"/>
      <c r="K47" s="955"/>
      <c r="L47" s="1299"/>
      <c r="M47" s="955"/>
      <c r="N47" s="955"/>
      <c r="O47" s="955"/>
      <c r="P47" s="1299"/>
      <c r="Q47" s="955"/>
      <c r="R47" s="955"/>
      <c r="S47" s="955">
        <v>1734.06485</v>
      </c>
      <c r="U47" s="947"/>
    </row>
    <row r="48" spans="2:21" s="4" customFormat="1" ht="12" customHeight="1">
      <c r="B48" s="208"/>
      <c r="C48" s="362"/>
      <c r="D48" s="946"/>
      <c r="E48" s="946"/>
      <c r="F48" s="946"/>
      <c r="G48" s="946"/>
      <c r="H48" s="946"/>
      <c r="I48" s="946"/>
      <c r="J48" s="946"/>
      <c r="K48" s="946"/>
      <c r="L48" s="946"/>
      <c r="M48" s="946"/>
      <c r="N48" s="946"/>
      <c r="O48" s="946"/>
      <c r="P48" s="946"/>
      <c r="Q48" s="946"/>
      <c r="R48" s="946"/>
      <c r="S48" s="946"/>
      <c r="T48" s="946"/>
      <c r="U48" s="947"/>
    </row>
    <row r="49" spans="1:25" s="4" customFormat="1" ht="12" customHeight="1">
      <c r="B49" s="208"/>
      <c r="C49" s="362"/>
      <c r="D49" s="949"/>
      <c r="E49" s="949"/>
      <c r="F49" s="949"/>
      <c r="G49" s="949"/>
      <c r="H49" s="949"/>
      <c r="I49" s="949"/>
      <c r="J49" s="949"/>
      <c r="K49" s="949"/>
      <c r="L49" s="949"/>
      <c r="M49" s="949"/>
      <c r="N49" s="949"/>
      <c r="O49" s="949"/>
      <c r="P49" s="949"/>
      <c r="Q49" s="949"/>
      <c r="R49" s="949"/>
      <c r="S49" s="949"/>
      <c r="T49" s="949"/>
      <c r="U49" s="947"/>
    </row>
    <row r="50" spans="1:25" s="4" customFormat="1" ht="12" customHeight="1"/>
    <row r="51" spans="1:25" s="8" customFormat="1" ht="15.75" customHeight="1">
      <c r="A51" s="15"/>
      <c r="B51" s="16" t="s">
        <v>592</v>
      </c>
    </row>
    <row r="52" spans="1:25" s="8" customFormat="1" ht="15.75" customHeight="1">
      <c r="A52" s="15"/>
      <c r="B52" s="16"/>
    </row>
    <row r="53" spans="1:25" ht="22.5" customHeight="1">
      <c r="B53" s="1835" t="s">
        <v>1936</v>
      </c>
      <c r="C53" s="1897"/>
      <c r="D53" s="1897"/>
      <c r="E53" s="1897"/>
      <c r="F53" s="1897"/>
      <c r="G53" s="1897"/>
      <c r="H53" s="1897"/>
      <c r="I53" s="1897"/>
      <c r="J53" s="1897"/>
      <c r="K53" s="1897"/>
      <c r="L53" s="1897"/>
      <c r="M53" s="1897"/>
      <c r="N53" s="1897"/>
      <c r="O53" s="1897"/>
      <c r="P53" s="1897"/>
      <c r="Q53" s="1897"/>
      <c r="R53" s="1897"/>
      <c r="S53" s="1897"/>
      <c r="T53" s="1897"/>
      <c r="U53" s="1897"/>
      <c r="V53" s="1897"/>
      <c r="W53" s="1278"/>
      <c r="X53" s="1278"/>
      <c r="Y53" s="1278"/>
    </row>
    <row r="54" spans="1:25" ht="11.25" customHeight="1"/>
    <row r="55" spans="1:25" s="211" customFormat="1" ht="11.25" customHeight="1">
      <c r="B55" s="1787" t="s">
        <v>28</v>
      </c>
      <c r="C55" s="1788"/>
      <c r="D55" s="1094" t="s">
        <v>520</v>
      </c>
      <c r="E55" s="1094" t="s">
        <v>390</v>
      </c>
      <c r="F55" s="1094" t="s">
        <v>391</v>
      </c>
      <c r="G55" s="1296"/>
      <c r="H55" s="1094" t="s">
        <v>521</v>
      </c>
      <c r="I55" s="1296"/>
      <c r="J55" s="1094" t="s">
        <v>522</v>
      </c>
      <c r="K55" s="1094" t="s">
        <v>523</v>
      </c>
      <c r="L55" s="1296"/>
      <c r="M55" s="1094" t="s">
        <v>524</v>
      </c>
      <c r="N55" s="1094" t="s">
        <v>525</v>
      </c>
      <c r="O55" s="1094" t="s">
        <v>558</v>
      </c>
      <c r="P55" s="1296"/>
      <c r="Q55" s="1094" t="s">
        <v>559</v>
      </c>
      <c r="R55" s="1094" t="s">
        <v>560</v>
      </c>
      <c r="S55" s="1094" t="s">
        <v>561</v>
      </c>
      <c r="T55" s="1094" t="s">
        <v>593</v>
      </c>
      <c r="U55" s="1094" t="s">
        <v>594</v>
      </c>
      <c r="V55" s="1094" t="s">
        <v>595</v>
      </c>
    </row>
    <row r="56" spans="1:25" s="4" customFormat="1" ht="11.25" customHeight="1">
      <c r="B56" s="361"/>
      <c r="C56" s="361"/>
      <c r="N56" s="738"/>
      <c r="O56" s="1791" t="s">
        <v>596</v>
      </c>
      <c r="P56" s="1791"/>
      <c r="Q56" s="1979"/>
      <c r="R56" s="1979"/>
      <c r="S56" s="1979"/>
      <c r="T56" s="1979"/>
      <c r="U56" s="1979"/>
      <c r="V56" s="1979"/>
      <c r="W56" s="1800"/>
    </row>
    <row r="57" spans="1:25" s="4" customFormat="1" ht="11.25" customHeight="1">
      <c r="B57" s="361"/>
      <c r="C57" s="361"/>
      <c r="N57" s="298"/>
      <c r="O57" s="1980" t="s">
        <v>597</v>
      </c>
      <c r="P57" s="1980"/>
      <c r="Q57" s="1917"/>
      <c r="R57" s="1917"/>
      <c r="S57" s="1917"/>
      <c r="T57" s="1917"/>
      <c r="U57" s="1917"/>
      <c r="V57" s="1917"/>
      <c r="W57" s="1800"/>
    </row>
    <row r="58" spans="1:25" s="4" customFormat="1" ht="11.25" customHeight="1">
      <c r="B58" s="361"/>
      <c r="C58" s="361"/>
      <c r="D58" s="212"/>
      <c r="E58" s="212"/>
      <c r="F58" s="212"/>
      <c r="G58" s="212"/>
      <c r="H58" s="212"/>
      <c r="I58" s="212"/>
      <c r="J58" s="212"/>
      <c r="K58" s="212"/>
      <c r="L58" s="212"/>
      <c r="M58" s="212"/>
      <c r="N58" s="298"/>
      <c r="Q58" s="1985" t="s">
        <v>1934</v>
      </c>
      <c r="R58" s="1842"/>
      <c r="S58" s="1842"/>
      <c r="U58" s="298"/>
      <c r="V58" s="298"/>
      <c r="W58" s="1800"/>
      <c r="X58" s="298"/>
      <c r="Y58" s="298"/>
    </row>
    <row r="59" spans="1:25" s="4" customFormat="1" ht="11.25" customHeight="1">
      <c r="B59" s="361"/>
      <c r="C59" s="361"/>
      <c r="D59" s="1830" t="s">
        <v>562</v>
      </c>
      <c r="E59" s="1939"/>
      <c r="F59" s="1939"/>
      <c r="G59" s="1939"/>
      <c r="H59" s="1939"/>
      <c r="I59" s="1939"/>
      <c r="J59" s="1939"/>
      <c r="K59" s="1939"/>
      <c r="L59" s="1304"/>
      <c r="M59" s="1984" t="s">
        <v>599</v>
      </c>
      <c r="N59" s="1944"/>
      <c r="O59" s="1944"/>
      <c r="P59" s="1304"/>
      <c r="Q59" s="1800" t="s">
        <v>1935</v>
      </c>
      <c r="R59" s="1981"/>
      <c r="S59" s="1981"/>
      <c r="U59" s="1800" t="s">
        <v>601</v>
      </c>
      <c r="V59" s="1981"/>
      <c r="W59" s="1800"/>
      <c r="Y59" s="298"/>
    </row>
    <row r="60" spans="1:25" s="4" customFormat="1" ht="11.25" customHeight="1">
      <c r="B60" s="361"/>
      <c r="C60" s="361"/>
      <c r="D60" s="1793" t="s">
        <v>563</v>
      </c>
      <c r="E60" s="1793"/>
      <c r="F60" s="1793"/>
      <c r="G60" s="738"/>
      <c r="H60" s="1978" t="s">
        <v>564</v>
      </c>
      <c r="I60" s="1983"/>
      <c r="J60" s="1983"/>
      <c r="K60" s="1983"/>
      <c r="L60" s="635"/>
      <c r="M60" s="1746" t="s">
        <v>602</v>
      </c>
      <c r="N60" s="1747"/>
      <c r="O60" s="1747"/>
      <c r="P60" s="635"/>
      <c r="Q60" s="1746" t="s">
        <v>603</v>
      </c>
      <c r="R60" s="1747"/>
      <c r="S60" s="1747"/>
      <c r="U60" s="1746" t="s">
        <v>604</v>
      </c>
      <c r="V60" s="1747"/>
      <c r="W60" s="1800"/>
      <c r="Y60" s="298"/>
    </row>
    <row r="61" spans="1:25" s="4" customFormat="1" ht="11.25" customHeight="1">
      <c r="B61" s="361"/>
      <c r="C61" s="361"/>
      <c r="D61" s="95"/>
      <c r="E61" s="603" t="s">
        <v>605</v>
      </c>
      <c r="F61" s="77" t="s">
        <v>605</v>
      </c>
      <c r="G61" s="77"/>
      <c r="H61" s="77"/>
      <c r="I61" s="77"/>
      <c r="J61" s="77" t="s">
        <v>605</v>
      </c>
      <c r="K61" s="77" t="s">
        <v>605</v>
      </c>
      <c r="L61" s="77"/>
      <c r="N61" s="77" t="s">
        <v>605</v>
      </c>
      <c r="O61" s="77" t="s">
        <v>605</v>
      </c>
      <c r="P61" s="77"/>
      <c r="R61" s="77" t="s">
        <v>605</v>
      </c>
      <c r="S61" s="77" t="s">
        <v>605</v>
      </c>
      <c r="T61" s="77" t="s">
        <v>606</v>
      </c>
      <c r="U61" s="77" t="s">
        <v>607</v>
      </c>
      <c r="V61" s="77" t="s">
        <v>608</v>
      </c>
    </row>
    <row r="62" spans="1:25" s="4" customFormat="1" ht="11.25" customHeight="1">
      <c r="B62" s="1828" t="s">
        <v>273</v>
      </c>
      <c r="C62" s="1812"/>
      <c r="D62" s="691"/>
      <c r="E62" s="148" t="s">
        <v>609</v>
      </c>
      <c r="F62" s="148" t="s">
        <v>610</v>
      </c>
      <c r="G62" s="148"/>
      <c r="H62" s="148"/>
      <c r="I62" s="148"/>
      <c r="J62" s="148" t="s">
        <v>610</v>
      </c>
      <c r="K62" s="77" t="s">
        <v>611</v>
      </c>
      <c r="L62" s="77"/>
      <c r="N62" s="148" t="s">
        <v>609</v>
      </c>
      <c r="O62" s="148" t="s">
        <v>610</v>
      </c>
      <c r="P62" s="148"/>
      <c r="Q62" s="887"/>
      <c r="R62" s="148" t="s">
        <v>610</v>
      </c>
      <c r="S62" s="148" t="s">
        <v>611</v>
      </c>
      <c r="T62" s="148" t="s">
        <v>612</v>
      </c>
      <c r="U62" s="148" t="s">
        <v>613</v>
      </c>
      <c r="V62" s="148" t="s">
        <v>613</v>
      </c>
    </row>
    <row r="63" spans="1:25" s="119" customFormat="1" ht="11.25" customHeight="1">
      <c r="B63" s="1417" t="s">
        <v>548</v>
      </c>
      <c r="C63" s="362" t="s">
        <v>549</v>
      </c>
      <c r="D63" s="475">
        <v>684963.14563000004</v>
      </c>
      <c r="E63" s="476">
        <v>625951.59152999998</v>
      </c>
      <c r="F63" s="476">
        <v>24552.182250000002</v>
      </c>
      <c r="G63" s="476"/>
      <c r="H63" s="476">
        <v>1706.9990499999999</v>
      </c>
      <c r="I63" s="476"/>
      <c r="K63" s="1319">
        <v>1667.7469100000001</v>
      </c>
      <c r="L63" s="1319"/>
      <c r="M63" s="1319">
        <v>-41.308120000000002</v>
      </c>
      <c r="N63" s="476">
        <v>-18.81437</v>
      </c>
      <c r="O63" s="476">
        <v>-22.493729999999999</v>
      </c>
      <c r="P63" s="476"/>
      <c r="Q63" s="476">
        <v>-25.20806</v>
      </c>
      <c r="R63" s="476"/>
      <c r="S63" s="476">
        <v>-25.20806</v>
      </c>
      <c r="T63" s="476"/>
      <c r="U63" s="476">
        <v>682783.15402000002</v>
      </c>
      <c r="V63" s="476">
        <v>1679.3906099999999</v>
      </c>
    </row>
    <row r="64" spans="1:25" s="4" customFormat="1" ht="11.25" customHeight="1">
      <c r="B64" s="1418" t="s">
        <v>550</v>
      </c>
      <c r="C64" s="438" t="s">
        <v>551</v>
      </c>
      <c r="D64" s="274"/>
      <c r="E64" s="52"/>
      <c r="F64" s="52"/>
      <c r="G64" s="52"/>
      <c r="H64" s="52"/>
      <c r="I64" s="52"/>
      <c r="K64" s="52"/>
      <c r="L64" s="52"/>
      <c r="M64" s="52"/>
      <c r="N64" s="52"/>
      <c r="O64" s="52"/>
      <c r="P64" s="52"/>
      <c r="Q64" s="52"/>
      <c r="R64" s="52"/>
      <c r="S64" s="52"/>
      <c r="T64" s="214"/>
      <c r="U64" s="52"/>
      <c r="V64" s="52"/>
    </row>
    <row r="65" spans="2:27" s="4" customFormat="1" ht="11.25" customHeight="1">
      <c r="B65" s="1418" t="s">
        <v>614</v>
      </c>
      <c r="C65" s="438" t="s">
        <v>615</v>
      </c>
      <c r="D65" s="274"/>
      <c r="E65" s="52"/>
      <c r="F65" s="52"/>
      <c r="G65" s="52"/>
      <c r="H65" s="52"/>
      <c r="I65" s="52"/>
      <c r="K65" s="52"/>
      <c r="L65" s="52"/>
      <c r="M65" s="52"/>
      <c r="N65" s="52"/>
      <c r="O65" s="52"/>
      <c r="P65" s="52"/>
      <c r="Q65" s="52"/>
      <c r="R65" s="52"/>
      <c r="S65" s="52"/>
      <c r="T65" s="214"/>
      <c r="U65" s="52"/>
      <c r="V65" s="52"/>
    </row>
    <row r="66" spans="2:27" s="477" customFormat="1" ht="11.25" customHeight="1">
      <c r="B66" s="1418" t="s">
        <v>554</v>
      </c>
      <c r="C66" s="478" t="s">
        <v>585</v>
      </c>
      <c r="D66" s="479"/>
      <c r="E66" s="480"/>
      <c r="F66" s="480"/>
      <c r="G66" s="480"/>
      <c r="H66" s="480"/>
      <c r="I66" s="480"/>
      <c r="K66" s="480"/>
      <c r="L66" s="480"/>
      <c r="M66" s="480"/>
      <c r="N66" s="480"/>
      <c r="O66" s="480"/>
      <c r="P66" s="480"/>
      <c r="Q66" s="480"/>
      <c r="R66" s="480"/>
      <c r="S66" s="480"/>
      <c r="T66" s="481"/>
      <c r="U66" s="480"/>
      <c r="V66" s="480"/>
    </row>
    <row r="67" spans="2:27" s="4" customFormat="1" ht="11.25" customHeight="1">
      <c r="B67" s="1418" t="s">
        <v>586</v>
      </c>
      <c r="C67" s="438" t="s">
        <v>555</v>
      </c>
      <c r="D67" s="274">
        <v>684963.14561000001</v>
      </c>
      <c r="E67" s="52">
        <v>625951.59151000006</v>
      </c>
      <c r="F67" s="52">
        <v>24552.182250000002</v>
      </c>
      <c r="G67" s="52"/>
      <c r="H67" s="52">
        <v>1706.9990499999999</v>
      </c>
      <c r="I67" s="52"/>
      <c r="K67" s="52">
        <v>1667.7469100000001</v>
      </c>
      <c r="L67" s="52"/>
      <c r="M67" s="52">
        <v>-41.308120000000002</v>
      </c>
      <c r="N67" s="52">
        <v>-18.81437</v>
      </c>
      <c r="O67" s="52">
        <v>-22.493729999999999</v>
      </c>
      <c r="P67" s="52"/>
      <c r="Q67" s="52">
        <v>-25.20806</v>
      </c>
      <c r="R67" s="52"/>
      <c r="S67" s="52">
        <v>-25.20806</v>
      </c>
      <c r="T67" s="214"/>
      <c r="U67" s="52">
        <v>682783.15402000002</v>
      </c>
      <c r="V67" s="52">
        <v>1679.3906099999999</v>
      </c>
      <c r="Z67" s="863"/>
      <c r="AA67" s="863"/>
    </row>
    <row r="68" spans="2:27" s="119" customFormat="1" ht="11.25" customHeight="1">
      <c r="B68" s="1417" t="s">
        <v>587</v>
      </c>
      <c r="C68" s="362" t="s">
        <v>588</v>
      </c>
      <c r="D68" s="475">
        <v>100849.54379</v>
      </c>
      <c r="E68" s="476">
        <v>97468.482050000006</v>
      </c>
      <c r="F68" s="476">
        <v>3381.0617400000001</v>
      </c>
      <c r="G68" s="476"/>
      <c r="H68" s="476">
        <v>27.065799999999999</v>
      </c>
      <c r="I68" s="476"/>
      <c r="K68" s="476">
        <v>27.065799999999999</v>
      </c>
      <c r="L68" s="476"/>
      <c r="M68" s="476">
        <v>3.7141000000000002</v>
      </c>
      <c r="N68" s="476">
        <v>1.38398</v>
      </c>
      <c r="O68" s="476">
        <v>2.3301099999999999</v>
      </c>
      <c r="P68" s="476"/>
      <c r="Q68" s="476"/>
      <c r="R68" s="476"/>
      <c r="S68" s="476"/>
      <c r="T68" s="483"/>
      <c r="U68" s="476">
        <v>100250.49681</v>
      </c>
      <c r="V68" s="476">
        <v>21.999490000000002</v>
      </c>
    </row>
    <row r="69" spans="2:27" s="4" customFormat="1" ht="11.25" customHeight="1">
      <c r="B69" s="1418" t="s">
        <v>589</v>
      </c>
      <c r="C69" s="438" t="s">
        <v>551</v>
      </c>
      <c r="D69" s="274"/>
      <c r="E69" s="52"/>
      <c r="F69" s="52"/>
      <c r="G69" s="52"/>
      <c r="H69" s="52"/>
      <c r="I69" s="52"/>
      <c r="K69" s="52"/>
      <c r="L69" s="52"/>
      <c r="M69" s="52"/>
      <c r="N69" s="52"/>
      <c r="O69" s="52"/>
      <c r="P69" s="52"/>
      <c r="Q69" s="52"/>
      <c r="R69" s="52"/>
      <c r="S69" s="52"/>
      <c r="T69" s="484"/>
      <c r="U69" s="52"/>
      <c r="V69" s="52"/>
    </row>
    <row r="70" spans="2:27" s="4" customFormat="1" ht="11.25" customHeight="1">
      <c r="B70" s="1418" t="s">
        <v>590</v>
      </c>
      <c r="C70" s="438" t="s">
        <v>553</v>
      </c>
      <c r="D70" s="274"/>
      <c r="E70" s="52"/>
      <c r="F70" s="52"/>
      <c r="G70" s="52"/>
      <c r="H70" s="52"/>
      <c r="I70" s="52"/>
      <c r="K70" s="52"/>
      <c r="L70" s="52"/>
      <c r="M70" s="52"/>
      <c r="N70" s="52"/>
      <c r="O70" s="52"/>
      <c r="P70" s="52"/>
      <c r="Q70" s="52"/>
      <c r="R70" s="52"/>
      <c r="S70" s="52"/>
      <c r="T70" s="484"/>
      <c r="U70" s="52"/>
      <c r="V70" s="52"/>
    </row>
    <row r="71" spans="2:27" s="4" customFormat="1" ht="11.25" customHeight="1">
      <c r="B71" s="1418" t="s">
        <v>591</v>
      </c>
      <c r="C71" s="438" t="s">
        <v>555</v>
      </c>
      <c r="D71" s="52">
        <v>100849.54379</v>
      </c>
      <c r="E71" s="52">
        <v>97468.482050000006</v>
      </c>
      <c r="F71" s="52">
        <v>3381.0617400000001</v>
      </c>
      <c r="G71" s="52"/>
      <c r="H71" s="52">
        <v>27.065799999999999</v>
      </c>
      <c r="I71" s="52"/>
      <c r="K71" s="52">
        <v>27.065799999999999</v>
      </c>
      <c r="L71" s="52"/>
      <c r="M71" s="52">
        <v>3.7141000000000002</v>
      </c>
      <c r="N71" s="52">
        <v>1.38398</v>
      </c>
      <c r="O71" s="52">
        <v>2.3301099999999999</v>
      </c>
      <c r="P71" s="52"/>
      <c r="Q71" s="52"/>
      <c r="R71" s="52"/>
      <c r="S71" s="52"/>
      <c r="T71" s="484"/>
      <c r="U71" s="52">
        <v>100250.49681</v>
      </c>
      <c r="V71" s="52">
        <v>21.999490000000002</v>
      </c>
    </row>
    <row r="72" spans="2:27" s="4" customFormat="1" ht="11.25" customHeight="1">
      <c r="B72" s="1416">
        <v>220</v>
      </c>
      <c r="C72" s="954" t="s">
        <v>461</v>
      </c>
      <c r="D72" s="1097">
        <v>785812.68942000007</v>
      </c>
      <c r="E72" s="1097">
        <v>723420.07357999997</v>
      </c>
      <c r="F72" s="1097">
        <v>27933.243990000003</v>
      </c>
      <c r="G72" s="1300"/>
      <c r="H72" s="1097">
        <v>1734.06485</v>
      </c>
      <c r="I72" s="1300"/>
      <c r="J72" s="1303"/>
      <c r="K72" s="1097">
        <v>1694.8127100000002</v>
      </c>
      <c r="L72" s="1300"/>
      <c r="M72" s="1097">
        <v>-37.59402</v>
      </c>
      <c r="N72" s="1097">
        <v>-17.430389999999999</v>
      </c>
      <c r="O72" s="1300">
        <v>-20.163619999999998</v>
      </c>
      <c r="P72" s="1300"/>
      <c r="Q72" s="1300">
        <v>-25.20806</v>
      </c>
      <c r="R72" s="1097"/>
      <c r="S72" s="1097">
        <v>-25.20806</v>
      </c>
      <c r="T72" s="1098"/>
      <c r="U72" s="1097">
        <v>783033.65083000006</v>
      </c>
      <c r="V72" s="1097">
        <v>1701.3900999999998</v>
      </c>
    </row>
    <row r="73" spans="2:27" s="4" customFormat="1" ht="11.25">
      <c r="B73" s="1305"/>
      <c r="C73" s="362"/>
      <c r="D73" s="476"/>
      <c r="E73" s="476"/>
      <c r="F73" s="476"/>
      <c r="G73" s="476"/>
      <c r="H73" s="476"/>
      <c r="I73" s="476"/>
      <c r="K73" s="476"/>
      <c r="L73" s="476"/>
      <c r="M73" s="476"/>
      <c r="N73" s="476"/>
      <c r="O73" s="476"/>
      <c r="P73" s="476"/>
      <c r="Q73" s="476"/>
      <c r="R73" s="476"/>
      <c r="S73" s="476"/>
      <c r="T73" s="482"/>
      <c r="U73" s="476"/>
      <c r="V73" s="476"/>
    </row>
    <row r="74" spans="2:27" s="4" customFormat="1" ht="11.25">
      <c r="B74" s="1305"/>
      <c r="C74" s="362"/>
      <c r="D74" s="476"/>
      <c r="E74" s="476"/>
      <c r="F74" s="476"/>
      <c r="G74" s="476"/>
      <c r="H74" s="476"/>
      <c r="I74" s="476"/>
      <c r="K74" s="476"/>
      <c r="L74" s="476"/>
      <c r="M74" s="476"/>
      <c r="N74" s="476"/>
      <c r="O74" s="476"/>
      <c r="P74" s="476"/>
      <c r="Q74" s="476"/>
      <c r="R74" s="476"/>
      <c r="S74" s="476"/>
      <c r="T74" s="482"/>
      <c r="U74" s="476"/>
      <c r="V74" s="476"/>
    </row>
    <row r="75" spans="2:27" ht="11.25" customHeight="1"/>
    <row r="76" spans="2:27" ht="15.75">
      <c r="B76" s="16" t="s">
        <v>616</v>
      </c>
      <c r="F76" s="16"/>
      <c r="G76" s="16"/>
      <c r="K76" s="8"/>
      <c r="L76" s="8"/>
      <c r="M76" s="8"/>
    </row>
    <row r="77" spans="2:27" ht="11.25" customHeight="1">
      <c r="B77" s="15"/>
      <c r="C77" s="16"/>
      <c r="D77" s="16"/>
      <c r="E77" s="8"/>
      <c r="F77" s="8"/>
      <c r="G77" s="8"/>
      <c r="H77" s="8"/>
      <c r="I77" s="8"/>
      <c r="J77" s="8"/>
      <c r="K77" s="8"/>
      <c r="L77" s="8"/>
      <c r="M77" s="8"/>
    </row>
    <row r="78" spans="2:27" ht="20.45" customHeight="1">
      <c r="B78" s="1837" t="s">
        <v>617</v>
      </c>
      <c r="C78" s="1771"/>
      <c r="D78" s="1771"/>
      <c r="E78" s="1771"/>
      <c r="F78" s="1771"/>
      <c r="G78" s="1771"/>
      <c r="H78" s="1771"/>
      <c r="I78" s="1771"/>
      <c r="J78" s="1771"/>
      <c r="K78" s="1771"/>
      <c r="L78" s="1771"/>
      <c r="M78" s="1771"/>
    </row>
    <row r="79" spans="2:27" ht="11.25" customHeight="1">
      <c r="B79" s="21"/>
      <c r="K79" s="253"/>
      <c r="L79" s="253"/>
      <c r="M79" s="253"/>
    </row>
    <row r="80" spans="2:27" ht="11.25" customHeight="1">
      <c r="B80" s="1838" t="s">
        <v>28</v>
      </c>
      <c r="C80" s="1839"/>
      <c r="D80" s="1839"/>
      <c r="E80" s="877" t="s">
        <v>520</v>
      </c>
      <c r="F80" s="877" t="s">
        <v>390</v>
      </c>
      <c r="G80" s="1301"/>
      <c r="H80" s="877" t="s">
        <v>391</v>
      </c>
      <c r="I80" s="1301"/>
      <c r="J80" s="877" t="s">
        <v>521</v>
      </c>
      <c r="K80" s="877" t="s">
        <v>522</v>
      </c>
      <c r="L80" s="1301"/>
      <c r="M80" s="877" t="s">
        <v>523</v>
      </c>
    </row>
    <row r="81" spans="2:13" ht="11.25" customHeight="1">
      <c r="B81" s="607"/>
      <c r="C81" s="607"/>
      <c r="D81" s="606"/>
      <c r="E81" s="1836" t="s">
        <v>618</v>
      </c>
      <c r="F81" s="1836"/>
      <c r="G81" s="1982"/>
      <c r="H81" s="1836"/>
      <c r="I81" s="1982"/>
      <c r="J81" s="1836"/>
      <c r="K81" s="1836"/>
      <c r="L81" s="1982"/>
      <c r="M81" s="1836"/>
    </row>
    <row r="82" spans="2:13" ht="11.25" customHeight="1">
      <c r="B82" s="96"/>
      <c r="C82" s="12"/>
      <c r="D82" s="96"/>
      <c r="E82" s="608"/>
      <c r="F82" s="608"/>
      <c r="G82" s="608"/>
      <c r="H82" s="500" t="s">
        <v>573</v>
      </c>
      <c r="I82" s="500"/>
      <c r="J82" s="608"/>
      <c r="K82" s="113" t="s">
        <v>619</v>
      </c>
      <c r="L82" s="113"/>
      <c r="M82" s="608"/>
    </row>
    <row r="83" spans="2:13" ht="11.25" customHeight="1">
      <c r="B83" s="202" t="s">
        <v>273</v>
      </c>
      <c r="C83" s="739"/>
      <c r="D83" s="202"/>
      <c r="E83" s="553" t="s">
        <v>620</v>
      </c>
      <c r="F83" s="553" t="s">
        <v>621</v>
      </c>
      <c r="G83" s="553"/>
      <c r="H83" s="553" t="s">
        <v>622</v>
      </c>
      <c r="I83" s="553"/>
      <c r="J83" s="553" t="s">
        <v>575</v>
      </c>
      <c r="K83" s="553" t="s">
        <v>623</v>
      </c>
      <c r="L83" s="553"/>
      <c r="M83" s="553" t="s">
        <v>461</v>
      </c>
    </row>
    <row r="84" spans="2:13" ht="11.25" customHeight="1">
      <c r="B84" s="1419">
        <v>1</v>
      </c>
      <c r="C84" s="1306" t="s">
        <v>549</v>
      </c>
      <c r="D84" s="1306"/>
      <c r="E84" s="1384"/>
      <c r="F84" s="1384">
        <v>607</v>
      </c>
      <c r="G84" s="1384"/>
      <c r="H84" s="1384">
        <v>5361</v>
      </c>
      <c r="I84" s="1384"/>
      <c r="J84" s="1384">
        <v>678948</v>
      </c>
      <c r="K84" s="1384">
        <v>1754</v>
      </c>
      <c r="L84" s="1384"/>
      <c r="M84" s="1384">
        <v>686670</v>
      </c>
    </row>
    <row r="85" spans="2:13" ht="11.25" customHeight="1">
      <c r="B85" s="21"/>
      <c r="C85" s="21"/>
      <c r="D85" s="21"/>
      <c r="E85" s="1099"/>
      <c r="F85" s="1099"/>
      <c r="G85" s="1099"/>
      <c r="H85" s="1099"/>
      <c r="I85" s="1099"/>
      <c r="J85" s="1099"/>
      <c r="K85" s="1099"/>
      <c r="L85" s="1099"/>
      <c r="M85" s="1099"/>
    </row>
    <row r="86" spans="2:13" ht="11.25" customHeight="1">
      <c r="B86" s="21"/>
      <c r="C86" s="21"/>
      <c r="D86" s="21"/>
      <c r="E86" s="1099"/>
      <c r="F86" s="1099"/>
      <c r="G86" s="1099"/>
      <c r="H86" s="1099"/>
      <c r="I86" s="1099"/>
      <c r="J86" s="1099"/>
      <c r="K86" s="1099"/>
      <c r="L86" s="1099"/>
      <c r="M86" s="1099"/>
    </row>
    <row r="87" spans="2:13" ht="11.25" customHeight="1">
      <c r="B87" s="21"/>
      <c r="C87" s="21"/>
      <c r="D87" s="21"/>
      <c r="E87" s="1099"/>
      <c r="F87" s="1099"/>
      <c r="G87" s="1099"/>
      <c r="H87" s="1099"/>
      <c r="I87" s="1099"/>
      <c r="J87" s="1099"/>
      <c r="K87" s="1099"/>
      <c r="L87" s="1099"/>
      <c r="M87" s="1099"/>
    </row>
    <row r="88" spans="2:13" ht="15.75">
      <c r="B88" s="16" t="s">
        <v>624</v>
      </c>
      <c r="C88" s="21"/>
      <c r="D88" s="21"/>
      <c r="E88" s="1099"/>
      <c r="F88" s="1099"/>
      <c r="G88" s="1099"/>
      <c r="H88" s="1099"/>
      <c r="I88" s="1099"/>
      <c r="J88" s="1099"/>
      <c r="K88" s="1099"/>
      <c r="L88" s="1099"/>
      <c r="M88" s="1099"/>
    </row>
    <row r="89" spans="2:13" ht="11.25" customHeight="1"/>
    <row r="90" spans="2:13" ht="11.25" customHeight="1">
      <c r="B90" s="1787" t="s">
        <v>28</v>
      </c>
      <c r="C90" s="1788"/>
      <c r="D90" s="1084"/>
      <c r="E90" s="877" t="s">
        <v>520</v>
      </c>
      <c r="F90" s="877" t="s">
        <v>390</v>
      </c>
      <c r="G90" s="1301"/>
      <c r="H90" s="877" t="s">
        <v>391</v>
      </c>
      <c r="I90" s="1301"/>
      <c r="J90" s="877" t="s">
        <v>521</v>
      </c>
      <c r="K90" s="877" t="s">
        <v>522</v>
      </c>
      <c r="L90" s="370"/>
    </row>
    <row r="91" spans="2:13" ht="11.25" customHeight="1">
      <c r="B91" s="610"/>
      <c r="C91" s="741"/>
      <c r="D91" s="741"/>
      <c r="E91" s="742"/>
      <c r="F91" s="742"/>
      <c r="G91" s="742"/>
      <c r="H91" s="742"/>
      <c r="I91" s="742"/>
      <c r="J91" s="742" t="s">
        <v>540</v>
      </c>
      <c r="K91" s="370" t="s">
        <v>540</v>
      </c>
      <c r="L91" s="370"/>
    </row>
    <row r="92" spans="2:13" ht="11.25" customHeight="1">
      <c r="B92" s="610"/>
      <c r="C92" s="611"/>
      <c r="D92" s="611"/>
      <c r="E92" s="370"/>
      <c r="F92" s="370"/>
      <c r="G92" s="370"/>
      <c r="H92" s="370" t="s">
        <v>540</v>
      </c>
      <c r="I92" s="370"/>
      <c r="J92" s="370" t="s">
        <v>625</v>
      </c>
      <c r="K92" s="370" t="s">
        <v>625</v>
      </c>
      <c r="L92" s="370"/>
    </row>
    <row r="93" spans="2:13" ht="11.25" customHeight="1">
      <c r="B93" s="610"/>
      <c r="C93" s="611"/>
      <c r="D93" s="611"/>
      <c r="E93" s="598" t="s">
        <v>626</v>
      </c>
      <c r="F93" s="598" t="s">
        <v>627</v>
      </c>
      <c r="G93" s="598"/>
      <c r="H93" s="370" t="s">
        <v>625</v>
      </c>
      <c r="I93" s="370"/>
      <c r="J93" s="370" t="s">
        <v>628</v>
      </c>
      <c r="K93" s="370" t="s">
        <v>629</v>
      </c>
      <c r="L93" s="370"/>
    </row>
    <row r="94" spans="2:13" ht="11.25" customHeight="1">
      <c r="B94" s="1818" t="s">
        <v>273</v>
      </c>
      <c r="C94" s="1802"/>
      <c r="D94" s="1082"/>
      <c r="E94" s="220" t="s">
        <v>630</v>
      </c>
      <c r="F94" s="220" t="s">
        <v>630</v>
      </c>
      <c r="G94" s="220"/>
      <c r="H94" s="369" t="s">
        <v>631</v>
      </c>
      <c r="I94" s="369"/>
      <c r="J94" s="369" t="s">
        <v>632</v>
      </c>
      <c r="K94" s="369" t="s">
        <v>633</v>
      </c>
      <c r="L94" s="370"/>
    </row>
    <row r="95" spans="2:13" ht="11.25" customHeight="1">
      <c r="B95" s="1307">
        <v>1</v>
      </c>
      <c r="C95" s="1308" t="s">
        <v>549</v>
      </c>
      <c r="D95" s="1308"/>
      <c r="E95" s="1309">
        <v>36707.834699999898</v>
      </c>
      <c r="F95" s="1309">
        <v>649963.92064000003</v>
      </c>
      <c r="G95" s="1309"/>
      <c r="H95" s="1309">
        <v>649963.92064000003</v>
      </c>
      <c r="I95" s="1309"/>
      <c r="J95" s="1309"/>
      <c r="K95" s="1309"/>
      <c r="L95" s="68"/>
    </row>
  </sheetData>
  <mergeCells count="43">
    <mergeCell ref="B53:V53"/>
    <mergeCell ref="B7:N7"/>
    <mergeCell ref="D59:K59"/>
    <mergeCell ref="H60:K60"/>
    <mergeCell ref="M59:O59"/>
    <mergeCell ref="M60:O60"/>
    <mergeCell ref="Q58:S58"/>
    <mergeCell ref="Q59:S59"/>
    <mergeCell ref="Q60:S60"/>
    <mergeCell ref="C35:C36"/>
    <mergeCell ref="D35:D36"/>
    <mergeCell ref="B9:C9"/>
    <mergeCell ref="J13:K13"/>
    <mergeCell ref="J14:K14"/>
    <mergeCell ref="U35:U37"/>
    <mergeCell ref="B37:C37"/>
    <mergeCell ref="B78:M78"/>
    <mergeCell ref="B80:D80"/>
    <mergeCell ref="E81:M81"/>
    <mergeCell ref="B90:C90"/>
    <mergeCell ref="B94:C94"/>
    <mergeCell ref="B62:C62"/>
    <mergeCell ref="B55:C55"/>
    <mergeCell ref="O56:V56"/>
    <mergeCell ref="W56:W60"/>
    <mergeCell ref="O57:V57"/>
    <mergeCell ref="D60:F60"/>
    <mergeCell ref="U59:V59"/>
    <mergeCell ref="U60:V60"/>
    <mergeCell ref="B3:M3"/>
    <mergeCell ref="B31:U31"/>
    <mergeCell ref="B32:C32"/>
    <mergeCell ref="D34:F34"/>
    <mergeCell ref="E16:H16"/>
    <mergeCell ref="B18:C18"/>
    <mergeCell ref="D15:H15"/>
    <mergeCell ref="B35:B36"/>
    <mergeCell ref="J15:K15"/>
    <mergeCell ref="M10:N10"/>
    <mergeCell ref="M11:N11"/>
    <mergeCell ref="H33:S33"/>
    <mergeCell ref="J34:S34"/>
    <mergeCell ref="B30:S30"/>
  </mergeCells>
  <hyperlinks>
    <hyperlink ref="B3" location="Contents!A1" display="Back to index page" xr:uid="{A20D8508-F90D-4F62-8455-8C1578EB5213}"/>
    <hyperlink ref="B3:M3" location="CONTENTS!A1" display="Back to contents page" xr:uid="{CDE7BDB6-BE54-4D6A-B0F1-349A6880EC2C}"/>
  </hyperlinks>
  <printOptions horizontalCentered="1" verticalCentered="1"/>
  <pageMargins left="3.937007874015748E-2" right="3.937007874015748E-2" top="3.937007874015748E-2" bottom="3.937007874015748E-2" header="3.937007874015748E-2" footer="3.937007874015748E-2"/>
  <pageSetup paperSize="9" orientation="landscape" r:id="rId1"/>
  <rowBreaks count="2" manualBreakCount="2">
    <brk id="26" max="21" man="1"/>
    <brk id="74" max="21" man="1"/>
  </rowBreaks>
  <customProperties>
    <customPr name="EpmWorksheetKeyString_GUID" r:id="rId2"/>
  </customPropertie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4">
    <pageSetUpPr fitToPage="1"/>
  </sheetPr>
  <dimension ref="A1"/>
  <sheetViews>
    <sheetView showGridLines="0" showRowColHeaders="0" zoomScaleNormal="100" workbookViewId="0"/>
  </sheetViews>
  <sheetFormatPr baseColWidth="10" defaultColWidth="10.42578125" defaultRowHeight="11.25"/>
  <cols>
    <col min="1" max="1" width="2.5703125" style="4" customWidth="1"/>
    <col min="2" max="13" width="10.42578125" style="4"/>
    <col min="14" max="14" width="6.42578125" style="4" customWidth="1"/>
    <col min="15" max="16384" width="10.42578125" style="4"/>
  </cols>
  <sheetData/>
  <sheetProtection formatCells="0" formatColumns="0" formatRows="0" insertColumns="0" insertRows="0" insertHyperlinks="0" deleteColumns="0" deleteRows="0" sort="0" autoFilter="0" pivotTables="0"/>
  <printOptions horizontalCentered="1" verticalCentered="1"/>
  <pageMargins left="3.937007874015748E-2" right="3.937007874015748E-2" top="3.937007874015748E-2" bottom="3.937007874015748E-2" header="3.937007874015748E-2" footer="3.937007874015748E-2"/>
  <pageSetup paperSize="9" orientation="landscape" r:id="rId1"/>
  <customProperties>
    <customPr name="EpmWorksheetKeyString_GU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26EB-84BF-4508-99E1-0C91115E7C12}">
  <sheetPr codeName="Ark8">
    <tabColor rgb="FF007272"/>
    <pageSetUpPr fitToPage="1"/>
  </sheetPr>
  <dimension ref="A1:L69"/>
  <sheetViews>
    <sheetView showGridLines="0" showRowColHeaders="0" zoomScaleNormal="100" workbookViewId="0"/>
  </sheetViews>
  <sheetFormatPr baseColWidth="10" defaultColWidth="13" defaultRowHeight="11.25"/>
  <cols>
    <col min="1" max="1" width="2.7109375" style="21" customWidth="1"/>
    <col min="2" max="2" width="64.140625" style="21" customWidth="1"/>
    <col min="3" max="4" width="15.7109375" style="21" customWidth="1"/>
    <col min="5" max="5" width="15.7109375" style="22" customWidth="1"/>
    <col min="6" max="6" width="2" style="22" customWidth="1"/>
    <col min="7" max="9" width="15.7109375" style="22" customWidth="1"/>
    <col min="10" max="10" width="25.7109375" style="21" customWidth="1"/>
    <col min="11" max="11" width="11" style="21" customWidth="1"/>
    <col min="12" max="16384" width="13" style="21"/>
  </cols>
  <sheetData>
    <row r="1" spans="1:12" s="12" customFormat="1" ht="11.25" customHeight="1">
      <c r="A1" s="9"/>
      <c r="B1" s="9"/>
      <c r="C1" s="9"/>
      <c r="D1" s="9"/>
      <c r="E1" s="10"/>
      <c r="F1" s="10"/>
      <c r="G1" s="11"/>
      <c r="H1" s="11"/>
      <c r="I1" s="11"/>
    </row>
    <row r="2" spans="1:12" s="12" customFormat="1" ht="5.25" customHeight="1">
      <c r="A2" s="9"/>
      <c r="B2" s="9"/>
      <c r="C2" s="9"/>
      <c r="D2" s="9"/>
      <c r="E2" s="10"/>
      <c r="F2" s="10"/>
      <c r="G2" s="11"/>
      <c r="H2" s="11"/>
      <c r="I2" s="11"/>
    </row>
    <row r="3" spans="1:12" s="14" customFormat="1" ht="12.75" customHeight="1">
      <c r="A3" s="13"/>
      <c r="B3" s="1726" t="s">
        <v>268</v>
      </c>
      <c r="C3" s="1726"/>
      <c r="D3" s="1726"/>
      <c r="E3" s="1726"/>
      <c r="F3" s="1726"/>
      <c r="G3" s="1726"/>
      <c r="H3" s="1726"/>
      <c r="I3" s="1726"/>
    </row>
    <row r="4" spans="1:12" s="12" customFormat="1" ht="5.25" customHeight="1">
      <c r="A4" s="9"/>
      <c r="B4" s="9"/>
      <c r="C4" s="9"/>
      <c r="D4" s="9"/>
      <c r="E4" s="10"/>
      <c r="F4" s="10"/>
      <c r="G4" s="11"/>
      <c r="H4" s="11"/>
      <c r="I4" s="11"/>
      <c r="K4" s="9"/>
      <c r="L4" s="9"/>
    </row>
    <row r="5" spans="1:12" s="8" customFormat="1" ht="15.75" customHeight="1">
      <c r="A5" s="15"/>
      <c r="B5" s="1714" t="s">
        <v>269</v>
      </c>
    </row>
    <row r="6" spans="1:12" ht="11.25" customHeight="1"/>
    <row r="7" spans="1:12">
      <c r="B7" s="1734"/>
      <c r="C7" s="1734"/>
      <c r="D7" s="1734"/>
      <c r="E7" s="1734"/>
      <c r="F7" s="1734"/>
      <c r="G7" s="1734"/>
      <c r="H7" s="1734"/>
      <c r="I7" s="1734"/>
    </row>
    <row r="8" spans="1:12" ht="35.25" customHeight="1">
      <c r="B8" s="1734" t="s">
        <v>2271</v>
      </c>
      <c r="C8" s="1734"/>
      <c r="D8" s="1734"/>
      <c r="E8" s="1734"/>
      <c r="F8" s="1734"/>
      <c r="G8" s="1734"/>
      <c r="H8" s="1734"/>
      <c r="I8" s="1734"/>
    </row>
    <row r="9" spans="1:12">
      <c r="B9" s="356"/>
      <c r="C9" s="356"/>
      <c r="D9" s="356"/>
      <c r="E9" s="356"/>
      <c r="F9" s="356"/>
      <c r="G9" s="356"/>
      <c r="H9" s="356"/>
      <c r="I9" s="356"/>
    </row>
    <row r="10" spans="1:12">
      <c r="B10" s="2" t="s">
        <v>270</v>
      </c>
      <c r="C10" s="356"/>
      <c r="D10" s="356"/>
      <c r="E10" s="356"/>
      <c r="F10" s="356"/>
      <c r="G10" s="356"/>
      <c r="H10" s="356"/>
      <c r="I10" s="356"/>
    </row>
    <row r="11" spans="1:12" s="14" customFormat="1" ht="11.25" customHeight="1">
      <c r="A11" s="18"/>
      <c r="B11" s="18"/>
      <c r="C11" s="18"/>
      <c r="D11" s="18"/>
      <c r="E11" s="17"/>
      <c r="F11" s="17"/>
      <c r="G11" s="19"/>
      <c r="H11" s="19"/>
      <c r="I11" s="19"/>
    </row>
    <row r="12" spans="1:12" s="14" customFormat="1" ht="11.25" customHeight="1">
      <c r="A12" s="18"/>
      <c r="B12" s="380" t="s">
        <v>33</v>
      </c>
      <c r="C12" s="715"/>
      <c r="D12" s="847" t="s">
        <v>271</v>
      </c>
      <c r="E12" s="837"/>
      <c r="F12" s="213"/>
      <c r="G12" s="715"/>
      <c r="H12" s="848" t="s">
        <v>272</v>
      </c>
      <c r="I12" s="837"/>
    </row>
    <row r="13" spans="1:12" s="14" customFormat="1">
      <c r="B13" s="159" t="s">
        <v>273</v>
      </c>
      <c r="C13" s="160" t="s">
        <v>2198</v>
      </c>
      <c r="D13" s="1543" t="s">
        <v>2160</v>
      </c>
      <c r="E13" s="160" t="s">
        <v>2131</v>
      </c>
      <c r="F13" s="160"/>
      <c r="G13" s="160" t="s">
        <v>2198</v>
      </c>
      <c r="H13" s="1544" t="s">
        <v>2160</v>
      </c>
      <c r="I13" s="160" t="s">
        <v>2131</v>
      </c>
    </row>
    <row r="14" spans="1:12" s="14" customFormat="1">
      <c r="B14" s="381" t="s">
        <v>274</v>
      </c>
      <c r="C14" s="113">
        <v>222813.476772825</v>
      </c>
      <c r="D14" s="113">
        <v>213851.09374537499</v>
      </c>
      <c r="E14" s="113">
        <v>203169.274137826</v>
      </c>
      <c r="F14" s="113"/>
      <c r="G14" s="113">
        <v>263790.42585667799</v>
      </c>
      <c r="H14" s="113">
        <v>249839.57974074199</v>
      </c>
      <c r="I14" s="113">
        <v>234737.69788747601</v>
      </c>
      <c r="J14" s="798"/>
    </row>
    <row r="15" spans="1:12" s="14" customFormat="1">
      <c r="B15" s="381" t="s">
        <v>275</v>
      </c>
      <c r="C15" s="113"/>
      <c r="D15" s="113"/>
      <c r="E15" s="113"/>
      <c r="F15" s="113"/>
      <c r="G15" s="113">
        <v>2429.1926057440041</v>
      </c>
      <c r="H15" s="113">
        <v>2243.5502432810067</v>
      </c>
      <c r="I15" s="113">
        <v>2884.6193260770142</v>
      </c>
      <c r="J15" s="808"/>
    </row>
    <row r="16" spans="1:12" s="14" customFormat="1">
      <c r="B16" s="381" t="s">
        <v>276</v>
      </c>
      <c r="C16" s="113">
        <v>-3685.1250910403501</v>
      </c>
      <c r="D16" s="113"/>
      <c r="E16" s="113">
        <v>-2271.3881589071098</v>
      </c>
      <c r="F16" s="113"/>
      <c r="G16" s="113">
        <v>-4554.0049856989062</v>
      </c>
      <c r="H16" s="113"/>
      <c r="I16" s="113">
        <v>-3359.2530066971854</v>
      </c>
      <c r="J16" s="808"/>
    </row>
    <row r="17" spans="2:11" s="14" customFormat="1">
      <c r="B17" s="382" t="s">
        <v>277</v>
      </c>
      <c r="C17" s="383">
        <v>-17574.355</v>
      </c>
      <c r="D17" s="383">
        <v>-15274.355</v>
      </c>
      <c r="E17" s="383">
        <v>-10474.355</v>
      </c>
      <c r="F17" s="383"/>
      <c r="G17" s="383">
        <v>-18274.355</v>
      </c>
      <c r="H17" s="383">
        <v>-15974.355000000001</v>
      </c>
      <c r="I17" s="383">
        <v>-11176.275765999999</v>
      </c>
      <c r="J17" s="798"/>
    </row>
    <row r="18" spans="2:11" s="14" customFormat="1" ht="11.25" customHeight="1">
      <c r="B18" s="382" t="s">
        <v>278</v>
      </c>
      <c r="C18" s="113">
        <v>-277.90423999999837</v>
      </c>
      <c r="D18" s="113">
        <f>-111.39057</f>
        <v>-111.39057</v>
      </c>
      <c r="E18" s="113">
        <v>-140.57406000000051</v>
      </c>
      <c r="F18" s="113"/>
      <c r="G18" s="113">
        <v>-270.8300460000001</v>
      </c>
      <c r="H18" s="113">
        <v>-114.2763479999993</v>
      </c>
      <c r="I18" s="113">
        <v>-140.57406000000051</v>
      </c>
    </row>
    <row r="19" spans="2:11" s="14" customFormat="1" ht="11.25" customHeight="1">
      <c r="B19" s="1158" t="s">
        <v>279</v>
      </c>
      <c r="C19" s="889">
        <v>201276.09244178463</v>
      </c>
      <c r="D19" s="889">
        <v>198465.34817537499</v>
      </c>
      <c r="E19" s="889">
        <v>190282.95691891885</v>
      </c>
      <c r="F19" s="889"/>
      <c r="G19" s="889">
        <v>243120.42843072308</v>
      </c>
      <c r="H19" s="889">
        <v>235994.49863602303</v>
      </c>
      <c r="I19" s="889">
        <v>222946.21438085579</v>
      </c>
      <c r="J19" s="798"/>
    </row>
    <row r="20" spans="2:11" s="14" customFormat="1">
      <c r="B20" s="384" t="s">
        <v>280</v>
      </c>
      <c r="C20" s="113"/>
      <c r="D20" s="113"/>
      <c r="E20" s="113"/>
      <c r="F20" s="113"/>
      <c r="G20" s="113"/>
      <c r="H20" s="113"/>
      <c r="I20" s="113"/>
    </row>
    <row r="21" spans="2:11" s="14" customFormat="1">
      <c r="B21" s="384" t="s">
        <v>281</v>
      </c>
      <c r="C21" s="113"/>
      <c r="D21" s="113"/>
      <c r="E21" s="113">
        <v>0</v>
      </c>
      <c r="F21" s="113"/>
      <c r="G21" s="113"/>
      <c r="H21" s="113"/>
      <c r="I21" s="113"/>
    </row>
    <row r="22" spans="2:11" s="14" customFormat="1">
      <c r="B22" s="385" t="s">
        <v>282</v>
      </c>
      <c r="C22" s="113">
        <v>-2410.2207586846998</v>
      </c>
      <c r="D22" s="113">
        <v>-2376.3940643504002</v>
      </c>
      <c r="E22" s="113">
        <v>-2372.0687190253998</v>
      </c>
      <c r="F22" s="113"/>
      <c r="G22" s="113">
        <v>-9480.6868469028213</v>
      </c>
      <c r="H22" s="113">
        <v>-9555.4599228499701</v>
      </c>
      <c r="I22" s="113">
        <v>-9129.0732872207209</v>
      </c>
    </row>
    <row r="23" spans="2:11" s="14" customFormat="1" ht="11.25" customHeight="1">
      <c r="B23" s="385" t="s">
        <v>283</v>
      </c>
      <c r="C23" s="113">
        <v>-23.616</v>
      </c>
      <c r="D23" s="113">
        <v>-23.616</v>
      </c>
      <c r="E23" s="113">
        <v>-25.199000000000002</v>
      </c>
      <c r="F23" s="113"/>
      <c r="G23" s="113">
        <v>-407.79079999999999</v>
      </c>
      <c r="H23" s="113">
        <v>-415.0172</v>
      </c>
      <c r="I23" s="113">
        <v>-441.70324982950001</v>
      </c>
    </row>
    <row r="24" spans="2:11" s="14" customFormat="1">
      <c r="B24" s="384" t="s">
        <v>284</v>
      </c>
      <c r="C24" s="113">
        <v>-1117.6440809999999</v>
      </c>
      <c r="D24" s="113">
        <v>-1019.5511589999995</v>
      </c>
      <c r="E24" s="113">
        <v>-1028.3797900000002</v>
      </c>
      <c r="F24" s="113"/>
      <c r="G24" s="113">
        <v>-2500.3421177820292</v>
      </c>
      <c r="H24" s="113">
        <v>-2164.8324092673597</v>
      </c>
      <c r="I24" s="113">
        <v>-1878.9680541712905</v>
      </c>
    </row>
    <row r="25" spans="2:11" s="14" customFormat="1">
      <c r="B25" s="384" t="s">
        <v>285</v>
      </c>
      <c r="C25" s="113"/>
      <c r="D25" s="113"/>
      <c r="E25" s="113"/>
      <c r="F25" s="113"/>
      <c r="G25" s="113">
        <v>-19315.610205383749</v>
      </c>
      <c r="H25" s="113">
        <v>-19315.610205383749</v>
      </c>
      <c r="I25" s="113">
        <v>-15116.058951630001</v>
      </c>
    </row>
    <row r="26" spans="2:11" s="14" customFormat="1">
      <c r="B26" s="384" t="s">
        <v>286</v>
      </c>
      <c r="C26" s="113">
        <v>-493.78436342175002</v>
      </c>
      <c r="D26" s="113">
        <v>-1436.8007832117501</v>
      </c>
      <c r="E26" s="113"/>
      <c r="F26" s="113"/>
      <c r="G26" s="113">
        <v>-493.78436342175002</v>
      </c>
      <c r="H26" s="113">
        <v>-1436.8007832117501</v>
      </c>
      <c r="I26" s="113"/>
    </row>
    <row r="27" spans="2:11" s="14" customFormat="1">
      <c r="B27" s="385" t="s">
        <v>2203</v>
      </c>
      <c r="C27" s="113"/>
      <c r="D27" s="113"/>
      <c r="E27" s="113"/>
      <c r="F27" s="113"/>
      <c r="G27" s="113">
        <v>-4640.5201717655</v>
      </c>
      <c r="H27" s="113">
        <v>-4676.9519218356181</v>
      </c>
      <c r="I27" s="113">
        <v>-5831.5597056915403</v>
      </c>
      <c r="K27" s="20"/>
    </row>
    <row r="28" spans="2:11" s="14" customFormat="1">
      <c r="B28" s="385" t="s">
        <v>287</v>
      </c>
      <c r="C28" s="113">
        <v>-1530.7208432171158</v>
      </c>
      <c r="D28" s="113">
        <v>-1411.6595637858363</v>
      </c>
      <c r="E28" s="113">
        <v>-1464.9386897513818</v>
      </c>
      <c r="F28" s="113"/>
      <c r="G28" s="113">
        <v>-2894.0112505878083</v>
      </c>
      <c r="H28" s="113">
        <v>-2693.9718221512603</v>
      </c>
      <c r="I28" s="113">
        <v>-2493.5310585327179</v>
      </c>
      <c r="J28" s="20"/>
    </row>
    <row r="29" spans="2:11" s="14" customFormat="1">
      <c r="B29" s="385" t="s">
        <v>288</v>
      </c>
      <c r="C29" s="113">
        <v>-1110.0745079821213</v>
      </c>
      <c r="D29" s="113">
        <v>-1047.3989999999999</v>
      </c>
      <c r="E29" s="113">
        <v>-985.07859136322463</v>
      </c>
      <c r="F29" s="113"/>
      <c r="G29" s="113">
        <v>-1231.6231019516554</v>
      </c>
      <c r="H29" s="113">
        <v>-1193.8460728</v>
      </c>
      <c r="I29" s="113">
        <v>-1198.3911098131239</v>
      </c>
    </row>
    <row r="30" spans="2:11" s="3" customFormat="1">
      <c r="B30" s="385" t="s">
        <v>289</v>
      </c>
      <c r="C30" s="113">
        <v>-610.51297499999998</v>
      </c>
      <c r="D30" s="113">
        <v>-48.863389000000005</v>
      </c>
      <c r="E30" s="113"/>
      <c r="F30" s="113"/>
      <c r="G30" s="113">
        <v>-656.87511818158771</v>
      </c>
      <c r="H30" s="113">
        <v>-90.432276926864063</v>
      </c>
      <c r="I30" s="113">
        <v>-26.434864243752305</v>
      </c>
    </row>
    <row r="31" spans="2:11" s="3" customFormat="1">
      <c r="B31" s="385" t="s">
        <v>290</v>
      </c>
      <c r="C31" s="113">
        <v>-65.662000000000006</v>
      </c>
      <c r="D31" s="113">
        <v>-50.26</v>
      </c>
      <c r="E31" s="113">
        <v>-27.914999999999999</v>
      </c>
      <c r="F31" s="113"/>
      <c r="G31" s="113">
        <v>-177.33179999999999</v>
      </c>
      <c r="H31" s="113">
        <v>-149.6498</v>
      </c>
      <c r="I31" s="113">
        <v>-111.15320000000001</v>
      </c>
    </row>
    <row r="32" spans="2:11" s="3" customFormat="1">
      <c r="B32" s="385" t="s">
        <v>291</v>
      </c>
      <c r="C32" s="113">
        <v>-543.29231396900707</v>
      </c>
      <c r="D32" s="113">
        <v>-391.32592799999998</v>
      </c>
      <c r="E32" s="113">
        <v>-316.86597699999999</v>
      </c>
      <c r="F32" s="113"/>
      <c r="G32" s="113">
        <v>-230.78068777066022</v>
      </c>
      <c r="H32" s="113">
        <v>-214.24274500000001</v>
      </c>
      <c r="I32" s="113">
        <v>-147.606506</v>
      </c>
    </row>
    <row r="33" spans="1:11" s="14" customFormat="1" ht="11.25" customHeight="1">
      <c r="B33" s="1158" t="s">
        <v>292</v>
      </c>
      <c r="C33" s="889">
        <v>193370.56459850993</v>
      </c>
      <c r="D33" s="889">
        <v>190659.47828802699</v>
      </c>
      <c r="E33" s="889">
        <v>184062.51115177883</v>
      </c>
      <c r="F33" s="889"/>
      <c r="G33" s="889">
        <v>201091.07196697552</v>
      </c>
      <c r="H33" s="889">
        <v>194087.68347659643</v>
      </c>
      <c r="I33" s="889">
        <v>186571.73439372313</v>
      </c>
    </row>
    <row r="34" spans="1:11" s="14" customFormat="1">
      <c r="B34" s="382" t="s">
        <v>293</v>
      </c>
      <c r="C34" s="113">
        <v>17574.355</v>
      </c>
      <c r="D34" s="113">
        <v>15274.355</v>
      </c>
      <c r="E34" s="113">
        <v>10474.355</v>
      </c>
      <c r="F34" s="113"/>
      <c r="G34" s="113">
        <v>18274.355</v>
      </c>
      <c r="H34" s="113">
        <v>15974.355</v>
      </c>
      <c r="I34" s="113">
        <v>11176.275765999999</v>
      </c>
    </row>
    <row r="35" spans="1:11" s="14" customFormat="1" ht="11.25" customHeight="1">
      <c r="B35" s="673" t="s">
        <v>2204</v>
      </c>
      <c r="C35" s="113"/>
      <c r="D35" s="113"/>
      <c r="E35" s="113"/>
      <c r="F35" s="113"/>
      <c r="G35" s="113">
        <v>-1500</v>
      </c>
      <c r="H35" s="113">
        <v>-1500</v>
      </c>
      <c r="I35" s="113">
        <v>-1500</v>
      </c>
    </row>
    <row r="36" spans="1:11" s="14" customFormat="1" ht="11.25" customHeight="1">
      <c r="A36" s="158"/>
      <c r="B36" s="381" t="s">
        <v>2205</v>
      </c>
      <c r="C36" s="113"/>
      <c r="D36" s="113"/>
      <c r="E36" s="113"/>
      <c r="F36" s="113"/>
      <c r="G36" s="113">
        <v>-101.83993337502949</v>
      </c>
      <c r="H36" s="113">
        <v>-117.28029705904446</v>
      </c>
      <c r="I36" s="113">
        <v>-133.80017541402179</v>
      </c>
    </row>
    <row r="37" spans="1:11" s="14" customFormat="1">
      <c r="B37" s="1159" t="s">
        <v>293</v>
      </c>
      <c r="C37" s="889">
        <v>17574.355</v>
      </c>
      <c r="D37" s="889">
        <v>15274.355</v>
      </c>
      <c r="E37" s="889">
        <v>10474.355</v>
      </c>
      <c r="F37" s="889"/>
      <c r="G37" s="889">
        <v>16672.515066624968</v>
      </c>
      <c r="H37" s="889">
        <v>14357.074702940956</v>
      </c>
      <c r="I37" s="889">
        <v>9542.4755905859765</v>
      </c>
    </row>
    <row r="38" spans="1:11" s="14" customFormat="1" ht="11.25" customHeight="1">
      <c r="B38" s="1158" t="s">
        <v>294</v>
      </c>
      <c r="C38" s="889">
        <v>210944.91959850994</v>
      </c>
      <c r="D38" s="889">
        <v>205933.833288027</v>
      </c>
      <c r="E38" s="889">
        <v>194536.86615177884</v>
      </c>
      <c r="F38" s="889"/>
      <c r="G38" s="889">
        <v>217763.58703360049</v>
      </c>
      <c r="H38" s="889">
        <v>208444.7581795374</v>
      </c>
      <c r="I38" s="889">
        <v>196114.20998430913</v>
      </c>
    </row>
    <row r="39" spans="1:11" s="14" customFormat="1">
      <c r="B39" s="382" t="s">
        <v>295</v>
      </c>
      <c r="C39" s="113"/>
      <c r="D39" s="113"/>
      <c r="E39" s="113">
        <v>4939.4560000000001</v>
      </c>
      <c r="F39" s="113"/>
      <c r="G39" s="113"/>
      <c r="H39" s="113"/>
      <c r="I39" s="113">
        <v>4939.4560000000001</v>
      </c>
    </row>
    <row r="40" spans="1:11" s="14" customFormat="1">
      <c r="B40" s="381" t="s">
        <v>296</v>
      </c>
      <c r="C40" s="113">
        <v>24632.864369999999</v>
      </c>
      <c r="D40" s="113">
        <v>27829.170990000002</v>
      </c>
      <c r="E40" s="113">
        <v>20629.186610000001</v>
      </c>
      <c r="F40" s="113"/>
      <c r="G40" s="113">
        <v>25532.864369999999</v>
      </c>
      <c r="H40" s="113">
        <v>28729.170990000002</v>
      </c>
      <c r="I40" s="113">
        <v>21529.186610000001</v>
      </c>
      <c r="J40" s="290"/>
    </row>
    <row r="41" spans="1:11" s="14" customFormat="1" ht="11.25" customHeight="1">
      <c r="B41" s="674" t="s">
        <v>2275</v>
      </c>
      <c r="C41" s="113"/>
      <c r="D41" s="113"/>
      <c r="E41" s="113"/>
      <c r="F41" s="113"/>
      <c r="G41" s="113">
        <v>-5588</v>
      </c>
      <c r="H41" s="113">
        <v>-5588</v>
      </c>
      <c r="I41" s="113">
        <v>-5588</v>
      </c>
    </row>
    <row r="42" spans="1:11" s="14" customFormat="1">
      <c r="B42" s="381" t="s">
        <v>2206</v>
      </c>
      <c r="C42" s="113"/>
      <c r="D42" s="113"/>
      <c r="E42" s="113"/>
      <c r="F42" s="113"/>
      <c r="G42" s="113">
        <v>-102.01795689655656</v>
      </c>
      <c r="H42" s="113">
        <v>-122.94051276321659</v>
      </c>
      <c r="I42" s="113">
        <v>-148.79355310238162</v>
      </c>
    </row>
    <row r="43" spans="1:11" s="14" customFormat="1">
      <c r="B43" s="708" t="s">
        <v>297</v>
      </c>
      <c r="C43" s="500">
        <v>24632.864369999999</v>
      </c>
      <c r="D43" s="500">
        <v>27829.170990000002</v>
      </c>
      <c r="E43" s="500">
        <v>25568.642610000003</v>
      </c>
      <c r="F43" s="500"/>
      <c r="G43" s="500">
        <v>19842.846413103442</v>
      </c>
      <c r="H43" s="500">
        <v>23018.230477236786</v>
      </c>
      <c r="I43" s="500">
        <v>20731.849056897619</v>
      </c>
    </row>
    <row r="44" spans="1:11" s="14" customFormat="1">
      <c r="B44" s="1159" t="s">
        <v>33</v>
      </c>
      <c r="C44" s="889">
        <v>235577.78396850993</v>
      </c>
      <c r="D44" s="889">
        <v>233763.00427802702</v>
      </c>
      <c r="E44" s="889">
        <v>220105.50876177885</v>
      </c>
      <c r="F44" s="889"/>
      <c r="G44" s="889">
        <v>237606.43344670394</v>
      </c>
      <c r="H44" s="889">
        <v>231462.98865677419</v>
      </c>
      <c r="I44" s="889">
        <v>216846.05904120675</v>
      </c>
    </row>
    <row r="45" spans="1:11" s="14" customFormat="1">
      <c r="B45" s="381"/>
      <c r="C45" s="386"/>
      <c r="D45" s="386"/>
      <c r="E45" s="386"/>
      <c r="F45" s="386"/>
      <c r="G45" s="386"/>
      <c r="H45" s="386"/>
      <c r="I45" s="386"/>
    </row>
    <row r="46" spans="1:11" s="14" customFormat="1">
      <c r="B46" s="381" t="s">
        <v>298</v>
      </c>
      <c r="C46" s="1591">
        <v>920104.58372300002</v>
      </c>
      <c r="D46" s="387">
        <v>904034.67858000007</v>
      </c>
      <c r="E46" s="387">
        <v>872298.56376499997</v>
      </c>
      <c r="F46" s="387"/>
      <c r="G46" s="387">
        <v>1080105.9635331801</v>
      </c>
      <c r="H46" s="387">
        <v>1061993.12974756</v>
      </c>
      <c r="I46" s="388">
        <v>1030327.23751618</v>
      </c>
    </row>
    <row r="47" spans="1:11" s="14" customFormat="1">
      <c r="B47" s="389" t="s">
        <v>299</v>
      </c>
      <c r="C47" s="390">
        <v>73608.36669784</v>
      </c>
      <c r="D47" s="390">
        <v>72322.774286400003</v>
      </c>
      <c r="E47" s="390">
        <v>69783.885101199994</v>
      </c>
      <c r="F47" s="390"/>
      <c r="G47" s="390">
        <v>86408.477082654412</v>
      </c>
      <c r="H47" s="390">
        <v>84959.45037980481</v>
      </c>
      <c r="I47" s="391">
        <v>82426.179001294411</v>
      </c>
      <c r="K47" s="3"/>
    </row>
    <row r="48" spans="1:11" s="14" customFormat="1">
      <c r="B48" s="14" t="s">
        <v>300</v>
      </c>
      <c r="E48" s="19"/>
      <c r="F48" s="19"/>
      <c r="G48" s="19"/>
      <c r="H48" s="19"/>
      <c r="I48" s="19"/>
    </row>
    <row r="49" spans="1:11" s="14" customFormat="1" ht="11.25" customHeight="1">
      <c r="B49" s="374" t="s">
        <v>301</v>
      </c>
      <c r="C49" s="439">
        <v>21.016150557154997</v>
      </c>
      <c r="D49" s="439">
        <v>21.089841220195527</v>
      </c>
      <c r="E49" s="439">
        <v>21.100861424938198</v>
      </c>
      <c r="F49" s="439"/>
      <c r="G49" s="439">
        <v>18.617717034834069</v>
      </c>
      <c r="H49" s="439">
        <v>18.275794639343086</v>
      </c>
      <c r="I49" s="824">
        <v>18.108007592179494</v>
      </c>
    </row>
    <row r="50" spans="1:11" s="14" customFormat="1" ht="11.25" customHeight="1">
      <c r="B50" s="374" t="s">
        <v>302</v>
      </c>
      <c r="C50" s="439">
        <v>22.926189406096416</v>
      </c>
      <c r="D50" s="439">
        <v>22.779417445743864</v>
      </c>
      <c r="E50" s="439">
        <v>22.301637791551805</v>
      </c>
      <c r="F50" s="439"/>
      <c r="G50" s="439">
        <v>20.161316980536323</v>
      </c>
      <c r="H50" s="439">
        <v>19.627693658346505</v>
      </c>
      <c r="I50" s="824">
        <v>19.034167286219045</v>
      </c>
    </row>
    <row r="51" spans="1:11" s="14" customFormat="1">
      <c r="B51" s="202" t="s">
        <v>303</v>
      </c>
      <c r="C51" s="709">
        <v>25.603370327240022</v>
      </c>
      <c r="D51" s="709">
        <v>25.857747475484793</v>
      </c>
      <c r="E51" s="709">
        <v>25.232817971379301</v>
      </c>
      <c r="F51" s="709"/>
      <c r="G51" s="709">
        <v>21.998437326413747</v>
      </c>
      <c r="H51" s="709">
        <v>21.795149344496593</v>
      </c>
      <c r="I51" s="1284">
        <v>21.046328889058554</v>
      </c>
    </row>
    <row r="52" spans="1:11" s="14" customFormat="1">
      <c r="B52" s="96"/>
      <c r="C52" s="96"/>
      <c r="D52" s="96" t="s">
        <v>34</v>
      </c>
      <c r="E52" s="392"/>
      <c r="F52" s="392"/>
      <c r="G52" s="392"/>
      <c r="H52" s="392" t="s">
        <v>34</v>
      </c>
      <c r="I52" s="392"/>
    </row>
    <row r="53" spans="1:11" s="14" customFormat="1">
      <c r="B53" s="380" t="s">
        <v>304</v>
      </c>
      <c r="E53" s="19" t="s">
        <v>34</v>
      </c>
      <c r="F53" s="19"/>
      <c r="G53" s="19"/>
      <c r="H53" s="19"/>
      <c r="I53" s="19"/>
    </row>
    <row r="54" spans="1:11" s="14" customFormat="1">
      <c r="B54" s="711" t="s">
        <v>292</v>
      </c>
      <c r="C54" s="712">
        <v>189685.43950746956</v>
      </c>
      <c r="D54" s="712"/>
      <c r="E54" s="712">
        <v>181791.12299287174</v>
      </c>
      <c r="F54" s="712"/>
      <c r="G54" s="712">
        <v>195925.23351057945</v>
      </c>
      <c r="H54" s="712"/>
      <c r="I54" s="713">
        <v>182823.79863739299</v>
      </c>
    </row>
    <row r="55" spans="1:11">
      <c r="A55" s="24"/>
      <c r="B55" s="21" t="s">
        <v>294</v>
      </c>
      <c r="C55" s="387">
        <v>207259.79450746957</v>
      </c>
      <c r="D55" s="387"/>
      <c r="E55" s="387">
        <v>192265.47799287172</v>
      </c>
      <c r="F55" s="387"/>
      <c r="G55" s="387">
        <v>212597.74857720442</v>
      </c>
      <c r="H55" s="387"/>
      <c r="I55" s="22">
        <v>192366.27422797898</v>
      </c>
    </row>
    <row r="56" spans="1:11">
      <c r="A56" s="14"/>
      <c r="B56" s="144" t="s">
        <v>33</v>
      </c>
      <c r="C56" s="387">
        <v>231892.65887746957</v>
      </c>
      <c r="D56" s="387"/>
      <c r="E56" s="387">
        <v>217834.12060287176</v>
      </c>
      <c r="F56" s="387"/>
      <c r="G56" s="387">
        <v>232440.59499030787</v>
      </c>
      <c r="H56" s="387"/>
      <c r="I56" s="393">
        <v>213098.12328487661</v>
      </c>
    </row>
    <row r="57" spans="1:11">
      <c r="A57" s="14"/>
      <c r="B57" s="1582" t="s">
        <v>301</v>
      </c>
      <c r="C57" s="672">
        <v>20.615639011377308</v>
      </c>
      <c r="D57" s="672"/>
      <c r="E57" s="1592">
        <v>20.840470286713305</v>
      </c>
      <c r="F57" s="714"/>
      <c r="G57" s="672">
        <v>18.139445584549886</v>
      </c>
      <c r="H57" s="672"/>
      <c r="I57" s="1597">
        <v>17.7442459036731</v>
      </c>
      <c r="J57" s="29"/>
      <c r="K57" s="29"/>
    </row>
    <row r="58" spans="1:11">
      <c r="A58" s="14"/>
      <c r="B58" s="401" t="s">
        <v>302</v>
      </c>
      <c r="C58" s="439">
        <v>22.525677860318723</v>
      </c>
      <c r="D58" s="439"/>
      <c r="E58" s="1593">
        <v>22.041246653326905</v>
      </c>
      <c r="F58" s="394"/>
      <c r="G58" s="439">
        <v>19.683045530252141</v>
      </c>
      <c r="H58" s="439"/>
      <c r="I58" s="1598">
        <v>18.670405597712652</v>
      </c>
      <c r="J58" s="157"/>
      <c r="K58" s="157"/>
    </row>
    <row r="59" spans="1:11">
      <c r="A59" s="14"/>
      <c r="B59" s="159" t="s">
        <v>303</v>
      </c>
      <c r="C59" s="709">
        <v>25.202858781462332</v>
      </c>
      <c r="D59" s="709"/>
      <c r="E59" s="1594">
        <v>24.972426833154454</v>
      </c>
      <c r="F59" s="396"/>
      <c r="G59" s="709">
        <v>21.520165876129564</v>
      </c>
      <c r="H59" s="709"/>
      <c r="I59" s="1599">
        <v>20.68256720055216</v>
      </c>
      <c r="J59" s="157"/>
      <c r="K59" s="157"/>
    </row>
    <row r="60" spans="1:11" ht="6" customHeight="1">
      <c r="A60" s="14"/>
      <c r="B60" s="156"/>
      <c r="C60" s="156"/>
      <c r="D60" s="156"/>
      <c r="E60" s="25"/>
      <c r="F60" s="25"/>
      <c r="G60" s="25"/>
      <c r="H60" s="25"/>
      <c r="I60" s="25"/>
      <c r="J60" s="397"/>
      <c r="K60" s="397"/>
    </row>
    <row r="61" spans="1:11" ht="22.5" customHeight="1">
      <c r="A61" s="14"/>
      <c r="B61" s="1733" t="s">
        <v>305</v>
      </c>
      <c r="C61" s="1733"/>
      <c r="D61" s="1733"/>
      <c r="E61" s="1733"/>
      <c r="F61" s="1733"/>
      <c r="G61" s="1733"/>
      <c r="H61" s="1733"/>
      <c r="I61" s="1733"/>
      <c r="J61" s="398"/>
      <c r="K61" s="398"/>
    </row>
    <row r="62" spans="1:11">
      <c r="A62" s="26"/>
      <c r="B62" s="1733" t="s">
        <v>306</v>
      </c>
      <c r="C62" s="1733"/>
      <c r="D62" s="1733"/>
      <c r="E62" s="1733"/>
      <c r="F62" s="1733"/>
      <c r="G62" s="1733"/>
      <c r="H62" s="1733"/>
      <c r="I62" s="1733"/>
      <c r="J62" s="398"/>
      <c r="K62" s="398"/>
    </row>
    <row r="63" spans="1:11">
      <c r="A63" s="26"/>
      <c r="B63" s="1733" t="s">
        <v>307</v>
      </c>
      <c r="C63" s="1733"/>
      <c r="D63" s="1733"/>
      <c r="E63" s="1733"/>
      <c r="F63" s="1733"/>
      <c r="G63" s="1733"/>
      <c r="H63" s="1733"/>
      <c r="I63" s="1733"/>
      <c r="J63" s="398"/>
      <c r="K63" s="398"/>
    </row>
    <row r="64" spans="1:11">
      <c r="A64" s="26"/>
      <c r="B64" s="399"/>
      <c r="C64" s="156"/>
      <c r="D64" s="156"/>
      <c r="E64" s="19"/>
      <c r="F64" s="19"/>
      <c r="G64" s="19"/>
      <c r="H64" s="19"/>
      <c r="I64" s="19"/>
      <c r="J64" s="398"/>
      <c r="K64" s="398"/>
    </row>
    <row r="65" spans="1:11">
      <c r="A65" s="26"/>
      <c r="B65" s="156"/>
      <c r="C65" s="156"/>
      <c r="D65" s="156"/>
      <c r="E65" s="19"/>
      <c r="F65" s="19"/>
      <c r="G65" s="19"/>
      <c r="H65" s="19"/>
      <c r="I65" s="19"/>
      <c r="J65" s="398"/>
      <c r="K65" s="398"/>
    </row>
    <row r="66" spans="1:11">
      <c r="A66" s="26"/>
      <c r="B66" s="156"/>
      <c r="C66" s="156"/>
      <c r="D66" s="156"/>
      <c r="E66" s="19"/>
      <c r="F66" s="19"/>
      <c r="G66" s="19"/>
      <c r="H66" s="19"/>
      <c r="I66" s="19"/>
      <c r="J66" s="398"/>
      <c r="K66" s="398"/>
    </row>
    <row r="67" spans="1:11">
      <c r="A67" s="26"/>
      <c r="B67" s="156"/>
      <c r="C67" s="156"/>
      <c r="D67" s="156"/>
      <c r="E67" s="19"/>
      <c r="F67" s="19"/>
      <c r="G67" s="19"/>
      <c r="H67" s="19"/>
      <c r="I67" s="19"/>
      <c r="J67" s="398"/>
      <c r="K67" s="398"/>
    </row>
    <row r="68" spans="1:11">
      <c r="A68" s="26"/>
      <c r="B68" s="156"/>
      <c r="C68" s="156"/>
      <c r="D68" s="156"/>
      <c r="E68" s="25"/>
      <c r="F68" s="25"/>
      <c r="G68" s="25"/>
      <c r="H68" s="25"/>
      <c r="I68" s="25"/>
      <c r="J68" s="400"/>
      <c r="K68" s="400"/>
    </row>
    <row r="69" spans="1:11">
      <c r="B69" s="156"/>
      <c r="C69" s="156"/>
      <c r="D69" s="156"/>
      <c r="E69" s="25"/>
      <c r="F69" s="25"/>
      <c r="G69" s="25"/>
      <c r="H69" s="25"/>
      <c r="I69" s="25"/>
      <c r="J69" s="400"/>
      <c r="K69" s="400"/>
    </row>
  </sheetData>
  <dataConsolidate/>
  <mergeCells count="6">
    <mergeCell ref="B61:I61"/>
    <mergeCell ref="B62:I62"/>
    <mergeCell ref="B63:I63"/>
    <mergeCell ref="B3:I3"/>
    <mergeCell ref="B7:I7"/>
    <mergeCell ref="B8:I8"/>
  </mergeCells>
  <hyperlinks>
    <hyperlink ref="B3" location="Contents!A1" display="Back to index page" xr:uid="{1BB1A528-8384-4E3F-8C63-D056DD78B10F}"/>
    <hyperlink ref="B3:I3" location="CONTENTS!A1" display="Back to contents page" xr:uid="{E221946D-BBC8-47C7-B5AE-34BAE287BE63}"/>
  </hyperlinks>
  <printOptions horizontalCentered="1" verticalCentered="1"/>
  <pageMargins left="3.937007874015748E-2" right="3.937007874015748E-2" top="3.937007874015748E-2" bottom="3.937007874015748E-2" header="3.937007874015748E-2" footer="3.937007874015748E-2"/>
  <pageSetup paperSize="9" scale="87" orientation="landscape" r:id="rId1"/>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978F4-F348-4C88-9252-763760951E77}">
  <sheetPr codeName="Ark10">
    <tabColor rgb="FF007272"/>
    <pageSetUpPr fitToPage="1"/>
  </sheetPr>
  <dimension ref="A1:Q74"/>
  <sheetViews>
    <sheetView showGridLines="0" showRowColHeaders="0" zoomScaleNormal="100" zoomScaleSheetLayoutView="100" workbookViewId="0"/>
  </sheetViews>
  <sheetFormatPr baseColWidth="10" defaultColWidth="13" defaultRowHeight="11.25"/>
  <cols>
    <col min="1" max="1" width="2.7109375" style="21" customWidth="1"/>
    <col min="2" max="2" width="37.7109375" style="14" customWidth="1"/>
    <col min="3" max="4" width="15.5703125" style="14" customWidth="1"/>
    <col min="5" max="5" width="0.85546875" style="14" customWidth="1"/>
    <col min="6" max="6" width="15.5703125" style="21" customWidth="1"/>
    <col min="7" max="7" width="0.85546875" style="21" customWidth="1"/>
    <col min="8" max="8" width="15.5703125" style="21" customWidth="1"/>
    <col min="9" max="9" width="1.28515625" style="21" customWidth="1"/>
    <col min="10" max="10" width="18.28515625" style="21" customWidth="1"/>
    <col min="11" max="11" width="15.5703125" style="21" customWidth="1"/>
    <col min="12" max="12" width="9.28515625" style="21" customWidth="1"/>
    <col min="13" max="13" width="13" style="174"/>
    <col min="14" max="14" width="13" style="21"/>
    <col min="15" max="15" width="34.140625" style="21" bestFit="1" customWidth="1"/>
    <col min="16" max="16384" width="13" style="21"/>
  </cols>
  <sheetData>
    <row r="1" spans="1:13" s="12" customFormat="1" ht="11.25" customHeight="1">
      <c r="A1" s="9"/>
      <c r="B1" s="9"/>
      <c r="C1" s="9"/>
      <c r="D1" s="10"/>
      <c r="E1" s="10"/>
      <c r="F1" s="10"/>
      <c r="G1" s="10"/>
      <c r="H1" s="11"/>
      <c r="I1" s="11"/>
      <c r="J1" s="11"/>
      <c r="K1" s="11"/>
      <c r="M1" s="171"/>
    </row>
    <row r="2" spans="1:13" s="12" customFormat="1" ht="5.25" customHeight="1">
      <c r="A2" s="9"/>
      <c r="B2" s="9"/>
      <c r="C2" s="9"/>
      <c r="D2" s="10"/>
      <c r="E2" s="10"/>
      <c r="F2" s="10"/>
      <c r="G2" s="10"/>
      <c r="H2" s="11"/>
      <c r="I2" s="11"/>
      <c r="J2" s="11"/>
      <c r="K2" s="11"/>
      <c r="M2" s="171"/>
    </row>
    <row r="3" spans="1:13" s="14" customFormat="1" ht="12.75" customHeight="1">
      <c r="A3" s="13"/>
      <c r="B3" s="1726" t="s">
        <v>268</v>
      </c>
      <c r="C3" s="1726"/>
      <c r="D3" s="1726"/>
      <c r="E3" s="1726"/>
      <c r="F3" s="1726"/>
      <c r="G3" s="1726"/>
      <c r="H3" s="1726"/>
      <c r="I3" s="1726"/>
      <c r="J3" s="1726"/>
      <c r="K3" s="1726"/>
      <c r="M3" s="172"/>
    </row>
    <row r="4" spans="1:13" s="12" customFormat="1" ht="5.25" customHeight="1">
      <c r="A4" s="9"/>
      <c r="B4" s="9"/>
      <c r="C4" s="9"/>
      <c r="D4" s="10"/>
      <c r="E4" s="10"/>
      <c r="F4" s="10"/>
      <c r="G4" s="10"/>
      <c r="H4" s="11"/>
      <c r="I4" s="11"/>
      <c r="J4" s="11"/>
      <c r="K4" s="11"/>
      <c r="M4" s="173"/>
    </row>
    <row r="5" spans="1:13" s="14" customFormat="1" ht="15.75">
      <c r="B5" s="16" t="s">
        <v>1931</v>
      </c>
      <c r="C5" s="177"/>
      <c r="D5" s="19"/>
      <c r="E5" s="19"/>
      <c r="F5" s="19"/>
      <c r="G5" s="19"/>
      <c r="H5" s="19"/>
      <c r="I5" s="19"/>
      <c r="J5" s="19"/>
      <c r="K5" s="19"/>
    </row>
    <row r="6" spans="1:13" s="14" customFormat="1">
      <c r="D6" s="19"/>
      <c r="E6" s="19"/>
      <c r="F6" s="19"/>
      <c r="G6" s="19"/>
      <c r="H6" s="19"/>
      <c r="I6" s="19"/>
      <c r="J6" s="19"/>
      <c r="K6" s="19"/>
    </row>
    <row r="7" spans="1:13" s="14" customFormat="1" ht="11.25" customHeight="1">
      <c r="B7" s="380" t="s">
        <v>33</v>
      </c>
      <c r="F7" s="1735"/>
      <c r="G7" s="1735"/>
      <c r="H7" s="1735"/>
      <c r="J7" s="1735"/>
      <c r="K7" s="1735"/>
    </row>
    <row r="8" spans="1:13" s="14" customFormat="1">
      <c r="B8" s="401" t="s">
        <v>273</v>
      </c>
      <c r="C8" s="715"/>
      <c r="D8" s="715"/>
      <c r="E8" s="715"/>
      <c r="F8" s="160" t="s">
        <v>2198</v>
      </c>
      <c r="G8" s="160"/>
      <c r="H8" s="160" t="s">
        <v>2157</v>
      </c>
      <c r="I8" s="160"/>
      <c r="J8" s="133"/>
      <c r="K8" s="133"/>
    </row>
    <row r="9" spans="1:13" s="14" customFormat="1" ht="11.25" customHeight="1">
      <c r="B9" s="675" t="s">
        <v>357</v>
      </c>
      <c r="C9" s="402"/>
      <c r="D9" s="402"/>
      <c r="E9" s="402"/>
      <c r="F9" s="402">
        <v>1068.693</v>
      </c>
      <c r="G9" s="402"/>
      <c r="H9" s="402">
        <v>1069</v>
      </c>
      <c r="I9" s="402"/>
      <c r="J9" s="402"/>
      <c r="K9" s="1409"/>
    </row>
    <row r="10" spans="1:13" s="14" customFormat="1" ht="11.25" customHeight="1">
      <c r="B10" s="156" t="s">
        <v>777</v>
      </c>
      <c r="C10" s="402"/>
      <c r="D10" s="402"/>
      <c r="E10" s="402"/>
      <c r="F10" s="402">
        <v>2625.895</v>
      </c>
      <c r="G10" s="402"/>
      <c r="H10" s="402">
        <v>2625.895</v>
      </c>
      <c r="I10" s="402"/>
      <c r="J10" s="402"/>
      <c r="K10" s="1409"/>
    </row>
    <row r="11" spans="1:13" s="14" customFormat="1" ht="11.25" customHeight="1">
      <c r="B11" s="156" t="s">
        <v>358</v>
      </c>
      <c r="C11" s="402"/>
      <c r="D11" s="402"/>
      <c r="E11" s="402"/>
      <c r="F11" s="402">
        <v>3877.9859999999999</v>
      </c>
      <c r="G11" s="402"/>
      <c r="H11" s="402">
        <v>3876.0910000000003</v>
      </c>
      <c r="I11" s="402"/>
      <c r="J11" s="402"/>
      <c r="K11" s="402"/>
    </row>
    <row r="12" spans="1:13" s="14" customFormat="1" ht="11.25" customHeight="1">
      <c r="B12" s="1091" t="s">
        <v>359</v>
      </c>
      <c r="C12" s="1093"/>
      <c r="D12" s="1093"/>
      <c r="E12" s="1093"/>
      <c r="F12" s="1093">
        <f>SUM(F9:F11)</f>
        <v>7572.5739999999996</v>
      </c>
      <c r="G12" s="1093"/>
      <c r="H12" s="1093">
        <v>7570.6790000000001</v>
      </c>
      <c r="I12" s="1093"/>
      <c r="J12" s="402"/>
      <c r="K12" s="402"/>
    </row>
    <row r="13" spans="1:13" s="14" customFormat="1" ht="11.25" customHeight="1">
      <c r="B13" s="156" t="s">
        <v>280</v>
      </c>
      <c r="C13" s="402"/>
      <c r="D13" s="402"/>
      <c r="E13" s="402"/>
      <c r="F13" s="402"/>
      <c r="G13" s="402"/>
      <c r="H13" s="402"/>
      <c r="I13" s="402"/>
      <c r="J13" s="402"/>
      <c r="K13" s="402"/>
    </row>
    <row r="14" spans="1:13" s="14" customFormat="1" ht="11.25" customHeight="1">
      <c r="B14" s="165" t="s">
        <v>360</v>
      </c>
      <c r="C14" s="402"/>
      <c r="D14" s="402"/>
      <c r="E14" s="402"/>
      <c r="F14" s="402">
        <v>-43.713000000000001</v>
      </c>
      <c r="G14" s="402"/>
      <c r="H14" s="402">
        <v>-54</v>
      </c>
      <c r="I14" s="402"/>
      <c r="J14" s="402"/>
      <c r="K14" s="402"/>
    </row>
    <row r="15" spans="1:13" s="14" customFormat="1" ht="11.25" customHeight="1">
      <c r="B15" s="165" t="s">
        <v>287</v>
      </c>
      <c r="C15" s="402"/>
      <c r="D15" s="402"/>
      <c r="E15" s="402"/>
      <c r="F15" s="402"/>
      <c r="G15" s="402"/>
      <c r="H15" s="402"/>
      <c r="I15" s="402"/>
      <c r="J15" s="402"/>
      <c r="K15" s="402"/>
    </row>
    <row r="16" spans="1:13" s="14" customFormat="1" ht="11.25" customHeight="1">
      <c r="B16" s="1738" t="s">
        <v>361</v>
      </c>
      <c r="C16" s="1738"/>
      <c r="D16" s="1738"/>
      <c r="E16" s="402"/>
      <c r="F16" s="402">
        <v>-13.93</v>
      </c>
      <c r="G16" s="402"/>
      <c r="H16" s="402">
        <v>-14.496</v>
      </c>
      <c r="I16" s="402"/>
      <c r="J16" s="402"/>
      <c r="K16" s="402"/>
    </row>
    <row r="17" spans="1:17" s="14" customFormat="1" ht="11.25" customHeight="1">
      <c r="B17" s="1740" t="s">
        <v>290</v>
      </c>
      <c r="C17" s="1740"/>
      <c r="D17" s="1740"/>
      <c r="E17" s="402"/>
      <c r="F17" s="402"/>
      <c r="G17" s="402"/>
      <c r="H17" s="402"/>
      <c r="I17" s="402"/>
      <c r="J17" s="402"/>
      <c r="K17" s="402"/>
    </row>
    <row r="18" spans="1:17" s="14" customFormat="1">
      <c r="B18" s="1739" t="s">
        <v>291</v>
      </c>
      <c r="C18" s="1739"/>
      <c r="D18" s="1739"/>
      <c r="E18" s="402"/>
      <c r="F18" s="402"/>
      <c r="G18" s="402"/>
      <c r="H18" s="402"/>
      <c r="I18" s="402"/>
      <c r="J18" s="402"/>
      <c r="K18" s="402"/>
    </row>
    <row r="19" spans="1:17" s="14" customFormat="1" ht="11.25" customHeight="1">
      <c r="B19" s="403" t="s">
        <v>362</v>
      </c>
      <c r="C19" s="402"/>
      <c r="D19" s="402"/>
      <c r="E19" s="402"/>
      <c r="F19" s="402"/>
      <c r="G19" s="402"/>
      <c r="H19" s="402"/>
      <c r="I19" s="402"/>
      <c r="J19" s="402"/>
      <c r="K19" s="402"/>
    </row>
    <row r="20" spans="1:17" s="14" customFormat="1" ht="11.25" customHeight="1">
      <c r="B20" s="675" t="s">
        <v>363</v>
      </c>
      <c r="C20" s="1093"/>
      <c r="D20" s="1093"/>
      <c r="E20" s="1093"/>
      <c r="F20" s="1093">
        <f>SUM(F12:F19)</f>
        <v>7514.9309999999996</v>
      </c>
      <c r="G20" s="1093"/>
      <c r="H20" s="1093">
        <f>H12+H14+H16</f>
        <v>7502.183</v>
      </c>
      <c r="I20" s="1093"/>
      <c r="J20" s="402"/>
      <c r="K20" s="402"/>
      <c r="M20" s="162"/>
      <c r="O20" s="676"/>
      <c r="P20" s="676"/>
      <c r="Q20" s="676"/>
    </row>
    <row r="21" spans="1:17" s="14" customFormat="1" ht="11.25" customHeight="1">
      <c r="B21" s="675" t="s">
        <v>364</v>
      </c>
      <c r="C21" s="1093"/>
      <c r="D21" s="1093"/>
      <c r="E21" s="1093"/>
      <c r="F21" s="1093">
        <v>700</v>
      </c>
      <c r="G21" s="1093"/>
      <c r="H21" s="1093">
        <v>700</v>
      </c>
      <c r="I21" s="1093"/>
      <c r="J21" s="402"/>
      <c r="K21" s="402"/>
      <c r="O21" s="676"/>
      <c r="P21" s="676"/>
      <c r="Q21" s="676"/>
    </row>
    <row r="22" spans="1:17" s="14" customFormat="1" ht="11.25" customHeight="1">
      <c r="B22" s="675" t="s">
        <v>294</v>
      </c>
      <c r="C22" s="1093"/>
      <c r="D22" s="1093"/>
      <c r="E22" s="1093"/>
      <c r="F22" s="1093">
        <f>F20+F21</f>
        <v>8214.9310000000005</v>
      </c>
      <c r="G22" s="1093"/>
      <c r="H22" s="1093">
        <f>H20+H21</f>
        <v>8202.1830000000009</v>
      </c>
      <c r="I22" s="1093"/>
      <c r="J22" s="402"/>
      <c r="K22" s="402"/>
      <c r="O22" s="676"/>
      <c r="P22" s="676"/>
      <c r="Q22" s="676"/>
    </row>
    <row r="23" spans="1:17" s="14" customFormat="1" ht="11.25" customHeight="1">
      <c r="B23" s="675" t="s">
        <v>365</v>
      </c>
      <c r="C23" s="1093"/>
      <c r="D23" s="1093"/>
      <c r="E23" s="1093"/>
      <c r="F23" s="1093">
        <v>900</v>
      </c>
      <c r="G23" s="1093"/>
      <c r="H23" s="1093">
        <v>900</v>
      </c>
      <c r="I23" s="1093"/>
      <c r="J23" s="402"/>
      <c r="K23" s="402"/>
      <c r="O23" s="676"/>
      <c r="P23" s="676"/>
      <c r="Q23" s="676"/>
    </row>
    <row r="24" spans="1:17" s="14" customFormat="1" ht="11.25" customHeight="1">
      <c r="B24" s="675" t="s">
        <v>33</v>
      </c>
      <c r="C24" s="402"/>
      <c r="D24" s="402"/>
      <c r="E24" s="402"/>
      <c r="F24" s="402">
        <f>F22+F23</f>
        <v>9114.9310000000005</v>
      </c>
      <c r="G24" s="402"/>
      <c r="H24" s="402">
        <f>H22+H23</f>
        <v>9102.1830000000009</v>
      </c>
      <c r="I24" s="402"/>
      <c r="J24" s="402"/>
      <c r="K24" s="402"/>
      <c r="O24" s="676"/>
      <c r="P24" s="676"/>
      <c r="Q24" s="676"/>
    </row>
    <row r="25" spans="1:17" s="14" customFormat="1" ht="11.25" customHeight="1">
      <c r="B25" s="675" t="s">
        <v>298</v>
      </c>
      <c r="C25" s="1093"/>
      <c r="D25" s="1093"/>
      <c r="E25" s="1093"/>
      <c r="F25" s="1093">
        <v>46743</v>
      </c>
      <c r="G25" s="1093"/>
      <c r="H25" s="1093">
        <v>45441.462</v>
      </c>
      <c r="I25" s="1093"/>
      <c r="J25" s="402"/>
      <c r="K25" s="402"/>
      <c r="O25" s="676"/>
      <c r="P25" s="676"/>
      <c r="Q25" s="676"/>
    </row>
    <row r="26" spans="1:17" s="14" customFormat="1" ht="11.25" customHeight="1">
      <c r="A26" s="21"/>
      <c r="B26" s="675" t="s">
        <v>299</v>
      </c>
      <c r="C26" s="1093"/>
      <c r="D26" s="1093"/>
      <c r="E26" s="1093"/>
      <c r="F26" s="1604">
        <v>3739.44</v>
      </c>
      <c r="G26" s="1604"/>
      <c r="H26" s="1604">
        <f>H25*0.08</f>
        <v>3635.3169600000001</v>
      </c>
      <c r="I26" s="1093"/>
      <c r="J26" s="402"/>
      <c r="K26" s="402"/>
      <c r="O26" s="676"/>
      <c r="P26" s="676"/>
      <c r="Q26" s="676"/>
    </row>
    <row r="27" spans="1:17" ht="11.25" customHeight="1">
      <c r="B27" s="675" t="s">
        <v>366</v>
      </c>
      <c r="C27" s="404"/>
      <c r="D27" s="404"/>
      <c r="E27" s="404"/>
      <c r="F27" s="440">
        <v>16.077125986778768</v>
      </c>
      <c r="G27" s="404"/>
      <c r="H27" s="440">
        <v>16.509999999999998</v>
      </c>
      <c r="I27" s="440"/>
      <c r="J27" s="402"/>
      <c r="K27" s="402"/>
      <c r="L27" s="14"/>
      <c r="M27" s="14"/>
      <c r="O27" s="677"/>
      <c r="P27" s="677"/>
      <c r="Q27" s="677"/>
    </row>
    <row r="28" spans="1:17" ht="11.25" customHeight="1">
      <c r="B28" s="381" t="s">
        <v>367</v>
      </c>
      <c r="C28" s="404"/>
      <c r="D28" s="404"/>
      <c r="E28" s="404"/>
      <c r="F28" s="1607">
        <v>17.574676422138076</v>
      </c>
      <c r="G28" s="1608"/>
      <c r="H28" s="1607">
        <v>18.049999999999997</v>
      </c>
      <c r="I28" s="440"/>
      <c r="J28" s="402"/>
      <c r="K28" s="402"/>
      <c r="L28" s="14"/>
      <c r="M28" s="14"/>
      <c r="N28" s="2"/>
      <c r="O28" s="834"/>
      <c r="P28" s="834"/>
      <c r="Q28" s="677"/>
    </row>
    <row r="29" spans="1:17" ht="11.25" customHeight="1">
      <c r="B29" s="405" t="s">
        <v>368</v>
      </c>
      <c r="C29" s="406"/>
      <c r="D29" s="406"/>
      <c r="E29" s="715"/>
      <c r="F29" s="1609">
        <v>19.500098410457181</v>
      </c>
      <c r="G29" s="1610"/>
      <c r="H29" s="1609">
        <v>20.029999999999998</v>
      </c>
      <c r="I29" s="710"/>
      <c r="J29" s="402"/>
      <c r="K29" s="402"/>
      <c r="L29" s="14"/>
      <c r="M29" s="14"/>
      <c r="O29" s="677"/>
      <c r="P29" s="677"/>
      <c r="Q29" s="677"/>
    </row>
    <row r="30" spans="1:17" s="14" customFormat="1">
      <c r="B30" s="165"/>
      <c r="C30" s="27"/>
      <c r="D30" s="27"/>
      <c r="E30" s="27"/>
      <c r="F30" s="1605"/>
      <c r="G30" s="407"/>
      <c r="H30" s="1605"/>
      <c r="I30" s="27"/>
      <c r="J30" s="402"/>
      <c r="K30" s="402"/>
      <c r="O30" s="678"/>
      <c r="P30" s="676"/>
      <c r="Q30" s="676"/>
    </row>
    <row r="31" spans="1:17" s="14" customFormat="1" ht="11.25" customHeight="1">
      <c r="B31" s="21"/>
      <c r="F31" s="1606"/>
      <c r="J31" s="402"/>
      <c r="K31" s="402"/>
      <c r="O31" s="676"/>
      <c r="P31" s="676"/>
      <c r="Q31" s="676"/>
    </row>
    <row r="32" spans="1:17" s="14" customFormat="1" ht="11.25" customHeight="1">
      <c r="J32" s="402"/>
      <c r="K32" s="402"/>
      <c r="O32" s="676"/>
      <c r="P32" s="676"/>
      <c r="Q32" s="676"/>
    </row>
    <row r="33" spans="1:17" s="14" customFormat="1" ht="15.75">
      <c r="A33" s="14" t="s">
        <v>34</v>
      </c>
      <c r="B33" s="1737" t="s">
        <v>2199</v>
      </c>
      <c r="C33" s="1737"/>
      <c r="D33" s="1737"/>
      <c r="E33" s="1737"/>
      <c r="F33" s="1737"/>
      <c r="G33" s="1737"/>
      <c r="H33" s="1737"/>
      <c r="I33" s="1737"/>
      <c r="J33" s="1737"/>
      <c r="K33" s="1737"/>
      <c r="M33" s="176"/>
      <c r="O33" s="676"/>
      <c r="P33" s="676"/>
      <c r="Q33" s="676"/>
    </row>
    <row r="34" spans="1:17" s="14" customFormat="1" ht="11.25" customHeight="1">
      <c r="B34" s="154"/>
      <c r="C34" s="154"/>
      <c r="D34" s="154"/>
      <c r="E34" s="154"/>
      <c r="F34" s="154"/>
      <c r="G34" s="1736"/>
      <c r="H34" s="1736"/>
      <c r="I34" s="1736"/>
      <c r="J34" s="1736"/>
      <c r="K34" s="626"/>
      <c r="L34" s="1736"/>
      <c r="M34" s="1736"/>
      <c r="N34" s="1736"/>
      <c r="O34" s="1736"/>
      <c r="Q34" s="176"/>
    </row>
    <row r="35" spans="1:17" s="14" customFormat="1">
      <c r="B35" s="156"/>
      <c r="C35" s="156"/>
      <c r="D35" s="113"/>
      <c r="E35" s="113"/>
      <c r="F35" s="113" t="s">
        <v>313</v>
      </c>
      <c r="G35" s="113"/>
      <c r="H35" s="113" t="s">
        <v>1820</v>
      </c>
      <c r="I35" s="113"/>
      <c r="J35" s="113"/>
      <c r="K35" s="113"/>
      <c r="L35" s="113"/>
      <c r="M35" s="113"/>
    </row>
    <row r="36" spans="1:17" s="14" customFormat="1">
      <c r="B36" s="159" t="s">
        <v>273</v>
      </c>
      <c r="C36" s="159"/>
      <c r="D36" s="160" t="s">
        <v>2159</v>
      </c>
      <c r="E36" s="160"/>
      <c r="F36" s="160" t="s">
        <v>317</v>
      </c>
      <c r="G36" s="160"/>
      <c r="H36" s="160" t="s">
        <v>318</v>
      </c>
      <c r="I36" s="160"/>
      <c r="J36" s="133"/>
      <c r="K36" s="133"/>
      <c r="L36" s="133"/>
      <c r="M36" s="133"/>
    </row>
    <row r="37" spans="1:17" s="14" customFormat="1">
      <c r="B37" s="156" t="s">
        <v>103</v>
      </c>
      <c r="C37" s="156"/>
      <c r="D37" s="156"/>
      <c r="E37" s="600"/>
      <c r="F37" s="27"/>
      <c r="G37" s="27"/>
      <c r="H37" s="27"/>
      <c r="I37" s="27"/>
      <c r="J37" s="600"/>
      <c r="K37" s="600"/>
      <c r="L37" s="27"/>
      <c r="M37" s="27"/>
    </row>
    <row r="38" spans="1:17" s="14" customFormat="1">
      <c r="B38" s="156" t="s">
        <v>1817</v>
      </c>
      <c r="C38" s="156"/>
      <c r="D38" s="1266">
        <v>1328.211</v>
      </c>
      <c r="E38" s="600" t="s">
        <v>2232</v>
      </c>
      <c r="F38" s="27" t="s">
        <v>2233</v>
      </c>
      <c r="G38" s="27"/>
      <c r="H38" s="27"/>
      <c r="I38" s="27"/>
      <c r="J38" s="600"/>
      <c r="K38" s="600"/>
      <c r="L38" s="600"/>
      <c r="M38" s="27"/>
    </row>
    <row r="39" spans="1:17" s="14" customFormat="1">
      <c r="B39" s="156" t="s">
        <v>1818</v>
      </c>
      <c r="C39" s="156"/>
      <c r="D39" s="1266">
        <v>469.32</v>
      </c>
      <c r="E39" s="600">
        <v>99</v>
      </c>
      <c r="F39" s="27">
        <v>99.045000000000002</v>
      </c>
      <c r="G39" s="27"/>
      <c r="H39" s="27">
        <v>7.9236000000000004</v>
      </c>
      <c r="I39" s="27"/>
      <c r="J39" s="600"/>
      <c r="K39" s="600"/>
      <c r="L39" s="600"/>
      <c r="M39" s="27"/>
    </row>
    <row r="40" spans="1:17" s="14" customFormat="1">
      <c r="B40" s="156" t="s">
        <v>1819</v>
      </c>
      <c r="C40" s="156"/>
      <c r="D40" s="1266">
        <v>1923.8019999999999</v>
      </c>
      <c r="E40" s="600" t="s">
        <v>2232</v>
      </c>
      <c r="F40" s="27" t="s">
        <v>2233</v>
      </c>
      <c r="G40" s="27"/>
      <c r="H40" s="27"/>
      <c r="I40" s="27"/>
      <c r="J40" s="600"/>
      <c r="K40" s="600"/>
      <c r="L40" s="600"/>
      <c r="M40" s="27"/>
    </row>
    <row r="41" spans="1:17" s="14" customFormat="1">
      <c r="B41" s="165" t="s">
        <v>333</v>
      </c>
      <c r="C41" s="165"/>
      <c r="D41" s="1267">
        <v>2715.9670000000001</v>
      </c>
      <c r="E41" s="600">
        <v>596</v>
      </c>
      <c r="F41" s="27">
        <v>596.39099999999996</v>
      </c>
      <c r="G41" s="27"/>
      <c r="H41" s="27">
        <v>47.711279999999995</v>
      </c>
      <c r="I41" s="27"/>
      <c r="J41" s="600"/>
      <c r="K41" s="600"/>
      <c r="L41" s="600"/>
      <c r="M41" s="27"/>
    </row>
    <row r="42" spans="1:17" s="14" customFormat="1">
      <c r="A42" s="21"/>
      <c r="B42" s="165" t="s">
        <v>335</v>
      </c>
      <c r="C42" s="165"/>
      <c r="D42" s="1267">
        <v>8566.9330000000009</v>
      </c>
      <c r="E42" s="600">
        <v>3349</v>
      </c>
      <c r="F42" s="27">
        <v>3348.5210000000002</v>
      </c>
      <c r="G42" s="27"/>
      <c r="H42" s="27">
        <v>267.88168000000002</v>
      </c>
      <c r="I42" s="27"/>
      <c r="J42" s="600"/>
      <c r="K42" s="600"/>
      <c r="L42" s="600"/>
      <c r="M42" s="27"/>
    </row>
    <row r="43" spans="1:17" s="14" customFormat="1">
      <c r="A43" s="21"/>
      <c r="B43" s="165" t="s">
        <v>336</v>
      </c>
      <c r="C43" s="165"/>
      <c r="D43" s="1267">
        <v>121996.257</v>
      </c>
      <c r="E43" s="600">
        <v>37620</v>
      </c>
      <c r="F43" s="27">
        <v>37619.906999999999</v>
      </c>
      <c r="G43" s="27"/>
      <c r="H43" s="27">
        <v>3009.59256</v>
      </c>
      <c r="I43" s="27"/>
      <c r="J43" s="600"/>
      <c r="K43" s="600"/>
      <c r="L43" s="600"/>
      <c r="M43" s="27"/>
    </row>
    <row r="44" spans="1:17" s="14" customFormat="1">
      <c r="A44" s="21"/>
      <c r="B44" s="165" t="s">
        <v>337</v>
      </c>
      <c r="C44" s="165"/>
      <c r="D44" s="1267">
        <v>451.90100000000001</v>
      </c>
      <c r="E44" s="600">
        <v>502</v>
      </c>
      <c r="F44" s="27">
        <v>502.35899999999998</v>
      </c>
      <c r="G44" s="27"/>
      <c r="H44" s="27">
        <v>40.188719999999996</v>
      </c>
      <c r="I44" s="27"/>
      <c r="J44" s="600"/>
      <c r="K44" s="600"/>
      <c r="L44" s="600"/>
      <c r="M44" s="27"/>
    </row>
    <row r="45" spans="1:17" s="14" customFormat="1">
      <c r="A45" s="21"/>
      <c r="B45" s="165" t="s">
        <v>339</v>
      </c>
      <c r="C45" s="165"/>
      <c r="D45" s="1267">
        <v>9676.4130000000005</v>
      </c>
      <c r="E45" s="600">
        <v>968</v>
      </c>
      <c r="F45" s="27">
        <v>967.64099999999996</v>
      </c>
      <c r="G45" s="27"/>
      <c r="H45" s="27">
        <v>77.411280000000005</v>
      </c>
      <c r="I45" s="27"/>
      <c r="J45" s="600"/>
      <c r="K45" s="600"/>
      <c r="L45" s="600"/>
      <c r="M45" s="27"/>
    </row>
    <row r="46" spans="1:17" s="14" customFormat="1">
      <c r="A46" s="21"/>
      <c r="B46" s="165" t="s">
        <v>376</v>
      </c>
      <c r="C46" s="165"/>
      <c r="D46" s="1267">
        <v>446.62700000000001</v>
      </c>
      <c r="E46" s="600">
        <v>447</v>
      </c>
      <c r="F46" s="27">
        <v>446.62700000000001</v>
      </c>
      <c r="G46" s="27"/>
      <c r="H46" s="27">
        <v>35.730160000000005</v>
      </c>
      <c r="I46" s="27"/>
      <c r="J46" s="600"/>
      <c r="K46" s="600"/>
      <c r="L46" s="600"/>
      <c r="M46" s="27"/>
    </row>
    <row r="47" spans="1:17" s="14" customFormat="1">
      <c r="A47" s="21"/>
      <c r="B47" s="165" t="s">
        <v>1242</v>
      </c>
      <c r="C47" s="165"/>
      <c r="D47" s="1267">
        <v>225.61799999999999</v>
      </c>
      <c r="E47" s="600">
        <v>226</v>
      </c>
      <c r="F47" s="27">
        <v>225.61799999999999</v>
      </c>
      <c r="G47" s="27"/>
      <c r="H47" s="27">
        <v>18.049440000000001</v>
      </c>
      <c r="I47" s="27"/>
      <c r="J47" s="600"/>
      <c r="K47" s="600"/>
      <c r="L47" s="600"/>
      <c r="M47" s="27"/>
    </row>
    <row r="48" spans="1:17" s="14" customFormat="1">
      <c r="A48" s="21"/>
      <c r="B48" s="1091" t="s">
        <v>343</v>
      </c>
      <c r="C48" s="1091"/>
      <c r="D48" s="1269">
        <v>147801</v>
      </c>
      <c r="E48" s="1270">
        <v>43806</v>
      </c>
      <c r="F48" s="1270">
        <v>43806.108999999997</v>
      </c>
      <c r="G48" s="1270"/>
      <c r="H48" s="1270">
        <v>3504.48</v>
      </c>
      <c r="I48" s="1166"/>
      <c r="J48" s="600"/>
      <c r="K48" s="600"/>
      <c r="L48" s="600"/>
      <c r="M48" s="600"/>
    </row>
    <row r="49" spans="1:15" s="14" customFormat="1">
      <c r="A49" s="23"/>
      <c r="B49" s="182" t="s">
        <v>377</v>
      </c>
      <c r="C49" s="182"/>
      <c r="D49" s="182"/>
      <c r="E49" s="183">
        <v>40</v>
      </c>
      <c r="F49" s="27">
        <v>40.216000000000001</v>
      </c>
      <c r="G49" s="27"/>
      <c r="H49" s="27">
        <v>3.2</v>
      </c>
      <c r="I49" s="27"/>
      <c r="J49" s="183"/>
      <c r="K49" s="183"/>
      <c r="L49" s="27"/>
      <c r="M49" s="27"/>
    </row>
    <row r="50" spans="1:15" s="14" customFormat="1">
      <c r="A50" s="23"/>
      <c r="B50" s="156" t="s">
        <v>198</v>
      </c>
      <c r="C50" s="156"/>
      <c r="D50" s="156"/>
      <c r="E50" s="183">
        <v>2896</v>
      </c>
      <c r="F50" s="27">
        <v>2896.2779999999998</v>
      </c>
      <c r="G50" s="27"/>
      <c r="H50" s="27">
        <v>231.68</v>
      </c>
      <c r="I50" s="27"/>
      <c r="J50" s="183"/>
      <c r="K50" s="183"/>
      <c r="L50" s="27"/>
      <c r="M50" s="27"/>
    </row>
    <row r="51" spans="1:15">
      <c r="A51" s="26"/>
      <c r="B51" s="1092" t="s">
        <v>354</v>
      </c>
      <c r="C51" s="1092"/>
      <c r="D51" s="1092"/>
      <c r="E51" s="1167">
        <v>46743</v>
      </c>
      <c r="F51" s="1268">
        <v>46742.602999999996</v>
      </c>
      <c r="G51" s="1268"/>
      <c r="H51" s="1268">
        <v>3739.44</v>
      </c>
      <c r="I51" s="1160"/>
      <c r="J51" s="183"/>
      <c r="K51" s="183"/>
      <c r="L51" s="27"/>
      <c r="M51" s="27"/>
      <c r="N51" s="14"/>
      <c r="O51" s="14"/>
    </row>
    <row r="52" spans="1:15" s="14" customFormat="1" ht="6" customHeight="1">
      <c r="B52" s="154"/>
      <c r="C52" s="154"/>
      <c r="D52" s="154"/>
      <c r="E52" s="154"/>
      <c r="F52" s="179"/>
      <c r="G52" s="179"/>
      <c r="H52" s="155"/>
      <c r="I52" s="155"/>
      <c r="J52" s="155"/>
      <c r="K52" s="155"/>
      <c r="M52" s="176"/>
    </row>
    <row r="53" spans="1:15" s="14" customFormat="1" ht="11.25" customHeight="1">
      <c r="B53" s="315"/>
      <c r="C53" s="157"/>
      <c r="D53" s="157"/>
      <c r="E53" s="157"/>
      <c r="F53" s="180"/>
      <c r="G53" s="180"/>
      <c r="H53" s="157"/>
      <c r="I53" s="157"/>
      <c r="J53" s="157"/>
      <c r="K53" s="157"/>
      <c r="M53" s="176"/>
    </row>
    <row r="54" spans="1:15" s="14" customFormat="1" ht="11.25" customHeight="1">
      <c r="B54" s="156"/>
      <c r="C54" s="157"/>
      <c r="D54" s="157"/>
      <c r="E54" s="157"/>
      <c r="F54" s="38"/>
      <c r="G54" s="38"/>
      <c r="H54" s="157"/>
      <c r="I54" s="157"/>
      <c r="J54" s="157"/>
      <c r="K54" s="157"/>
      <c r="M54" s="176"/>
    </row>
    <row r="55" spans="1:15" s="14" customFormat="1">
      <c r="A55" s="14" t="s">
        <v>34</v>
      </c>
      <c r="B55" s="156"/>
      <c r="C55" s="157"/>
      <c r="D55" s="157"/>
      <c r="E55" s="157"/>
      <c r="F55" s="180"/>
      <c r="G55" s="180"/>
      <c r="H55" s="157"/>
      <c r="I55" s="157"/>
      <c r="J55" s="157"/>
      <c r="K55" s="157"/>
      <c r="M55" s="176"/>
    </row>
    <row r="56" spans="1:15" s="14" customFormat="1" ht="11.25" customHeight="1">
      <c r="B56" s="156"/>
      <c r="C56" s="157"/>
      <c r="D56" s="157"/>
      <c r="E56" s="157"/>
      <c r="F56" s="157"/>
      <c r="G56" s="157"/>
      <c r="H56" s="157"/>
      <c r="I56" s="157"/>
      <c r="J56" s="157"/>
      <c r="K56" s="157"/>
      <c r="M56" s="176"/>
    </row>
    <row r="57" spans="1:15" s="14" customFormat="1">
      <c r="B57" s="156"/>
      <c r="C57" s="157"/>
      <c r="D57" s="157"/>
      <c r="E57" s="157"/>
      <c r="F57" s="157"/>
      <c r="G57" s="157"/>
      <c r="H57" s="180"/>
      <c r="I57" s="180"/>
      <c r="J57" s="180"/>
      <c r="K57" s="180"/>
      <c r="L57" s="184"/>
      <c r="M57" s="176"/>
    </row>
    <row r="58" spans="1:15" s="14" customFormat="1">
      <c r="B58" s="156"/>
      <c r="C58" s="157"/>
      <c r="D58" s="157"/>
      <c r="E58" s="157"/>
      <c r="F58" s="157"/>
      <c r="G58" s="157"/>
      <c r="H58" s="161"/>
      <c r="I58" s="161"/>
      <c r="J58" s="161"/>
      <c r="K58" s="161"/>
      <c r="M58" s="176"/>
    </row>
    <row r="59" spans="1:15" s="184" customFormat="1">
      <c r="A59" s="14"/>
      <c r="B59" s="156"/>
      <c r="C59" s="157"/>
      <c r="D59" s="157"/>
      <c r="E59" s="157"/>
      <c r="F59" s="157"/>
      <c r="G59" s="157"/>
      <c r="H59" s="27"/>
      <c r="I59" s="27"/>
      <c r="J59" s="27"/>
      <c r="K59" s="27"/>
      <c r="L59" s="21"/>
      <c r="M59" s="176"/>
    </row>
    <row r="60" spans="1:15" s="14" customFormat="1">
      <c r="A60" s="26"/>
      <c r="B60" s="156"/>
      <c r="C60" s="157"/>
      <c r="D60" s="157"/>
      <c r="E60" s="157"/>
      <c r="F60" s="157"/>
      <c r="G60" s="157"/>
      <c r="H60" s="27"/>
      <c r="I60" s="27"/>
      <c r="J60" s="27"/>
      <c r="K60" s="27"/>
      <c r="L60" s="21"/>
      <c r="M60" s="174"/>
    </row>
    <row r="61" spans="1:15">
      <c r="A61" s="26"/>
      <c r="B61" s="156"/>
      <c r="C61" s="157"/>
      <c r="D61" s="157"/>
      <c r="E61" s="157"/>
      <c r="F61" s="157"/>
      <c r="G61" s="157"/>
      <c r="H61" s="27"/>
      <c r="I61" s="27"/>
      <c r="J61" s="27"/>
      <c r="K61" s="27"/>
    </row>
    <row r="62" spans="1:15">
      <c r="A62" s="26"/>
      <c r="B62" s="156"/>
      <c r="C62" s="157"/>
      <c r="D62" s="157"/>
      <c r="E62" s="157"/>
      <c r="F62" s="157"/>
      <c r="G62" s="157"/>
      <c r="H62" s="27"/>
      <c r="I62" s="27"/>
      <c r="J62" s="27"/>
      <c r="K62" s="27"/>
    </row>
    <row r="63" spans="1:15">
      <c r="A63" s="26"/>
      <c r="B63" s="156"/>
      <c r="C63" s="157"/>
      <c r="D63" s="157"/>
      <c r="E63" s="157"/>
      <c r="F63" s="185"/>
      <c r="G63" s="185"/>
      <c r="H63" s="27"/>
      <c r="I63" s="27"/>
      <c r="J63" s="27"/>
      <c r="K63" s="27"/>
    </row>
    <row r="64" spans="1:15">
      <c r="A64" s="26"/>
      <c r="B64" s="156"/>
      <c r="C64" s="157"/>
      <c r="D64" s="157"/>
      <c r="E64" s="157"/>
      <c r="F64" s="67"/>
      <c r="G64" s="67"/>
      <c r="H64" s="27"/>
      <c r="I64" s="27"/>
      <c r="J64" s="27"/>
      <c r="K64" s="27"/>
    </row>
    <row r="65" spans="1:13">
      <c r="A65" s="26"/>
      <c r="B65" s="156"/>
      <c r="C65" s="157"/>
      <c r="D65" s="157"/>
      <c r="E65" s="157"/>
      <c r="F65" s="185"/>
      <c r="G65" s="185"/>
      <c r="H65" s="27"/>
      <c r="I65" s="27"/>
      <c r="J65" s="27"/>
      <c r="K65" s="27"/>
    </row>
    <row r="66" spans="1:13">
      <c r="A66" s="26"/>
      <c r="B66" s="156"/>
      <c r="C66" s="157"/>
      <c r="D66" s="157"/>
      <c r="E66" s="157"/>
      <c r="F66" s="185"/>
      <c r="G66" s="185"/>
      <c r="H66" s="27"/>
      <c r="I66" s="27"/>
      <c r="J66" s="27"/>
      <c r="K66" s="27"/>
    </row>
    <row r="67" spans="1:13">
      <c r="A67" s="26"/>
      <c r="B67" s="156"/>
      <c r="C67" s="157"/>
      <c r="D67" s="157"/>
      <c r="E67" s="157"/>
      <c r="F67" s="181"/>
      <c r="G67" s="181"/>
      <c r="H67" s="27"/>
      <c r="I67" s="27"/>
      <c r="J67" s="27"/>
      <c r="K67" s="27"/>
    </row>
    <row r="68" spans="1:13">
      <c r="B68" s="156"/>
      <c r="C68" s="157"/>
      <c r="D68" s="157"/>
      <c r="E68" s="157"/>
      <c r="F68" s="181"/>
      <c r="G68" s="181"/>
      <c r="H68" s="27"/>
      <c r="I68" s="27"/>
      <c r="J68" s="27"/>
      <c r="K68" s="27"/>
    </row>
    <row r="69" spans="1:13">
      <c r="B69" s="156"/>
      <c r="C69" s="157"/>
      <c r="D69" s="157"/>
      <c r="E69" s="157"/>
      <c r="F69" s="107"/>
      <c r="G69" s="107"/>
      <c r="H69" s="27"/>
      <c r="I69" s="27"/>
      <c r="J69" s="27"/>
      <c r="K69" s="27"/>
    </row>
    <row r="70" spans="1:13">
      <c r="B70" s="156"/>
      <c r="C70" s="157"/>
      <c r="D70" s="157"/>
      <c r="E70" s="157"/>
      <c r="F70" s="181"/>
      <c r="G70" s="181"/>
      <c r="H70" s="27"/>
      <c r="I70" s="27"/>
      <c r="J70" s="27"/>
      <c r="K70" s="27"/>
    </row>
    <row r="71" spans="1:13">
      <c r="B71" s="156"/>
      <c r="C71" s="157"/>
      <c r="D71" s="157"/>
      <c r="E71" s="157"/>
      <c r="F71" s="181"/>
      <c r="G71" s="181"/>
      <c r="H71" s="27"/>
      <c r="I71" s="27"/>
      <c r="J71" s="27"/>
      <c r="K71" s="27"/>
    </row>
    <row r="72" spans="1:13">
      <c r="B72" s="156"/>
      <c r="C72" s="156"/>
      <c r="D72" s="161"/>
      <c r="E72" s="161"/>
      <c r="F72" s="181"/>
      <c r="G72" s="181"/>
      <c r="H72" s="186"/>
      <c r="I72" s="186"/>
      <c r="J72" s="186"/>
      <c r="K72" s="186"/>
    </row>
    <row r="73" spans="1:13">
      <c r="B73" s="48"/>
      <c r="F73" s="37"/>
      <c r="G73" s="37"/>
      <c r="M73" s="175"/>
    </row>
    <row r="74" spans="1:13">
      <c r="M74" s="175"/>
    </row>
  </sheetData>
  <mergeCells count="9">
    <mergeCell ref="B3:K3"/>
    <mergeCell ref="J7:K7"/>
    <mergeCell ref="F7:H7"/>
    <mergeCell ref="L34:O34"/>
    <mergeCell ref="G34:J34"/>
    <mergeCell ref="B33:K33"/>
    <mergeCell ref="B16:D16"/>
    <mergeCell ref="B18:D18"/>
    <mergeCell ref="B17:D17"/>
  </mergeCells>
  <hyperlinks>
    <hyperlink ref="B3" location="Contents!A1" display="Back to index page" xr:uid="{7C685C41-D620-4C11-858B-D093A25D579B}"/>
    <hyperlink ref="B3:K3" location="CONTENTS!A1" display="Back to contents page" xr:uid="{AC69E492-0ED1-46D9-A155-A11CE862445A}"/>
  </hyperlinks>
  <printOptions horizontalCentered="1" verticalCentered="1"/>
  <pageMargins left="3.937007874015748E-2" right="3.937007874015748E-2" top="3.937007874015748E-2" bottom="3.937007874015748E-2" header="3.937007874015748E-2" footer="3.937007874015748E-2"/>
  <pageSetup paperSize="9" orientation="landscape" r:id="rId1"/>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007272"/>
    <pageSetUpPr fitToPage="1"/>
  </sheetPr>
  <dimension ref="A1:O96"/>
  <sheetViews>
    <sheetView showGridLines="0" showRowColHeaders="0" zoomScaleNormal="100" zoomScaleSheetLayoutView="90" workbookViewId="0"/>
  </sheetViews>
  <sheetFormatPr baseColWidth="10" defaultColWidth="11.42578125" defaultRowHeight="11.25"/>
  <cols>
    <col min="1" max="1" width="2.7109375" style="21" customWidth="1"/>
    <col min="2" max="2" width="4.85546875" style="32" customWidth="1"/>
    <col min="3" max="3" width="51" style="32" customWidth="1"/>
    <col min="4" max="4" width="9.7109375" style="32" customWidth="1"/>
    <col min="5" max="6" width="20.85546875" style="32" customWidth="1"/>
    <col min="7" max="7" width="0.85546875" style="32" customWidth="1"/>
    <col min="8" max="8" width="20.85546875" style="32" customWidth="1"/>
    <col min="9" max="9" width="28.85546875" style="32" customWidth="1"/>
    <col min="10" max="11" width="11.42578125" style="32"/>
    <col min="12" max="12" width="20.85546875" style="32" customWidth="1"/>
    <col min="13" max="16384" width="11.42578125" style="32"/>
  </cols>
  <sheetData>
    <row r="1" spans="1:15" s="12" customFormat="1" ht="11.25" customHeight="1">
      <c r="A1" s="9"/>
      <c r="B1" s="9"/>
      <c r="C1" s="9"/>
      <c r="D1" s="10"/>
      <c r="E1" s="10"/>
      <c r="F1" s="11"/>
      <c r="G1" s="11"/>
      <c r="H1" s="11"/>
      <c r="I1" s="11"/>
    </row>
    <row r="2" spans="1:15" s="12" customFormat="1" ht="5.25" customHeight="1">
      <c r="A2" s="9"/>
      <c r="B2" s="9"/>
      <c r="C2" s="9"/>
      <c r="D2" s="10"/>
      <c r="E2" s="10"/>
      <c r="F2" s="11"/>
      <c r="G2" s="11"/>
      <c r="H2" s="11"/>
      <c r="I2" s="11"/>
    </row>
    <row r="3" spans="1:15" s="14" customFormat="1" ht="12.75" customHeight="1">
      <c r="A3" s="13"/>
      <c r="B3" s="1726" t="s">
        <v>268</v>
      </c>
      <c r="C3" s="1726"/>
      <c r="D3" s="1726"/>
      <c r="E3" s="1726"/>
      <c r="F3" s="1726"/>
      <c r="G3" s="1726"/>
      <c r="H3" s="1726"/>
      <c r="I3" s="1726"/>
    </row>
    <row r="4" spans="1:15" s="12" customFormat="1" ht="5.25" customHeight="1">
      <c r="A4" s="9"/>
      <c r="B4" s="9"/>
      <c r="C4" s="9"/>
      <c r="D4" s="10"/>
      <c r="E4" s="10"/>
      <c r="F4" s="11"/>
      <c r="G4" s="11"/>
      <c r="H4" s="11"/>
      <c r="I4" s="11"/>
      <c r="K4" s="9"/>
      <c r="L4" s="9"/>
    </row>
    <row r="5" spans="1:15" s="8" customFormat="1" ht="15.75">
      <c r="A5" s="15"/>
      <c r="B5" s="16" t="s">
        <v>781</v>
      </c>
    </row>
    <row r="6" spans="1:15" s="8" customFormat="1" ht="11.25" customHeight="1">
      <c r="A6" s="15"/>
      <c r="B6" s="16"/>
    </row>
    <row r="7" spans="1:15" s="8" customFormat="1" ht="11.25" customHeight="1">
      <c r="A7" s="15"/>
      <c r="B7" s="326"/>
      <c r="C7" s="436"/>
      <c r="D7" s="436"/>
      <c r="E7" s="436"/>
      <c r="F7" s="436"/>
      <c r="G7" s="436"/>
      <c r="H7" s="436"/>
      <c r="I7" s="326"/>
      <c r="J7" s="436"/>
      <c r="K7" s="436"/>
      <c r="L7" s="436"/>
      <c r="M7" s="436"/>
      <c r="N7" s="436"/>
      <c r="O7" s="436"/>
    </row>
    <row r="8" spans="1:15" s="8" customFormat="1" ht="22.5" customHeight="1">
      <c r="A8" s="15"/>
      <c r="B8" s="1745" t="s">
        <v>2270</v>
      </c>
      <c r="C8" s="1748"/>
      <c r="D8" s="1748"/>
      <c r="E8" s="1748"/>
      <c r="F8" s="1748"/>
      <c r="G8" s="1748"/>
      <c r="H8" s="1748"/>
      <c r="I8" s="326"/>
      <c r="J8" s="436"/>
      <c r="K8" s="436"/>
      <c r="L8" s="436"/>
      <c r="M8" s="436"/>
      <c r="N8" s="436"/>
      <c r="O8" s="436"/>
    </row>
    <row r="9" spans="1:15" customFormat="1" ht="11.25" customHeight="1">
      <c r="A9" s="502"/>
      <c r="B9" s="326"/>
      <c r="C9" s="436"/>
      <c r="D9" s="436"/>
      <c r="E9" s="436"/>
      <c r="F9" s="436"/>
      <c r="G9" s="436"/>
      <c r="H9" s="436"/>
      <c r="I9" s="326"/>
      <c r="J9" s="436"/>
      <c r="K9" s="436"/>
      <c r="L9" s="436"/>
      <c r="M9" s="436"/>
      <c r="N9" s="436"/>
      <c r="O9" s="436"/>
    </row>
    <row r="10" spans="1:15" s="8" customFormat="1" ht="11.25" customHeight="1">
      <c r="A10" s="15"/>
      <c r="B10" s="1745" t="s">
        <v>1920</v>
      </c>
      <c r="C10" s="1745"/>
      <c r="D10" s="1745"/>
      <c r="E10" s="1745"/>
      <c r="F10" s="1745"/>
      <c r="G10" s="1745"/>
      <c r="H10" s="1745"/>
    </row>
    <row r="11" spans="1:15" ht="11.25" customHeight="1">
      <c r="B11" s="103"/>
    </row>
    <row r="12" spans="1:15" ht="11.25" customHeight="1">
      <c r="B12" s="446"/>
    </row>
    <row r="13" spans="1:15" ht="11.25" customHeight="1">
      <c r="A13" s="40"/>
      <c r="B13" s="359"/>
      <c r="C13" s="359"/>
      <c r="D13" s="359"/>
      <c r="E13" s="1746" t="s">
        <v>439</v>
      </c>
      <c r="F13" s="1747"/>
      <c r="G13" s="635"/>
      <c r="H13" s="371" t="s">
        <v>299</v>
      </c>
    </row>
    <row r="14" spans="1:15" s="41" customFormat="1" ht="11.25" customHeight="1">
      <c r="A14" s="18"/>
      <c r="B14" s="1743" t="s">
        <v>273</v>
      </c>
      <c r="C14" s="1744"/>
      <c r="D14" s="1744"/>
      <c r="E14" s="1572" t="s">
        <v>2198</v>
      </c>
      <c r="F14" s="1573" t="s">
        <v>28</v>
      </c>
      <c r="G14" s="1572"/>
      <c r="H14" s="1572" t="s">
        <v>2198</v>
      </c>
    </row>
    <row r="15" spans="1:15" ht="11.25" customHeight="1">
      <c r="A15" s="14"/>
      <c r="B15" s="447">
        <v>1</v>
      </c>
      <c r="C15" s="448" t="s">
        <v>782</v>
      </c>
      <c r="D15" s="272"/>
      <c r="E15" s="449">
        <v>937652.080920893</v>
      </c>
      <c r="F15" s="449">
        <v>917301.69684198801</v>
      </c>
      <c r="G15" s="449"/>
      <c r="H15" s="449">
        <v>75012.166473671401</v>
      </c>
      <c r="I15" s="43"/>
    </row>
    <row r="16" spans="1:15" ht="11.25" customHeight="1">
      <c r="A16" s="14"/>
      <c r="B16" s="447">
        <v>2</v>
      </c>
      <c r="C16" s="450" t="s">
        <v>441</v>
      </c>
      <c r="D16" s="451"/>
      <c r="E16" s="572">
        <v>319091.60330109298</v>
      </c>
      <c r="F16" s="572">
        <v>298732.76832648797</v>
      </c>
      <c r="G16" s="572"/>
      <c r="H16" s="572">
        <v>25527.328264087399</v>
      </c>
      <c r="I16" s="43"/>
    </row>
    <row r="17" spans="1:11" ht="11.25" customHeight="1">
      <c r="A17" s="14"/>
      <c r="B17" s="447">
        <v>3</v>
      </c>
      <c r="C17" s="450" t="s">
        <v>783</v>
      </c>
      <c r="D17" s="451"/>
      <c r="E17" s="572"/>
      <c r="F17" s="572"/>
      <c r="G17" s="572"/>
      <c r="H17" s="572"/>
    </row>
    <row r="18" spans="1:11" ht="11.25" customHeight="1">
      <c r="A18" s="14"/>
      <c r="B18" s="447">
        <v>4</v>
      </c>
      <c r="C18" s="450" t="s">
        <v>784</v>
      </c>
      <c r="D18" s="451"/>
      <c r="E18" s="572">
        <v>44.002068000000001</v>
      </c>
      <c r="F18" s="572">
        <v>290.523955</v>
      </c>
      <c r="G18" s="572"/>
      <c r="H18" s="572">
        <v>3.52016544</v>
      </c>
    </row>
    <row r="19" spans="1:11" ht="11.25" customHeight="1">
      <c r="A19" s="14"/>
      <c r="B19" s="453" t="s">
        <v>785</v>
      </c>
      <c r="C19" s="452" t="s">
        <v>786</v>
      </c>
      <c r="D19" s="451"/>
      <c r="E19" s="572"/>
      <c r="F19" s="572"/>
      <c r="G19" s="572"/>
      <c r="H19" s="572"/>
    </row>
    <row r="20" spans="1:11" ht="11.25" customHeight="1">
      <c r="A20" s="14"/>
      <c r="B20" s="453">
        <v>5</v>
      </c>
      <c r="C20" s="452" t="s">
        <v>442</v>
      </c>
      <c r="D20" s="451"/>
      <c r="E20" s="572">
        <v>618516.47555179999</v>
      </c>
      <c r="F20" s="572">
        <v>618278.40456050006</v>
      </c>
      <c r="G20" s="572"/>
      <c r="H20" s="572">
        <v>49481.318044143998</v>
      </c>
      <c r="I20" s="43"/>
    </row>
    <row r="21" spans="1:11" ht="11.25" customHeight="1">
      <c r="A21" s="14"/>
      <c r="B21" s="453">
        <v>6</v>
      </c>
      <c r="C21" s="454" t="s">
        <v>443</v>
      </c>
      <c r="D21" s="272"/>
      <c r="E21" s="583">
        <v>28356.8122441716</v>
      </c>
      <c r="F21" s="583">
        <v>30020.697870622102</v>
      </c>
      <c r="G21" s="583"/>
      <c r="H21" s="583">
        <v>2268.5449795337299</v>
      </c>
      <c r="I21" s="43"/>
    </row>
    <row r="22" spans="1:11" ht="11.25" customHeight="1">
      <c r="A22" s="14"/>
      <c r="B22" s="453">
        <v>7</v>
      </c>
      <c r="C22" s="452" t="s">
        <v>444</v>
      </c>
      <c r="D22" s="455"/>
      <c r="E22" s="572">
        <v>5320.4677270000002</v>
      </c>
      <c r="F22" s="572">
        <v>8650.6049070000008</v>
      </c>
      <c r="G22" s="572"/>
      <c r="H22" s="572">
        <v>425.63741815999998</v>
      </c>
    </row>
    <row r="23" spans="1:11" ht="11.25" customHeight="1">
      <c r="A23" s="14"/>
      <c r="B23" s="453">
        <v>8</v>
      </c>
      <c r="C23" s="452" t="s">
        <v>445</v>
      </c>
      <c r="D23" s="451"/>
      <c r="E23" s="572">
        <v>13489.614416</v>
      </c>
      <c r="F23" s="572">
        <v>11472.784508000001</v>
      </c>
      <c r="G23" s="572"/>
      <c r="H23" s="572">
        <v>1079.16915328</v>
      </c>
    </row>
    <row r="24" spans="1:11" ht="11.25" customHeight="1">
      <c r="A24" s="14"/>
      <c r="B24" s="453" t="s">
        <v>410</v>
      </c>
      <c r="C24" s="452" t="s">
        <v>787</v>
      </c>
      <c r="D24" s="451"/>
      <c r="E24" s="572">
        <v>682.47837100000004</v>
      </c>
      <c r="F24" s="572">
        <v>349.13075300000003</v>
      </c>
      <c r="G24" s="572"/>
      <c r="H24" s="572">
        <v>54.598269680000001</v>
      </c>
      <c r="I24" s="43"/>
    </row>
    <row r="25" spans="1:11" ht="11.25" customHeight="1">
      <c r="A25" s="14"/>
      <c r="B25" s="453" t="s">
        <v>788</v>
      </c>
      <c r="C25" s="452" t="s">
        <v>789</v>
      </c>
      <c r="D25" s="451"/>
      <c r="E25" s="572">
        <v>3914.8262673497602</v>
      </c>
      <c r="F25" s="572">
        <v>4782.2437599391897</v>
      </c>
      <c r="G25" s="572"/>
      <c r="H25" s="572">
        <v>313.18610138798101</v>
      </c>
      <c r="I25" s="43"/>
    </row>
    <row r="26" spans="1:11" ht="11.25" customHeight="1">
      <c r="A26" s="14"/>
      <c r="B26" s="453">
        <v>9</v>
      </c>
      <c r="C26" s="452" t="s">
        <v>446</v>
      </c>
      <c r="D26" s="456"/>
      <c r="E26" s="572">
        <v>4949.4254628218596</v>
      </c>
      <c r="F26" s="572">
        <v>4765.9339426828701</v>
      </c>
      <c r="G26" s="572"/>
      <c r="H26" s="572">
        <v>395.95403702574902</v>
      </c>
      <c r="I26" s="43"/>
      <c r="K26" s="108"/>
    </row>
    <row r="27" spans="1:11" ht="11.25" customHeight="1">
      <c r="A27" s="14"/>
      <c r="B27" s="453">
        <v>15</v>
      </c>
      <c r="C27" s="234" t="s">
        <v>350</v>
      </c>
      <c r="E27" s="4"/>
      <c r="F27" s="4"/>
      <c r="G27" s="4"/>
      <c r="H27" s="584"/>
    </row>
    <row r="28" spans="1:11" ht="11.25" customHeight="1">
      <c r="A28" s="14"/>
      <c r="B28" s="453">
        <v>16</v>
      </c>
      <c r="C28" s="234" t="s">
        <v>447</v>
      </c>
      <c r="D28" s="272"/>
      <c r="E28" s="584"/>
      <c r="F28" s="584"/>
      <c r="G28" s="584"/>
      <c r="H28" s="584"/>
    </row>
    <row r="29" spans="1:11" ht="11.25" customHeight="1">
      <c r="A29" s="14"/>
      <c r="B29" s="453">
        <v>17</v>
      </c>
      <c r="C29" s="452" t="s">
        <v>448</v>
      </c>
      <c r="D29" s="451"/>
      <c r="E29" s="572"/>
      <c r="F29" s="572"/>
      <c r="G29" s="572"/>
      <c r="H29" s="572"/>
    </row>
    <row r="30" spans="1:11" ht="11.25" customHeight="1">
      <c r="A30" s="14"/>
      <c r="B30" s="453">
        <v>18</v>
      </c>
      <c r="C30" s="452" t="s">
        <v>449</v>
      </c>
      <c r="D30" s="451"/>
      <c r="E30" s="572"/>
      <c r="F30" s="572"/>
      <c r="G30" s="572"/>
      <c r="H30" s="572"/>
    </row>
    <row r="31" spans="1:11" ht="11.25" customHeight="1">
      <c r="A31" s="14"/>
      <c r="B31" s="453">
        <v>19</v>
      </c>
      <c r="C31" s="452" t="s">
        <v>450</v>
      </c>
      <c r="D31" s="451"/>
      <c r="E31" s="572"/>
      <c r="F31" s="572"/>
      <c r="G31" s="572"/>
      <c r="H31" s="572"/>
    </row>
    <row r="32" spans="1:11" ht="11.25" customHeight="1">
      <c r="A32" s="14"/>
      <c r="B32" s="453" t="s">
        <v>451</v>
      </c>
      <c r="C32" s="452" t="s">
        <v>452</v>
      </c>
      <c r="D32" s="451"/>
      <c r="E32" s="572"/>
      <c r="F32" s="572"/>
      <c r="G32" s="572"/>
      <c r="H32" s="572"/>
    </row>
    <row r="33" spans="1:11" ht="11.25" customHeight="1">
      <c r="A33" s="14"/>
      <c r="B33" s="453">
        <v>20</v>
      </c>
      <c r="C33" s="454" t="s">
        <v>453</v>
      </c>
      <c r="D33" s="272"/>
      <c r="E33" s="583">
        <v>8679.2853671165994</v>
      </c>
      <c r="F33" s="583">
        <v>9252.9477019516507</v>
      </c>
      <c r="G33" s="583"/>
      <c r="H33" s="583">
        <v>694.342829369328</v>
      </c>
      <c r="I33" s="43"/>
    </row>
    <row r="34" spans="1:11" ht="11.25" customHeight="1">
      <c r="A34" s="14"/>
      <c r="B34" s="453">
        <v>21</v>
      </c>
      <c r="C34" s="452" t="s">
        <v>444</v>
      </c>
      <c r="D34" s="451"/>
      <c r="E34" s="572">
        <v>8679.2853671166104</v>
      </c>
      <c r="F34" s="572">
        <v>9252.9477019516507</v>
      </c>
      <c r="G34" s="572"/>
      <c r="H34" s="572">
        <v>694.34282936932902</v>
      </c>
      <c r="I34" s="43"/>
    </row>
    <row r="35" spans="1:11" ht="11.25" customHeight="1">
      <c r="A35" s="14"/>
      <c r="B35" s="453">
        <v>22</v>
      </c>
      <c r="C35" s="452" t="s">
        <v>454</v>
      </c>
      <c r="D35" s="451"/>
      <c r="E35" s="572"/>
      <c r="F35" s="572"/>
      <c r="G35" s="572"/>
      <c r="H35" s="572"/>
    </row>
    <row r="36" spans="1:11" ht="11.25" customHeight="1">
      <c r="A36" s="14"/>
      <c r="B36" s="453" t="s">
        <v>455</v>
      </c>
      <c r="C36" s="234" t="s">
        <v>456</v>
      </c>
      <c r="D36" s="272"/>
      <c r="E36" s="584"/>
      <c r="F36" s="584"/>
      <c r="G36" s="584"/>
      <c r="H36" s="584"/>
    </row>
    <row r="37" spans="1:11" ht="11.25" customHeight="1">
      <c r="A37" s="14"/>
      <c r="B37" s="453">
        <v>23</v>
      </c>
      <c r="C37" s="454" t="s">
        <v>198</v>
      </c>
      <c r="D37" s="272"/>
      <c r="E37" s="583">
        <v>105417.77499999999</v>
      </c>
      <c r="F37" s="583">
        <v>105417.77499999999</v>
      </c>
      <c r="G37" s="583"/>
      <c r="H37" s="583">
        <v>8433.4220000000005</v>
      </c>
      <c r="I37" s="43"/>
    </row>
    <row r="38" spans="1:11" ht="11.25" customHeight="1">
      <c r="A38" s="14"/>
      <c r="B38" s="447" t="s">
        <v>457</v>
      </c>
      <c r="C38" s="450" t="s">
        <v>458</v>
      </c>
      <c r="D38" s="451"/>
      <c r="E38" s="572"/>
      <c r="F38" s="572"/>
      <c r="G38" s="572"/>
      <c r="H38" s="572"/>
    </row>
    <row r="39" spans="1:11" ht="11.25" customHeight="1">
      <c r="A39" s="14"/>
      <c r="B39" s="447" t="s">
        <v>459</v>
      </c>
      <c r="C39" s="450" t="s">
        <v>460</v>
      </c>
      <c r="D39" s="451"/>
      <c r="E39" s="572">
        <v>105417.77499999999</v>
      </c>
      <c r="F39" s="572">
        <v>105417.77499999999</v>
      </c>
      <c r="G39" s="572"/>
      <c r="H39" s="572">
        <v>8433.4220000000005</v>
      </c>
      <c r="I39" s="43"/>
      <c r="J39" s="43"/>
    </row>
    <row r="40" spans="1:11" ht="11.25" customHeight="1">
      <c r="A40" s="14"/>
      <c r="B40" s="447" t="s">
        <v>790</v>
      </c>
      <c r="C40" s="450" t="s">
        <v>791</v>
      </c>
      <c r="D40" s="451"/>
      <c r="E40" s="572"/>
      <c r="F40" s="572"/>
      <c r="G40" s="572"/>
      <c r="H40" s="572"/>
    </row>
    <row r="41" spans="1:11" ht="11.25" customHeight="1">
      <c r="A41" s="14"/>
      <c r="B41" s="797">
        <v>24</v>
      </c>
      <c r="C41" s="1741" t="s">
        <v>792</v>
      </c>
      <c r="D41" s="1742"/>
      <c r="E41" s="1688">
        <f>20195176.7279716/1000*2.5</f>
        <v>50487.941819928994</v>
      </c>
      <c r="F41" s="572">
        <v>50170.198684499999</v>
      </c>
      <c r="G41" s="584"/>
      <c r="H41" s="584">
        <f>E41*0.08</f>
        <v>4039.0353455943196</v>
      </c>
    </row>
    <row r="42" spans="1:11" ht="11.25" customHeight="1">
      <c r="A42" s="14"/>
      <c r="B42" s="221">
        <v>29</v>
      </c>
      <c r="C42" s="457" t="s">
        <v>461</v>
      </c>
      <c r="D42" s="222"/>
      <c r="E42" s="585">
        <v>1080105.9535321801</v>
      </c>
      <c r="F42" s="585">
        <v>1061993.1174145599</v>
      </c>
      <c r="G42" s="586"/>
      <c r="H42" s="586">
        <v>86408.476282574498</v>
      </c>
      <c r="I42" s="43"/>
      <c r="J42" s="43"/>
      <c r="K42" s="43"/>
    </row>
    <row r="43" spans="1:11" ht="6" customHeight="1">
      <c r="A43" s="14"/>
      <c r="E43" s="43"/>
      <c r="F43" s="79"/>
      <c r="G43" s="79"/>
    </row>
    <row r="44" spans="1:11">
      <c r="A44" s="14"/>
      <c r="B44" s="446"/>
      <c r="E44" s="43"/>
      <c r="F44" s="43"/>
      <c r="G44" s="43"/>
      <c r="H44" s="43"/>
    </row>
    <row r="45" spans="1:11">
      <c r="A45" s="14"/>
      <c r="B45" s="446"/>
      <c r="C45" s="446"/>
      <c r="D45" s="446"/>
      <c r="E45" s="446"/>
      <c r="F45" s="446"/>
      <c r="G45" s="446"/>
      <c r="H45" s="446"/>
      <c r="J45" s="43"/>
    </row>
    <row r="46" spans="1:11">
      <c r="A46" s="14"/>
      <c r="B46" s="446"/>
      <c r="E46" s="43"/>
      <c r="F46" s="1584"/>
    </row>
    <row r="47" spans="1:11">
      <c r="A47" s="14"/>
      <c r="B47" s="446"/>
    </row>
    <row r="48" spans="1:11">
      <c r="A48" s="14"/>
      <c r="E48" s="43"/>
      <c r="F48" s="43"/>
      <c r="G48" s="43"/>
    </row>
    <row r="49" spans="1:8">
      <c r="A49" s="14"/>
      <c r="H49" s="790"/>
    </row>
    <row r="50" spans="1:8">
      <c r="A50" s="14"/>
      <c r="E50" s="43"/>
      <c r="F50" s="43"/>
      <c r="G50" s="43"/>
      <c r="H50" s="43"/>
    </row>
    <row r="51" spans="1:8">
      <c r="A51" s="14"/>
      <c r="E51" s="43"/>
    </row>
    <row r="52" spans="1:8">
      <c r="A52" s="14"/>
      <c r="E52" s="43"/>
      <c r="F52" s="43"/>
    </row>
    <row r="53" spans="1:8">
      <c r="A53" s="14"/>
    </row>
    <row r="54" spans="1:8">
      <c r="A54" s="14"/>
    </row>
    <row r="55" spans="1:8">
      <c r="A55" s="14"/>
    </row>
    <row r="56" spans="1:8">
      <c r="A56" s="14"/>
    </row>
    <row r="57" spans="1:8">
      <c r="A57" s="14"/>
    </row>
    <row r="58" spans="1:8">
      <c r="A58" s="14"/>
    </row>
    <row r="59" spans="1:8">
      <c r="A59" s="14"/>
    </row>
    <row r="60" spans="1:8">
      <c r="A60" s="14"/>
    </row>
    <row r="61" spans="1:8">
      <c r="A61" s="14"/>
    </row>
    <row r="62" spans="1:8">
      <c r="A62" s="14"/>
    </row>
    <row r="63" spans="1:8">
      <c r="A63" s="14"/>
    </row>
    <row r="64" spans="1:8">
      <c r="A64" s="14"/>
    </row>
    <row r="65" spans="1:1">
      <c r="A65" s="14"/>
    </row>
    <row r="66" spans="1:1">
      <c r="A66" s="14"/>
    </row>
    <row r="67" spans="1:1">
      <c r="A67" s="14"/>
    </row>
    <row r="68" spans="1:1">
      <c r="A68" s="14"/>
    </row>
    <row r="69" spans="1:1">
      <c r="A69" s="14"/>
    </row>
    <row r="70" spans="1:1">
      <c r="A70" s="14"/>
    </row>
    <row r="71" spans="1:1">
      <c r="A71" s="14"/>
    </row>
    <row r="78" spans="1:1">
      <c r="A78" s="23"/>
    </row>
    <row r="79" spans="1:1">
      <c r="A79" s="23"/>
    </row>
    <row r="80" spans="1:1">
      <c r="A80" s="24"/>
    </row>
    <row r="81" spans="1:1">
      <c r="A81" s="14"/>
    </row>
    <row r="82" spans="1:1">
      <c r="A82" s="14"/>
    </row>
    <row r="83" spans="1:1">
      <c r="A83" s="14"/>
    </row>
    <row r="84" spans="1:1">
      <c r="A84" s="14"/>
    </row>
    <row r="85" spans="1:1">
      <c r="A85" s="14"/>
    </row>
    <row r="86" spans="1:1">
      <c r="A86" s="14"/>
    </row>
    <row r="87" spans="1:1">
      <c r="A87" s="14"/>
    </row>
    <row r="88" spans="1:1">
      <c r="A88" s="14"/>
    </row>
    <row r="89" spans="1:1">
      <c r="A89" s="26"/>
    </row>
    <row r="90" spans="1:1">
      <c r="A90" s="26"/>
    </row>
    <row r="91" spans="1:1">
      <c r="A91" s="26"/>
    </row>
    <row r="92" spans="1:1">
      <c r="A92" s="26"/>
    </row>
    <row r="93" spans="1:1">
      <c r="A93" s="26"/>
    </row>
    <row r="94" spans="1:1">
      <c r="A94" s="26"/>
    </row>
    <row r="95" spans="1:1">
      <c r="A95" s="26"/>
    </row>
    <row r="96" spans="1:1">
      <c r="A96" s="26"/>
    </row>
  </sheetData>
  <mergeCells count="6">
    <mergeCell ref="C41:D41"/>
    <mergeCell ref="B14:D14"/>
    <mergeCell ref="B3:I3"/>
    <mergeCell ref="B10:H10"/>
    <mergeCell ref="E13:F13"/>
    <mergeCell ref="B8:H8"/>
  </mergeCells>
  <hyperlinks>
    <hyperlink ref="B3" location="Contents!A1" display="Back to index page" xr:uid="{32C4B11B-D3AE-4D59-9F82-E17020075806}"/>
    <hyperlink ref="B3:I3" location="CONTENTS!A1" display="Back to contents page" xr:uid="{08F69544-E344-439D-A417-96DCC8B8F5F3}"/>
  </hyperlinks>
  <printOptions horizontalCentered="1" verticalCentered="1"/>
  <pageMargins left="3.937007874015748E-2" right="3.937007874015748E-2" top="3.937007874015748E-2" bottom="3.937007874015748E-2" header="3.937007874015748E-2" footer="3.937007874015748E-2"/>
  <pageSetup paperSize="9" orientation="landscape" r:id="rId1"/>
  <rowBreaks count="1" manualBreakCount="1">
    <brk id="44" max="8" man="1"/>
  </rowBreaks>
  <colBreaks count="1" manualBreakCount="1">
    <brk id="9" max="1048575" man="1"/>
  </colBreaks>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FCB5779816A04245AF9871C51BBCBCCF" ma:contentTypeVersion="15" ma:contentTypeDescription="Skapa ett nytt dokument." ma:contentTypeScope="" ma:versionID="17259af162bee3a7c7db61783dfaf1cf">
  <xsd:schema xmlns:xsd="http://www.w3.org/2001/XMLSchema" xmlns:xs="http://www.w3.org/2001/XMLSchema" xmlns:p="http://schemas.microsoft.com/office/2006/metadata/properties" xmlns:ns2="cac8f47d-535d-45cb-b25a-a4963ce16b90" xmlns:ns3="4e3470d1-1794-477f-9531-e667d23dbdcb" targetNamespace="http://schemas.microsoft.com/office/2006/metadata/properties" ma:root="true" ma:fieldsID="98e1c6612121ce32f7534539037cd07c" ns2:_="" ns3:_="">
    <xsd:import namespace="cac8f47d-535d-45cb-b25a-a4963ce16b90"/>
    <xsd:import namespace="4e3470d1-1794-477f-9531-e667d23dbdc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c8f47d-535d-45cb-b25a-a4963ce16b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Bildmarkeringar" ma:readOnly="false" ma:fieldId="{5cf76f15-5ced-4ddc-b409-7134ff3c332f}" ma:taxonomyMulti="true" ma:sspId="47e4d33d-dec1-45ff-a4f4-aeb68653195a"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e3470d1-1794-477f-9531-e667d23dbdcb"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696375d1-adfe-4965-b11e-163937453fe7}" ma:internalName="TaxCatchAll" ma:showField="CatchAllData" ma:web="4e3470d1-1794-477f-9531-e667d23dbdcb">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Delat med informa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4e3470d1-1794-477f-9531-e667d23dbdcb">
      <UserInfo>
        <DisplayName>Skøelv, Eva Helene</DisplayName>
        <AccountId>20</AccountId>
        <AccountType/>
      </UserInfo>
      <UserInfo>
        <DisplayName>Schjølberg, Nina</DisplayName>
        <AccountId>225</AccountId>
        <AccountType/>
      </UserInfo>
      <UserInfo>
        <DisplayName>Skramstad, Bjørn Emil</DisplayName>
        <AccountId>226</AccountId>
        <AccountType/>
      </UserInfo>
      <UserInfo>
        <DisplayName>Helde, Marit</DisplayName>
        <AccountId>227</AccountId>
        <AccountType/>
      </UserInfo>
      <UserInfo>
        <DisplayName>Bjørkkjær, Gry Anette</DisplayName>
        <AccountId>34</AccountId>
        <AccountType/>
      </UserInfo>
      <UserInfo>
        <DisplayName>Ekvang, Anders</DisplayName>
        <AccountId>228</AccountId>
        <AccountType/>
      </UserInfo>
      <UserInfo>
        <DisplayName>Haga, Bente</DisplayName>
        <AccountId>77</AccountId>
        <AccountType/>
      </UserInfo>
      <UserInfo>
        <DisplayName>Nedza, Marie Myhre</DisplayName>
        <AccountId>28</AccountId>
        <AccountType/>
      </UserInfo>
    </SharedWithUsers>
    <TaxCatchAll xmlns="4e3470d1-1794-477f-9531-e667d23dbdcb" xsi:nil="true"/>
    <lcf76f155ced4ddcb4097134ff3c332f xmlns="cac8f47d-535d-45cb-b25a-a4963ce16b9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1D27BB1-5CFA-481B-B746-EC817B00120B}">
  <ds:schemaRefs>
    <ds:schemaRef ds:uri="http://schemas.microsoft.com/sharepoint/v3/contenttype/forms"/>
  </ds:schemaRefs>
</ds:datastoreItem>
</file>

<file path=customXml/itemProps2.xml><?xml version="1.0" encoding="utf-8"?>
<ds:datastoreItem xmlns:ds="http://schemas.openxmlformats.org/officeDocument/2006/customXml" ds:itemID="{33100339-2C0E-492F-8A58-E1391FB7E703}"/>
</file>

<file path=customXml/itemProps3.xml><?xml version="1.0" encoding="utf-8"?>
<ds:datastoreItem xmlns:ds="http://schemas.openxmlformats.org/officeDocument/2006/customXml" ds:itemID="{70EAEA37-C6CB-4DD3-A8A9-80B70904983B}">
  <ds:schemaRefs>
    <ds:schemaRef ds:uri="http://www.w3.org/XML/1998/namespace"/>
    <ds:schemaRef ds:uri="86a513d9-9f3b-4981-8f60-2f916567fe08"/>
    <ds:schemaRef ds:uri="31646d07-fb8c-42b5-b229-38dd15be0085"/>
    <ds:schemaRef ds:uri="http://purl.org/dc/dcmitype/"/>
    <ds:schemaRef ds:uri="http://purl.org/dc/elements/1.1/"/>
    <ds:schemaRef ds:uri="http://purl.org/dc/terms/"/>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s>
</ds:datastoreItem>
</file>

<file path=docMetadata/LabelInfo.xml><?xml version="1.0" encoding="utf-8"?>
<clbl:labelList xmlns:clbl="http://schemas.microsoft.com/office/2020/mipLabelMetadata">
  <clbl:label id="{57e687cc-f93a-416b-a813-dfd9fe80a0f5}" enabled="1" method="Privileged" siteId="{ffeebe53-4714-40e9-81b1-cb5984a2ddf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68</vt:i4>
      </vt:variant>
      <vt:variant>
        <vt:lpstr>Navngitte områder</vt:lpstr>
      </vt:variant>
      <vt:variant>
        <vt:i4>44</vt:i4>
      </vt:variant>
    </vt:vector>
  </HeadingPairs>
  <TitlesOfParts>
    <vt:vector size="112" baseType="lpstr">
      <vt:lpstr>COVER</vt:lpstr>
      <vt:lpstr>CONTACT INFORMATION</vt:lpstr>
      <vt:lpstr>CONTENTS</vt:lpstr>
      <vt:lpstr>ATTESTATION</vt:lpstr>
      <vt:lpstr>CC1</vt:lpstr>
      <vt:lpstr>CC2</vt:lpstr>
      <vt:lpstr>A01</vt:lpstr>
      <vt:lpstr>A03</vt:lpstr>
      <vt:lpstr>OV1</vt:lpstr>
      <vt:lpstr>KM1</vt:lpstr>
      <vt:lpstr>INS1</vt:lpstr>
      <vt:lpstr>INS2</vt:lpstr>
      <vt:lpstr>A02</vt:lpstr>
      <vt:lpstr>A04</vt:lpstr>
      <vt:lpstr>LI1</vt:lpstr>
      <vt:lpstr>LI2</vt:lpstr>
      <vt:lpstr>LI3</vt:lpstr>
      <vt:lpstr>PV1</vt:lpstr>
      <vt:lpstr>CQ1</vt:lpstr>
      <vt:lpstr>CQ3</vt:lpstr>
      <vt:lpstr>CQ4</vt:lpstr>
      <vt:lpstr>CQ5</vt:lpstr>
      <vt:lpstr>CQ7</vt:lpstr>
      <vt:lpstr>CR1</vt:lpstr>
      <vt:lpstr>CR1-A</vt:lpstr>
      <vt:lpstr>CR3</vt:lpstr>
      <vt:lpstr>CR4</vt:lpstr>
      <vt:lpstr>CR5</vt:lpstr>
      <vt:lpstr>CR6</vt:lpstr>
      <vt:lpstr>CR6-A</vt:lpstr>
      <vt:lpstr>CR7-A</vt:lpstr>
      <vt:lpstr>CR8</vt:lpstr>
      <vt:lpstr>CR9</vt:lpstr>
      <vt:lpstr>CR10</vt:lpstr>
      <vt:lpstr>CCR1</vt:lpstr>
      <vt:lpstr>CCR2</vt:lpstr>
      <vt:lpstr>CCR3</vt:lpstr>
      <vt:lpstr>CCR4</vt:lpstr>
      <vt:lpstr>CCR5</vt:lpstr>
      <vt:lpstr>CCR7</vt:lpstr>
      <vt:lpstr>CCR8</vt:lpstr>
      <vt:lpstr>MR1</vt:lpstr>
      <vt:lpstr>CCyB1 </vt:lpstr>
      <vt:lpstr>CCyB2</vt:lpstr>
      <vt:lpstr>LR1</vt:lpstr>
      <vt:lpstr>LR2</vt:lpstr>
      <vt:lpstr>LR3</vt:lpstr>
      <vt:lpstr>LIQ1</vt:lpstr>
      <vt:lpstr>LIQ2</vt:lpstr>
      <vt:lpstr>KM2</vt:lpstr>
      <vt:lpstr>TLAC1</vt:lpstr>
      <vt:lpstr>TLAC3b</vt:lpstr>
      <vt:lpstr>AE1</vt:lpstr>
      <vt:lpstr>AE2</vt:lpstr>
      <vt:lpstr>AE3</vt:lpstr>
      <vt:lpstr>OR1</vt:lpstr>
      <vt:lpstr>REMA</vt:lpstr>
      <vt:lpstr>REM1</vt:lpstr>
      <vt:lpstr>REM2</vt:lpstr>
      <vt:lpstr>REM3</vt:lpstr>
      <vt:lpstr>REM4</vt:lpstr>
      <vt:lpstr>REM5</vt:lpstr>
      <vt:lpstr>IRRBB1</vt:lpstr>
      <vt:lpstr>CCA</vt:lpstr>
      <vt:lpstr>CCA Footnotes</vt:lpstr>
      <vt:lpstr>Boligkreditt Key metrics </vt:lpstr>
      <vt:lpstr>Boligkreditt Credit Risk</vt:lpstr>
      <vt:lpstr>BACK</vt:lpstr>
      <vt:lpstr>'A01'!Utskriftsområde</vt:lpstr>
      <vt:lpstr>'A02'!Utskriftsområde</vt:lpstr>
      <vt:lpstr>'A03'!Utskriftsområde</vt:lpstr>
      <vt:lpstr>'A04'!Utskriftsområde</vt:lpstr>
      <vt:lpstr>'AE1'!Utskriftsområde</vt:lpstr>
      <vt:lpstr>'AE2'!Utskriftsområde</vt:lpstr>
      <vt:lpstr>'AE3'!Utskriftsområde</vt:lpstr>
      <vt:lpstr>ATTESTATION!Utskriftsområde</vt:lpstr>
      <vt:lpstr>'Boligkreditt Credit Risk'!Utskriftsområde</vt:lpstr>
      <vt:lpstr>'Boligkreditt Key metrics '!Utskriftsområde</vt:lpstr>
      <vt:lpstr>CCA!Utskriftsområde</vt:lpstr>
      <vt:lpstr>'CCA Footnotes'!Utskriftsområde</vt:lpstr>
      <vt:lpstr>'CCR1'!Utskriftsområde</vt:lpstr>
      <vt:lpstr>'CCR2'!Utskriftsområde</vt:lpstr>
      <vt:lpstr>'CCR3'!Utskriftsområde</vt:lpstr>
      <vt:lpstr>'CCR4'!Utskriftsområde</vt:lpstr>
      <vt:lpstr>'CCR5'!Utskriftsområde</vt:lpstr>
      <vt:lpstr>'CCR7'!Utskriftsområde</vt:lpstr>
      <vt:lpstr>'CCR8'!Utskriftsområde</vt:lpstr>
      <vt:lpstr>'CCyB1 '!Utskriftsområde</vt:lpstr>
      <vt:lpstr>CCyB2!Utskriftsområde</vt:lpstr>
      <vt:lpstr>CONTENTS!Utskriftsområde</vt:lpstr>
      <vt:lpstr>COVER!Utskriftsområde</vt:lpstr>
      <vt:lpstr>'CR10'!Utskriftsområde</vt:lpstr>
      <vt:lpstr>'CR1-A'!Utskriftsområde</vt:lpstr>
      <vt:lpstr>'CR3'!Utskriftsområde</vt:lpstr>
      <vt:lpstr>'CR4'!Utskriftsområde</vt:lpstr>
      <vt:lpstr>'CR5'!Utskriftsområde</vt:lpstr>
      <vt:lpstr>'CR6'!Utskriftsområde</vt:lpstr>
      <vt:lpstr>'CR8'!Utskriftsområde</vt:lpstr>
      <vt:lpstr>'KM1'!Utskriftsområde</vt:lpstr>
      <vt:lpstr>'KM2'!Utskriftsområde</vt:lpstr>
      <vt:lpstr>'LI1'!Utskriftsområde</vt:lpstr>
      <vt:lpstr>'LI2'!Utskriftsområde</vt:lpstr>
      <vt:lpstr>'LI3'!Utskriftsområde</vt:lpstr>
      <vt:lpstr>'LIQ1'!Utskriftsområde</vt:lpstr>
      <vt:lpstr>'LR1'!Utskriftsområde</vt:lpstr>
      <vt:lpstr>'LR2'!Utskriftsområde</vt:lpstr>
      <vt:lpstr>'LR3'!Utskriftsområde</vt:lpstr>
      <vt:lpstr>'MR1'!Utskriftsområde</vt:lpstr>
      <vt:lpstr>'OR1'!Utskriftsområde</vt:lpstr>
      <vt:lpstr>'OV1'!Utskriftsområde</vt:lpstr>
      <vt:lpstr>TLAC3b!Utskriftsområde</vt:lpstr>
      <vt:lpstr>CCA!Utskriftstitler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2019-03-06T15:22:36Z</dcterms:created>
  <dcterms:modified xsi:type="dcterms:W3CDTF">2023-04-26T13:07:03Z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0x010100FCB5779816A04245AF9871C51BBCBCCF</vt:lpwstr>
  </property>
  <property fmtid="{D5CDD505-2E9C-101B-9397-08002B2CF9AE}" pid="3" name="TaxKeyword">
    <vt:lpwstr/>
  </property>
  <property fmtid="{D5CDD505-2E9C-101B-9397-08002B2CF9AE}" pid="4" name="DNBInformationCategory">
    <vt:lpwstr>279;#Uklassifisert|53c3641f-e188-458b-ac4a-39fb9eb82013</vt:lpwstr>
  </property>
  <property fmtid="{D5CDD505-2E9C-101B-9397-08002B2CF9AE}" pid="5" name="MSIP_Label_57e687cc-f93a-416b-a813-dfd9fe80a0f5_Enabled">
    <vt:lpwstr>True</vt:lpwstr>
  </property>
  <property fmtid="{D5CDD505-2E9C-101B-9397-08002B2CF9AE}" pid="6" name="MSIP_Label_57e687cc-f93a-416b-a813-dfd9fe80a0f5_SiteId">
    <vt:lpwstr>ffeebe53-4714-40e9-81b1-cb5984a2ddfd</vt:lpwstr>
  </property>
  <property fmtid="{D5CDD505-2E9C-101B-9397-08002B2CF9AE}" pid="7" name="MSIP_Label_57e687cc-f93a-416b-a813-dfd9fe80a0f5_Owner">
    <vt:lpwstr>anne-liis.malmberg@investisdigital.com</vt:lpwstr>
  </property>
  <property fmtid="{D5CDD505-2E9C-101B-9397-08002B2CF9AE}" pid="8" name="MSIP_Label_57e687cc-f93a-416b-a813-dfd9fe80a0f5_SetDate">
    <vt:lpwstr>2020-06-05T11:06:50.3391773Z</vt:lpwstr>
  </property>
  <property fmtid="{D5CDD505-2E9C-101B-9397-08002B2CF9AE}" pid="9" name="MSIP_Label_57e687cc-f93a-416b-a813-dfd9fe80a0f5_Name">
    <vt:lpwstr>Business</vt:lpwstr>
  </property>
  <property fmtid="{D5CDD505-2E9C-101B-9397-08002B2CF9AE}" pid="10" name="MSIP_Label_57e687cc-f93a-416b-a813-dfd9fe80a0f5_Application">
    <vt:lpwstr>Microsoft Azure Information Protection</vt:lpwstr>
  </property>
  <property fmtid="{D5CDD505-2E9C-101B-9397-08002B2CF9AE}" pid="11" name="MSIP_Label_57e687cc-f93a-416b-a813-dfd9fe80a0f5_ActionId">
    <vt:lpwstr>e282328c-c70a-49dc-b211-2917eadf2670</vt:lpwstr>
  </property>
  <property fmtid="{D5CDD505-2E9C-101B-9397-08002B2CF9AE}" pid="12" name="MSIP_Label_57e687cc-f93a-416b-a813-dfd9fe80a0f5_Extended_MSFT_Method">
    <vt:lpwstr>Automatic</vt:lpwstr>
  </property>
  <property fmtid="{D5CDD505-2E9C-101B-9397-08002B2CF9AE}" pid="13" name="MSIP_Label_b41c0bc7-c6be-49cd-a7d8-05e4908a7b56_Enabled">
    <vt:lpwstr>True</vt:lpwstr>
  </property>
  <property fmtid="{D5CDD505-2E9C-101B-9397-08002B2CF9AE}" pid="14" name="MSIP_Label_b41c0bc7-c6be-49cd-a7d8-05e4908a7b56_SiteId">
    <vt:lpwstr>4cbfea0a-b872-47f0-b51c-1c64953c3f0b</vt:lpwstr>
  </property>
  <property fmtid="{D5CDD505-2E9C-101B-9397-08002B2CF9AE}" pid="15" name="MSIP_Label_b41c0bc7-c6be-49cd-a7d8-05e4908a7b56_SetDate">
    <vt:lpwstr>2020-01-03T11:50:15Z</vt:lpwstr>
  </property>
  <property fmtid="{D5CDD505-2E9C-101B-9397-08002B2CF9AE}" pid="16" name="MSIP_Label_b41c0bc7-c6be-49cd-a7d8-05e4908a7b56_Name">
    <vt:lpwstr>Internal</vt:lpwstr>
  </property>
  <property fmtid="{D5CDD505-2E9C-101B-9397-08002B2CF9AE}" pid="17" name="MSIP_Label_b41c0bc7-c6be-49cd-a7d8-05e4908a7b56_ActionId">
    <vt:lpwstr>f277f4a1-d062-4948-ab2b-00008fc9d20a</vt:lpwstr>
  </property>
  <property fmtid="{D5CDD505-2E9C-101B-9397-08002B2CF9AE}" pid="18" name="Classification">
    <vt:lpwstr>Business Internal</vt:lpwstr>
  </property>
  <property fmtid="{D5CDD505-2E9C-101B-9397-08002B2CF9AE}" pid="19" name="MediaServiceImageTags">
    <vt:lpwstr/>
  </property>
  <property fmtid="{D5CDD505-2E9C-101B-9397-08002B2CF9AE}" pid="20" name="Order">
    <vt:r8>1330300</vt:r8>
  </property>
  <property fmtid="{D5CDD505-2E9C-101B-9397-08002B2CF9AE}" pid="21" name="xd_Signature">
    <vt:bool>false</vt:bool>
  </property>
  <property fmtid="{D5CDD505-2E9C-101B-9397-08002B2CF9AE}" pid="22" name="xd_ProgID">
    <vt:lpwstr/>
  </property>
  <property fmtid="{D5CDD505-2E9C-101B-9397-08002B2CF9AE}" pid="23" name="_ColorHex">
    <vt:lpwstr/>
  </property>
  <property fmtid="{D5CDD505-2E9C-101B-9397-08002B2CF9AE}" pid="24" name="_Emoji">
    <vt:lpwstr/>
  </property>
  <property fmtid="{D5CDD505-2E9C-101B-9397-08002B2CF9AE}" pid="25" name="ComplianceAssetId">
    <vt:lpwstr/>
  </property>
  <property fmtid="{D5CDD505-2E9C-101B-9397-08002B2CF9AE}" pid="26" name="TemplateUrl">
    <vt:lpwstr/>
  </property>
  <property fmtid="{D5CDD505-2E9C-101B-9397-08002B2CF9AE}" pid="27" name="_ExtendedDescription">
    <vt:lpwstr/>
  </property>
  <property fmtid="{D5CDD505-2E9C-101B-9397-08002B2CF9AE}" pid="28" name="_ColorTag">
    <vt:lpwstr/>
  </property>
  <property fmtid="{D5CDD505-2E9C-101B-9397-08002B2CF9AE}" pid="29" name="TriggerFlowInfo">
    <vt:lpwstr/>
  </property>
</Properties>
</file>